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015" tabRatio="686"/>
  </bookViews>
  <sheets>
    <sheet name="表1林地面积" sheetId="25" r:id="rId1"/>
    <sheet name="表2分区布局" sheetId="18" r:id="rId2"/>
    <sheet name="表3火灾统计" sheetId="36" r:id="rId3"/>
    <sheet name="表4火源点统计" sheetId="37" r:id="rId4"/>
    <sheet name="表5林火阻隔系统" sheetId="38" r:id="rId5"/>
    <sheet name="表6队伍设施" sheetId="39" r:id="rId6"/>
    <sheet name="表7规划建设内容" sheetId="17" r:id="rId7"/>
    <sheet name="附表2" sheetId="3" state="hidden" r:id="rId8"/>
    <sheet name="附表3" sheetId="4" state="hidden" r:id="rId9"/>
    <sheet name="附表4" sheetId="5" state="hidden" r:id="rId10"/>
    <sheet name="附表5" sheetId="6" state="hidden" r:id="rId11"/>
    <sheet name="附表6" sheetId="7" state="hidden" r:id="rId12"/>
    <sheet name="附表7" sheetId="8" state="hidden" r:id="rId13"/>
    <sheet name="十三五完成和十四五规划情况" sheetId="14" state="hidden" r:id="rId14"/>
    <sheet name="Sheet3" sheetId="21" state="hidden" r:id="rId15"/>
    <sheet name="附表8-1" sheetId="9" state="hidden" r:id="rId16"/>
    <sheet name="附表8-2" sheetId="10" state="hidden" r:id="rId17"/>
    <sheet name="附表9." sheetId="11" state="hidden" r:id="rId18"/>
    <sheet name="附表10." sheetId="12" state="hidden" r:id="rId19"/>
    <sheet name="附表11." sheetId="13" state="hidden" r:id="rId20"/>
    <sheet name="十四五建设任务" sheetId="15" state="hidden" r:id="rId21"/>
    <sheet name="Sheet1" sheetId="16" state="hidden" r:id="rId22"/>
    <sheet name="规划任务过渡表" sheetId="19" state="hidden" r:id="rId23"/>
    <sheet name="附表9备份" sheetId="20" state="hidden" r:id="rId24"/>
    <sheet name="Sheet2" sheetId="22" state="hidden" r:id="rId25"/>
    <sheet name="Sheet4" sheetId="23" state="hidden" r:id="rId26"/>
    <sheet name="Sheet5" sheetId="24" state="hidden" r:id="rId27"/>
    <sheet name="Sheet9" sheetId="28" state="hidden" r:id="rId28"/>
    <sheet name="Sheet8" sheetId="27" state="hidden" r:id="rId29"/>
    <sheet name="Sheet10" sheetId="29" state="hidden" r:id="rId30"/>
    <sheet name="Sheet11" sheetId="30" state="hidden" r:id="rId31"/>
    <sheet name="Sheet12" sheetId="31" state="hidden" r:id="rId32"/>
    <sheet name="Sheet13" sheetId="32" state="hidden" r:id="rId33"/>
    <sheet name="Sheet14" sheetId="33" state="hidden" r:id="rId34"/>
    <sheet name="表8投资概算表" sheetId="35" r:id="rId35"/>
  </sheets>
  <externalReferences>
    <externalReference r:id="rId36"/>
    <externalReference r:id="rId37"/>
    <externalReference r:id="rId38"/>
  </externalReferences>
  <definedNames>
    <definedName name="_xlnm._FilterDatabase" localSheetId="34" hidden="1">表8投资概算表!$A$8:$AA$76</definedName>
    <definedName name="_xlnm.Print_Area" localSheetId="18">附表10.!$A$1:$I$48</definedName>
    <definedName name="_xlnm.Print_Area" localSheetId="19">附表11.!$A$1:$K$19</definedName>
    <definedName name="_xlnm.Print_Area" localSheetId="7">附表2!$A$1:$V$39</definedName>
    <definedName name="_xlnm.Print_Area" localSheetId="8">附表3!$A$1:$AF$31</definedName>
    <definedName name="_xlnm.Print_Area" localSheetId="9">附表4!$A$1:$AD$35</definedName>
    <definedName name="_xlnm.Print_Area" localSheetId="10">附表5!$A$1:$Z$18</definedName>
    <definedName name="_xlnm.Print_Area" localSheetId="11">附表6!$A$1:$S$38</definedName>
    <definedName name="_xlnm.Print_Area" localSheetId="12">附表7!$A$1:$Q$36</definedName>
    <definedName name="_xlnm.Print_Area" localSheetId="15">'附表8-1'!$A$1:$F$89</definedName>
    <definedName name="_xlnm.Print_Area" localSheetId="16">'附表8-2'!$A$1:$E$60</definedName>
    <definedName name="_xlnm.Print_Area" localSheetId="17">附表9.!$A$1:$K$20</definedName>
    <definedName name="_xlnm.Print_Area" localSheetId="13">十三五完成和十四五规划情况!$A$47:$D$53</definedName>
    <definedName name="_xlnm.Print_Titles" localSheetId="6">表7规划建设内容!$3:$3</definedName>
    <definedName name="_xlnm.Print_Titles" localSheetId="18">附表10.!$1:$5</definedName>
    <definedName name="_xlnm.Print_Titles" localSheetId="11">附表6!$1:$5</definedName>
    <definedName name="_xlnm.Print_Titles" localSheetId="15">'附表8-1'!$1:$5</definedName>
    <definedName name="_xlnm.Print_Titles" localSheetId="16">'附表8-2'!$1:$5</definedName>
  </definedNames>
  <calcPr calcId="144525"/>
</workbook>
</file>

<file path=xl/comments1.xml><?xml version="1.0" encoding="utf-8"?>
<comments xmlns="http://schemas.openxmlformats.org/spreadsheetml/2006/main">
  <authors>
    <author>zouquancheng</author>
  </authors>
  <commentList>
    <comment ref="R8" authorId="0">
      <text>
        <r>
          <rPr>
            <sz val="9"/>
            <rFont val="宋体"/>
            <charset val="134"/>
          </rPr>
          <t>zouquancheng:
小于等于视频监控和瞭望覆盖面积之和，两者覆盖面积可能有重合</t>
        </r>
      </text>
    </comment>
    <comment ref="U8" authorId="0">
      <text>
        <r>
          <rPr>
            <sz val="9"/>
            <rFont val="宋体"/>
            <charset val="134"/>
          </rPr>
          <t>zouquancheng:
小于等于视频监控和瞭望覆盖率之和</t>
        </r>
      </text>
    </comment>
    <comment ref="R18" authorId="0">
      <text>
        <r>
          <rPr>
            <sz val="9"/>
            <rFont val="宋体"/>
            <charset val="134"/>
          </rPr>
          <t>zouquancheng:
小于等于视频监控和瞭望覆盖面积之和，两者覆盖面积可能有重合</t>
        </r>
      </text>
    </comment>
    <comment ref="U18" authorId="0">
      <text>
        <r>
          <rPr>
            <sz val="9"/>
            <rFont val="宋体"/>
            <charset val="134"/>
          </rPr>
          <t>zouquancheng:
小于等于视频监控和瞭望覆盖率之和</t>
        </r>
      </text>
    </comment>
    <comment ref="R23" authorId="0">
      <text>
        <r>
          <rPr>
            <sz val="9"/>
            <rFont val="宋体"/>
            <charset val="134"/>
          </rPr>
          <t>zouquancheng:
小于等于视频监控和瞭望覆盖面积之和，两者覆盖面积可能有重合</t>
        </r>
      </text>
    </comment>
    <comment ref="U23" authorId="0">
      <text>
        <r>
          <rPr>
            <sz val="9"/>
            <rFont val="宋体"/>
            <charset val="134"/>
          </rPr>
          <t>zouquancheng:
小于等于视频监控和瞭望覆盖率之和</t>
        </r>
      </text>
    </comment>
    <comment ref="R33" authorId="0">
      <text>
        <r>
          <rPr>
            <sz val="9"/>
            <rFont val="宋体"/>
            <charset val="134"/>
          </rPr>
          <t>zouquancheng:
小于等于视频监控和瞭望覆盖面积之和，两者覆盖面积可能有重合</t>
        </r>
      </text>
    </comment>
    <comment ref="U33" authorId="0">
      <text>
        <r>
          <rPr>
            <sz val="9"/>
            <rFont val="宋体"/>
            <charset val="134"/>
          </rPr>
          <t>zouquancheng:
小于等于视频监控和瞭望覆盖率之和</t>
        </r>
      </text>
    </comment>
  </commentList>
</comments>
</file>

<file path=xl/sharedStrings.xml><?xml version="1.0" encoding="utf-8"?>
<sst xmlns="http://schemas.openxmlformats.org/spreadsheetml/2006/main" count="6963" uniqueCount="1079">
  <si>
    <r>
      <t xml:space="preserve">附表一                                   </t>
    </r>
    <r>
      <rPr>
        <b/>
        <sz val="18"/>
        <color rgb="FF000000"/>
        <rFont val="宋体"/>
        <charset val="134"/>
      </rPr>
      <t>安徽省东至县各类林地面积统计表</t>
    </r>
  </si>
  <si>
    <t>单 位</t>
  </si>
  <si>
    <r>
      <rPr>
        <b/>
        <sz val="10"/>
        <rFont val="宋体"/>
        <charset val="134"/>
      </rPr>
      <t xml:space="preserve">土地面积
</t>
    </r>
    <r>
      <rPr>
        <b/>
        <sz val="10"/>
        <color indexed="8"/>
        <rFont val="宋体"/>
        <charset val="134"/>
      </rPr>
      <t>(公顷)</t>
    </r>
  </si>
  <si>
    <t>林地面积
(公顷)</t>
  </si>
  <si>
    <t>有林地面积
(公顷)</t>
  </si>
  <si>
    <t>灌木林地面积
(公顷)</t>
  </si>
  <si>
    <t>未成林地面积
(公顷)</t>
  </si>
  <si>
    <t>活立木
蓄积量
（万立方米）</t>
  </si>
  <si>
    <t>森林
覆盖率
（%）</t>
  </si>
  <si>
    <t>林木绿化率（%）</t>
  </si>
  <si>
    <t>东至县</t>
  </si>
  <si>
    <t>尧渡镇</t>
  </si>
  <si>
    <t>东流镇</t>
  </si>
  <si>
    <t>大渡口镇</t>
  </si>
  <si>
    <t>胜利镇</t>
  </si>
  <si>
    <t>张溪镇</t>
  </si>
  <si>
    <t>洋湖镇</t>
  </si>
  <si>
    <t>葛公镇</t>
  </si>
  <si>
    <t>香隅镇</t>
  </si>
  <si>
    <t>官港镇</t>
  </si>
  <si>
    <t>泥溪镇</t>
  </si>
  <si>
    <t>昭潭镇</t>
  </si>
  <si>
    <t>龙泉镇</t>
  </si>
  <si>
    <t>木塔乡</t>
  </si>
  <si>
    <t>花园乡</t>
  </si>
  <si>
    <t>青山乡</t>
  </si>
  <si>
    <t>金寺山林场</t>
  </si>
  <si>
    <t>东至梅城林场</t>
  </si>
  <si>
    <t>香口林场</t>
  </si>
  <si>
    <t>东流苗圃</t>
  </si>
  <si>
    <r>
      <t xml:space="preserve">附表2                                 </t>
    </r>
    <r>
      <rPr>
        <b/>
        <sz val="16"/>
        <rFont val="宋体"/>
        <charset val="134"/>
      </rPr>
      <t>东至县“十四五”森林防火规划建设布局分区表</t>
    </r>
  </si>
  <si>
    <t>序号</t>
  </si>
  <si>
    <t>类型布局</t>
  </si>
  <si>
    <t>行政区划单位</t>
  </si>
  <si>
    <t>合    计</t>
  </si>
  <si>
    <t>北部沿江沿湖地区</t>
  </si>
  <si>
    <t>大渡口镇、胜利镇、东流镇、香隅镇、张溪镇、香口林场、东流苗圃</t>
  </si>
  <si>
    <t>尧渡以北低山丘陵地区</t>
  </si>
  <si>
    <t>尧渡镇、金寺山林场、梅城林场</t>
  </si>
  <si>
    <t>东部石灰岩山区</t>
  </si>
  <si>
    <t>葛公镇、洋湖镇</t>
  </si>
  <si>
    <t>南部丘陵山区</t>
  </si>
  <si>
    <t>官港镇、木塔镇、花园乡、泥溪镇、昭潭镇、龙泉镇、青山乡</t>
  </si>
  <si>
    <t>附表3</t>
  </si>
  <si>
    <t>东至县2016-2021年度森林火灾情况统计表</t>
  </si>
  <si>
    <t>乡镇</t>
  </si>
  <si>
    <t>行政村</t>
  </si>
  <si>
    <t>森林火灾次数</t>
  </si>
  <si>
    <t>火场总面积
（公顷）</t>
  </si>
  <si>
    <t>损失林木</t>
  </si>
  <si>
    <t>发生年度</t>
  </si>
  <si>
    <t>备注</t>
  </si>
  <si>
    <t>计</t>
  </si>
  <si>
    <t>一般火灾</t>
  </si>
  <si>
    <t>较大火灾</t>
  </si>
  <si>
    <t>重大火灾</t>
  </si>
  <si>
    <t>特大火灾</t>
  </si>
  <si>
    <t>成林蓄积</t>
  </si>
  <si>
    <t>幼林株数</t>
  </si>
  <si>
    <t>青峰村</t>
  </si>
  <si>
    <t>梅塘村</t>
  </si>
  <si>
    <t>西湾村</t>
  </si>
  <si>
    <t>孝义村</t>
  </si>
  <si>
    <t>香山村</t>
  </si>
  <si>
    <t>中洲村</t>
  </si>
  <si>
    <r>
      <t xml:space="preserve">附表4                                           </t>
    </r>
    <r>
      <rPr>
        <b/>
        <sz val="16"/>
        <color theme="1"/>
        <rFont val="宋体"/>
        <charset val="134"/>
        <scheme val="minor"/>
      </rPr>
      <t>东至县火源点基本情况统计表</t>
    </r>
  </si>
  <si>
    <t>单位：个、处、公顷</t>
  </si>
  <si>
    <t>火源点
数量</t>
  </si>
  <si>
    <t>面积</t>
  </si>
  <si>
    <t>类型</t>
  </si>
  <si>
    <t>工矿
企业</t>
  </si>
  <si>
    <t>公墓</t>
  </si>
  <si>
    <t>传统安葬
（散葬）点</t>
  </si>
  <si>
    <t>化学品仓库
（车间）</t>
  </si>
  <si>
    <t>加油（气）
站</t>
  </si>
  <si>
    <t>旅游
景点</t>
  </si>
  <si>
    <t>庙宇</t>
  </si>
  <si>
    <t>其它</t>
  </si>
  <si>
    <t>经济开发区</t>
  </si>
  <si>
    <r>
      <t xml:space="preserve">附表5                                                </t>
    </r>
    <r>
      <rPr>
        <b/>
        <sz val="18"/>
        <color theme="1"/>
        <rFont val="宋体"/>
        <charset val="134"/>
        <scheme val="minor"/>
      </rPr>
      <t>森林防火阻隔系统一览表</t>
    </r>
  </si>
  <si>
    <t>合计
（公里）</t>
  </si>
  <si>
    <t>小计
（公里）</t>
  </si>
  <si>
    <t>现有森林防火阻隔系统</t>
  </si>
  <si>
    <t>拟规划建设森林防火阻隔系统</t>
  </si>
  <si>
    <t>自然阻隔带</t>
  </si>
  <si>
    <t>工程阻隔带</t>
  </si>
  <si>
    <t>生物阻隔带</t>
  </si>
  <si>
    <t>组合阻隔带</t>
  </si>
  <si>
    <t>合计</t>
  </si>
  <si>
    <t>梅城林场</t>
  </si>
  <si>
    <r>
      <t xml:space="preserve">附表6                  </t>
    </r>
    <r>
      <rPr>
        <b/>
        <sz val="18"/>
        <color theme="1"/>
        <rFont val="宋体"/>
        <charset val="134"/>
        <scheme val="minor"/>
      </rPr>
      <t>东至县现有森林防火队伍和设施建设情况表</t>
    </r>
  </si>
  <si>
    <t>乡镇（场）</t>
  </si>
  <si>
    <t>省地共建专业队</t>
  </si>
  <si>
    <t>半专业队</t>
  </si>
  <si>
    <t>基础设施类型</t>
  </si>
  <si>
    <t>数量</t>
  </si>
  <si>
    <t>人数</t>
  </si>
  <si>
    <t>省地共建
专业队</t>
  </si>
  <si>
    <t>营房
面积</t>
  </si>
  <si>
    <t>防火
车</t>
  </si>
  <si>
    <t>物资
储备库</t>
  </si>
  <si>
    <t>瞭望塔
（台）</t>
  </si>
  <si>
    <t>视频
监控</t>
  </si>
  <si>
    <t>林业
管护站</t>
  </si>
  <si>
    <t>防火
检查站</t>
  </si>
  <si>
    <t>宣传牌</t>
  </si>
  <si>
    <t>林业局</t>
  </si>
  <si>
    <t>东至县森林防火“十四五”规划建设项目一览表</t>
  </si>
  <si>
    <t>附表7</t>
  </si>
  <si>
    <t>单位：万元</t>
  </si>
  <si>
    <t>建设内容</t>
  </si>
  <si>
    <t>单位</t>
  </si>
  <si>
    <t>近期（2021-2023）</t>
  </si>
  <si>
    <t>中远期（2024-2025）</t>
  </si>
  <si>
    <t>备注说明</t>
  </si>
  <si>
    <t>总投资</t>
  </si>
  <si>
    <t>近期投资（2016-2020）</t>
  </si>
  <si>
    <t>远期投资（2021-2025）</t>
  </si>
  <si>
    <t>投资
比例</t>
  </si>
  <si>
    <t>一、预警监测系统建设</t>
  </si>
  <si>
    <t>1、森林火险综合监测站</t>
  </si>
  <si>
    <t>座</t>
  </si>
  <si>
    <t>北低山丘陵地区（天台山森林公园）建设1处。</t>
  </si>
  <si>
    <t>南部丘陵山区各建设1处。</t>
  </si>
  <si>
    <t>6：4</t>
  </si>
  <si>
    <t>2、视频监控系统</t>
  </si>
  <si>
    <t>套</t>
  </si>
  <si>
    <t>尧渡以北低山丘陵地区建设1套，南部丘陵山区各建设1套，共2套。</t>
  </si>
  <si>
    <t>北部沿江沿湖地区建设1套，东部石灰岩山区建设1套，共2套。</t>
  </si>
  <si>
    <t>3、瞭望塔</t>
  </si>
  <si>
    <t>处</t>
  </si>
  <si>
    <t>修缮4处。</t>
  </si>
  <si>
    <t>4、森林火灾风险隐患排查</t>
  </si>
  <si>
    <t>个</t>
  </si>
  <si>
    <t>森林可燃物72个标准地、6个大样地的调查</t>
  </si>
  <si>
    <t>二、森林防火信息处理与决策指挥系统</t>
  </si>
  <si>
    <t>1、改造县级森林防火指挥中心及配套的应用系统</t>
  </si>
  <si>
    <t>县森林防火指挥部1套。</t>
  </si>
  <si>
    <t>2、防火指挥车</t>
  </si>
  <si>
    <t>辆</t>
  </si>
  <si>
    <t>县森林防火指挥部1辆。</t>
  </si>
  <si>
    <t>三、森林专业防扑火队建设</t>
  </si>
  <si>
    <t>1、防火专业队伍营房</t>
  </si>
  <si>
    <t>平方米</t>
  </si>
  <si>
    <t>80平方米。</t>
  </si>
  <si>
    <t>2、防火训练基地</t>
  </si>
  <si>
    <t>500平方米。</t>
  </si>
  <si>
    <t>四、森林消防能力建设</t>
  </si>
  <si>
    <t>1、各类扑火物资</t>
  </si>
  <si>
    <t>台（套、把）</t>
  </si>
  <si>
    <t>森林消防专业和半专业队伍人均1把，共440把。</t>
  </si>
  <si>
    <t>2、运兵车</t>
  </si>
  <si>
    <t>北部沿江沿湖地区、尧渡以北低山丘陵地区、东部石灰岩山区、南部丘陵山区各1辆，共4辆。</t>
  </si>
  <si>
    <t>3、消防车</t>
  </si>
  <si>
    <t>4、高扬程灭火水泵</t>
  </si>
  <si>
    <t>北部沿江沿湖地区、尧渡以北低山丘陵地区、东部石灰岩山区、南部丘陵山区各1台，共4台。</t>
  </si>
  <si>
    <t>5、新建和改造物资储备库房建设</t>
  </si>
  <si>
    <t>北部沿江沿湖地区、尧渡以北低山丘陵地区、东部石灰岩山区、南部丘陵山区各1座，共4座。</t>
  </si>
  <si>
    <t>县森林防火指挥部1座。</t>
  </si>
  <si>
    <t>五、森林航空消防能力建设</t>
  </si>
  <si>
    <t>1、航空站</t>
  </si>
  <si>
    <t>2、无人机系统</t>
  </si>
  <si>
    <t>每个乡镇（场、苗圃）配备1架，19架小型无人机，</t>
  </si>
  <si>
    <t>六、森林防火通信系统建设</t>
  </si>
  <si>
    <t>1、手持设备</t>
  </si>
  <si>
    <t>台</t>
  </si>
  <si>
    <t>北部沿江沿湖地区140台、尧渡以北低山丘陵地区60台、东部石灰岩山区40台、南部丘陵山区140台，防火指挥部20台，共400台。</t>
  </si>
  <si>
    <t>6+N系统内容，原有内容删除</t>
  </si>
  <si>
    <t>8：2</t>
  </si>
  <si>
    <t>2、车载设备</t>
  </si>
  <si>
    <t>县森林防火指挥部1台。</t>
  </si>
  <si>
    <t>3、北斗车载系统</t>
  </si>
  <si>
    <t>4、北斗手持机</t>
  </si>
  <si>
    <t>县森林防火指挥部5台。</t>
  </si>
  <si>
    <t>七、林火阻隔系统建设</t>
  </si>
  <si>
    <t>1、防火隔离带改造提升</t>
  </si>
  <si>
    <t>千米</t>
  </si>
  <si>
    <t>尧渡以北低山丘陵地区：尧渡镇27.13千米；东部石灰岩山区：洋湖镇7.86千米，葛公镇15.5千米，共50.49千米。</t>
  </si>
  <si>
    <t>北部沿江沿湖地区：东流镇15.14千米，香隅镇19.57千米；南部丘陵山区：官港镇2.38千米，泥溪镇16.45千米，花园乡1.07千米，共54.61千米。</t>
  </si>
  <si>
    <t>2、工程隔离带质量提升</t>
  </si>
  <si>
    <t>南部丘陵山区：官港镇6.09千米，昭潭镇21.82千米，共27.91千米。</t>
  </si>
  <si>
    <t>南部丘陵山区：花园乡9.06千米，木塔乡26.86千米，青山乡2.27千米，共38.19千米。</t>
  </si>
  <si>
    <t>3、新建生物防火林带</t>
  </si>
  <si>
    <t>尧渡以北低山丘陵地区：尧渡镇35.1千米；东部石灰岩山区：洋湖镇28.1千米，葛公镇11.4千米，共74.6千米。</t>
  </si>
  <si>
    <t>北部沿江沿湖地区：胜利镇10.8千米，香隅镇12.9千米，香口林场1.6千米；南部丘陵山区：昭潭镇6.1千米，官港镇20千米，花园乡12.2千米，共63.6千米。</t>
  </si>
  <si>
    <t>该项内容无法按建设任务分开，建议按照建设内容罗列，如果按照这个内容可以让各个地方再细化</t>
  </si>
  <si>
    <t>4、森林防火应急道路</t>
  </si>
  <si>
    <t>东部石灰岩山区：洋湖镇34.8千米；北部沿江沿湖地区：香口林场7.9千米；尧渡以北低山丘陵地区：金寺山林场16.5千米，梅城林场19.5千米，尧渡镇2.1千米，共80.8千米。</t>
  </si>
  <si>
    <t>南部丘陵山区：木塔镇40千米，昭潭镇26.3千米，青山乡30.6千米，共96.9千米。</t>
  </si>
  <si>
    <t>八、森林防火宣传教育体系建设</t>
  </si>
  <si>
    <t>大型宣传牌</t>
  </si>
  <si>
    <t>尧渡以北低山丘陵地区和南部丘陵山区各建设1个。</t>
  </si>
  <si>
    <t>北部沿江沿湖地区和东部石灰岩山区各建设1个。</t>
  </si>
  <si>
    <t>电子显示屏</t>
  </si>
  <si>
    <t>项</t>
  </si>
  <si>
    <t>防火宣传车</t>
  </si>
  <si>
    <t>未实施还是没统计（国家没有）</t>
  </si>
  <si>
    <t>智能语音系统</t>
  </si>
  <si>
    <t>尧渡以北低山丘陵地区：建设6套；南部丘陵山区：建设14套；共建设20套。</t>
  </si>
  <si>
    <t>北部沿江沿湖地区：10套；东部石灰岩山区：建设6套；共建设16套。</t>
  </si>
  <si>
    <t>九、重点区域防火建设</t>
  </si>
  <si>
    <t>焚烧池</t>
  </si>
  <si>
    <t>北部沿江沿湖地区：50个；尧渡以北低山丘陵地区：30个；共80个。</t>
  </si>
  <si>
    <t>东部石灰岩山区：20个；南部丘陵山区：40个；共60个。</t>
  </si>
  <si>
    <t>新建塘坝</t>
  </si>
  <si>
    <t>南部丘陵山区：建设14座。</t>
  </si>
  <si>
    <t>东部石灰岩山区：建设6座。</t>
  </si>
  <si>
    <t>新建蓄水池（桶）</t>
  </si>
  <si>
    <t>尧渡以北低山丘陵地区：建设6个；南部丘陵山区：建设14个；共建设20个。</t>
  </si>
  <si>
    <t>北部沿江沿湖地区：7个；东部石灰岩山区：建设6个；共建设13个。</t>
  </si>
  <si>
    <t>森林火险预警监测系统现状统计表</t>
  </si>
  <si>
    <t>附表2</t>
  </si>
  <si>
    <t>项目名称</t>
  </si>
  <si>
    <t>森林火险预警系统</t>
  </si>
  <si>
    <t>卫星林火监测系统</t>
  </si>
  <si>
    <t>林火视频监控系统</t>
  </si>
  <si>
    <t>瞭望塔（台）建设</t>
  </si>
  <si>
    <t>火情瞭望监测覆盖面积（林地面积）</t>
  </si>
  <si>
    <t>火情瞭望监测覆盖率</t>
  </si>
  <si>
    <t>国家级预警管理平台</t>
  </si>
  <si>
    <t>省级预警管理平台</t>
  </si>
  <si>
    <t>森林火险预警模型</t>
  </si>
  <si>
    <t>森林火险综合检测站</t>
  </si>
  <si>
    <t>卫星数据接收处理系统</t>
  </si>
  <si>
    <t>卫星资源数据共享分发平台</t>
  </si>
  <si>
    <t>分中心的数据上传系统</t>
  </si>
  <si>
    <t>新建</t>
  </si>
  <si>
    <t>覆盖面积（林地面积）</t>
  </si>
  <si>
    <t>覆盖率</t>
  </si>
  <si>
    <t>改造</t>
  </si>
  <si>
    <t>望远镜、红外探测仪</t>
  </si>
  <si>
    <t>规划实施前</t>
  </si>
  <si>
    <t>2020年</t>
  </si>
  <si>
    <t>预计规划期末</t>
  </si>
  <si>
    <t>公顷</t>
  </si>
  <si>
    <t>%</t>
  </si>
  <si>
    <t>2016-2020年全省合计完成量</t>
  </si>
  <si>
    <t>淮北市</t>
  </si>
  <si>
    <t>宿州市</t>
  </si>
  <si>
    <t>蚌埠市</t>
  </si>
  <si>
    <t>淮南市</t>
  </si>
  <si>
    <t>滁州市</t>
  </si>
  <si>
    <t>六安市</t>
  </si>
  <si>
    <t>马鞍山市</t>
  </si>
  <si>
    <t>芜湖市</t>
  </si>
  <si>
    <t>安庆市</t>
  </si>
  <si>
    <t>铜陵市</t>
  </si>
  <si>
    <t>宣城市</t>
  </si>
  <si>
    <t>池州市</t>
  </si>
  <si>
    <t>黄山市</t>
  </si>
  <si>
    <t>其中：森林火灾高风险区完成量</t>
  </si>
  <si>
    <t>截至目前现有数量</t>
  </si>
  <si>
    <t>注：1、全国森林防火规划（2016—2025年）以外的建设项目可自行增加列。</t>
  </si>
  <si>
    <t>2、火险区综合治理等项目，按审批建设内容拆解填表。</t>
  </si>
  <si>
    <t>3、本表需填报省级合计数、所辖地级市合计数，以及本省高危区、高风险区合计数。</t>
  </si>
  <si>
    <t>4、林管局、林场等省/森工集团直属单位单独成行统计填报，保护区、森林公园等自然保护地数据由其所在地市一并统计填报。</t>
  </si>
  <si>
    <t>森林防火通信和信息指挥系统现状统计表</t>
  </si>
  <si>
    <t>森林防火通信系统建设</t>
  </si>
  <si>
    <t>森林防火信息指挥系统建设</t>
  </si>
  <si>
    <t>火场通讯覆盖面积（林地面积）</t>
  </si>
  <si>
    <t>火场通讯覆盖率</t>
  </si>
  <si>
    <t>有线综合网建设</t>
  </si>
  <si>
    <t>火场通信网络建设</t>
  </si>
  <si>
    <t>卫星通信网络建设</t>
  </si>
  <si>
    <t>应急机动通信系统建设</t>
  </si>
  <si>
    <t>森林防火指挥中心建设</t>
  </si>
  <si>
    <t>森林防火业务软件平台建设</t>
  </si>
  <si>
    <t>运维管理系统建设</t>
  </si>
  <si>
    <t>数字超短波固定基站(新建)</t>
  </si>
  <si>
    <t>数字超短波固定基站(升级)</t>
  </si>
  <si>
    <t>数字超短波基地台</t>
  </si>
  <si>
    <t xml:space="preserve">背负台 </t>
  </si>
  <si>
    <t>车载台</t>
  </si>
  <si>
    <t>语音网关</t>
  </si>
  <si>
    <t>手持台</t>
  </si>
  <si>
    <t>VSAT固定站</t>
  </si>
  <si>
    <t>VSAT固定小站</t>
  </si>
  <si>
    <t>便携站及视频图传系统</t>
  </si>
  <si>
    <t>BGAN系统</t>
  </si>
  <si>
    <t>海事卫星电话</t>
  </si>
  <si>
    <t xml:space="preserve">北斗指挥机系统 </t>
  </si>
  <si>
    <t>北斗车载台（机载台）</t>
  </si>
  <si>
    <t>北斗手持机</t>
  </si>
  <si>
    <t>大型综合通信车</t>
  </si>
  <si>
    <t>中型综合通信车</t>
  </si>
  <si>
    <t>小型综合通信车</t>
  </si>
  <si>
    <t>国家级</t>
  </si>
  <si>
    <t>省级</t>
  </si>
  <si>
    <t>地级</t>
  </si>
  <si>
    <t>县级</t>
  </si>
  <si>
    <t>森林消防队伍能力建设现状统计表</t>
  </si>
  <si>
    <t>附表4</t>
  </si>
  <si>
    <t>专业队伍建设</t>
  </si>
  <si>
    <t>森林消防专业队伍标准化建设</t>
  </si>
  <si>
    <t>以水灭火设施设备建设</t>
  </si>
  <si>
    <t>大型装备建设</t>
  </si>
  <si>
    <t>森林防火野外实训基地</t>
  </si>
  <si>
    <t>森林防火专业队伍配备数量</t>
  </si>
  <si>
    <t>重点区域县级行政单位森林防火专业队伍配备率</t>
  </si>
  <si>
    <t>其中归林草部门管理</t>
  </si>
  <si>
    <t>其中归应急部门管理</t>
  </si>
  <si>
    <t>其他（请备注说明）</t>
  </si>
  <si>
    <t>完善提升专业队装备（标准化建设）</t>
  </si>
  <si>
    <t>装备风力灭火机械化队伍</t>
  </si>
  <si>
    <t>风力灭火机、油锯、割灌机等基本灭火机具</t>
  </si>
  <si>
    <t>运兵车、机具车、消防艇等防火车辆</t>
  </si>
  <si>
    <t>队员安全防护装备和野外生存装备</t>
  </si>
  <si>
    <t>新建专业队营房</t>
  </si>
  <si>
    <t>改扩建专业队伍营房</t>
  </si>
  <si>
    <t>扑火前指挥基地</t>
  </si>
  <si>
    <t>装备以水灭火队伍</t>
  </si>
  <si>
    <t>以水灭火装备</t>
  </si>
  <si>
    <t>以水灭火水源地</t>
  </si>
  <si>
    <t>装备大型装备专业队伍</t>
  </si>
  <si>
    <t>配备大型装备</t>
  </si>
  <si>
    <t>国家森林防火野外实训基地</t>
  </si>
  <si>
    <t>支</t>
  </si>
  <si>
    <t>人</t>
  </si>
  <si>
    <t xml:space="preserve">                                      </t>
  </si>
  <si>
    <t>注：1、已建专业队需单独附批复文件（政府、政府主管部门或国有林局下发的文件均可）。</t>
  </si>
  <si>
    <t>2、全国森林防火规划（2016—2025年）以外的建设项目可自行增加列。</t>
  </si>
  <si>
    <t>3、火险区综合治理等项目，按审批建设内容拆解填表。</t>
  </si>
  <si>
    <t>4、本表需填报省级合计数、所辖地级市合计数，以及本省高危区、高风险区合计数。</t>
  </si>
  <si>
    <t>5、林管局、林场等省/森工集团直属单位单独成行统计填报，保护区、森林公园等自然保护地数据由其所在地市一并统计填报。</t>
  </si>
  <si>
    <r>
      <rPr>
        <sz val="11"/>
        <color theme="1"/>
        <rFont val="宋体"/>
        <charset val="134"/>
        <scheme val="minor"/>
      </rPr>
      <t xml:space="preserve"> </t>
    </r>
    <r>
      <rPr>
        <sz val="11"/>
        <color theme="1"/>
        <rFont val="宋体"/>
        <charset val="134"/>
        <scheme val="minor"/>
      </rPr>
      <t xml:space="preserve">                                   </t>
    </r>
  </si>
  <si>
    <t>森林航空消防能力建设现状统计表</t>
  </si>
  <si>
    <t>附表5</t>
  </si>
  <si>
    <t>新建航站</t>
  </si>
  <si>
    <t>升级完善航站</t>
  </si>
  <si>
    <t>总站完善工程</t>
  </si>
  <si>
    <t>火场侦察系统</t>
  </si>
  <si>
    <t>无人机等新技术应用</t>
  </si>
  <si>
    <t>航空消防取水水源地</t>
  </si>
  <si>
    <t>航空消防覆盖面积（林地面积）</t>
  </si>
  <si>
    <t>航空消防覆盖率</t>
  </si>
  <si>
    <t>林－Ⅱ</t>
  </si>
  <si>
    <t>林－Ⅲ</t>
  </si>
  <si>
    <t>林－直Ⅰ</t>
  </si>
  <si>
    <t>林－直Ⅱ</t>
  </si>
  <si>
    <t>依托航站</t>
  </si>
  <si>
    <t>航站升级</t>
  </si>
  <si>
    <t>航站完善</t>
  </si>
  <si>
    <t>北方总站完善工程</t>
  </si>
  <si>
    <t>南方总站完善工程</t>
  </si>
  <si>
    <t>名称</t>
  </si>
  <si>
    <t>建设项目名称1</t>
  </si>
  <si>
    <t>建设项目工程量1</t>
  </si>
  <si>
    <t>建设项目名称2</t>
  </si>
  <si>
    <t>建设项目工程量2</t>
  </si>
  <si>
    <t>建设项目名称n</t>
  </si>
  <si>
    <t>建设项目工程量n</t>
  </si>
  <si>
    <t>其中：森林火灾高危区完成量</t>
  </si>
  <si>
    <t>林火阻隔系统建设现状统计表</t>
  </si>
  <si>
    <t>附表6</t>
  </si>
  <si>
    <t>生物防火阻隔带</t>
  </si>
  <si>
    <t>边境防火隔离带</t>
  </si>
  <si>
    <t>阻隔网密度</t>
  </si>
  <si>
    <t>小计</t>
  </si>
  <si>
    <t>生土带</t>
  </si>
  <si>
    <t>防火线</t>
  </si>
  <si>
    <t>林内</t>
  </si>
  <si>
    <t>林缘</t>
  </si>
  <si>
    <t>中俄</t>
  </si>
  <si>
    <t>中蒙</t>
  </si>
  <si>
    <t>中缅</t>
  </si>
  <si>
    <t>中越</t>
  </si>
  <si>
    <t>中老</t>
  </si>
  <si>
    <t>中朝</t>
  </si>
  <si>
    <t>其他</t>
  </si>
  <si>
    <t>公里</t>
  </si>
  <si>
    <t>米/公顷</t>
  </si>
  <si>
    <t>合肥市</t>
  </si>
  <si>
    <t>其中：大别山森林防火重点区生物阻隔带建设</t>
  </si>
  <si>
    <t>——</t>
  </si>
  <si>
    <t>2、大别山、武陵山、武夷山、南岭、大小兴安岭防火重点区详见全国森林防火重点区分布范围表，附表12。</t>
  </si>
  <si>
    <t xml:space="preserve"> 森林防火应急道路建设现状统计表</t>
  </si>
  <si>
    <t>新建和升级改造防火应急
道路</t>
  </si>
  <si>
    <t>森林防火应急道路重点建设项目</t>
  </si>
  <si>
    <t>国有林区路网密度（林地面积）</t>
  </si>
  <si>
    <t>重点区域路网密度（林地面积）</t>
  </si>
  <si>
    <t>联通断头路</t>
  </si>
  <si>
    <t>升级改造集材废弃路和简易路</t>
  </si>
  <si>
    <t>大小兴安岭新建</t>
  </si>
  <si>
    <t>大小兴安岭改建</t>
  </si>
  <si>
    <t>长白山完达山新建</t>
  </si>
  <si>
    <t>长白山完达山改建</t>
  </si>
  <si>
    <t>横断山脉新建</t>
  </si>
  <si>
    <t>横断山脉改建</t>
  </si>
  <si>
    <t>亳州市</t>
  </si>
  <si>
    <t>2、大小兴安岭、长白山完达山、横断山脉防火重点区详见全国森林防火重点区分布范围表，附表12。</t>
  </si>
  <si>
    <t>附表9</t>
  </si>
  <si>
    <t>重点建设任务完成和规划情况表</t>
  </si>
  <si>
    <t>（2016-2025年）规划任务</t>
  </si>
  <si>
    <t>十三五完成任务</t>
  </si>
  <si>
    <t>十四五规划任务</t>
  </si>
  <si>
    <t>中央</t>
  </si>
  <si>
    <t>地方</t>
  </si>
  <si>
    <t>合  计</t>
  </si>
  <si>
    <t>1、森林火险预警监测系统</t>
  </si>
  <si>
    <t>新建60个新型森林火险综合监测站</t>
  </si>
  <si>
    <t>完成8个新型森林火险综合监测站，池州市新增完成森林火险预警模型1套</t>
  </si>
  <si>
    <t>完成52个新型森林火险综合监测站</t>
  </si>
  <si>
    <t>森林防火气象服务综合业务体系</t>
  </si>
  <si>
    <t>本期规划与气象部门联合建立一套完善的森林防火气象服务综合业务平台</t>
  </si>
  <si>
    <t>未实施（国家没有）
6+N中③火情预警监测分析系统：新建1套火灾预警监测分析系统。
④基于卫星遥感预警监测系统：新建1套基于卫星遥感预警监测系统。
⑤林火预警推送服务系统：新建1套全省统一的林火预警推送服务系统。就是一个综合平台体系</t>
  </si>
  <si>
    <t>新建视频监控系统200套</t>
  </si>
  <si>
    <t>完成视频监控系统254套，覆盖林地面积1069286公顷，覆盖率达到28%。</t>
  </si>
  <si>
    <t>已完成</t>
  </si>
  <si>
    <t>瞭望塔建设</t>
  </si>
  <si>
    <t>新建瞭望塔45座，并配备高倍望远镜、红外探测仪等100架（套）；改造瞭望塔及配套设施100座。</t>
  </si>
  <si>
    <t>完成新建瞭望塔（台）74座，改造瞭望塔（台）61座，配备高倍望远镜、红外探测仪等84架（套）；覆盖林地面积284067公顷。</t>
  </si>
  <si>
    <t>规划改造建瞭望塔（台）39座，配备高倍望远镜、红外探测仪等16架（套）。</t>
  </si>
  <si>
    <t>2、森林防火通信系统建设</t>
  </si>
  <si>
    <t>有线综合网络项目</t>
  </si>
  <si>
    <t>新建设省至各市、县（区）森林防火基础骨干网络</t>
  </si>
  <si>
    <t>完成森林防火有线综合网络项目1套（芜湖市）</t>
  </si>
  <si>
    <t>规划升级和改造各级通信调度系统、新增手持台设备3500台、车载台设备200台、背负式设备150台、语音网关80套</t>
  </si>
  <si>
    <t>完成新建数字超短波固定基站1套，完成车载台设备6套，手持台设备1164台。</t>
  </si>
  <si>
    <t>规划升级和改造各级通信调度系统、新增手持台设备2336台、车载台设备194套、背负式设备150台、语音网关80 套。</t>
  </si>
  <si>
    <t>卫星通信网络建设项目</t>
  </si>
  <si>
    <t>新建VSAT卫星固定小站3个、VSAT卫星便携站18个、VSAT卫星电话3部、视频图传系统18套、BGAN系统18套、海事卫星电话56部、北斗指挥机系统56套、北斗车载系统122套及北斗手持机448套</t>
  </si>
  <si>
    <t>北斗指挥机系统1套，北斗手持机1套</t>
  </si>
  <si>
    <r>
      <rPr>
        <sz val="10"/>
        <rFont val="宋体"/>
        <charset val="134"/>
      </rPr>
      <t>新建VSAT卫星固定小站3个、VSAT卫星便携站18个、VSAT卫星电话3部、视频图传系统18套、BGAN系统18套、海事卫星电话56部、</t>
    </r>
    <r>
      <rPr>
        <sz val="10"/>
        <color rgb="FFFF0000"/>
        <rFont val="宋体"/>
        <charset val="134"/>
      </rPr>
      <t>北斗指挥机系统55套、</t>
    </r>
    <r>
      <rPr>
        <sz val="10"/>
        <rFont val="宋体"/>
        <charset val="134"/>
      </rPr>
      <t>北斗车载系统122套及</t>
    </r>
    <r>
      <rPr>
        <sz val="10"/>
        <color rgb="FFFF0000"/>
        <rFont val="宋体"/>
        <charset val="134"/>
      </rPr>
      <t>北斗手持机447套</t>
    </r>
  </si>
  <si>
    <t>机动通信系统建设</t>
  </si>
  <si>
    <t>配置省级大型通信车1辆、中型通信车2辆、小型火场应急指挥车12辆含车载设备。</t>
  </si>
  <si>
    <t>未实施</t>
  </si>
  <si>
    <t>3、森林防火信息处理系统</t>
  </si>
  <si>
    <t>综合管控系统</t>
  </si>
  <si>
    <t>规划构建全省统一的森林防火大数据平台及业务软件16套,建设森林防火硬件、软件、数据一体化管控平台</t>
  </si>
  <si>
    <t>未实施
6+N中有相关内容，但表述不一致</t>
  </si>
  <si>
    <t>综合指挥系统</t>
  </si>
  <si>
    <t>新建设省级森林防火指挥中心二期项目，逐步更新市级森林防火指挥中心16套、新建县级森林防火指挥中心56套及配套的应用系统。</t>
  </si>
  <si>
    <t>更新市级森林防火指挥中心2套、新建县级森林防火指挥中心12套及配套的应用系统。</t>
  </si>
  <si>
    <t>新建设省级森林防火指挥中心二期项目，逐步更新市级森林防火指挥中心14套、新建县级森林防火指挥中心44套及配套的应用系统。</t>
  </si>
  <si>
    <t>综合保障系统</t>
  </si>
  <si>
    <t>规划依托专业运维团队，建立有效的运维支撑体系</t>
  </si>
  <si>
    <t>新建运维管理系统建设1套（芜湖市）</t>
  </si>
  <si>
    <t>规划依托专业运维团队，加强建立有效的运维支撑体系</t>
  </si>
  <si>
    <t>专家决策支持系统建设</t>
  </si>
  <si>
    <t>规划对森林防火会商探讨、科学研究等方面进行相应的投入</t>
  </si>
  <si>
    <t>未实施（国家没有）</t>
  </si>
  <si>
    <t>4、森林消防队伍建设</t>
  </si>
  <si>
    <t>武警森林部队建设</t>
  </si>
  <si>
    <t>规划支持武警森林驻皖部队能力建设，每年给予必要的财政保障</t>
  </si>
  <si>
    <t>专业森林消防队伍建设</t>
  </si>
  <si>
    <r>
      <rPr>
        <b/>
        <sz val="10"/>
        <rFont val="宋体"/>
        <charset val="134"/>
      </rPr>
      <t>规划期内新组建森林火灾高风险区火险县（市、区）100人以上的专业森林消防队，一般森林火险区火险县（市、区）25人以上的专业森林消防队，共新建专业森林消防队105支，提高和完善现有182支森林消防队伍,</t>
    </r>
    <r>
      <rPr>
        <b/>
        <sz val="10"/>
        <color rgb="FFFF0000"/>
        <rFont val="宋体"/>
        <charset val="134"/>
      </rPr>
      <t>新建营房143座</t>
    </r>
    <r>
      <rPr>
        <b/>
        <sz val="10"/>
        <rFont val="宋体"/>
        <charset val="134"/>
      </rPr>
      <t>，按年稳定补充各类扑火设备</t>
    </r>
  </si>
  <si>
    <r>
      <rPr>
        <b/>
        <sz val="10"/>
        <rFont val="宋体"/>
        <charset val="134"/>
      </rPr>
      <t>1、专业队伍建设：已组建专业队伍110支，合计2879人。
2、森林消防专业队伍标准化建设：完善提升专业队装备（标准化建设）110支,装备风力灭火机械化队伍346支，</t>
    </r>
    <r>
      <rPr>
        <b/>
        <sz val="10"/>
        <color rgb="FFFF0000"/>
        <rFont val="宋体"/>
        <charset val="134"/>
      </rPr>
      <t>新建专业队营房7464平方米</t>
    </r>
    <r>
      <rPr>
        <b/>
        <sz val="10"/>
        <rFont val="宋体"/>
        <charset val="134"/>
      </rPr>
      <t>，改扩建专业队伍营房2353平方米，扑火前指挥基地4处。
3、以水灭火设施设备建设：装备以水灭火队伍36支，以水灭火装备452台，以水灭火水源地1114处。
4、森林防火野外实训基地：国家森林防火野外实训基地5处。</t>
    </r>
  </si>
  <si>
    <r>
      <rPr>
        <b/>
        <sz val="10"/>
        <rFont val="宋体"/>
        <charset val="134"/>
      </rPr>
      <t>规划期内新组建森林火灾高风险区火险县（市、区）100人以上的专业森林消防队，一般森林火险区火险县（市、区）25人以上的专业森林消防队，共提高和完善现有72支森林消防队伍,</t>
    </r>
    <r>
      <rPr>
        <b/>
        <sz val="10"/>
        <color rgb="FFFF0000"/>
        <rFont val="宋体"/>
        <charset val="134"/>
      </rPr>
      <t>新建营房143座，</t>
    </r>
    <r>
      <rPr>
        <b/>
        <sz val="10"/>
        <rFont val="宋体"/>
        <charset val="134"/>
      </rPr>
      <t>按年稳定补充各类扑火设备</t>
    </r>
  </si>
  <si>
    <t xml:space="preserve">  十年规划新建营房是143座，十三五完成7464平方米，单位不一致，无法确认十四五实施任务。
   能力提升工程中：森林消防专业队伍新增建设规模2107人，森林消防专业队伍营房新增建设规模119916平方米。训练场新增建设规模175500平方米。</t>
  </si>
  <si>
    <t>5、森林消防装备能力建设</t>
  </si>
  <si>
    <t>扑火物资储备</t>
  </si>
  <si>
    <t>规划新增各类扑火物资5万台（套、把）和45辆森林防火指挥车、56辆运兵车、112辆消防车。</t>
  </si>
  <si>
    <t>已购买风力灭火机、油锯、割灌机等基本灭火机具4448台，队员安全防护装备和野外生存装备3035套，运兵车、机具车、消防艇等防火车辆112辆。</t>
  </si>
  <si>
    <t>规划新增各类扑火物资4.2万台（套、把），规划新增运兵车、机具车、消防艇等防火车辆101辆。</t>
  </si>
  <si>
    <t>物资储备库房建设</t>
  </si>
  <si>
    <t>规划期内改造、扩建现有的972座物资储备库</t>
  </si>
  <si>
    <r>
      <rPr>
        <b/>
        <sz val="10"/>
        <color rgb="FFFF0000"/>
        <rFont val="宋体"/>
        <charset val="134"/>
      </rPr>
      <t>未实施
能力提升工程中：</t>
    </r>
    <r>
      <rPr>
        <sz val="10"/>
        <color rgb="FFFF0000"/>
        <rFont val="宋体"/>
        <charset val="134"/>
      </rPr>
      <t>共建设3处省级库，其中省中心库1处，面积为1500平方米，储备2000万元森林防火物资；省级分库2处，建设面积各500平方米，储备500万元森林防火物资。</t>
    </r>
  </si>
  <si>
    <t>森林公安执法队伍装备建设</t>
  </si>
  <si>
    <t>规划全省增补配备73辆刑事勘察车和730套刑事勘查设备</t>
  </si>
  <si>
    <t>未实施，是否应删除</t>
  </si>
  <si>
    <t>6、森林航空消防能力建设</t>
  </si>
  <si>
    <t>评估表中没有看到相关建设内容完成情况</t>
  </si>
  <si>
    <t>森林航空消防机源</t>
  </si>
  <si>
    <t>规划防火期内每年租用2-4架森林防火航护直升机及机组人员开展航空护林工作</t>
  </si>
  <si>
    <t>航站建设项目</t>
  </si>
  <si>
    <t>规划期内新建航空护林站（基地）2个（近期1个，远期1个），新建航空护林分基地5个（近期2个，远期3个）</t>
  </si>
  <si>
    <t>规划直升机为载体，加载激光红外光电吊舱，利用卫星通信等信息传输技术建立火场侦察系统</t>
  </si>
  <si>
    <t>森林防火无人机系统建设</t>
  </si>
  <si>
    <t>重点保护区新建18架中型森林防火无人机、50架小型无人机及附属航控设备。</t>
  </si>
  <si>
    <t>6+N系统可以完成该项任务，该项内容是否可以删除</t>
  </si>
  <si>
    <t>7、林火阻隔系统建设</t>
  </si>
  <si>
    <t>1、工程阻隔带：完成1780.8公里，其中生土带456.8公里，防火线1324公里。
2、生物防火阻隔带：完成3003.93公里，其中林内1361.61公里，林缘1642.32公里。
3、阻隔网密度：2020年为3.6米/公顷。</t>
  </si>
  <si>
    <t>大别山森林防火重点区生物防火林带建设</t>
  </si>
  <si>
    <t>新建生物防火林带3000公里</t>
  </si>
  <si>
    <t>皖南森林防火重点区生物防火林带建设</t>
  </si>
  <si>
    <t>新建生物防火林带3600公里</t>
  </si>
  <si>
    <t>皖东森林防火重点区生物防火林带建设</t>
  </si>
  <si>
    <t>新建生物防火林带1000公里</t>
  </si>
  <si>
    <t>沿江森林防火重点区生物防火林带建设</t>
  </si>
  <si>
    <t>8、森林防火应急道路建设</t>
  </si>
  <si>
    <t>森林防火应急道路建设项目建设</t>
  </si>
  <si>
    <t>本期规划在国有林场重点森林防火区域试点新建300公里防火应急道路建设，升级、改造防火应急道路500公里</t>
  </si>
  <si>
    <t>新建和升级改造防火应急道路1217.236公里，其中联通断头路182.8公里，升级改造集材废弃路和简易路1034.436公里。国有林区路网密度（林地面积）为2.7米/公顷，重点区域路网密度（林地面积）为1.24米/公顷。</t>
  </si>
  <si>
    <t>2025年规划国有林区路网密度（林地面积）为3.5米/公顷，重点区域路网密度（林地面积）为3.2米/公顷。</t>
  </si>
  <si>
    <t>9、森林防火宣传教育系统建设</t>
  </si>
  <si>
    <t>宣教系统建设</t>
  </si>
  <si>
    <t>新增大型宣传牌2500块、中小型宣传牌10000、宣传印刷品1000000份、森林防火检查站350座，其它宣传设备若干</t>
  </si>
  <si>
    <t>新增大型宣传牌2500块、中小型宣传牌10000、宣传印刷品1000000份、森林防火检查站351座，其它宣传设备若干</t>
  </si>
  <si>
    <t>10、重点保护区域森林防火建设</t>
  </si>
  <si>
    <t>森林防火水网建设</t>
  </si>
  <si>
    <t>新建森林防火网1000公里，安装消防栓8000个，新建蓄水池5000个</t>
  </si>
  <si>
    <t>大型灭火装备建设</t>
  </si>
  <si>
    <r>
      <rPr>
        <sz val="9"/>
        <color rgb="FFFF0000"/>
        <rFont val="宋体"/>
        <charset val="134"/>
      </rPr>
      <t>购置</t>
    </r>
    <r>
      <rPr>
        <sz val="9"/>
        <color rgb="FFFF0000"/>
        <rFont val="Calibri"/>
        <charset val="134"/>
      </rPr>
      <t>50</t>
    </r>
    <r>
      <rPr>
        <sz val="9"/>
        <color rgb="FFFF0000"/>
        <rFont val="宋体"/>
        <charset val="134"/>
      </rPr>
      <t>台（套）大型森林灭火装备</t>
    </r>
  </si>
  <si>
    <t>11、安徽省“6+N”森林火灾领域应急系统建设</t>
  </si>
  <si>
    <t>森林防火预警系统</t>
  </si>
  <si>
    <r>
      <rPr>
        <b/>
        <sz val="10"/>
        <rFont val="宋体"/>
        <charset val="134"/>
      </rPr>
      <t>①无人机巡查系统：</t>
    </r>
    <r>
      <rPr>
        <sz val="10"/>
        <rFont val="宋体"/>
        <charset val="134"/>
      </rPr>
      <t xml:space="preserve">需配备6架固定翼及80架高性能六旋翼无人机、94架便携式四旋翼无人机。6台固定翼无人机部署为：6个重点火险市（安庆市、六安市、池州市、宣城市、黄山市、滁州市）各部署1架。80架六旋翼无人机部署为： 6个重点火险市（安庆市、六安市、池州市、宣城市、黄山市、滁州市）各部署2架，共12架；34个一级火险县（区、市）各部署2架，共68架。94架便携式四旋翼无人机部署为：除去6个重点火险市以外的10个市各部署2架，共20架；74个二级和三级火险县（区、市）各1架，共74架。
</t>
    </r>
    <r>
      <rPr>
        <b/>
        <sz val="10"/>
        <rFont val="宋体"/>
        <charset val="134"/>
      </rPr>
      <t>②森林防火视频融合系统：</t>
    </r>
    <r>
      <rPr>
        <sz val="10"/>
        <rFont val="宋体"/>
        <charset val="134"/>
      </rPr>
      <t xml:space="preserve">维修县级视频监控点360个，新建视频融合系统1套，新建5202套视频监控点，在108个县（市、区）建立县级视频汇聚中心以及16个市级视频汇聚中心。
</t>
    </r>
    <r>
      <rPr>
        <b/>
        <sz val="10"/>
        <rFont val="宋体"/>
        <charset val="134"/>
      </rPr>
      <t>③火情预警监测分析系统：</t>
    </r>
    <r>
      <rPr>
        <sz val="10"/>
        <rFont val="宋体"/>
        <charset val="134"/>
      </rPr>
      <t>新建1套火灾预警监测分析系统。
④</t>
    </r>
    <r>
      <rPr>
        <b/>
        <sz val="10"/>
        <rFont val="宋体"/>
        <charset val="134"/>
      </rPr>
      <t>基于卫星遥感预警监测系统：</t>
    </r>
    <r>
      <rPr>
        <sz val="10"/>
        <rFont val="宋体"/>
        <charset val="134"/>
      </rPr>
      <t xml:space="preserve">新建1套基于卫星遥感预警监测系统。
</t>
    </r>
    <r>
      <rPr>
        <b/>
        <sz val="10"/>
        <rFont val="宋体"/>
        <charset val="134"/>
      </rPr>
      <t>⑤林火预警推送服务系统：</t>
    </r>
    <r>
      <rPr>
        <sz val="10"/>
        <rFont val="宋体"/>
        <charset val="134"/>
      </rPr>
      <t>新建1套全省统一的林火预警推送服务系统。</t>
    </r>
  </si>
  <si>
    <r>
      <rPr>
        <sz val="10"/>
        <color rgb="FFFF0000"/>
        <rFont val="宋体"/>
        <charset val="134"/>
      </rPr>
      <t xml:space="preserve">   一期为32个Ⅰ级火险县及黄山、九华山风景区,，共新建野外视频监控点2554套。二期为24个Ⅱ级火险县、三期为50个Ⅲ级火险县。
    建议书仅针对一期34个Ⅰ级火险县进行投资概算与建设（详见附件3），后续二期、三期根据要求逐年申报实施。
</t>
    </r>
    <r>
      <rPr>
        <sz val="16"/>
        <color rgb="FFFF0000"/>
        <rFont val="宋体"/>
        <charset val="134"/>
      </rPr>
      <t>放森林火险预警监测系统</t>
    </r>
  </si>
  <si>
    <t>森林防火指挥调度系统</t>
  </si>
  <si>
    <r>
      <rPr>
        <b/>
        <sz val="10"/>
        <rFont val="宋体"/>
        <charset val="134"/>
      </rPr>
      <t>①窄带集群呼叫系统：</t>
    </r>
    <r>
      <rPr>
        <sz val="10"/>
        <rFont val="宋体"/>
        <charset val="134"/>
      </rPr>
      <t xml:space="preserve">包括调度软件1套、手持终端设备253部。配置方式为省级3部、各市2部、108个森林火险县（市、区）各2部。
</t>
    </r>
    <r>
      <rPr>
        <b/>
        <sz val="10"/>
        <rFont val="宋体"/>
        <charset val="134"/>
      </rPr>
      <t>②北斗应急通信系统：</t>
    </r>
    <r>
      <rPr>
        <sz val="10"/>
        <rFont val="宋体"/>
        <charset val="134"/>
      </rPr>
      <t>包括北斗应急指挥终端1台、北斗车载终端6台、北斗通信终端177台。配置方式为省级3台、16个市各配置2部终端，34个一级火险单位各配2部终端，74个二级和三级火险县（市、区）各1部。
③</t>
    </r>
    <r>
      <rPr>
        <b/>
        <sz val="10"/>
        <rFont val="宋体"/>
        <charset val="134"/>
      </rPr>
      <t>卫星通信系统：</t>
    </r>
    <r>
      <rPr>
        <sz val="10"/>
        <rFont val="宋体"/>
        <charset val="134"/>
      </rPr>
      <t xml:space="preserve">由省级应急管理部门统一建设。
</t>
    </r>
    <r>
      <rPr>
        <b/>
        <sz val="10"/>
        <rFont val="宋体"/>
        <charset val="134"/>
      </rPr>
      <t>④森林防火指挥调度中心：</t>
    </r>
    <r>
      <rPr>
        <sz val="10"/>
        <rFont val="宋体"/>
        <charset val="134"/>
      </rPr>
      <t>依托森林防火通信系统、全省林业大数据平台，充分利用内外部基础信息、业务信息，建设覆盖多级指挥中心的综合指挥调度平台，利用信息化手段提升森林防火监测、指挥管理能力，促进信息共享和资源整合。</t>
    </r>
  </si>
  <si>
    <t>放森林防火信息处理系统</t>
  </si>
  <si>
    <t>森林火灾抢险救援系统</t>
  </si>
  <si>
    <r>
      <rPr>
        <b/>
        <sz val="10"/>
        <rFont val="宋体"/>
        <charset val="134"/>
      </rPr>
      <t>①扑火机具装备建设：</t>
    </r>
    <r>
      <rPr>
        <sz val="10"/>
        <rFont val="宋体"/>
        <charset val="134"/>
      </rPr>
      <t>高扬程灭火水泵182台，部署方式为6个重点火险市（安庆市、六安市、池州市、宣城市、黄山市、滁州市）各配置1台，34个一级火险县（市、区）各配3台，74个二级和三级火险县（市、区）各1台；新建102处蓄水池，部署方式为34个一级火险县（市、区）各新建3处；背负式卫星便携站6套，部署方式为6个重点火险市（安庆市、六安市、池州市、宣城市、黄山市、滁州市）各1套；卫星电话176台，部署方式为省级2台，16个市各配置2台，34个一级火险县（市、区）各配2台，74个二级和三级火险县（市、区）各1台；护林员5G巡护终端1436台，部署方式为16个市各配置1部终端，34个一级火险单位各配20部终端，74个二级和三级火险单位各10部。</t>
    </r>
  </si>
  <si>
    <t>放森林消防装备能力建设</t>
  </si>
  <si>
    <t>12、森林火灾应急救援能力建设提升工程</t>
  </si>
  <si>
    <t>森林消防专业队伍建设</t>
  </si>
  <si>
    <t>森林消防专业队伍新增建设规模2107人，森林消防专业队伍营房新增建设规模119916平方米。训练场新增建设规模175500平方米。</t>
  </si>
  <si>
    <t>放森林消防队伍建设</t>
  </si>
  <si>
    <t>森林防火救援基地建设</t>
  </si>
  <si>
    <t>森林防火救援基地规模按照200人专业森林消防队伍建设，共建营房面积4000平方米，训练场6000平方米。</t>
  </si>
  <si>
    <t>森林防火物资储备中心建设</t>
  </si>
  <si>
    <t>共建设3处省级库，其中省中心库1处，面积为1500平方米，储备2000万元森林防火物资；省级分库2处，建设面积各500平方米，储备500万元森林防火物资。</t>
  </si>
  <si>
    <t>项目建设内容</t>
  </si>
  <si>
    <t>主要建设任务</t>
  </si>
  <si>
    <t>费用估算（万元）</t>
  </si>
  <si>
    <t>省</t>
  </si>
  <si>
    <t>市</t>
  </si>
  <si>
    <t>县</t>
  </si>
  <si>
    <t>总</t>
  </si>
  <si>
    <t>第一部分：工程费用</t>
  </si>
  <si>
    <t>（一）基础设施</t>
  </si>
  <si>
    <t>省应急指挥中心建设</t>
  </si>
  <si>
    <t>现有指挥中心升级</t>
  </si>
  <si>
    <t>（二）硬件购置</t>
  </si>
  <si>
    <t>应急指挥中心建设</t>
  </si>
  <si>
    <t>服务器扩容、网络设备、安全设备改造</t>
  </si>
  <si>
    <t>建设内容包括：新增服务器4台、路由器1台、接入交换机2台、光纤交换机1台、负载均衡1台、磁盘阵列2台、防火墙1台、网络安全审计1台、数据库审计1台、日志审计1台　</t>
  </si>
  <si>
    <t>市级视频汇聚中心</t>
  </si>
  <si>
    <t>8个市级视频汇聚中心软硬件设备</t>
  </si>
  <si>
    <t>　6个重点防火市各投资100万，芜湖市、铜陵市各50万</t>
  </si>
  <si>
    <t>县级视频汇聚中心</t>
  </si>
  <si>
    <t>34个一级火险县视频汇聚中心软硬件设备</t>
  </si>
  <si>
    <t>　32个一级火险县分别投资50万，黄山、九华山分别投资25万</t>
  </si>
  <si>
    <t>监测预警平台建设</t>
  </si>
  <si>
    <t>无人机巡查系统</t>
  </si>
  <si>
    <t>固定翼垂直起降无人机（含培训）</t>
  </si>
  <si>
    <t>6个重点防火市各部署1架</t>
  </si>
  <si>
    <t>高性能六旋翼无人机(含培训)</t>
  </si>
  <si>
    <t>6个重点防火市各部署2架,34个一级火险单位各2架</t>
  </si>
  <si>
    <t>便携式四旋翼无人机（含培训）</t>
  </si>
  <si>
    <t>其余10个市各两架，二级和三级火险单位各一架</t>
  </si>
  <si>
    <t>森林防火视频融合系统</t>
  </si>
  <si>
    <t>维修现有视频监控点</t>
  </si>
  <si>
    <t>　维修现有监控点360个点</t>
  </si>
  <si>
    <t>新增视频监控点</t>
  </si>
  <si>
    <t>一级火险县新建2554处视频监控点，建设费用包含1年铁塔和通信线路租赁费(租赁费用按1.7万元/点/年)</t>
  </si>
  <si>
    <t>指挥调度平台建设</t>
  </si>
  <si>
    <t>窄带集群呼叫系统</t>
  </si>
  <si>
    <t>调度软件</t>
  </si>
  <si>
    <t>终端设备</t>
  </si>
  <si>
    <t>16个市各配置2部终端，108个火险单位各配2部终端</t>
  </si>
  <si>
    <t>北斗应急通信系统</t>
  </si>
  <si>
    <t>北斗应急指挥终端</t>
  </si>
  <si>
    <t>北斗车载终端</t>
  </si>
  <si>
    <t>6个重点火险市各部署一套</t>
  </si>
  <si>
    <t>北斗通信终端</t>
  </si>
  <si>
    <t>省级3部终端，16个市各配置2部终端，34个一级火险单位各配2部终端，74个二级和三级火险单位各一部</t>
  </si>
  <si>
    <t>抢险救援平台建设</t>
  </si>
  <si>
    <t>高扬程灭火水泵</t>
  </si>
  <si>
    <t>6个重点火险市各配置1台，34个一级火险单位各配3台，74个二级和三级火险单位各一台</t>
  </si>
  <si>
    <t>蓄水池</t>
  </si>
  <si>
    <t>34个一级火险区各新建3处</t>
  </si>
  <si>
    <t>背负式卫星便携站</t>
  </si>
  <si>
    <t>6个重点火险市各一套</t>
  </si>
  <si>
    <t>卫星电话</t>
  </si>
  <si>
    <t>省级2部终端，16个市各配置2部终端，34个一级火险单位各配2部终端，74个二级和三级火险单位各一部</t>
  </si>
  <si>
    <t>护林员5G巡护终端（含通信费）</t>
  </si>
  <si>
    <t>16个市各配置1部终端，34个一级火险单位各配20部终端，74个二级和三级火险单位各10部</t>
  </si>
  <si>
    <t>（三）软件开发</t>
  </si>
  <si>
    <t>应急管理应用支撑与系统集成</t>
  </si>
  <si>
    <t>省级视频融合平台</t>
  </si>
  <si>
    <t>火情预警监测分析系统</t>
  </si>
  <si>
    <t>林火预警推送服务系统</t>
  </si>
  <si>
    <t>森林防火融合指挥调度系统</t>
  </si>
  <si>
    <t>森林资源基础数据库建库</t>
  </si>
  <si>
    <t>数据交换与共享系统</t>
  </si>
  <si>
    <t>三维全景可视化系统</t>
  </si>
  <si>
    <t>（四）服务租赁</t>
  </si>
  <si>
    <t>应急指挥系统线路租赁费用</t>
  </si>
  <si>
    <t>专线租用（一年租用费）</t>
  </si>
  <si>
    <t>第二部分：工程其他费用</t>
  </si>
  <si>
    <t>工程设计费</t>
  </si>
  <si>
    <t>包括项目建议书、可研报告、初步设计、建设期技术咨询等费用，按照工程费用的0.5%</t>
  </si>
  <si>
    <t>工程监理费</t>
  </si>
  <si>
    <t>工程费用的1.2%</t>
  </si>
  <si>
    <t>等级保护测评费</t>
  </si>
  <si>
    <t>等保测评包括监测预警系统和指挥调度系统两大系统三级等保测评　</t>
  </si>
  <si>
    <t>软件测试费</t>
  </si>
  <si>
    <t>总投资费用</t>
  </si>
  <si>
    <t>附件8-1 基建资金落实与使用情况统计表</t>
  </si>
  <si>
    <t>填表单位：安徽省</t>
  </si>
  <si>
    <t>资金构成（万元）</t>
  </si>
  <si>
    <t>中央投资（实际到位）</t>
  </si>
  <si>
    <t>配套投资</t>
  </si>
  <si>
    <t>自行投资（与配套投资不交叉）</t>
  </si>
  <si>
    <t>批复投资额</t>
  </si>
  <si>
    <t>实际到位额</t>
  </si>
  <si>
    <t>基建资金合计</t>
  </si>
  <si>
    <t>1-1</t>
  </si>
  <si>
    <t>2016-2020年预警监测系统建设全省合计</t>
  </si>
  <si>
    <t>1-2</t>
  </si>
  <si>
    <t>2016-2020年森林防火通信与信息指挥系统建设全省合计</t>
  </si>
  <si>
    <t>1-3</t>
  </si>
  <si>
    <t>2016-2020年森林消防队伍能力建设全省合计</t>
  </si>
  <si>
    <t>1-4</t>
  </si>
  <si>
    <t>2016-2020年森林航空消防能力建设全省合计</t>
  </si>
  <si>
    <t>XX（地级）市1</t>
  </si>
  <si>
    <t>XX（地级）市2</t>
  </si>
  <si>
    <t>……</t>
  </si>
  <si>
    <t>XX（地级）市/省直管市*</t>
  </si>
  <si>
    <t>**林管局/林场1（省/森工集团直属）</t>
  </si>
  <si>
    <t>**林管局/林场2（省/森工集团直属）</t>
  </si>
  <si>
    <t>1-5</t>
  </si>
  <si>
    <t>2016-2020年林火阻隔系统建设全省合计</t>
  </si>
  <si>
    <t>1-6</t>
  </si>
  <si>
    <t>2016-2020年防火应急道路建设全省合计</t>
  </si>
  <si>
    <t>1-7</t>
  </si>
  <si>
    <t>2016-2020年其他基础设施建设1 全省合计（例如宣传设施）</t>
  </si>
  <si>
    <t>阜阳市</t>
  </si>
  <si>
    <t>1-8</t>
  </si>
  <si>
    <t>2016-2020年其他基础设施建设2 全省合计（例如物资库）</t>
  </si>
  <si>
    <t>3、其它基建费和其它财政费需说明具体内容与资金发生情况。</t>
  </si>
  <si>
    <t>附件8-2 财政资金落实与使用情况统计表</t>
  </si>
  <si>
    <t>中央财政资金</t>
  </si>
  <si>
    <t>地方财政资金</t>
  </si>
  <si>
    <t>财政经费合计</t>
  </si>
  <si>
    <t>2-1</t>
  </si>
  <si>
    <t>2016-2020年森林防火物资储备费全省合计</t>
  </si>
  <si>
    <t>2-2</t>
  </si>
  <si>
    <t>2016-2020年重特大森林火灾扑救准备金全省合计</t>
  </si>
  <si>
    <t>2-3</t>
  </si>
  <si>
    <t>2016-2020年边境防火隔离带补助经费全省合计</t>
  </si>
  <si>
    <t>2-4</t>
  </si>
  <si>
    <t>2016-2020年森林航空消防飞行补助费全省合计</t>
  </si>
  <si>
    <t>2-5</t>
  </si>
  <si>
    <t>2016-2020年航站地面保障补助全省合计</t>
  </si>
  <si>
    <t>2-6</t>
  </si>
  <si>
    <t>2016-2020年扑救重特大森林火灾补助费全省合计</t>
  </si>
  <si>
    <t>2-7</t>
  </si>
  <si>
    <t>2016-2020年其它财政费1 全省合计（例如宣传经费）</t>
  </si>
  <si>
    <t>2-8</t>
  </si>
  <si>
    <t>2016-2020年其它财政费2  全省合计（例如购买服务经费）</t>
  </si>
  <si>
    <t>附件9 森林资源与城镇接驳区域安全隐患摸底表</t>
  </si>
  <si>
    <t>统计单位</t>
  </si>
  <si>
    <t>自然片林/林带与城镇边缘接驳隐患区</t>
  </si>
  <si>
    <t>拟采取的主要防控措施</t>
  </si>
  <si>
    <t>总长度/公里</t>
  </si>
  <si>
    <t>其中：高危险长度/公里</t>
  </si>
  <si>
    <t>其中：居民点隐患区长度/公里（只统计地市、县区主城区居民点）</t>
  </si>
  <si>
    <t>其中：重要设施隐患区情况</t>
  </si>
  <si>
    <t>重要设施数量/个</t>
  </si>
  <si>
    <t>隐患区长度/公里</t>
  </si>
  <si>
    <t>全省合计</t>
  </si>
  <si>
    <t>组织开展隐患排查，加强林区周边用火管理，定期清除林下可燃物</t>
  </si>
  <si>
    <t>…</t>
  </si>
  <si>
    <t>其中：森林火灾高风险区</t>
  </si>
  <si>
    <t>注：1、片林/林带与城镇接驳区有效安全距离为50米，片林/林带与城镇居民点或重要设施间距离小于50米的林区，为隐患区域。</t>
  </si>
  <si>
    <t>2、数据统计背景及目的：近年来，国外森林大火常常烧毁城镇，严重威胁人民生命财产安全；为有效防范城镇周边森林火灾，规划中期评估中拟对相关隐患区进行摸底调查。</t>
  </si>
  <si>
    <t>3、高危险长度指急需开展隐患治理的区域，急需程度视地方实际情况自行确定；重要设施指加油站、医院、学校、博物馆、景点等公共场所及设施。</t>
  </si>
  <si>
    <t>附件10 拟新增建设工程需求表</t>
  </si>
  <si>
    <t>单价定额（万元）</t>
  </si>
  <si>
    <t>投资构成（万元）</t>
  </si>
  <si>
    <t>中央投资</t>
  </si>
  <si>
    <t>地方配套</t>
  </si>
  <si>
    <t>一</t>
  </si>
  <si>
    <t>火灾风险防范工程</t>
  </si>
  <si>
    <t>防火宣传体系</t>
  </si>
  <si>
    <t>宣传车</t>
  </si>
  <si>
    <t>大型防火宣传牌（注明规格尺寸）</t>
  </si>
  <si>
    <t>进山入林口增设防火语音提示装备</t>
  </si>
  <si>
    <t>1.N</t>
  </si>
  <si>
    <t>火源管理系统</t>
  </si>
  <si>
    <t>简易卡点（注明规格尺寸）</t>
  </si>
  <si>
    <t>流动检查点（注明规格尺寸）</t>
  </si>
  <si>
    <t>处置突发火情蓄水池（注明规格尺寸）</t>
  </si>
  <si>
    <t>定点祭祀池（注明规格尺寸）</t>
  </si>
  <si>
    <t>视频监控点</t>
  </si>
  <si>
    <t>兼职防扑火队伍建设</t>
  </si>
  <si>
    <t>新建兼职队伍装备（注明具体需求）</t>
  </si>
  <si>
    <t>完善提升兼职队伍装备（注明具体需求）</t>
  </si>
  <si>
    <r>
      <rPr>
        <sz val="11"/>
        <rFont val="Times New Roman"/>
        <charset val="134"/>
      </rPr>
      <t>3</t>
    </r>
    <r>
      <rPr>
        <sz val="11"/>
        <rFont val="宋体"/>
        <charset val="134"/>
      </rPr>
      <t>.N</t>
    </r>
  </si>
  <si>
    <t>护林（草）员巡护装备</t>
  </si>
  <si>
    <t>巡护和火情早期处理装备（注明具体需求）</t>
  </si>
  <si>
    <t>北斗终端等通信设备（注明具体需求）</t>
  </si>
  <si>
    <r>
      <rPr>
        <sz val="11"/>
        <rFont val="Times New Roman"/>
        <charset val="134"/>
      </rPr>
      <t>4</t>
    </r>
    <r>
      <rPr>
        <sz val="11"/>
        <rFont val="宋体"/>
        <charset val="134"/>
      </rPr>
      <t>.N</t>
    </r>
  </si>
  <si>
    <t>二</t>
  </si>
  <si>
    <t>防火物资库</t>
  </si>
  <si>
    <t>国家级库</t>
  </si>
  <si>
    <r>
      <rPr>
        <sz val="11"/>
        <rFont val="宋体"/>
        <charset val="134"/>
        <scheme val="minor"/>
      </rPr>
      <t>合肥市新建一座1500m</t>
    </r>
    <r>
      <rPr>
        <vertAlign val="superscript"/>
        <sz val="11"/>
        <rFont val="宋体"/>
        <charset val="134"/>
        <scheme val="minor"/>
      </rPr>
      <t>2</t>
    </r>
    <r>
      <rPr>
        <sz val="11"/>
        <rFont val="宋体"/>
        <charset val="134"/>
        <scheme val="minor"/>
      </rPr>
      <t>的省中心库，在黄山市、安庆市岳西县各新建一座500m</t>
    </r>
    <r>
      <rPr>
        <vertAlign val="superscript"/>
        <sz val="11"/>
        <rFont val="宋体"/>
        <charset val="134"/>
        <scheme val="minor"/>
      </rPr>
      <t>2</t>
    </r>
    <r>
      <rPr>
        <sz val="11"/>
        <rFont val="宋体"/>
        <charset val="134"/>
        <scheme val="minor"/>
      </rPr>
      <t>的区域性物资储备库（不含土地费）</t>
    </r>
  </si>
  <si>
    <t>土建工程</t>
  </si>
  <si>
    <t>省级库</t>
  </si>
  <si>
    <r>
      <rPr>
        <sz val="11"/>
        <rFont val="Times New Roman"/>
        <charset val="134"/>
      </rPr>
      <t>2</t>
    </r>
    <r>
      <rPr>
        <sz val="11"/>
        <rFont val="宋体"/>
        <charset val="134"/>
      </rPr>
      <t>.N</t>
    </r>
  </si>
  <si>
    <t>市级库</t>
  </si>
  <si>
    <t>三</t>
  </si>
  <si>
    <t>地方森林消防队伍能力建设</t>
  </si>
  <si>
    <t>地方专业森林消防队伍</t>
  </si>
  <si>
    <t>省级地方专业森林消防队伍</t>
  </si>
  <si>
    <t>地（市）级地方专业森林消防队伍</t>
  </si>
  <si>
    <t>县级地方专业森林消防队伍</t>
  </si>
  <si>
    <t>根据各县森林火险等级，建设营房（全省共118716平方米）和训练场（全省共175500平方米），并根据森林消防专业队伍实际配备相应物资装备（13780.39万元）</t>
  </si>
  <si>
    <t>现有队伍灭火装备现代化升级</t>
  </si>
  <si>
    <t>大型特种灭火装备建设</t>
  </si>
  <si>
    <t>野外实训基地建设</t>
  </si>
  <si>
    <r>
      <rPr>
        <sz val="11"/>
        <rFont val="宋体"/>
        <charset val="134"/>
        <scheme val="minor"/>
      </rPr>
      <t>在合肥建设地，营房建筑面积4000m</t>
    </r>
    <r>
      <rPr>
        <vertAlign val="superscript"/>
        <sz val="11"/>
        <rFont val="宋体"/>
        <charset val="134"/>
        <scheme val="minor"/>
      </rPr>
      <t>2</t>
    </r>
    <r>
      <rPr>
        <sz val="11"/>
        <rFont val="宋体"/>
        <charset val="134"/>
        <scheme val="minor"/>
      </rPr>
      <t>，训练场建筑面积6000m</t>
    </r>
    <r>
      <rPr>
        <vertAlign val="superscript"/>
        <sz val="11"/>
        <rFont val="宋体"/>
        <charset val="134"/>
        <scheme val="minor"/>
      </rPr>
      <t>2</t>
    </r>
    <r>
      <rPr>
        <sz val="11"/>
        <rFont val="宋体"/>
        <charset val="134"/>
        <scheme val="minor"/>
      </rPr>
      <t>（不含土地费）</t>
    </r>
  </si>
  <si>
    <t>四</t>
  </si>
  <si>
    <t>防火应急道路建设</t>
  </si>
  <si>
    <t>五</t>
  </si>
  <si>
    <t>防火隔离带建设</t>
  </si>
  <si>
    <t>注：表内工程为举例代拟，各提报单位根据实际增项，增项请在备注中简要说明需要建设的理由。</t>
  </si>
  <si>
    <t>附件11 森林防火重点区域建设分区调整需求表</t>
  </si>
  <si>
    <t>地市</t>
  </si>
  <si>
    <t>县（区、市）</t>
  </si>
  <si>
    <t>原火险分区</t>
  </si>
  <si>
    <t>调整后火险分区</t>
  </si>
  <si>
    <t>调整原因（按照规划中分区标准说明原因）</t>
  </si>
  <si>
    <t>一般火险区</t>
  </si>
  <si>
    <t>高风险区</t>
  </si>
  <si>
    <t>高危区</t>
  </si>
  <si>
    <t>怀远县</t>
  </si>
  <si>
    <t>√</t>
  </si>
  <si>
    <t>行政区域调整</t>
  </si>
  <si>
    <t>禹会区</t>
  </si>
  <si>
    <t>注：1、拟调整重点区域分布需满足《全国森林防火规划（2016—2025年）》中“三、总体思路 （五）建设分区与布局”的分区依据和标准。</t>
  </si>
  <si>
    <t>2、有调整意向的省在“原火险分区”与“调整后火险分区”相应单元格内勾选，无调整意向的省此表不需填报。</t>
  </si>
  <si>
    <t>“十四五”重点建设任务投资估算表</t>
  </si>
  <si>
    <t xml:space="preserve">                                                     单位：万元</t>
  </si>
  <si>
    <t>规划任务</t>
  </si>
  <si>
    <t>2021-2025年</t>
  </si>
  <si>
    <t>市级</t>
  </si>
  <si>
    <t>3、森林防火通信系统建设</t>
  </si>
  <si>
    <t>规划升级和改造各级通信调度系统、新增手持台设备1909台、车载台设备110台、背负式设备82台、语音网关44套</t>
  </si>
  <si>
    <t>新建VSAT卫星固定小站1个、VSAT卫星便携站8个、VSAT卫星电话1部、视频图传系统8套、BGAN系统8套、海事卫星电话26部、北斗指挥机系统26套、北斗车载系统57套及北斗手持机209套</t>
  </si>
  <si>
    <t>配置省级大型通信车1辆、中型通信车1辆、小型火场应急指挥车6辆含车载设备。</t>
  </si>
  <si>
    <t>4、森林防火信息处理系统</t>
  </si>
  <si>
    <t>规划构建全省统一的森林防火大数据平台及业务软件5套,建设森林防火硬件、软件、数据一体化管控平台</t>
  </si>
  <si>
    <t>新建设省级森林防火指挥中心二期项目，逐步更新市级森林防火指挥中心5套、新建县级森林防火指挥中心22套及配套的应用系统。</t>
  </si>
  <si>
    <t>5、森林消防队伍建设</t>
  </si>
  <si>
    <t>规划期内新组建森林火灾高风险区火险县（市、区）100人以上的专业森林消防队，一般森林火险区火险县（市、区）25人以上的专业森林消防队，共新建专业森林消防队50支，提高和完善现有88支森林消防队伍,新建营房69座，按年稳定补充各类扑火设备</t>
  </si>
  <si>
    <t>6、森林消防装备能力建设</t>
  </si>
  <si>
    <t>规划新增各类扑火物资2万台（套、把）和18辆森林防火指挥车、22辆运兵车、45辆消防车</t>
  </si>
  <si>
    <t>规划期内改造、扩建现有的445座物资储备库</t>
  </si>
  <si>
    <t>3、森林航空消防能力建设</t>
  </si>
  <si>
    <t>规划期内新建航空护林站（基地）1个，新建航空护林分基地2个</t>
  </si>
  <si>
    <t>4、林火阻隔系统建设</t>
  </si>
  <si>
    <t>新建生物防火林带2867公里</t>
  </si>
  <si>
    <t>新建生物防火林带3467公里</t>
  </si>
  <si>
    <t>新建生物防火林带911公里</t>
  </si>
  <si>
    <t>新建生物防火林带933公里</t>
  </si>
  <si>
    <t>6、森林防火应急道路建设</t>
  </si>
  <si>
    <t>本期规划在国有林场重点森林防火区域试点新建141公里防火应急道路建设，升级、改造防火应急道路235公里</t>
  </si>
  <si>
    <t>7、森林防火宣传教育系统建设</t>
  </si>
  <si>
    <t>新增大型宣传牌962块、中小型宣传牌3846块、宣传印刷品384615份、森林防火检查站135座，其它宣传设备若干</t>
  </si>
  <si>
    <t>8、重点保护区域森林防火建设</t>
  </si>
  <si>
    <t>新建森林防火网485公里，安装消防栓3879个，新建蓄水池2424个</t>
  </si>
  <si>
    <t>购置20台（套）大型森林灭火装备</t>
  </si>
  <si>
    <t>1、安徽省“6+N”重点领域森林火灾领域应急系统</t>
  </si>
  <si>
    <t>工程费用包括森林防火预警系统、森林防火指挥调度系统和森林火灾抢险救援系统三大系统的基础设施建设、硬件购置、软件开发和服务租赁等建设内容。</t>
  </si>
  <si>
    <t>1、森林防火预警系统：①配备7架固定翼及82架高性能六旋翼无人机、96架便携式四旋翼无人机。②新建视频融合系统1套，新建5202套视频监控点，在108个县（市、区）建立县级视频汇聚中心以及16个市级视频汇聚中心。③新建1套火灾预警监测分析系统。④新建1套基于卫星遥感预警监测系统。⑤新建1套全省统一的林火预警推送服务系统。
2、森林防火指挥调度系统：①窄带集群呼叫系统包括调度软件1套、手持终端设备253部。②新建应急指挥车通信系统2套。③北斗应急通信系统包括北斗应急指挥终端1台、北斗车载终端7台、北斗通信终端179台。
3、森林火灾抢险救援系统：需装备的灭火机具包括：高扬程灭火水泵182台，新建102处蓄水池，卫星电话160台，护林员5G巡护终端1436台等。</t>
  </si>
  <si>
    <t>工程建设其他费用</t>
  </si>
  <si>
    <t>工程设计费、建设单位管理费、工程监理费、等级保护测评费、软件测试费和招投标费</t>
  </si>
  <si>
    <t>基本预备费</t>
  </si>
  <si>
    <t>2、森林火灾应急救援能力建设提升工程</t>
  </si>
  <si>
    <t>工程费用包括森林消防专业队伍建设、应急救援基地建设和区域性物资储备中心建设的基础设施建设、设备购置及人员培训</t>
  </si>
  <si>
    <t>工程设计费、建设单位管理费、工程监理费、消防工程设计备案和招投标费</t>
  </si>
  <si>
    <r>
      <rPr>
        <b/>
        <sz val="10"/>
        <rFont val="宋体"/>
        <charset val="134"/>
      </rPr>
      <t>①无人机巡查系统：</t>
    </r>
    <r>
      <rPr>
        <sz val="10"/>
        <rFont val="宋体"/>
        <charset val="134"/>
      </rPr>
      <t xml:space="preserve">需配备6架固定翼及80架高性能六旋翼无人机、94架便携式四旋翼无人机。6台固定翼无人机部署为：6个重点火险市（安庆市、六安市、池州市、宣城市、黄山市、滁州市）各部署1架。80架六旋翼无人机部署为： 6个重点火险市（安庆市、六安市、池州市、宣城市、黄山市、滁州市）各部署2架，共12架；34个一级火险县（区、市）各部署2架，共68架。94架便携式四旋翼无人机部署为：除去6个重点火险市以外的10个市各部署2架，共20架；74个二级和三级火险县（区、市）各1架，共74架。
</t>
    </r>
    <r>
      <rPr>
        <b/>
        <sz val="10"/>
        <rFont val="宋体"/>
        <charset val="134"/>
      </rPr>
      <t>②森林防火视频融合系统：</t>
    </r>
    <r>
      <rPr>
        <sz val="10"/>
        <rFont val="宋体"/>
        <charset val="134"/>
      </rPr>
      <t xml:space="preserve">新建视频融合系统1套，新建5202套视频监控点，在108个县（市、区）建立县级视频汇聚中心以及16个市级视频汇聚中心。
</t>
    </r>
    <r>
      <rPr>
        <b/>
        <sz val="10"/>
        <rFont val="宋体"/>
        <charset val="134"/>
      </rPr>
      <t>③火情预警监测分析系统：</t>
    </r>
    <r>
      <rPr>
        <sz val="10"/>
        <rFont val="宋体"/>
        <charset val="134"/>
      </rPr>
      <t>新建1套火灾预警监测分析系统。
④</t>
    </r>
    <r>
      <rPr>
        <b/>
        <sz val="10"/>
        <rFont val="宋体"/>
        <charset val="134"/>
      </rPr>
      <t>基于卫星遥感预警监测系统：</t>
    </r>
    <r>
      <rPr>
        <sz val="10"/>
        <rFont val="宋体"/>
        <charset val="134"/>
      </rPr>
      <t xml:space="preserve">新建1套基于卫星遥感预警监测系统。
</t>
    </r>
    <r>
      <rPr>
        <b/>
        <sz val="10"/>
        <rFont val="宋体"/>
        <charset val="134"/>
      </rPr>
      <t>⑤林火预警推送服务系统：</t>
    </r>
    <r>
      <rPr>
        <sz val="10"/>
        <rFont val="宋体"/>
        <charset val="134"/>
      </rPr>
      <t>新建1套全省统一的林火预警推送服务系统。</t>
    </r>
  </si>
  <si>
    <r>
      <rPr>
        <b/>
        <sz val="10"/>
        <rFont val="宋体"/>
        <charset val="134"/>
      </rPr>
      <t>①窄带集群呼叫系统：</t>
    </r>
    <r>
      <rPr>
        <sz val="10"/>
        <rFont val="宋体"/>
        <charset val="134"/>
      </rPr>
      <t xml:space="preserve">包括调度软件1套、手持终端设备253部。配置方式为省级3部、各市2部、108个森林火险县（市、区）各2部。
</t>
    </r>
    <r>
      <rPr>
        <b/>
        <sz val="10"/>
        <rFont val="宋体"/>
        <charset val="134"/>
      </rPr>
      <t>②应急指挥车通信系统：</t>
    </r>
    <r>
      <rPr>
        <sz val="10"/>
        <rFont val="宋体"/>
        <charset val="134"/>
      </rPr>
      <t xml:space="preserve">新建应急指挥车通信系统2套。包含中型抢险救援指挥车一辆、机动抢险救援指挥车一辆以及车载平台子系统、信息采集子系统、信息处理子系统、指挥控制子系统、车载卫星通信子系统等子系统各1套，共2套。
</t>
    </r>
    <r>
      <rPr>
        <b/>
        <sz val="10"/>
        <rFont val="宋体"/>
        <charset val="134"/>
      </rPr>
      <t>③北斗应急通信系统：</t>
    </r>
    <r>
      <rPr>
        <sz val="10"/>
        <rFont val="宋体"/>
        <charset val="134"/>
      </rPr>
      <t xml:space="preserve">包括北斗应急指挥终端1台、北斗车载终端6台、北斗通信终端177台。配置方式为省级3台、16个市各配置2部终端，34个一级火险单位各配2部终端，74个二级和三级火险县（市、区）各1部。
</t>
    </r>
    <r>
      <rPr>
        <b/>
        <sz val="10"/>
        <rFont val="宋体"/>
        <charset val="134"/>
      </rPr>
      <t>④卫星通信系统：</t>
    </r>
    <r>
      <rPr>
        <sz val="10"/>
        <rFont val="宋体"/>
        <charset val="134"/>
      </rPr>
      <t xml:space="preserve">由省级应急管理部门统一建设。
</t>
    </r>
    <r>
      <rPr>
        <b/>
        <sz val="10"/>
        <rFont val="宋体"/>
        <charset val="134"/>
      </rPr>
      <t>⑤森林防火指挥调度中心：</t>
    </r>
    <r>
      <rPr>
        <sz val="10"/>
        <rFont val="宋体"/>
        <charset val="134"/>
      </rPr>
      <t>依托森林防火通信系统、全省林业大数据平台，充分利用内外部基础信息、业务信息，建设覆盖多级指挥中心的综合指挥调度平台，利用信息化手段提升森林防火监测、指挥管理能力，促进信息共享和资源整合。</t>
    </r>
  </si>
  <si>
    <r>
      <rPr>
        <b/>
        <sz val="10"/>
        <rFont val="宋体"/>
        <charset val="134"/>
      </rPr>
      <t>⑦综合监测站建设;</t>
    </r>
    <r>
      <rPr>
        <sz val="10"/>
        <rFont val="宋体"/>
        <charset val="134"/>
      </rPr>
      <t>新建52个新型森林火险综合监测站</t>
    </r>
  </si>
  <si>
    <r>
      <rPr>
        <b/>
        <sz val="10"/>
        <rFont val="宋体"/>
        <charset val="134"/>
      </rPr>
      <t>⑥瞭望塔建设：</t>
    </r>
    <r>
      <rPr>
        <sz val="10"/>
        <rFont val="宋体"/>
        <charset val="134"/>
      </rPr>
      <t>规划改造建瞭望塔（台）39座，配备高倍望远镜、红外探测仪等16架（套）。</t>
    </r>
  </si>
  <si>
    <t>6+N</t>
  </si>
  <si>
    <t>安徽省“十四五”森林防火规划建设任务及投资估算表</t>
  </si>
  <si>
    <t>投资（万元）</t>
  </si>
  <si>
    <t>能力提升</t>
  </si>
  <si>
    <t>“十四五”森林防火专项规划建设目标指标表</t>
  </si>
  <si>
    <t>指标</t>
  </si>
  <si>
    <t>“十四五”发展目标</t>
  </si>
  <si>
    <t>属性</t>
  </si>
  <si>
    <t>目标值</t>
  </si>
  <si>
    <t>增减</t>
  </si>
  <si>
    <t>森林火灾受害率</t>
  </si>
  <si>
    <t>0.049‰</t>
  </si>
  <si>
    <t>0.5‰</t>
  </si>
  <si>
    <t>约束性</t>
  </si>
  <si>
    <t>林火监测覆盖率</t>
  </si>
  <si>
    <t>约80%（参考国家2016-2025年规划2016年全国为68.1%）</t>
  </si>
  <si>
    <t>增15%</t>
  </si>
  <si>
    <t>预期性</t>
  </si>
  <si>
    <t>林火阻隔网密度</t>
  </si>
  <si>
    <t>约3.5米/公顷（我省2016-2025年规划2017年全省）</t>
  </si>
  <si>
    <t>5米/公顷</t>
  </si>
  <si>
    <t>增1.5米/公顷</t>
  </si>
  <si>
    <t>防火通讯覆盖率</t>
  </si>
  <si>
    <t>约80%（参考国家2016-2025年规划2016年全国为70%）</t>
  </si>
  <si>
    <t>专业森林消防队伍配备率</t>
  </si>
  <si>
    <t>约70%（参考国家2016-2025年规划2016年全国为67.1%）</t>
  </si>
  <si>
    <t>增30%</t>
  </si>
  <si>
    <t>森林航空消防覆盖率</t>
  </si>
  <si>
    <t>我省目前0%</t>
  </si>
  <si>
    <t>增90%</t>
  </si>
  <si>
    <t>重点保护区域森林防火建设覆盖率</t>
  </si>
  <si>
    <t>增50%</t>
  </si>
  <si>
    <t>备 注</t>
  </si>
  <si>
    <t>森林火灾风险普查</t>
  </si>
  <si>
    <t>开展全省森林火灾的风险要素调查，重点隐患调查，查明区域抗灾能力。开展森林火灾风险评估，编制省级、市县级森林火灾风险系列专题图。在国家制定的标准基础上配合国家层面修订和编制森林火灾风险区划和防治区划；建立分类型、分区域、分层级的全省森林火灾风险普查数据库。</t>
  </si>
  <si>
    <t>项目投资估算与资金筹措表</t>
  </si>
  <si>
    <t>附表8</t>
  </si>
  <si>
    <t>单价（元）</t>
  </si>
  <si>
    <t>规模</t>
  </si>
  <si>
    <t>（一）基础设施建设费</t>
  </si>
  <si>
    <t>营房</t>
  </si>
  <si>
    <t>训练场</t>
  </si>
  <si>
    <t>省库</t>
  </si>
  <si>
    <t>物资储备库</t>
  </si>
  <si>
    <t>省库分库1</t>
  </si>
  <si>
    <t>省库分库2</t>
  </si>
  <si>
    <t>（二）设备购置费</t>
  </si>
  <si>
    <t>建设单位管理费</t>
  </si>
  <si>
    <t>工程费用的1.5%</t>
  </si>
  <si>
    <t>消防工程设计备案</t>
  </si>
  <si>
    <t>招投标费</t>
  </si>
  <si>
    <t>工程费用的0.5%</t>
  </si>
  <si>
    <t>第三部分：预备费</t>
  </si>
  <si>
    <t>工程费用与工程建设其他费用之和的5.0%</t>
  </si>
  <si>
    <t>人员配置</t>
  </si>
  <si>
    <t>应急救援基地建设</t>
  </si>
  <si>
    <t>区域性物资储备中心建设</t>
  </si>
  <si>
    <t>（二）设备购置</t>
  </si>
  <si>
    <t>森林火灾应急救援基地建设</t>
  </si>
  <si>
    <t>（三）人员培训</t>
  </si>
  <si>
    <t>人次</t>
  </si>
  <si>
    <t>表1</t>
  </si>
  <si>
    <t>各 类 土 地 面 积 统 计 表</t>
  </si>
  <si>
    <t>单位：公顷、%</t>
  </si>
  <si>
    <t>总
面积</t>
  </si>
  <si>
    <t>林地使用权</t>
  </si>
  <si>
    <t>森林类别</t>
  </si>
  <si>
    <t>林地</t>
  </si>
  <si>
    <t>非林地</t>
  </si>
  <si>
    <t>森林覆盖率</t>
  </si>
  <si>
    <t>林木绿化率</t>
  </si>
  <si>
    <t>有林地</t>
  </si>
  <si>
    <t>疏
林
地</t>
  </si>
  <si>
    <t>灌木林地</t>
  </si>
  <si>
    <t>未成林地</t>
  </si>
  <si>
    <t>苗圃
地</t>
  </si>
  <si>
    <t>无立木林地</t>
  </si>
  <si>
    <t>宜林地</t>
  </si>
  <si>
    <t>辅助生产林地</t>
  </si>
  <si>
    <t>乔木林地</t>
  </si>
  <si>
    <t>竹林
地</t>
  </si>
  <si>
    <t>国家规定灌木林地</t>
  </si>
  <si>
    <t>其他灌木林地</t>
  </si>
  <si>
    <t>人工造林未成林地</t>
  </si>
  <si>
    <t>封育未成林地</t>
  </si>
  <si>
    <t>采伐迹地</t>
  </si>
  <si>
    <t>火烧迹地</t>
  </si>
  <si>
    <t>其他无立木林地</t>
  </si>
  <si>
    <t>宜林荒山荒地</t>
  </si>
  <si>
    <t>宜林沙荒地</t>
  </si>
  <si>
    <t>其他宜林地</t>
  </si>
  <si>
    <t>灌木经济林</t>
  </si>
  <si>
    <t>安徽省</t>
  </si>
  <si>
    <t>国家级公益林</t>
  </si>
  <si>
    <t>省级公益林</t>
  </si>
  <si>
    <t>其他公益林</t>
  </si>
  <si>
    <t>重点商品林</t>
  </si>
  <si>
    <t>一般商品林</t>
  </si>
  <si>
    <t>国有</t>
  </si>
  <si>
    <t>集体</t>
  </si>
  <si>
    <t>个人</t>
  </si>
  <si>
    <t>瑶海区</t>
  </si>
  <si>
    <t>庐阳区</t>
  </si>
  <si>
    <t>蜀山区</t>
  </si>
  <si>
    <t>包河区</t>
  </si>
  <si>
    <t>长丰县</t>
  </si>
  <si>
    <t>肥东县</t>
  </si>
  <si>
    <t>肥西县</t>
  </si>
  <si>
    <t>庐江县</t>
  </si>
  <si>
    <t>巢湖市</t>
  </si>
  <si>
    <t>镜湖区</t>
  </si>
  <si>
    <t>弋江区</t>
  </si>
  <si>
    <t>鸠江区</t>
  </si>
  <si>
    <t>三山区</t>
  </si>
  <si>
    <t>芜湖县</t>
  </si>
  <si>
    <t>繁昌县</t>
  </si>
  <si>
    <t>南陵县</t>
  </si>
  <si>
    <t>无为县</t>
  </si>
  <si>
    <t>龙子湖区</t>
  </si>
  <si>
    <t>蚌山区</t>
  </si>
  <si>
    <t>淮上区</t>
  </si>
  <si>
    <t>五河县</t>
  </si>
  <si>
    <t>固镇县</t>
  </si>
  <si>
    <t>大通区</t>
  </si>
  <si>
    <t>田家庵区</t>
  </si>
  <si>
    <t>谢家集区</t>
  </si>
  <si>
    <t>八公山区</t>
  </si>
  <si>
    <t>潘集区</t>
  </si>
  <si>
    <t>毛集区</t>
  </si>
  <si>
    <t>凤台县</t>
  </si>
  <si>
    <t>寿县</t>
  </si>
  <si>
    <t>花山区</t>
  </si>
  <si>
    <t>雨山区</t>
  </si>
  <si>
    <t>博望区</t>
  </si>
  <si>
    <t>当涂县</t>
  </si>
  <si>
    <t>含山县</t>
  </si>
  <si>
    <t>和县</t>
  </si>
  <si>
    <t>杜集区</t>
  </si>
  <si>
    <t>相山区</t>
  </si>
  <si>
    <t>烈山区</t>
  </si>
  <si>
    <t>濉溪县</t>
  </si>
  <si>
    <t>铜官区</t>
  </si>
  <si>
    <t>铜陵市郊区</t>
  </si>
  <si>
    <t>义安区</t>
  </si>
  <si>
    <t>枞阳县</t>
  </si>
  <si>
    <t>迎江区</t>
  </si>
  <si>
    <t>大观区</t>
  </si>
  <si>
    <t>宜秀区</t>
  </si>
  <si>
    <t>怀宁县</t>
  </si>
  <si>
    <t>潜山县</t>
  </si>
  <si>
    <t>太湖县</t>
  </si>
  <si>
    <t>宿松县</t>
  </si>
  <si>
    <t>望江县</t>
  </si>
  <si>
    <t>岳西县</t>
  </si>
  <si>
    <t>桐城市</t>
  </si>
  <si>
    <t>屯溪区</t>
  </si>
  <si>
    <t>黄山区</t>
  </si>
  <si>
    <t>徽州区</t>
  </si>
  <si>
    <t>歙县</t>
  </si>
  <si>
    <t>休宁县</t>
  </si>
  <si>
    <t>黟县</t>
  </si>
  <si>
    <t>祁门县</t>
  </si>
  <si>
    <t>黄山风景区</t>
  </si>
  <si>
    <t>琅琊区</t>
  </si>
  <si>
    <t>南谯区</t>
  </si>
  <si>
    <t>来安县</t>
  </si>
  <si>
    <t>全椒县</t>
  </si>
  <si>
    <t>定远县</t>
  </si>
  <si>
    <t>凤阳县</t>
  </si>
  <si>
    <t>天长市</t>
  </si>
  <si>
    <t>明光市</t>
  </si>
  <si>
    <t>颍州区</t>
  </si>
  <si>
    <t>颍东区</t>
  </si>
  <si>
    <t>颍泉区</t>
  </si>
  <si>
    <t>临泉县</t>
  </si>
  <si>
    <t>太和县</t>
  </si>
  <si>
    <t>阜南县</t>
  </si>
  <si>
    <t>颍上县</t>
  </si>
  <si>
    <t>界首市</t>
  </si>
  <si>
    <t>埇桥区</t>
  </si>
  <si>
    <t>砀山县</t>
  </si>
  <si>
    <t>萧县</t>
  </si>
  <si>
    <t>灵璧县</t>
  </si>
  <si>
    <t>泗县</t>
  </si>
  <si>
    <t>金安区</t>
  </si>
  <si>
    <t>裕安区</t>
  </si>
  <si>
    <t>霍邱县</t>
  </si>
  <si>
    <t>舒城县</t>
  </si>
  <si>
    <t>金寨县</t>
  </si>
  <si>
    <t>霍山县</t>
  </si>
  <si>
    <t>叶集区</t>
  </si>
  <si>
    <t>谯城区</t>
  </si>
  <si>
    <t>涡阳县</t>
  </si>
  <si>
    <t>蒙城县</t>
  </si>
  <si>
    <t>利辛县</t>
  </si>
  <si>
    <t>贵池区</t>
  </si>
  <si>
    <t>石台县</t>
  </si>
  <si>
    <t>青阳县</t>
  </si>
  <si>
    <t>九华山</t>
  </si>
  <si>
    <t>宣州区</t>
  </si>
  <si>
    <t>郎溪县</t>
  </si>
  <si>
    <t>广德县</t>
  </si>
  <si>
    <t>泾县</t>
  </si>
  <si>
    <t>绩溪县</t>
  </si>
  <si>
    <t>旌德县</t>
  </si>
  <si>
    <t>宁国市</t>
  </si>
  <si>
    <t>面积蓄积统计表</t>
  </si>
  <si>
    <t>表3</t>
  </si>
  <si>
    <t>单位：公顷、立方米、株</t>
  </si>
  <si>
    <t>面积总计</t>
  </si>
  <si>
    <t>蓄积总计</t>
  </si>
  <si>
    <t>有                      林                      地</t>
  </si>
  <si>
    <t>疏林地</t>
  </si>
  <si>
    <t>合计
面积</t>
  </si>
  <si>
    <t>乔              木              林</t>
  </si>
  <si>
    <t>竹林</t>
  </si>
  <si>
    <t>小  计</t>
  </si>
  <si>
    <t>幼龄林</t>
  </si>
  <si>
    <t>中龄林</t>
  </si>
  <si>
    <t>近熟林</t>
  </si>
  <si>
    <t>成熟林</t>
  </si>
  <si>
    <t>过熟林</t>
  </si>
  <si>
    <t>蓄积</t>
  </si>
  <si>
    <t>株数</t>
  </si>
  <si>
    <t>地  区</t>
  </si>
  <si>
    <t>乡 镇 数</t>
  </si>
  <si>
    <t>村民委员会</t>
  </si>
  <si>
    <t>乡村户数</t>
  </si>
  <si>
    <t>乡村人口数</t>
  </si>
  <si>
    <t>乡村从业人员数</t>
  </si>
  <si>
    <t>（个）</t>
  </si>
  <si>
    <t>#镇  数</t>
  </si>
  <si>
    <t>（户）</t>
  </si>
  <si>
    <t>（人）</t>
  </si>
  <si>
    <t>#男</t>
  </si>
  <si>
    <t>#农  业</t>
  </si>
  <si>
    <t>总    计</t>
  </si>
  <si>
    <t>合 肥 市</t>
  </si>
  <si>
    <t>淮 北 市</t>
  </si>
  <si>
    <t>亳 州 市</t>
  </si>
  <si>
    <t>宿 州 市</t>
  </si>
  <si>
    <t>蚌 埠 市</t>
  </si>
  <si>
    <t>阜 阳 市</t>
  </si>
  <si>
    <t>淮 南 市</t>
  </si>
  <si>
    <t>滁 州 市</t>
  </si>
  <si>
    <t>六 安 市</t>
  </si>
  <si>
    <t>芜 湖 市</t>
  </si>
  <si>
    <t>宣 城 市</t>
  </si>
  <si>
    <t>铜 陵 市</t>
  </si>
  <si>
    <t>池 州 市</t>
  </si>
  <si>
    <t>安 庆 市</t>
  </si>
  <si>
    <t>黄 山 市</t>
  </si>
  <si>
    <t>3—6  各市主要人口指标（2019年）</t>
  </si>
  <si>
    <t>　</t>
  </si>
  <si>
    <t>地  区</t>
  </si>
  <si>
    <t>户 籍 人 口</t>
  </si>
  <si>
    <t>常  住  人   口</t>
  </si>
  <si>
    <t>总    数</t>
  </si>
  <si>
    <t>城镇人口比重</t>
  </si>
  <si>
    <t>（万人）</t>
  </si>
  <si>
    <t>（%）</t>
  </si>
  <si>
    <t>总    计</t>
  </si>
  <si>
    <t>安徽省森林资源现状及“十四五”保护发展任务表</t>
  </si>
  <si>
    <r>
      <rPr>
        <sz val="10"/>
        <rFont val="宋体"/>
        <charset val="134"/>
      </rPr>
      <t>附表</t>
    </r>
    <r>
      <rPr>
        <sz val="10"/>
        <rFont val="宋体"/>
        <charset val="134"/>
      </rPr>
      <t>1</t>
    </r>
  </si>
  <si>
    <t>序 号</t>
  </si>
  <si>
    <t>单  位</t>
  </si>
  <si>
    <t>土地总面积
（公顷）</t>
  </si>
  <si>
    <t>2018年森林资源数据</t>
  </si>
  <si>
    <t>2020年森林资源数据</t>
  </si>
  <si>
    <r>
      <rPr>
        <b/>
        <sz val="10"/>
        <rFont val="Arial"/>
        <charset val="134"/>
      </rPr>
      <t>2025</t>
    </r>
    <r>
      <rPr>
        <b/>
        <sz val="10"/>
        <rFont val="宋体"/>
        <charset val="134"/>
      </rPr>
      <t>年森林资源数据</t>
    </r>
  </si>
  <si>
    <t>2025年森林资源保护发展目标任务</t>
  </si>
  <si>
    <t>林地面积
（公顷）</t>
  </si>
  <si>
    <t>森林面积
（公顷）</t>
  </si>
  <si>
    <t>天然林面积
（公顷）</t>
  </si>
  <si>
    <t>森林蓄积
（立方米）</t>
  </si>
  <si>
    <t>森林覆盖率
（%）</t>
  </si>
  <si>
    <t>公益林面积
（公顷）</t>
  </si>
  <si>
    <t>森林面积净增长
（公顷）</t>
  </si>
  <si>
    <t>森林蓄积净增长
（立方米）</t>
  </si>
  <si>
    <t>期末森林保有量
（公顷）</t>
  </si>
  <si>
    <t>期末森林
蓄积
（立方米）</t>
  </si>
  <si>
    <t>期末公益林面积
（公顷）</t>
  </si>
  <si>
    <t>期末天然林面积
（公顷）</t>
  </si>
  <si>
    <t>期末森林覆盖率
（%）</t>
  </si>
  <si>
    <r>
      <rPr>
        <sz val="11"/>
        <color theme="1"/>
        <rFont val="宋体"/>
        <charset val="134"/>
        <scheme val="minor"/>
      </rPr>
      <t>2020</t>
    </r>
    <r>
      <rPr>
        <sz val="10"/>
        <rFont val="宋体"/>
        <charset val="134"/>
      </rPr>
      <t>年</t>
    </r>
  </si>
  <si>
    <r>
      <rPr>
        <sz val="11"/>
        <color theme="1"/>
        <rFont val="宋体"/>
        <charset val="134"/>
        <scheme val="minor"/>
      </rPr>
      <t>2025</t>
    </r>
    <r>
      <rPr>
        <sz val="10"/>
        <rFont val="宋体"/>
        <charset val="134"/>
      </rPr>
      <t>年</t>
    </r>
  </si>
  <si>
    <r>
      <t xml:space="preserve">附表8    </t>
    </r>
    <r>
      <rPr>
        <b/>
        <sz val="16"/>
        <color theme="1"/>
        <rFont val="宋体"/>
        <charset val="134"/>
      </rPr>
      <t>东至县森林防火“十四五”规划建设投资预算表</t>
    </r>
  </si>
  <si>
    <t>单价（万元）</t>
  </si>
  <si>
    <t>价格</t>
  </si>
  <si>
    <t>近期</t>
  </si>
  <si>
    <t>中远期</t>
  </si>
  <si>
    <t>一、工程费用</t>
  </si>
  <si>
    <t>（一）、预警监测系统建设</t>
  </si>
  <si>
    <t>（二）、森林防火信息处理与决策指挥系统</t>
  </si>
  <si>
    <t>（三）、森林专业防扑火队建设</t>
  </si>
  <si>
    <t>（四）、森林消防能力建设</t>
  </si>
  <si>
    <t>（五）、森林航空消防能力建设</t>
  </si>
  <si>
    <t>架</t>
  </si>
  <si>
    <t>（六）、森林防火通信系统建设</t>
  </si>
  <si>
    <t>（七）、林火阻隔系统建设</t>
  </si>
  <si>
    <t>（八）、森林防火宣传教育体系建设</t>
  </si>
  <si>
    <t>1、大型宣传牌</t>
  </si>
  <si>
    <t>2、电子显示屏</t>
  </si>
  <si>
    <t>3、防火宣传车</t>
  </si>
  <si>
    <t>4、智能语音系统</t>
  </si>
  <si>
    <t>（九）、重点区域防火建设</t>
  </si>
  <si>
    <t>1、焚烧池</t>
  </si>
  <si>
    <t>2、新建塘坝</t>
  </si>
  <si>
    <t>3、新建蓄水池（桶）</t>
  </si>
  <si>
    <t>二、其他费用</t>
  </si>
  <si>
    <t>（一）基本预备费</t>
  </si>
  <si>
    <t>（二）方案调查编制费用</t>
  </si>
</sst>
</file>

<file path=xl/styles.xml><?xml version="1.0" encoding="utf-8"?>
<styleSheet xmlns="http://schemas.openxmlformats.org/spreadsheetml/2006/main">
  <numFmts count="12">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_ "/>
    <numFmt numFmtId="178" formatCode="0.000_ "/>
    <numFmt numFmtId="179" formatCode="0.00_);[Red]\(0.00\)"/>
    <numFmt numFmtId="180" formatCode="0_);[Red]\(0\)"/>
    <numFmt numFmtId="181" formatCode="0.00_ "/>
    <numFmt numFmtId="182" formatCode="0.000000000_ "/>
    <numFmt numFmtId="183" formatCode="0.0_);[Red]\(0.0\)"/>
  </numFmts>
  <fonts count="103">
    <font>
      <sz val="11"/>
      <color theme="1"/>
      <name val="宋体"/>
      <charset val="134"/>
      <scheme val="minor"/>
    </font>
    <font>
      <sz val="11"/>
      <name val="宋体"/>
      <charset val="134"/>
      <scheme val="minor"/>
    </font>
    <font>
      <sz val="12"/>
      <color theme="1"/>
      <name val="宋体"/>
      <charset val="134"/>
    </font>
    <font>
      <b/>
      <sz val="16"/>
      <color theme="1"/>
      <name val="宋体"/>
      <charset val="134"/>
    </font>
    <font>
      <b/>
      <sz val="10.5"/>
      <color theme="1"/>
      <name val="宋体"/>
      <charset val="134"/>
    </font>
    <font>
      <sz val="9"/>
      <color theme="1"/>
      <name val="宋体"/>
      <charset val="134"/>
    </font>
    <font>
      <sz val="10"/>
      <color theme="1"/>
      <name val="宋体"/>
      <charset val="134"/>
    </font>
    <font>
      <b/>
      <sz val="11"/>
      <color theme="1"/>
      <name val="宋体"/>
      <charset val="134"/>
      <scheme val="minor"/>
    </font>
    <font>
      <b/>
      <sz val="16"/>
      <color theme="1"/>
      <name val="宋体"/>
      <charset val="134"/>
      <scheme val="minor"/>
    </font>
    <font>
      <sz val="10"/>
      <name val="宋体"/>
      <charset val="134"/>
    </font>
    <font>
      <b/>
      <sz val="10"/>
      <color theme="1"/>
      <name val="宋体"/>
      <charset val="134"/>
      <scheme val="minor"/>
    </font>
    <font>
      <b/>
      <sz val="10"/>
      <color rgb="FFFF0000"/>
      <name val="宋体"/>
      <charset val="134"/>
      <scheme val="minor"/>
    </font>
    <font>
      <b/>
      <sz val="10"/>
      <name val="宋体"/>
      <charset val="134"/>
      <scheme val="minor"/>
    </font>
    <font>
      <sz val="10"/>
      <color theme="1"/>
      <name val="宋体"/>
      <charset val="134"/>
      <scheme val="minor"/>
    </font>
    <font>
      <b/>
      <sz val="10"/>
      <name val="Arial"/>
      <charset val="134"/>
    </font>
    <font>
      <b/>
      <sz val="10"/>
      <color rgb="FF000000"/>
      <name val="宋体"/>
      <charset val="134"/>
      <scheme val="minor"/>
    </font>
    <font>
      <sz val="8"/>
      <name val="宋体"/>
      <charset val="134"/>
    </font>
    <font>
      <sz val="8"/>
      <name val="Courier New"/>
      <charset val="134"/>
    </font>
    <font>
      <sz val="12"/>
      <name val="宋体"/>
      <charset val="134"/>
    </font>
    <font>
      <b/>
      <sz val="8"/>
      <name val="Times New Roman"/>
      <charset val="134"/>
    </font>
    <font>
      <sz val="8"/>
      <name val="Times New Roman"/>
      <charset val="134"/>
    </font>
    <font>
      <sz val="10"/>
      <name val="宋体"/>
      <charset val="134"/>
      <scheme val="major"/>
    </font>
    <font>
      <b/>
      <sz val="12"/>
      <name val="宋体"/>
      <charset val="134"/>
    </font>
    <font>
      <b/>
      <sz val="10"/>
      <name val="宋体"/>
      <charset val="134"/>
    </font>
    <font>
      <sz val="16"/>
      <color theme="1"/>
      <name val="黑体"/>
      <charset val="134"/>
    </font>
    <font>
      <sz val="11"/>
      <name val="宋体"/>
      <charset val="134"/>
    </font>
    <font>
      <sz val="10"/>
      <color rgb="FF000000"/>
      <name val="宋体"/>
      <charset val="134"/>
      <scheme val="minor"/>
    </font>
    <font>
      <sz val="11"/>
      <color rgb="FFFF0000"/>
      <name val="宋体"/>
      <charset val="134"/>
      <scheme val="minor"/>
    </font>
    <font>
      <b/>
      <sz val="11"/>
      <color rgb="FFFF0000"/>
      <name val="宋体"/>
      <charset val="134"/>
      <scheme val="minor"/>
    </font>
    <font>
      <sz val="11"/>
      <color rgb="FFFF0000"/>
      <name val="宋体"/>
      <charset val="134"/>
    </font>
    <font>
      <sz val="11"/>
      <color rgb="FF00B0F0"/>
      <name val="宋体"/>
      <charset val="134"/>
      <scheme val="minor"/>
    </font>
    <font>
      <sz val="11"/>
      <color rgb="FF00B0F0"/>
      <name val="宋体"/>
      <charset val="134"/>
    </font>
    <font>
      <b/>
      <sz val="18"/>
      <name val="宋体"/>
      <charset val="134"/>
    </font>
    <font>
      <sz val="9"/>
      <name val="宋体"/>
      <charset val="134"/>
    </font>
    <font>
      <b/>
      <sz val="14"/>
      <name val="宋体"/>
      <charset val="134"/>
    </font>
    <font>
      <sz val="10"/>
      <color rgb="FFFF0000"/>
      <name val="宋体"/>
      <charset val="134"/>
    </font>
    <font>
      <b/>
      <sz val="10"/>
      <color rgb="FFFF0000"/>
      <name val="宋体"/>
      <charset val="134"/>
    </font>
    <font>
      <sz val="10"/>
      <color rgb="FF00B0F0"/>
      <name val="宋体"/>
      <charset val="134"/>
    </font>
    <font>
      <sz val="9"/>
      <color rgb="FFFF0000"/>
      <name val="宋体"/>
      <charset val="134"/>
    </font>
    <font>
      <sz val="9"/>
      <name val="Calibri"/>
      <charset val="134"/>
    </font>
    <font>
      <sz val="9"/>
      <color rgb="FFFF0000"/>
      <name val="Calibri"/>
      <charset val="134"/>
    </font>
    <font>
      <sz val="16"/>
      <color rgb="FFFF0000"/>
      <name val="宋体"/>
      <charset val="134"/>
      <scheme val="minor"/>
    </font>
    <font>
      <b/>
      <sz val="9"/>
      <color rgb="FFFF0000"/>
      <name val="Calibri"/>
      <charset val="134"/>
    </font>
    <font>
      <sz val="9"/>
      <color rgb="FF00B0F0"/>
      <name val="Calibri"/>
      <charset val="134"/>
    </font>
    <font>
      <sz val="14"/>
      <color rgb="FFFF0000"/>
      <name val="宋体"/>
      <charset val="134"/>
    </font>
    <font>
      <b/>
      <sz val="16"/>
      <name val="宋体"/>
      <charset val="134"/>
    </font>
    <font>
      <b/>
      <sz val="10"/>
      <name val="仿宋_GB2312"/>
      <charset val="134"/>
    </font>
    <font>
      <sz val="16"/>
      <name val="仿宋_GB2312"/>
      <charset val="134"/>
    </font>
    <font>
      <sz val="11"/>
      <color indexed="10"/>
      <name val="宋体"/>
      <charset val="134"/>
    </font>
    <font>
      <b/>
      <sz val="9"/>
      <name val="宋体"/>
      <charset val="134"/>
    </font>
    <font>
      <b/>
      <sz val="11"/>
      <color indexed="10"/>
      <name val="宋体"/>
      <charset val="134"/>
    </font>
    <font>
      <b/>
      <sz val="9"/>
      <name val="Calibri"/>
      <charset val="134"/>
    </font>
    <font>
      <sz val="9"/>
      <color rgb="FF000000"/>
      <name val="宋体"/>
      <charset val="134"/>
    </font>
    <font>
      <b/>
      <sz val="11"/>
      <name val="宋体"/>
      <charset val="134"/>
    </font>
    <font>
      <b/>
      <sz val="11"/>
      <name val="宋体"/>
      <charset val="134"/>
      <scheme val="minor"/>
    </font>
    <font>
      <sz val="16"/>
      <name val="黑体"/>
      <charset val="134"/>
    </font>
    <font>
      <sz val="11"/>
      <name val="Times New Roman"/>
      <charset val="134"/>
    </font>
    <font>
      <sz val="11"/>
      <name val="Arial"/>
      <charset val="134"/>
    </font>
    <font>
      <b/>
      <sz val="11"/>
      <name val="Times New Roman"/>
      <charset val="134"/>
    </font>
    <font>
      <b/>
      <sz val="10.5"/>
      <color rgb="FF000000"/>
      <name val="宋体"/>
      <charset val="134"/>
    </font>
    <font>
      <b/>
      <sz val="10"/>
      <color rgb="FF000000"/>
      <name val="Times New Roman"/>
      <charset val="134"/>
    </font>
    <font>
      <sz val="10.5"/>
      <color rgb="FFFF0000"/>
      <name val="宋体"/>
      <charset val="134"/>
    </font>
    <font>
      <b/>
      <sz val="10.5"/>
      <color rgb="FFFF0000"/>
      <name val="宋体"/>
      <charset val="134"/>
    </font>
    <font>
      <b/>
      <sz val="10"/>
      <color rgb="FFFF0000"/>
      <name val="Times New Roman"/>
      <charset val="134"/>
    </font>
    <font>
      <sz val="10"/>
      <color rgb="FFFF0000"/>
      <name val="Times New Roman"/>
      <charset val="134"/>
    </font>
    <font>
      <sz val="10.5"/>
      <color rgb="FF000000"/>
      <name val="宋体"/>
      <charset val="134"/>
    </font>
    <font>
      <sz val="10"/>
      <color rgb="FF000000"/>
      <name val="宋体"/>
      <charset val="134"/>
    </font>
    <font>
      <sz val="10"/>
      <color rgb="FF000000"/>
      <name val="Times New Roman"/>
      <charset val="134"/>
    </font>
    <font>
      <sz val="11"/>
      <color indexed="8"/>
      <name val="宋体"/>
      <charset val="134"/>
    </font>
    <font>
      <sz val="11"/>
      <color theme="1"/>
      <name val="宋体"/>
      <charset val="134"/>
    </font>
    <font>
      <sz val="10"/>
      <color indexed="8"/>
      <name val="宋体"/>
      <charset val="134"/>
    </font>
    <font>
      <sz val="10"/>
      <name val="宋体"/>
      <charset val="134"/>
      <scheme val="minor"/>
    </font>
    <font>
      <sz val="10.5"/>
      <color theme="1"/>
      <name val="宋体"/>
      <charset val="134"/>
    </font>
    <font>
      <b/>
      <sz val="10"/>
      <color theme="1"/>
      <name val="宋体"/>
      <charset val="134"/>
    </font>
    <font>
      <sz val="12"/>
      <color theme="1"/>
      <name val="宋体"/>
      <charset val="134"/>
      <scheme val="minor"/>
    </font>
    <font>
      <b/>
      <sz val="18"/>
      <color theme="1"/>
      <name val="宋体"/>
      <charset val="134"/>
      <scheme val="minor"/>
    </font>
    <font>
      <b/>
      <sz val="11"/>
      <color indexed="8"/>
      <name val="宋体"/>
      <charset val="134"/>
    </font>
    <font>
      <b/>
      <sz val="9"/>
      <color rgb="FF000000"/>
      <name val="宋体"/>
      <charset val="134"/>
    </font>
    <font>
      <sz val="18"/>
      <color indexed="8"/>
      <name val="宋体"/>
      <charset val="134"/>
    </font>
    <font>
      <sz val="11"/>
      <color theme="1"/>
      <name val="宋体"/>
      <charset val="0"/>
      <scheme val="minor"/>
    </font>
    <font>
      <b/>
      <sz val="11"/>
      <color rgb="FF3F3F3F"/>
      <name val="宋体"/>
      <charset val="0"/>
      <scheme val="minor"/>
    </font>
    <font>
      <sz val="11"/>
      <color theme="0"/>
      <name val="宋体"/>
      <charset val="0"/>
      <scheme val="minor"/>
    </font>
    <font>
      <b/>
      <sz val="15"/>
      <color theme="3"/>
      <name val="宋体"/>
      <charset val="134"/>
      <scheme val="minor"/>
    </font>
    <font>
      <sz val="11"/>
      <color rgb="FF9C0006"/>
      <name val="宋体"/>
      <charset val="0"/>
      <scheme val="minor"/>
    </font>
    <font>
      <sz val="11"/>
      <color rgb="FF9C6500"/>
      <name val="宋体"/>
      <charset val="0"/>
      <scheme val="minor"/>
    </font>
    <font>
      <sz val="11"/>
      <color rgb="FFFA7D00"/>
      <name val="宋体"/>
      <charset val="0"/>
      <scheme val="minor"/>
    </font>
    <font>
      <sz val="11"/>
      <color rgb="FF3F3F76"/>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6"/>
      <color rgb="FFFF0000"/>
      <name val="宋体"/>
      <charset val="134"/>
    </font>
    <font>
      <vertAlign val="superscript"/>
      <sz val="11"/>
      <name val="宋体"/>
      <charset val="134"/>
      <scheme val="minor"/>
    </font>
    <font>
      <b/>
      <sz val="18"/>
      <color rgb="FF000000"/>
      <name val="宋体"/>
      <charset val="134"/>
    </font>
    <font>
      <b/>
      <sz val="10"/>
      <color indexed="8"/>
      <name val="宋体"/>
      <charset val="134"/>
    </font>
    <font>
      <sz val="9"/>
      <name val="宋体"/>
      <charset val="134"/>
    </font>
  </fonts>
  <fills count="38">
    <fill>
      <patternFill patternType="none"/>
    </fill>
    <fill>
      <patternFill patternType="gray125"/>
    </fill>
    <fill>
      <patternFill patternType="solid">
        <fgColor indexed="9"/>
        <bgColor indexed="64"/>
      </patternFill>
    </fill>
    <fill>
      <patternFill patternType="solid">
        <fgColor theme="6"/>
        <bgColor indexed="64"/>
      </patternFill>
    </fill>
    <fill>
      <patternFill patternType="solid">
        <fgColor theme="2"/>
        <bgColor indexed="64"/>
      </patternFill>
    </fill>
    <fill>
      <patternFill patternType="solid">
        <fgColor theme="7"/>
        <bgColor indexed="64"/>
      </patternFill>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theme="8" tint="0.599993896298105"/>
        <bgColor indexed="64"/>
      </patternFill>
    </fill>
    <fill>
      <patternFill patternType="solid">
        <fgColor rgb="FFF2F2F2"/>
        <bgColor indexed="64"/>
      </patternFill>
    </fill>
    <fill>
      <patternFill patternType="solid">
        <fgColor theme="7"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rgb="FFFFFFCC"/>
        <bgColor indexed="64"/>
      </patternFill>
    </fill>
    <fill>
      <patternFill patternType="solid">
        <fgColor rgb="FFFFC7CE"/>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FFEB9C"/>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FFCC99"/>
        <bgColor indexed="64"/>
      </patternFill>
    </fill>
    <fill>
      <patternFill patternType="solid">
        <fgColor theme="9" tint="0.399975585192419"/>
        <bgColor indexed="64"/>
      </patternFill>
    </fill>
    <fill>
      <patternFill patternType="solid">
        <fgColor rgb="FFC6EFCE"/>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5"/>
        <bgColor indexed="64"/>
      </patternFill>
    </fill>
    <fill>
      <patternFill patternType="solid">
        <fgColor rgb="FFA5A5A5"/>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style="thin">
        <color auto="1"/>
      </top>
      <bottom/>
      <diagonal/>
    </border>
    <border>
      <left/>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right style="thin">
        <color auto="1"/>
      </right>
      <top/>
      <bottom style="thin">
        <color rgb="FF000000"/>
      </bottom>
      <diagonal/>
    </border>
    <border>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style="thin">
        <color auto="1"/>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56">
    <xf numFmtId="0" fontId="0" fillId="0" borderId="0">
      <alignment vertical="center"/>
    </xf>
    <xf numFmtId="42" fontId="0" fillId="0" borderId="0" applyFont="0" applyFill="0" applyBorder="0" applyAlignment="0" applyProtection="0">
      <alignment vertical="center"/>
    </xf>
    <xf numFmtId="0" fontId="79" fillId="27" borderId="0" applyNumberFormat="0" applyBorder="0" applyAlignment="0" applyProtection="0">
      <alignment vertical="center"/>
    </xf>
    <xf numFmtId="0" fontId="86" fillId="23" borderId="3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9" fillId="19" borderId="0" applyNumberFormat="0" applyBorder="0" applyAlignment="0" applyProtection="0">
      <alignment vertical="center"/>
    </xf>
    <xf numFmtId="0" fontId="83" fillId="15" borderId="0" applyNumberFormat="0" applyBorder="0" applyAlignment="0" applyProtection="0">
      <alignment vertical="center"/>
    </xf>
    <xf numFmtId="43" fontId="0" fillId="0" borderId="0" applyFont="0" applyFill="0" applyBorder="0" applyAlignment="0" applyProtection="0">
      <alignment vertical="center"/>
    </xf>
    <xf numFmtId="0" fontId="81" fillId="22" borderId="0" applyNumberFormat="0" applyBorder="0" applyAlignment="0" applyProtection="0">
      <alignment vertical="center"/>
    </xf>
    <xf numFmtId="0" fontId="94" fillId="0" borderId="0" applyNumberFormat="0" applyFill="0" applyBorder="0" applyAlignment="0" applyProtection="0">
      <alignment vertical="center"/>
    </xf>
    <xf numFmtId="9" fontId="0" fillId="0" borderId="0" applyFont="0" applyFill="0" applyBorder="0" applyAlignment="0" applyProtection="0">
      <alignment vertical="center"/>
    </xf>
    <xf numFmtId="0" fontId="97" fillId="0" borderId="0" applyNumberFormat="0" applyFill="0" applyBorder="0" applyAlignment="0" applyProtection="0">
      <alignment vertical="center"/>
    </xf>
    <xf numFmtId="0" fontId="0" fillId="14" borderId="29" applyNumberFormat="0" applyFont="0" applyAlignment="0" applyProtection="0">
      <alignment vertical="center"/>
    </xf>
    <xf numFmtId="0" fontId="81" fillId="26" borderId="0" applyNumberFormat="0" applyBorder="0" applyAlignment="0" applyProtection="0">
      <alignment vertical="center"/>
    </xf>
    <xf numFmtId="0" fontId="92"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6" fillId="0" borderId="0" applyNumberFormat="0" applyFill="0" applyBorder="0" applyAlignment="0" applyProtection="0">
      <alignment vertical="center"/>
    </xf>
    <xf numFmtId="0" fontId="82" fillId="0" borderId="28" applyNumberFormat="0" applyFill="0" applyAlignment="0" applyProtection="0">
      <alignment vertical="center"/>
    </xf>
    <xf numFmtId="0" fontId="0" fillId="0" borderId="0">
      <alignment vertical="center"/>
    </xf>
    <xf numFmtId="0" fontId="88" fillId="0" borderId="28" applyNumberFormat="0" applyFill="0" applyAlignment="0" applyProtection="0">
      <alignment vertical="center"/>
    </xf>
    <xf numFmtId="0" fontId="81" fillId="32" borderId="0" applyNumberFormat="0" applyBorder="0" applyAlignment="0" applyProtection="0">
      <alignment vertical="center"/>
    </xf>
    <xf numFmtId="0" fontId="92" fillId="0" borderId="33" applyNumberFormat="0" applyFill="0" applyAlignment="0" applyProtection="0">
      <alignment vertical="center"/>
    </xf>
    <xf numFmtId="0" fontId="81" fillId="11" borderId="0" applyNumberFormat="0" applyBorder="0" applyAlignment="0" applyProtection="0">
      <alignment vertical="center"/>
    </xf>
    <xf numFmtId="0" fontId="80" fillId="10" borderId="27" applyNumberFormat="0" applyAlignment="0" applyProtection="0">
      <alignment vertical="center"/>
    </xf>
    <xf numFmtId="0" fontId="91" fillId="10" borderId="31" applyNumberFormat="0" applyAlignment="0" applyProtection="0">
      <alignment vertical="center"/>
    </xf>
    <xf numFmtId="0" fontId="95" fillId="37" borderId="34" applyNumberFormat="0" applyAlignment="0" applyProtection="0">
      <alignment vertical="center"/>
    </xf>
    <xf numFmtId="0" fontId="79" fillId="21" borderId="0" applyNumberFormat="0" applyBorder="0" applyAlignment="0" applyProtection="0">
      <alignment vertical="center"/>
    </xf>
    <xf numFmtId="0" fontId="81" fillId="36" borderId="0" applyNumberFormat="0" applyBorder="0" applyAlignment="0" applyProtection="0">
      <alignment vertical="center"/>
    </xf>
    <xf numFmtId="0" fontId="85" fillId="0" borderId="30" applyNumberFormat="0" applyFill="0" applyAlignment="0" applyProtection="0">
      <alignment vertical="center"/>
    </xf>
    <xf numFmtId="0" fontId="90" fillId="0" borderId="32" applyNumberFormat="0" applyFill="0" applyAlignment="0" applyProtection="0">
      <alignment vertical="center"/>
    </xf>
    <xf numFmtId="0" fontId="87" fillId="25" borderId="0" applyNumberFormat="0" applyBorder="0" applyAlignment="0" applyProtection="0">
      <alignment vertical="center"/>
    </xf>
    <xf numFmtId="0" fontId="84" fillId="18" borderId="0" applyNumberFormat="0" applyBorder="0" applyAlignment="0" applyProtection="0">
      <alignment vertical="center"/>
    </xf>
    <xf numFmtId="0" fontId="79" fillId="31" borderId="0" applyNumberFormat="0" applyBorder="0" applyAlignment="0" applyProtection="0">
      <alignment vertical="center"/>
    </xf>
    <xf numFmtId="0" fontId="81" fillId="30" borderId="0" applyNumberFormat="0" applyBorder="0" applyAlignment="0" applyProtection="0">
      <alignment vertical="center"/>
    </xf>
    <xf numFmtId="0" fontId="79" fillId="17" borderId="0" applyNumberFormat="0" applyBorder="0" applyAlignment="0" applyProtection="0">
      <alignment vertical="center"/>
    </xf>
    <xf numFmtId="0" fontId="79" fillId="29" borderId="0" applyNumberFormat="0" applyBorder="0" applyAlignment="0" applyProtection="0">
      <alignment vertical="center"/>
    </xf>
    <xf numFmtId="0" fontId="79" fillId="16" borderId="0" applyNumberFormat="0" applyBorder="0" applyAlignment="0" applyProtection="0">
      <alignment vertical="center"/>
    </xf>
    <xf numFmtId="0" fontId="79" fillId="35" borderId="0" applyNumberFormat="0" applyBorder="0" applyAlignment="0" applyProtection="0">
      <alignment vertical="center"/>
    </xf>
    <xf numFmtId="0" fontId="81" fillId="3" borderId="0" applyNumberFormat="0" applyBorder="0" applyAlignment="0" applyProtection="0">
      <alignment vertical="center"/>
    </xf>
    <xf numFmtId="0" fontId="81" fillId="5" borderId="0" applyNumberFormat="0" applyBorder="0" applyAlignment="0" applyProtection="0">
      <alignment vertical="center"/>
    </xf>
    <xf numFmtId="0" fontId="79" fillId="13" borderId="0" applyNumberFormat="0" applyBorder="0" applyAlignment="0" applyProtection="0">
      <alignment vertical="center"/>
    </xf>
    <xf numFmtId="0" fontId="79" fillId="20" borderId="0" applyNumberFormat="0" applyBorder="0" applyAlignment="0" applyProtection="0">
      <alignment vertical="center"/>
    </xf>
    <xf numFmtId="0" fontId="81" fillId="12" borderId="0" applyNumberFormat="0" applyBorder="0" applyAlignment="0" applyProtection="0">
      <alignment vertical="center"/>
    </xf>
    <xf numFmtId="0" fontId="18" fillId="0" borderId="0"/>
    <xf numFmtId="0" fontId="79" fillId="9" borderId="0" applyNumberFormat="0" applyBorder="0" applyAlignment="0" applyProtection="0">
      <alignment vertical="center"/>
    </xf>
    <xf numFmtId="0" fontId="81" fillId="28" borderId="0" applyNumberFormat="0" applyBorder="0" applyAlignment="0" applyProtection="0">
      <alignment vertical="center"/>
    </xf>
    <xf numFmtId="0" fontId="81" fillId="33" borderId="0" applyNumberFormat="0" applyBorder="0" applyAlignment="0" applyProtection="0">
      <alignment vertical="center"/>
    </xf>
    <xf numFmtId="0" fontId="18" fillId="0" borderId="0">
      <alignment vertical="center"/>
    </xf>
    <xf numFmtId="0" fontId="79" fillId="34" borderId="0" applyNumberFormat="0" applyBorder="0" applyAlignment="0" applyProtection="0">
      <alignment vertical="center"/>
    </xf>
    <xf numFmtId="0" fontId="81" fillId="24" borderId="0" applyNumberFormat="0" applyBorder="0" applyAlignment="0" applyProtection="0">
      <alignment vertical="center"/>
    </xf>
    <xf numFmtId="0" fontId="0" fillId="0" borderId="0">
      <alignment vertical="center"/>
    </xf>
    <xf numFmtId="0" fontId="0" fillId="0" borderId="0">
      <alignment vertical="center"/>
    </xf>
    <xf numFmtId="0" fontId="68" fillId="0" borderId="0">
      <alignment vertical="center"/>
    </xf>
    <xf numFmtId="0" fontId="0" fillId="0" borderId="0">
      <alignment vertical="center"/>
    </xf>
  </cellStyleXfs>
  <cellXfs count="494">
    <xf numFmtId="0" fontId="0" fillId="0" borderId="0" xfId="0">
      <alignment vertical="center"/>
    </xf>
    <xf numFmtId="0" fontId="0" fillId="0" borderId="0" xfId="0" applyFill="1" applyAlignment="1"/>
    <xf numFmtId="178" fontId="0" fillId="0" borderId="0" xfId="0" applyNumberFormat="1" applyFill="1" applyAlignment="1"/>
    <xf numFmtId="177" fontId="0" fillId="0" borderId="0" xfId="0" applyNumberFormat="1" applyFill="1" applyAlignment="1"/>
    <xf numFmtId="0" fontId="1" fillId="0" borderId="0" xfId="0" applyFont="1">
      <alignment vertical="center"/>
    </xf>
    <xf numFmtId="0" fontId="2"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4" fillId="0" borderId="1" xfId="0" applyFont="1" applyBorder="1" applyAlignment="1">
      <alignment horizontal="justify" vertical="center"/>
    </xf>
    <xf numFmtId="0" fontId="1" fillId="0" borderId="1" xfId="0" applyFont="1" applyBorder="1" applyAlignment="1">
      <alignment horizontal="center" vertical="center"/>
    </xf>
    <xf numFmtId="0" fontId="0" fillId="0" borderId="1" xfId="0" applyFill="1" applyBorder="1" applyAlignment="1"/>
    <xf numFmtId="0" fontId="7" fillId="0" borderId="0" xfId="0" applyFont="1" applyAlignment="1">
      <alignment vertical="center"/>
    </xf>
    <xf numFmtId="0" fontId="7" fillId="0" borderId="0" xfId="0" applyFont="1" applyFill="1" applyAlignment="1">
      <alignment vertical="center"/>
    </xf>
    <xf numFmtId="0" fontId="0" fillId="0" borderId="0" xfId="0" applyAlignment="1">
      <alignment vertical="center"/>
    </xf>
    <xf numFmtId="176" fontId="0" fillId="0" borderId="0" xfId="0" applyNumberFormat="1" applyAlignment="1">
      <alignment vertical="center"/>
    </xf>
    <xf numFmtId="179" fontId="0" fillId="0" borderId="0" xfId="0" applyNumberFormat="1" applyAlignment="1">
      <alignment vertical="center"/>
    </xf>
    <xf numFmtId="180" fontId="0" fillId="0" borderId="0" xfId="0" applyNumberForma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10" fillId="0" borderId="1" xfId="0" applyFont="1" applyBorder="1" applyAlignment="1">
      <alignment horizontal="center" vertical="center" wrapText="1"/>
    </xf>
    <xf numFmtId="176"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176" fontId="11"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181" fontId="10" fillId="0" borderId="1" xfId="0" applyNumberFormat="1" applyFont="1" applyFill="1" applyBorder="1" applyAlignment="1" applyProtection="1">
      <alignment vertical="center"/>
      <protection hidden="1"/>
    </xf>
    <xf numFmtId="176" fontId="10" fillId="0" borderId="1" xfId="0" applyNumberFormat="1" applyFont="1" applyFill="1" applyBorder="1" applyAlignment="1" applyProtection="1">
      <alignment vertical="center"/>
      <protection hidden="1"/>
    </xf>
    <xf numFmtId="2" fontId="10" fillId="0" borderId="1" xfId="0" applyNumberFormat="1" applyFont="1" applyFill="1" applyBorder="1" applyAlignment="1" applyProtection="1">
      <alignment vertical="center"/>
      <protection hidden="1"/>
    </xf>
    <xf numFmtId="0" fontId="0" fillId="0" borderId="0" xfId="0" applyFont="1" applyFill="1" applyAlignment="1">
      <alignment vertical="center"/>
    </xf>
    <xf numFmtId="0" fontId="12" fillId="0" borderId="1" xfId="0" applyNumberFormat="1" applyFont="1" applyFill="1" applyBorder="1" applyAlignment="1">
      <alignment horizontal="center" vertical="center"/>
    </xf>
    <xf numFmtId="181" fontId="13" fillId="0" borderId="1" xfId="0" applyNumberFormat="1" applyFont="1" applyFill="1" applyBorder="1" applyAlignment="1" applyProtection="1">
      <alignment vertical="center"/>
      <protection hidden="1"/>
    </xf>
    <xf numFmtId="176" fontId="13" fillId="0" borderId="1" xfId="0" applyNumberFormat="1" applyFont="1" applyFill="1" applyBorder="1" applyAlignment="1" applyProtection="1">
      <alignment vertical="center"/>
      <protection hidden="1"/>
    </xf>
    <xf numFmtId="2" fontId="13" fillId="0" borderId="1" xfId="0" applyNumberFormat="1" applyFont="1" applyFill="1" applyBorder="1" applyAlignment="1" applyProtection="1">
      <alignment vertical="center"/>
      <protection hidden="1"/>
    </xf>
    <xf numFmtId="0" fontId="0" fillId="0" borderId="0" xfId="0" applyFont="1" applyAlignment="1">
      <alignment vertical="center"/>
    </xf>
    <xf numFmtId="0" fontId="12" fillId="0" borderId="1" xfId="0" applyFont="1" applyBorder="1" applyAlignment="1">
      <alignment horizontal="center" vertical="center" wrapText="1"/>
    </xf>
    <xf numFmtId="0" fontId="14" fillId="0" borderId="1" xfId="0" applyFont="1" applyBorder="1" applyAlignment="1">
      <alignment horizontal="center" vertical="center"/>
    </xf>
    <xf numFmtId="176" fontId="12" fillId="0" borderId="1" xfId="0" applyNumberFormat="1" applyFont="1" applyBorder="1" applyAlignment="1">
      <alignment horizontal="center" vertical="center" wrapText="1"/>
    </xf>
    <xf numFmtId="1" fontId="13" fillId="0" borderId="1" xfId="0" applyNumberFormat="1" applyFont="1" applyFill="1" applyBorder="1" applyAlignment="1" applyProtection="1">
      <alignment vertical="center"/>
      <protection hidden="1"/>
    </xf>
    <xf numFmtId="2" fontId="13" fillId="0" borderId="1" xfId="0" applyNumberFormat="1" applyFont="1" applyFill="1" applyBorder="1" applyAlignment="1">
      <alignment vertical="center"/>
    </xf>
    <xf numFmtId="0" fontId="15" fillId="0" borderId="1" xfId="0" applyFont="1" applyBorder="1" applyAlignment="1">
      <alignment horizontal="center" vertical="center" wrapText="1"/>
    </xf>
    <xf numFmtId="179" fontId="15" fillId="0" borderId="1" xfId="0" applyNumberFormat="1" applyFont="1" applyBorder="1" applyAlignment="1">
      <alignment horizontal="center" vertical="center" wrapText="1"/>
    </xf>
    <xf numFmtId="180" fontId="15" fillId="0" borderId="1" xfId="0" applyNumberFormat="1" applyFont="1" applyBorder="1" applyAlignment="1">
      <alignment horizontal="center" vertical="center" wrapText="1"/>
    </xf>
    <xf numFmtId="179" fontId="10" fillId="0" borderId="1" xfId="0" applyNumberFormat="1" applyFont="1" applyFill="1" applyBorder="1" applyAlignment="1" applyProtection="1">
      <alignment vertical="center"/>
      <protection hidden="1"/>
    </xf>
    <xf numFmtId="0" fontId="10" fillId="0" borderId="1" xfId="0" applyFont="1" applyFill="1" applyBorder="1" applyAlignment="1">
      <alignment vertical="center"/>
    </xf>
    <xf numFmtId="1" fontId="13" fillId="0" borderId="1" xfId="0" applyNumberFormat="1" applyFont="1" applyFill="1" applyBorder="1" applyAlignment="1">
      <alignment vertical="center"/>
    </xf>
    <xf numFmtId="179" fontId="13" fillId="0" borderId="1" xfId="0" applyNumberFormat="1" applyFont="1" applyFill="1" applyBorder="1" applyAlignment="1" applyProtection="1">
      <alignment vertical="center"/>
      <protection hidden="1"/>
    </xf>
    <xf numFmtId="180" fontId="13" fillId="0" borderId="1" xfId="0" applyNumberFormat="1" applyFont="1" applyFill="1" applyBorder="1" applyAlignment="1" applyProtection="1">
      <alignment vertical="center"/>
      <protection hidden="1"/>
    </xf>
    <xf numFmtId="0" fontId="0" fillId="0" borderId="2" xfId="0" applyBorder="1" applyAlignment="1">
      <alignment horizontal="center" vertical="center"/>
    </xf>
    <xf numFmtId="0" fontId="0" fillId="0" borderId="0" xfId="0" applyAlignment="1">
      <alignment horizontal="center" vertical="center"/>
    </xf>
    <xf numFmtId="182" fontId="7" fillId="0" borderId="0" xfId="0" applyNumberFormat="1" applyFont="1" applyAlignment="1">
      <alignment vertical="center"/>
    </xf>
    <xf numFmtId="0" fontId="16" fillId="0" borderId="0" xfId="0" applyFont="1" applyAlignment="1"/>
    <xf numFmtId="0" fontId="16" fillId="0" borderId="0" xfId="0" applyFont="1" applyAlignment="1">
      <alignment horizontal="right" vertical="top"/>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8" fillId="0" borderId="0" xfId="0" applyFont="1" applyAlignment="1"/>
    <xf numFmtId="0" fontId="16" fillId="0" borderId="0" xfId="0" applyFont="1" applyAlignment="1">
      <alignment horizontal="center" vertical="center"/>
    </xf>
    <xf numFmtId="0" fontId="17" fillId="0" borderId="0" xfId="0" applyFont="1" applyAlignment="1">
      <alignment horizontal="center" vertical="center"/>
    </xf>
    <xf numFmtId="0" fontId="19" fillId="0" borderId="0" xfId="0" applyFont="1" applyAlignment="1">
      <alignment horizontal="right" vertical="center"/>
    </xf>
    <xf numFmtId="0" fontId="20" fillId="0" borderId="0" xfId="0" applyFont="1" applyAlignment="1">
      <alignment horizontal="right" vertical="center"/>
    </xf>
    <xf numFmtId="0" fontId="18" fillId="0" borderId="10" xfId="0" applyFont="1" applyBorder="1" applyAlignment="1"/>
    <xf numFmtId="0" fontId="17" fillId="0" borderId="0" xfId="0" applyFont="1" applyAlignment="1">
      <alignment horizontal="right" vertical="top"/>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21" fillId="2" borderId="12" xfId="45" applyFont="1" applyFill="1" applyBorder="1" applyAlignment="1">
      <alignment horizontal="center" vertical="center" wrapText="1"/>
    </xf>
    <xf numFmtId="183" fontId="21" fillId="0" borderId="12" xfId="45" applyNumberFormat="1" applyFont="1" applyFill="1" applyBorder="1" applyAlignment="1">
      <alignment horizontal="center" vertical="center" wrapText="1"/>
    </xf>
    <xf numFmtId="0" fontId="21" fillId="2" borderId="7" xfId="45" applyFont="1" applyFill="1" applyBorder="1" applyAlignment="1">
      <alignment horizontal="center" vertical="center" wrapText="1"/>
    </xf>
    <xf numFmtId="177" fontId="21" fillId="2" borderId="7" xfId="45" applyNumberFormat="1" applyFont="1" applyFill="1" applyBorder="1" applyAlignment="1">
      <alignment horizontal="center" vertical="center" wrapText="1"/>
    </xf>
    <xf numFmtId="0" fontId="21" fillId="2" borderId="13" xfId="45" applyFont="1" applyFill="1" applyBorder="1" applyAlignment="1">
      <alignment horizontal="center" vertical="center" wrapText="1"/>
    </xf>
    <xf numFmtId="183" fontId="21" fillId="0" borderId="13" xfId="45" applyNumberFormat="1" applyFont="1" applyFill="1" applyBorder="1" applyAlignment="1">
      <alignment horizontal="center" vertical="center" wrapText="1"/>
    </xf>
    <xf numFmtId="0" fontId="21" fillId="2" borderId="0" xfId="45" applyFont="1" applyFill="1" applyBorder="1" applyAlignment="1">
      <alignment horizontal="center" vertical="center" wrapText="1"/>
    </xf>
    <xf numFmtId="177" fontId="21" fillId="2" borderId="10" xfId="45" applyNumberFormat="1" applyFont="1" applyFill="1" applyBorder="1" applyAlignment="1">
      <alignment horizontal="center" vertical="center" wrapText="1"/>
    </xf>
    <xf numFmtId="177" fontId="21" fillId="2" borderId="9" xfId="45" applyNumberFormat="1" applyFont="1" applyFill="1" applyBorder="1" applyAlignment="1">
      <alignment horizontal="center" vertical="center" wrapText="1"/>
    </xf>
    <xf numFmtId="177" fontId="21" fillId="2" borderId="12" xfId="45" applyNumberFormat="1" applyFont="1" applyFill="1" applyBorder="1" applyAlignment="1">
      <alignment horizontal="center" vertical="center" wrapText="1"/>
    </xf>
    <xf numFmtId="177" fontId="21" fillId="2" borderId="3" xfId="45" applyNumberFormat="1" applyFont="1" applyFill="1" applyBorder="1" applyAlignment="1">
      <alignment horizontal="center" vertical="center" wrapText="1"/>
    </xf>
    <xf numFmtId="177" fontId="21" fillId="2" borderId="13" xfId="45" applyNumberFormat="1" applyFont="1" applyFill="1" applyBorder="1" applyAlignment="1">
      <alignment horizontal="center" vertical="center" wrapText="1"/>
    </xf>
    <xf numFmtId="0" fontId="21" fillId="2" borderId="14" xfId="45" applyFont="1" applyFill="1" applyBorder="1" applyAlignment="1">
      <alignment horizontal="center" vertical="center" wrapText="1"/>
    </xf>
    <xf numFmtId="177" fontId="21" fillId="2" borderId="15" xfId="45" applyNumberFormat="1" applyFont="1" applyFill="1" applyBorder="1" applyAlignment="1">
      <alignment horizontal="center" vertical="center" wrapText="1"/>
    </xf>
    <xf numFmtId="0" fontId="21" fillId="2" borderId="1" xfId="45" applyFont="1" applyFill="1" applyBorder="1" applyAlignment="1">
      <alignment horizontal="center" vertical="center" wrapText="1"/>
    </xf>
    <xf numFmtId="180" fontId="21" fillId="0" borderId="1" xfId="45" applyNumberFormat="1" applyFont="1" applyFill="1" applyBorder="1" applyAlignment="1">
      <alignment horizontal="center" vertical="center" wrapText="1"/>
    </xf>
    <xf numFmtId="177" fontId="21" fillId="2" borderId="16" xfId="45" applyNumberFormat="1" applyFont="1" applyFill="1" applyBorder="1" applyAlignment="1">
      <alignment horizontal="center" vertical="center" wrapText="1"/>
    </xf>
    <xf numFmtId="177" fontId="21" fillId="2" borderId="5" xfId="45" applyNumberFormat="1" applyFont="1" applyFill="1" applyBorder="1" applyAlignment="1">
      <alignment horizontal="center" vertical="center" wrapText="1"/>
    </xf>
    <xf numFmtId="177" fontId="21" fillId="2" borderId="10" xfId="45" applyNumberFormat="1" applyFont="1" applyFill="1" applyBorder="1" applyAlignment="1">
      <alignment vertical="center" wrapText="1"/>
    </xf>
    <xf numFmtId="177" fontId="21" fillId="2" borderId="9" xfId="45" applyNumberFormat="1" applyFont="1" applyFill="1" applyBorder="1" applyAlignment="1">
      <alignment vertical="center" wrapText="1"/>
    </xf>
    <xf numFmtId="177" fontId="21" fillId="2" borderId="2" xfId="45" applyNumberFormat="1" applyFont="1" applyFill="1" applyBorder="1" applyAlignment="1">
      <alignment horizontal="center" vertical="center" wrapText="1"/>
    </xf>
    <xf numFmtId="0" fontId="21" fillId="0" borderId="2" xfId="0" applyFont="1" applyBorder="1" applyAlignment="1">
      <alignment horizontal="center" vertical="center"/>
    </xf>
    <xf numFmtId="177" fontId="21" fillId="2" borderId="11" xfId="45" applyNumberFormat="1" applyFont="1" applyFill="1" applyBorder="1" applyAlignment="1">
      <alignment horizontal="center" vertical="center" wrapText="1"/>
    </xf>
    <xf numFmtId="177" fontId="21" fillId="0" borderId="12" xfId="45" applyNumberFormat="1" applyFont="1" applyFill="1" applyBorder="1" applyAlignment="1">
      <alignment horizontal="center" vertical="center" wrapText="1"/>
    </xf>
    <xf numFmtId="0" fontId="21" fillId="2" borderId="6" xfId="45" applyFont="1" applyFill="1" applyBorder="1" applyAlignment="1">
      <alignment horizontal="center" vertical="center" wrapText="1"/>
    </xf>
    <xf numFmtId="0" fontId="21" fillId="0" borderId="12" xfId="45" applyFont="1" applyFill="1" applyBorder="1" applyAlignment="1">
      <alignment horizontal="center" vertical="center" wrapText="1"/>
    </xf>
    <xf numFmtId="177" fontId="21" fillId="0" borderId="13" xfId="45" applyNumberFormat="1" applyFont="1" applyFill="1" applyBorder="1" applyAlignment="1">
      <alignment horizontal="center" vertical="center" wrapText="1"/>
    </xf>
    <xf numFmtId="0" fontId="21" fillId="2" borderId="2" xfId="45" applyFont="1" applyFill="1" applyBorder="1" applyAlignment="1">
      <alignment horizontal="center" vertical="center" wrapText="1"/>
    </xf>
    <xf numFmtId="0" fontId="21" fillId="0" borderId="13" xfId="45" applyFont="1" applyFill="1" applyBorder="1" applyAlignment="1">
      <alignment horizontal="center" vertical="center" wrapText="1"/>
    </xf>
    <xf numFmtId="0" fontId="21" fillId="0" borderId="14" xfId="45" applyFont="1" applyFill="1" applyBorder="1" applyAlignment="1">
      <alignment horizontal="center" vertical="center" wrapText="1"/>
    </xf>
    <xf numFmtId="0" fontId="21" fillId="0" borderId="1" xfId="45" applyFont="1" applyFill="1" applyBorder="1" applyAlignment="1">
      <alignment horizontal="center" vertical="center" wrapText="1"/>
    </xf>
    <xf numFmtId="10" fontId="0" fillId="0" borderId="0" xfId="11" applyNumberFormat="1" applyFont="1" applyAlignment="1">
      <alignment vertical="center"/>
    </xf>
    <xf numFmtId="0" fontId="0" fillId="0" borderId="0" xfId="0" applyFill="1" applyAlignment="1">
      <alignment vertical="center"/>
    </xf>
    <xf numFmtId="180" fontId="0" fillId="3" borderId="0" xfId="0" applyNumberFormat="1" applyFill="1" applyAlignment="1">
      <alignment vertical="center"/>
    </xf>
    <xf numFmtId="0" fontId="0" fillId="4" borderId="0" xfId="0" applyFill="1" applyAlignment="1">
      <alignment vertical="center"/>
    </xf>
    <xf numFmtId="0" fontId="0" fillId="5" borderId="0" xfId="0" applyFill="1" applyAlignment="1">
      <alignment vertical="center"/>
    </xf>
    <xf numFmtId="0" fontId="14" fillId="0" borderId="0" xfId="0" applyFont="1" applyAlignment="1">
      <alignment vertical="center"/>
    </xf>
    <xf numFmtId="0" fontId="14" fillId="0" borderId="0" xfId="0" applyFont="1" applyFill="1" applyAlignment="1">
      <alignment vertical="center"/>
    </xf>
    <xf numFmtId="0" fontId="22" fillId="2" borderId="0" xfId="0" applyFont="1" applyFill="1" applyBorder="1" applyAlignment="1">
      <alignment horizontal="center"/>
    </xf>
    <xf numFmtId="0" fontId="9" fillId="2" borderId="10" xfId="0" applyFont="1" applyFill="1" applyBorder="1" applyAlignment="1">
      <alignment horizontal="center" vertical="center"/>
    </xf>
    <xf numFmtId="177" fontId="9" fillId="2" borderId="10" xfId="0" applyNumberFormat="1" applyFont="1" applyFill="1" applyBorder="1" applyAlignment="1"/>
    <xf numFmtId="180" fontId="9" fillId="2" borderId="10" xfId="0" applyNumberFormat="1" applyFont="1" applyFill="1" applyBorder="1" applyAlignment="1"/>
    <xf numFmtId="176" fontId="9" fillId="2" borderId="10" xfId="0" applyNumberFormat="1" applyFont="1" applyFill="1" applyBorder="1" applyAlignment="1"/>
    <xf numFmtId="0" fontId="9" fillId="2" borderId="1" xfId="0" applyFont="1" applyFill="1" applyBorder="1" applyAlignment="1">
      <alignment horizontal="center" vertical="center" wrapText="1"/>
    </xf>
    <xf numFmtId="177" fontId="9" fillId="2" borderId="1" xfId="0" applyNumberFormat="1" applyFont="1" applyFill="1" applyBorder="1" applyAlignment="1">
      <alignment horizontal="center" vertical="center" wrapText="1"/>
    </xf>
    <xf numFmtId="180" fontId="9" fillId="2" borderId="1" xfId="0" applyNumberFormat="1" applyFont="1" applyFill="1" applyBorder="1" applyAlignment="1">
      <alignment horizontal="center" vertical="center" wrapText="1"/>
    </xf>
    <xf numFmtId="176" fontId="9" fillId="2" borderId="1"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180" fontId="9" fillId="2" borderId="1" xfId="0" applyNumberFormat="1" applyFont="1" applyFill="1" applyBorder="1" applyAlignment="1">
      <alignment horizontal="center" vertical="center"/>
    </xf>
    <xf numFmtId="176" fontId="9" fillId="2" borderId="1" xfId="0" applyNumberFormat="1" applyFont="1" applyFill="1" applyBorder="1" applyAlignment="1">
      <alignment horizontal="center" vertical="center"/>
    </xf>
    <xf numFmtId="0" fontId="23" fillId="0" borderId="1" xfId="0" applyFont="1" applyBorder="1" applyAlignment="1">
      <alignment vertical="center"/>
    </xf>
    <xf numFmtId="181" fontId="14" fillId="0" borderId="1" xfId="0" applyNumberFormat="1" applyFont="1" applyBorder="1" applyAlignment="1">
      <alignment vertical="center"/>
    </xf>
    <xf numFmtId="176" fontId="14" fillId="0" borderId="1" xfId="0" applyNumberFormat="1" applyFont="1" applyBorder="1" applyAlignment="1">
      <alignment vertical="center"/>
    </xf>
    <xf numFmtId="0" fontId="14" fillId="0" borderId="1" xfId="0" applyFont="1" applyFill="1" applyBorder="1" applyAlignment="1">
      <alignment vertical="center"/>
    </xf>
    <xf numFmtId="2" fontId="14" fillId="0" borderId="1" xfId="0" applyNumberFormat="1" applyFont="1" applyFill="1" applyBorder="1" applyAlignment="1">
      <alignment vertical="center"/>
    </xf>
    <xf numFmtId="180" fontId="14" fillId="0" borderId="1" xfId="0" applyNumberFormat="1" applyFont="1" applyFill="1" applyBorder="1" applyAlignment="1">
      <alignment vertical="center"/>
    </xf>
    <xf numFmtId="0" fontId="14" fillId="0" borderId="1" xfId="0" applyFont="1" applyBorder="1" applyAlignment="1">
      <alignment vertical="center"/>
    </xf>
    <xf numFmtId="0" fontId="9" fillId="2" borderId="10" xfId="0" applyFont="1" applyFill="1" applyBorder="1" applyAlignment="1">
      <alignment horizontal="center"/>
    </xf>
    <xf numFmtId="0" fontId="0" fillId="0" borderId="0" xfId="0" applyBorder="1" applyAlignment="1">
      <alignment vertical="center"/>
    </xf>
    <xf numFmtId="183" fontId="0" fillId="0" borderId="0" xfId="0" applyNumberFormat="1" applyBorder="1" applyAlignment="1">
      <alignment vertical="center"/>
    </xf>
    <xf numFmtId="0" fontId="9" fillId="2" borderId="0" xfId="45" applyFont="1" applyFill="1" applyBorder="1" applyAlignment="1">
      <alignment horizontal="center"/>
    </xf>
    <xf numFmtId="0" fontId="9" fillId="2" borderId="0" xfId="45" applyFont="1" applyFill="1" applyBorder="1"/>
    <xf numFmtId="177" fontId="9" fillId="2" borderId="0" xfId="45" applyNumberFormat="1" applyFont="1" applyFill="1" applyBorder="1"/>
    <xf numFmtId="183" fontId="9" fillId="0" borderId="0" xfId="45" applyNumberFormat="1" applyFont="1" applyFill="1" applyBorder="1" applyAlignment="1">
      <alignment horizontal="center"/>
    </xf>
    <xf numFmtId="177" fontId="22" fillId="2" borderId="0" xfId="45" applyNumberFormat="1" applyFont="1" applyFill="1" applyBorder="1" applyAlignment="1">
      <alignment horizontal="center"/>
    </xf>
    <xf numFmtId="177" fontId="9" fillId="2" borderId="0" xfId="45" applyNumberFormat="1" applyFont="1" applyFill="1" applyBorder="1" applyAlignment="1">
      <alignment horizontal="center"/>
    </xf>
    <xf numFmtId="0" fontId="0" fillId="0" borderId="0" xfId="0" applyFill="1" applyBorder="1" applyAlignment="1">
      <alignment vertical="center"/>
    </xf>
    <xf numFmtId="0" fontId="9" fillId="0" borderId="0" xfId="45" applyFont="1" applyFill="1" applyBorder="1"/>
    <xf numFmtId="0" fontId="9" fillId="0" borderId="0" xfId="45" applyFont="1" applyFill="1" applyBorder="1" applyAlignment="1">
      <alignment horizontal="center"/>
    </xf>
    <xf numFmtId="0" fontId="0" fillId="0" borderId="0" xfId="55">
      <alignment vertical="center"/>
    </xf>
    <xf numFmtId="0" fontId="24" fillId="0" borderId="0" xfId="55" applyFont="1" applyAlignment="1">
      <alignment horizontal="center" vertical="center"/>
    </xf>
    <xf numFmtId="0" fontId="25" fillId="0" borderId="0" xfId="55" applyFont="1" applyAlignment="1">
      <alignment horizontal="left"/>
    </xf>
    <xf numFmtId="0" fontId="13" fillId="0" borderId="0" xfId="55" applyFont="1">
      <alignment vertical="center"/>
    </xf>
    <xf numFmtId="0" fontId="15" fillId="0" borderId="17"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0" fillId="0" borderId="1" xfId="0" applyBorder="1" applyAlignment="1">
      <alignment horizontal="center" vertical="center" wrapText="1"/>
    </xf>
    <xf numFmtId="181" fontId="15" fillId="0" borderId="1" xfId="0" applyNumberFormat="1" applyFont="1" applyBorder="1" applyAlignment="1">
      <alignment horizontal="center" vertical="center" wrapText="1"/>
    </xf>
    <xf numFmtId="0" fontId="15" fillId="0" borderId="20" xfId="0" applyFont="1" applyBorder="1" applyAlignment="1">
      <alignment horizontal="center" vertical="center" wrapText="1"/>
    </xf>
    <xf numFmtId="0" fontId="26" fillId="0" borderId="1" xfId="0" applyFont="1" applyBorder="1" applyAlignment="1">
      <alignment horizontal="center" vertical="center" wrapText="1"/>
    </xf>
    <xf numFmtId="0" fontId="0" fillId="0" borderId="21" xfId="0" applyBorder="1" applyAlignment="1">
      <alignment horizontal="center" vertical="center" wrapText="1"/>
    </xf>
    <xf numFmtId="181" fontId="26" fillId="0" borderId="1" xfId="0" applyNumberFormat="1" applyFont="1" applyBorder="1" applyAlignment="1">
      <alignment horizontal="center" vertical="center" wrapText="1"/>
    </xf>
    <xf numFmtId="0" fontId="26" fillId="0" borderId="16" xfId="0" applyFont="1" applyBorder="1" applyAlignment="1">
      <alignment horizontal="center" vertical="center" wrapText="1"/>
    </xf>
    <xf numFmtId="0" fontId="26" fillId="0" borderId="5" xfId="0" applyFont="1" applyBorder="1" applyAlignment="1">
      <alignment horizontal="center" vertical="center" wrapText="1"/>
    </xf>
    <xf numFmtId="0" fontId="7" fillId="0" borderId="19" xfId="0" applyFont="1" applyBorder="1" applyAlignment="1">
      <alignment horizontal="center" vertical="center" wrapText="1"/>
    </xf>
    <xf numFmtId="0" fontId="26" fillId="0" borderId="19" xfId="0" applyFont="1" applyBorder="1" applyAlignment="1">
      <alignment horizontal="center" vertical="center" wrapText="1"/>
    </xf>
    <xf numFmtId="0" fontId="0" fillId="0" borderId="1" xfId="0" applyFont="1" applyBorder="1" applyAlignment="1">
      <alignment horizontal="center" vertical="center" wrapText="1"/>
    </xf>
    <xf numFmtId="0" fontId="15" fillId="0" borderId="1" xfId="0" applyFont="1" applyBorder="1" applyAlignment="1">
      <alignment horizontal="left" vertical="center" wrapText="1"/>
    </xf>
    <xf numFmtId="0" fontId="26" fillId="0" borderId="1" xfId="0" applyFont="1" applyBorder="1" applyAlignment="1">
      <alignment horizontal="left" vertical="center" wrapText="1"/>
    </xf>
    <xf numFmtId="0" fontId="15" fillId="0" borderId="22" xfId="0" applyFont="1" applyBorder="1" applyAlignment="1">
      <alignment horizontal="center" vertical="center" wrapText="1"/>
    </xf>
    <xf numFmtId="0" fontId="15" fillId="0" borderId="23" xfId="0" applyFont="1" applyBorder="1" applyAlignment="1">
      <alignment horizontal="left" vertical="center" wrapText="1"/>
    </xf>
    <xf numFmtId="181" fontId="15" fillId="0" borderId="23" xfId="0" applyNumberFormat="1" applyFont="1" applyBorder="1" applyAlignment="1">
      <alignment horizontal="center" vertical="center" wrapText="1"/>
    </xf>
    <xf numFmtId="0" fontId="10" fillId="0" borderId="17" xfId="55" applyFont="1" applyBorder="1" applyAlignment="1">
      <alignment horizontal="center" vertical="center"/>
    </xf>
    <xf numFmtId="0" fontId="10" fillId="0" borderId="18" xfId="55" applyFont="1" applyBorder="1" applyAlignment="1">
      <alignment horizontal="center" vertical="center"/>
    </xf>
    <xf numFmtId="0" fontId="10" fillId="0" borderId="24" xfId="0" applyFont="1" applyBorder="1" applyAlignment="1">
      <alignment horizontal="center" vertical="center"/>
    </xf>
    <xf numFmtId="0" fontId="26" fillId="0" borderId="25"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1" xfId="0" applyFont="1" applyBorder="1" applyAlignment="1">
      <alignment horizontal="center" vertical="center" wrapText="1"/>
    </xf>
    <xf numFmtId="181" fontId="26" fillId="0" borderId="25" xfId="0" applyNumberFormat="1" applyFont="1" applyBorder="1" applyAlignment="1">
      <alignment horizontal="center" vertical="center" wrapText="1"/>
    </xf>
    <xf numFmtId="0" fontId="15" fillId="0" borderId="23" xfId="0" applyFont="1" applyBorder="1" applyAlignment="1">
      <alignment horizontal="center" vertical="center" wrapText="1"/>
    </xf>
    <xf numFmtId="0" fontId="13" fillId="0" borderId="23" xfId="0" applyFont="1" applyBorder="1" applyAlignment="1">
      <alignment horizontal="center" vertical="center"/>
    </xf>
    <xf numFmtId="0" fontId="13" fillId="0" borderId="26" xfId="0" applyFont="1" applyBorder="1" applyAlignment="1">
      <alignment horizontal="center" vertical="center"/>
    </xf>
    <xf numFmtId="0" fontId="24" fillId="0" borderId="0" xfId="55" applyFont="1" applyAlignment="1">
      <alignment vertical="center"/>
    </xf>
    <xf numFmtId="0" fontId="15" fillId="0" borderId="24" xfId="0" applyFont="1" applyBorder="1" applyAlignment="1">
      <alignment horizontal="center" vertical="center" wrapText="1"/>
    </xf>
    <xf numFmtId="0" fontId="15" fillId="0" borderId="25" xfId="0" applyFont="1" applyBorder="1" applyAlignment="1">
      <alignment horizontal="center" vertical="center" wrapText="1"/>
    </xf>
    <xf numFmtId="0" fontId="26" fillId="0" borderId="25" xfId="0" applyFont="1" applyBorder="1" applyAlignment="1">
      <alignment horizontal="left" vertical="center" wrapText="1"/>
    </xf>
    <xf numFmtId="0" fontId="15" fillId="0" borderId="26" xfId="0" applyFont="1" applyBorder="1" applyAlignment="1">
      <alignment horizontal="left" vertical="center" wrapText="1"/>
    </xf>
    <xf numFmtId="0" fontId="27" fillId="0" borderId="0" xfId="0" applyFont="1">
      <alignment vertical="center"/>
    </xf>
    <xf numFmtId="0" fontId="27" fillId="0" borderId="0" xfId="0" applyFont="1" applyFill="1">
      <alignment vertical="center"/>
    </xf>
    <xf numFmtId="0" fontId="28" fillId="0" borderId="0" xfId="0" applyFont="1">
      <alignment vertical="center"/>
    </xf>
    <xf numFmtId="0" fontId="29" fillId="0" borderId="0" xfId="0" applyFont="1">
      <alignment vertical="center"/>
    </xf>
    <xf numFmtId="0" fontId="30" fillId="0" borderId="0" xfId="0" applyFont="1">
      <alignment vertical="center"/>
    </xf>
    <xf numFmtId="0" fontId="31" fillId="0" borderId="0" xfId="0" applyFont="1">
      <alignment vertical="center"/>
    </xf>
    <xf numFmtId="0" fontId="32" fillId="0" borderId="0" xfId="0" applyFont="1" applyAlignment="1">
      <alignment horizontal="center" vertical="center"/>
    </xf>
    <xf numFmtId="0" fontId="25" fillId="0" borderId="10" xfId="0" applyFont="1" applyBorder="1" applyAlignment="1">
      <alignment horizontal="left" vertical="center"/>
    </xf>
    <xf numFmtId="0" fontId="33" fillId="0" borderId="10" xfId="0" applyFont="1" applyBorder="1" applyAlignment="1">
      <alignment horizontal="left" vertical="center"/>
    </xf>
    <xf numFmtId="0" fontId="23" fillId="0" borderId="1" xfId="0" applyFont="1" applyBorder="1" applyAlignment="1">
      <alignment horizontal="center" vertical="center"/>
    </xf>
    <xf numFmtId="0" fontId="34" fillId="0" borderId="1" xfId="0" applyFont="1" applyBorder="1" applyAlignment="1">
      <alignment horizontal="center" vertical="center"/>
    </xf>
    <xf numFmtId="0" fontId="23" fillId="0" borderId="1" xfId="0" applyFont="1" applyBorder="1" applyAlignment="1">
      <alignment horizontal="left" vertical="center"/>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35" fillId="0" borderId="1" xfId="0" applyFont="1" applyBorder="1" applyAlignment="1">
      <alignment horizontal="left" vertical="center"/>
    </xf>
    <xf numFmtId="0" fontId="35" fillId="0" borderId="1" xfId="0" applyFont="1" applyBorder="1" applyAlignment="1">
      <alignment horizontal="left" vertical="center" wrapText="1"/>
    </xf>
    <xf numFmtId="0" fontId="9" fillId="0" borderId="1" xfId="0" applyFont="1" applyFill="1" applyBorder="1" applyAlignment="1">
      <alignment horizontal="left" vertical="center" wrapText="1"/>
    </xf>
    <xf numFmtId="0" fontId="35" fillId="0" borderId="1" xfId="0" applyFont="1" applyFill="1" applyBorder="1" applyAlignment="1">
      <alignment horizontal="left" vertical="center" wrapText="1"/>
    </xf>
    <xf numFmtId="0" fontId="0" fillId="0" borderId="1" xfId="0" applyBorder="1">
      <alignment vertical="center"/>
    </xf>
    <xf numFmtId="0" fontId="23" fillId="0" borderId="1" xfId="0" applyFont="1" applyBorder="1" applyAlignment="1">
      <alignment horizontal="left" vertical="center" wrapText="1"/>
    </xf>
    <xf numFmtId="0" fontId="36" fillId="0" borderId="1" xfId="0" applyFont="1" applyFill="1" applyBorder="1" applyAlignment="1">
      <alignment horizontal="left" vertical="center"/>
    </xf>
    <xf numFmtId="0" fontId="36" fillId="0" borderId="1" xfId="0" applyFont="1" applyFill="1" applyBorder="1" applyAlignment="1">
      <alignment horizontal="left" vertical="center" wrapText="1"/>
    </xf>
    <xf numFmtId="0" fontId="36" fillId="0" borderId="1" xfId="0" applyFont="1" applyBorder="1" applyAlignment="1">
      <alignment horizontal="left" vertical="center"/>
    </xf>
    <xf numFmtId="0" fontId="36" fillId="0" borderId="1" xfId="0" applyFont="1" applyBorder="1" applyAlignment="1">
      <alignment horizontal="left" vertical="center" wrapText="1"/>
    </xf>
    <xf numFmtId="0" fontId="37" fillId="0" borderId="1" xfId="0" applyFont="1" applyBorder="1" applyAlignment="1">
      <alignment horizontal="left" vertical="center"/>
    </xf>
    <xf numFmtId="0" fontId="37" fillId="0" borderId="1" xfId="0" applyFont="1" applyBorder="1" applyAlignment="1">
      <alignment horizontal="left" vertical="center" wrapText="1"/>
    </xf>
    <xf numFmtId="0" fontId="38" fillId="0" borderId="1" xfId="0" applyFont="1" applyBorder="1" applyAlignment="1">
      <alignment horizontal="left" vertical="center" wrapText="1"/>
    </xf>
    <xf numFmtId="0" fontId="9" fillId="0" borderId="13" xfId="0" applyFont="1" applyFill="1" applyBorder="1" applyAlignment="1">
      <alignment horizontal="left" vertical="center" wrapText="1"/>
    </xf>
    <xf numFmtId="0" fontId="35" fillId="0" borderId="2" xfId="0" applyFont="1" applyFill="1" applyBorder="1" applyAlignment="1">
      <alignment horizontal="left" vertical="center" wrapText="1"/>
    </xf>
    <xf numFmtId="0" fontId="9" fillId="0" borderId="0" xfId="0" applyFont="1" applyBorder="1" applyAlignment="1">
      <alignment horizontal="left" vertical="center" wrapText="1"/>
    </xf>
    <xf numFmtId="0" fontId="33" fillId="0" borderId="10" xfId="0" applyFont="1" applyBorder="1" applyAlignment="1">
      <alignment horizontal="right" vertical="center"/>
    </xf>
    <xf numFmtId="0" fontId="23" fillId="0" borderId="7" xfId="0" applyFont="1" applyBorder="1" applyAlignment="1">
      <alignment horizontal="center" vertical="center"/>
    </xf>
    <xf numFmtId="0" fontId="23" fillId="0" borderId="5" xfId="0" applyFont="1" applyBorder="1" applyAlignment="1">
      <alignment horizontal="center" vertical="center"/>
    </xf>
    <xf numFmtId="0" fontId="39" fillId="0" borderId="5" xfId="0" applyFont="1" applyBorder="1" applyAlignment="1">
      <alignment horizontal="center" vertical="center"/>
    </xf>
    <xf numFmtId="0" fontId="39" fillId="0" borderId="1" xfId="0" applyFont="1" applyBorder="1" applyAlignment="1">
      <alignment horizontal="center" vertical="center"/>
    </xf>
    <xf numFmtId="0" fontId="40" fillId="0" borderId="5" xfId="0" applyFont="1" applyBorder="1" applyAlignment="1">
      <alignment horizontal="center" vertical="center"/>
    </xf>
    <xf numFmtId="0" fontId="40" fillId="0" borderId="1" xfId="0" applyFont="1" applyBorder="1" applyAlignment="1">
      <alignment horizontal="center" vertical="center"/>
    </xf>
    <xf numFmtId="0" fontId="41" fillId="0" borderId="1" xfId="0" applyFont="1" applyBorder="1">
      <alignment vertical="center"/>
    </xf>
    <xf numFmtId="0" fontId="40" fillId="0" borderId="5" xfId="0" applyFont="1" applyFill="1" applyBorder="1" applyAlignment="1">
      <alignment horizontal="center" vertical="center"/>
    </xf>
    <xf numFmtId="0" fontId="40" fillId="0" borderId="1" xfId="0" applyFont="1" applyFill="1" applyBorder="1" applyAlignment="1">
      <alignment horizontal="center" vertical="center"/>
    </xf>
    <xf numFmtId="0" fontId="42" fillId="0" borderId="5" xfId="0" applyFont="1" applyBorder="1" applyAlignment="1">
      <alignment horizontal="center" vertical="center"/>
    </xf>
    <xf numFmtId="0" fontId="42" fillId="0" borderId="1" xfId="0" applyFont="1" applyBorder="1" applyAlignment="1">
      <alignment horizontal="center" vertical="center"/>
    </xf>
    <xf numFmtId="0" fontId="43" fillId="0" borderId="5" xfId="0" applyFont="1" applyBorder="1" applyAlignment="1">
      <alignment horizontal="center" vertical="center"/>
    </xf>
    <xf numFmtId="0" fontId="43" fillId="0" borderId="1" xfId="0" applyFont="1" applyBorder="1" applyAlignment="1">
      <alignment horizontal="center" vertical="center"/>
    </xf>
    <xf numFmtId="0" fontId="35" fillId="0" borderId="0" xfId="0" applyFont="1" applyFill="1" applyBorder="1" applyAlignment="1">
      <alignment horizontal="left" vertical="center" wrapText="1"/>
    </xf>
    <xf numFmtId="0" fontId="41" fillId="0" borderId="0" xfId="0" applyFont="1">
      <alignment vertical="center"/>
    </xf>
    <xf numFmtId="0" fontId="44" fillId="0" borderId="0" xfId="0" applyFont="1">
      <alignment vertical="center"/>
    </xf>
    <xf numFmtId="0" fontId="0" fillId="0" borderId="0" xfId="0" applyFont="1">
      <alignment vertical="center"/>
    </xf>
    <xf numFmtId="0" fontId="25" fillId="0" borderId="0" xfId="0" applyFont="1">
      <alignment vertical="center"/>
    </xf>
    <xf numFmtId="0" fontId="9" fillId="0" borderId="0" xfId="0" applyFont="1">
      <alignment vertical="center"/>
    </xf>
    <xf numFmtId="0" fontId="45" fillId="0" borderId="0" xfId="0" applyFont="1" applyAlignment="1">
      <alignment horizontal="center" vertical="center"/>
    </xf>
    <xf numFmtId="0" fontId="23"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47" fillId="0" borderId="0" xfId="0"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left" vertical="center" wrapText="1"/>
    </xf>
    <xf numFmtId="9" fontId="25" fillId="0" borderId="1" xfId="0" applyNumberFormat="1" applyFont="1" applyBorder="1" applyAlignment="1">
      <alignment horizontal="left" vertical="center" wrapText="1"/>
    </xf>
    <xf numFmtId="9" fontId="25" fillId="0" borderId="1" xfId="0" applyNumberFormat="1" applyFont="1" applyBorder="1" applyAlignment="1">
      <alignment horizontal="center" vertical="center" wrapText="1"/>
    </xf>
    <xf numFmtId="0" fontId="27" fillId="6" borderId="0" xfId="0" applyFont="1" applyFill="1">
      <alignment vertical="center"/>
    </xf>
    <xf numFmtId="0" fontId="36" fillId="6" borderId="1" xfId="0" applyFont="1" applyFill="1" applyBorder="1" applyAlignment="1">
      <alignment horizontal="left" vertical="center"/>
    </xf>
    <xf numFmtId="0" fontId="36" fillId="6" borderId="1" xfId="0" applyFont="1" applyFill="1" applyBorder="1" applyAlignment="1">
      <alignment horizontal="left" vertical="center" wrapText="1"/>
    </xf>
    <xf numFmtId="0" fontId="40" fillId="6" borderId="5" xfId="0" applyFont="1" applyFill="1" applyBorder="1" applyAlignment="1">
      <alignment horizontal="center" vertical="center"/>
    </xf>
    <xf numFmtId="0" fontId="40" fillId="6" borderId="1" xfId="0" applyFont="1" applyFill="1" applyBorder="1" applyAlignment="1">
      <alignment horizontal="center" vertical="center"/>
    </xf>
    <xf numFmtId="0" fontId="48" fillId="0" borderId="0" xfId="0" applyFont="1">
      <alignment vertical="center"/>
    </xf>
    <xf numFmtId="0" fontId="23" fillId="0" borderId="12" xfId="0" applyFont="1" applyBorder="1" applyAlignment="1">
      <alignment horizontal="center" vertical="center"/>
    </xf>
    <xf numFmtId="0" fontId="34" fillId="0" borderId="12" xfId="0" applyFont="1" applyBorder="1" applyAlignment="1">
      <alignment horizontal="center" vertical="center"/>
    </xf>
    <xf numFmtId="0" fontId="23" fillId="0" borderId="16" xfId="0" applyFont="1" applyBorder="1" applyAlignment="1">
      <alignment horizontal="center" vertical="center"/>
    </xf>
    <xf numFmtId="0" fontId="23" fillId="0" borderId="14" xfId="0" applyFont="1" applyBorder="1" applyAlignment="1">
      <alignment horizontal="center" vertical="center"/>
    </xf>
    <xf numFmtId="0" fontId="34" fillId="0" borderId="14" xfId="0" applyFont="1" applyBorder="1" applyAlignment="1">
      <alignment horizontal="center" vertical="center"/>
    </xf>
    <xf numFmtId="0" fontId="49" fillId="0" borderId="1" xfId="0" applyFont="1" applyBorder="1" applyAlignment="1">
      <alignment horizontal="center" vertical="center"/>
    </xf>
    <xf numFmtId="0" fontId="35" fillId="0" borderId="13" xfId="0" applyFont="1" applyFill="1" applyBorder="1" applyAlignment="1">
      <alignment horizontal="left" vertical="center" wrapText="1"/>
    </xf>
    <xf numFmtId="0" fontId="50" fillId="0" borderId="0" xfId="0" applyFont="1">
      <alignment vertical="center"/>
    </xf>
    <xf numFmtId="0" fontId="22" fillId="0" borderId="0" xfId="0" applyFont="1">
      <alignment vertical="center"/>
    </xf>
    <xf numFmtId="0" fontId="33" fillId="0" borderId="0" xfId="0" applyFont="1" applyBorder="1" applyAlignment="1">
      <alignment horizontal="left" vertical="center"/>
    </xf>
    <xf numFmtId="0" fontId="33" fillId="0" borderId="0" xfId="0" applyFont="1" applyBorder="1" applyAlignment="1">
      <alignment horizontal="center" vertical="center"/>
    </xf>
    <xf numFmtId="2" fontId="49" fillId="0" borderId="1" xfId="0" applyNumberFormat="1" applyFont="1" applyBorder="1" applyAlignment="1">
      <alignment horizontal="center" vertical="center"/>
    </xf>
    <xf numFmtId="0" fontId="51" fillId="0" borderId="1" xfId="0" applyFont="1" applyBorder="1" applyAlignment="1">
      <alignment horizontal="center" vertical="center"/>
    </xf>
    <xf numFmtId="0" fontId="33" fillId="0" borderId="1" xfId="0" applyFont="1" applyBorder="1" applyAlignment="1">
      <alignment horizontal="left" vertical="center" wrapText="1"/>
    </xf>
    <xf numFmtId="2" fontId="33" fillId="0" borderId="1" xfId="0" applyNumberFormat="1" applyFont="1" applyBorder="1" applyAlignment="1">
      <alignment horizontal="center" vertical="center"/>
    </xf>
    <xf numFmtId="0" fontId="9" fillId="0" borderId="1" xfId="0" applyFont="1" applyBorder="1" applyAlignment="1">
      <alignment horizontal="center" vertical="center"/>
    </xf>
    <xf numFmtId="2" fontId="52" fillId="0" borderId="1" xfId="0" applyNumberFormat="1" applyFont="1" applyBorder="1" applyAlignment="1">
      <alignment horizontal="center" vertical="center" wrapText="1"/>
    </xf>
    <xf numFmtId="2" fontId="52" fillId="0" borderId="1" xfId="0" applyNumberFormat="1" applyFont="1" applyBorder="1" applyAlignment="1">
      <alignment horizontal="center" vertical="center"/>
    </xf>
    <xf numFmtId="0" fontId="33" fillId="0" borderId="1" xfId="0" applyFont="1" applyBorder="1" applyAlignment="1">
      <alignment horizontal="center" vertical="center"/>
    </xf>
    <xf numFmtId="2" fontId="33" fillId="0" borderId="14" xfId="0" applyNumberFormat="1" applyFont="1" applyBorder="1" applyAlignment="1">
      <alignment horizontal="center" vertical="center"/>
    </xf>
    <xf numFmtId="0" fontId="18" fillId="0" borderId="1" xfId="0" applyFont="1" applyBorder="1">
      <alignment vertical="center"/>
    </xf>
    <xf numFmtId="1" fontId="0" fillId="0" borderId="0" xfId="0" applyNumberFormat="1">
      <alignment vertical="center"/>
    </xf>
    <xf numFmtId="0" fontId="53" fillId="0" borderId="1" xfId="0" applyFont="1" applyBorder="1">
      <alignment vertical="center"/>
    </xf>
    <xf numFmtId="1" fontId="22" fillId="0" borderId="0" xfId="0" applyNumberFormat="1" applyFont="1">
      <alignment vertical="center"/>
    </xf>
    <xf numFmtId="0" fontId="25" fillId="0" borderId="1" xfId="0" applyFont="1" applyBorder="1">
      <alignment vertical="center"/>
    </xf>
    <xf numFmtId="0" fontId="22" fillId="0" borderId="1" xfId="0" applyFont="1" applyBorder="1">
      <alignment vertical="center"/>
    </xf>
    <xf numFmtId="0" fontId="54" fillId="0" borderId="0" xfId="0" applyFont="1">
      <alignment vertical="center"/>
    </xf>
    <xf numFmtId="0" fontId="1" fillId="0" borderId="0" xfId="0" applyFont="1" applyFill="1" applyAlignment="1">
      <alignment vertical="center"/>
    </xf>
    <xf numFmtId="0" fontId="1" fillId="0" borderId="0" xfId="0" applyFont="1" applyFill="1" applyAlignment="1">
      <alignment horizontal="left" vertical="center"/>
    </xf>
    <xf numFmtId="0" fontId="55" fillId="0" borderId="0" xfId="0" applyFont="1" applyAlignment="1">
      <alignment horizontal="center" vertical="center"/>
    </xf>
    <xf numFmtId="0" fontId="54" fillId="0" borderId="0" xfId="0" applyFont="1" applyFill="1" applyAlignment="1">
      <alignment vertical="center"/>
    </xf>
    <xf numFmtId="0" fontId="54" fillId="0" borderId="0" xfId="0" applyFont="1" applyFill="1" applyAlignment="1">
      <alignment horizontal="left" vertical="center"/>
    </xf>
    <xf numFmtId="0" fontId="54" fillId="0" borderId="1" xfId="0" applyFont="1" applyBorder="1" applyAlignment="1">
      <alignment horizontal="center" vertical="center" wrapText="1"/>
    </xf>
    <xf numFmtId="0" fontId="54" fillId="0" borderId="12" xfId="0" applyFont="1" applyBorder="1" applyAlignment="1">
      <alignment horizontal="center" vertical="center" wrapText="1"/>
    </xf>
    <xf numFmtId="0" fontId="54" fillId="0" borderId="1" xfId="0" applyFont="1" applyFill="1" applyBorder="1" applyAlignment="1">
      <alignment horizontal="center" vertical="center"/>
    </xf>
    <xf numFmtId="0" fontId="54" fillId="0" borderId="16" xfId="0" applyFont="1" applyFill="1" applyBorder="1" applyAlignment="1">
      <alignment horizontal="center" vertical="center"/>
    </xf>
    <xf numFmtId="0" fontId="54" fillId="0" borderId="7" xfId="0" applyFont="1" applyFill="1" applyBorder="1" applyAlignment="1">
      <alignment horizontal="center" vertical="center"/>
    </xf>
    <xf numFmtId="0" fontId="54" fillId="0" borderId="14" xfId="0" applyFont="1" applyBorder="1" applyAlignment="1">
      <alignment horizontal="center" vertical="center" wrapText="1"/>
    </xf>
    <xf numFmtId="0" fontId="54" fillId="0" borderId="1" xfId="0" applyFont="1" applyFill="1" applyBorder="1" applyAlignment="1">
      <alignment horizontal="center" vertical="center" wrapText="1"/>
    </xf>
    <xf numFmtId="0" fontId="54"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56" fillId="0" borderId="1" xfId="0" applyFont="1" applyFill="1" applyBorder="1" applyAlignment="1">
      <alignment vertical="center" wrapText="1"/>
    </xf>
    <xf numFmtId="0" fontId="57" fillId="0" borderId="1" xfId="0" applyFont="1" applyFill="1" applyBorder="1" applyAlignment="1">
      <alignment horizontal="center" vertical="center" wrapText="1"/>
    </xf>
    <xf numFmtId="0" fontId="56" fillId="0" borderId="1" xfId="0" applyFont="1" applyFill="1" applyBorder="1" applyAlignment="1">
      <alignment horizontal="left" vertical="center" wrapText="1"/>
    </xf>
    <xf numFmtId="0" fontId="57"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xf>
    <xf numFmtId="0" fontId="56" fillId="0" borderId="0" xfId="0" applyFont="1" applyFill="1" applyBorder="1" applyAlignment="1">
      <alignment vertical="center" wrapText="1"/>
    </xf>
    <xf numFmtId="0" fontId="1" fillId="0" borderId="0" xfId="0" applyFont="1" applyFill="1" applyBorder="1" applyAlignment="1">
      <alignment vertical="center"/>
    </xf>
    <xf numFmtId="0" fontId="56" fillId="0" borderId="0" xfId="0" applyFont="1" applyFill="1" applyBorder="1" applyAlignment="1">
      <alignment horizontal="left" vertical="center" wrapText="1"/>
    </xf>
    <xf numFmtId="0" fontId="54" fillId="0" borderId="1" xfId="0" applyNumberFormat="1" applyFont="1" applyFill="1" applyBorder="1" applyAlignment="1">
      <alignment horizontal="center" vertical="center" wrapText="1"/>
    </xf>
    <xf numFmtId="0" fontId="54" fillId="0" borderId="3" xfId="0" applyFont="1" applyFill="1" applyBorder="1" applyAlignment="1">
      <alignment horizontal="center" vertical="center"/>
    </xf>
    <xf numFmtId="0" fontId="54" fillId="0" borderId="9" xfId="0" applyFont="1" applyFill="1" applyBorder="1" applyAlignment="1">
      <alignment vertical="center"/>
    </xf>
    <xf numFmtId="0" fontId="54" fillId="0" borderId="14" xfId="0" applyFont="1" applyFill="1" applyBorder="1" applyAlignment="1">
      <alignment horizontal="left" vertical="center" wrapText="1"/>
    </xf>
    <xf numFmtId="0" fontId="1" fillId="0" borderId="1" xfId="0" applyFont="1" applyFill="1" applyBorder="1" applyAlignment="1">
      <alignment horizontal="left" vertical="center"/>
    </xf>
    <xf numFmtId="0" fontId="1" fillId="0" borderId="1" xfId="0" applyFont="1" applyFill="1" applyBorder="1" applyAlignment="1">
      <alignment horizontal="left" vertical="center" wrapText="1"/>
    </xf>
    <xf numFmtId="0" fontId="1" fillId="0" borderId="1" xfId="0" applyFont="1" applyBorder="1">
      <alignment vertical="center"/>
    </xf>
    <xf numFmtId="0" fontId="1" fillId="0" borderId="0" xfId="0" applyFont="1" applyFill="1" applyBorder="1" applyAlignment="1">
      <alignment horizontal="left" vertical="center"/>
    </xf>
    <xf numFmtId="0" fontId="54" fillId="0" borderId="0" xfId="0" applyFont="1" applyAlignment="1">
      <alignment horizontal="center" vertical="center"/>
    </xf>
    <xf numFmtId="0" fontId="1" fillId="0" borderId="0" xfId="0" applyFont="1" applyAlignment="1">
      <alignment horizontal="center" vertical="center"/>
    </xf>
    <xf numFmtId="0" fontId="1" fillId="0" borderId="0" xfId="0" applyFont="1" applyFill="1" applyAlignment="1">
      <alignment horizontal="center" vertical="center"/>
    </xf>
    <xf numFmtId="0" fontId="55" fillId="0" borderId="0" xfId="0" applyFont="1" applyFill="1" applyAlignment="1">
      <alignment horizontal="center" vertical="center"/>
    </xf>
    <xf numFmtId="0" fontId="54" fillId="0" borderId="0" xfId="0" applyFont="1" applyFill="1" applyAlignment="1">
      <alignment horizontal="center" vertical="center"/>
    </xf>
    <xf numFmtId="0" fontId="54" fillId="0" borderId="1" xfId="0" applyFont="1" applyFill="1" applyBorder="1" applyAlignment="1">
      <alignment vertical="center"/>
    </xf>
    <xf numFmtId="0" fontId="54" fillId="0" borderId="1" xfId="0" applyFont="1" applyFill="1" applyBorder="1" applyAlignment="1">
      <alignment vertical="center" wrapText="1"/>
    </xf>
    <xf numFmtId="0" fontId="58" fillId="0" borderId="1" xfId="0" applyFont="1" applyFill="1" applyBorder="1" applyAlignment="1">
      <alignment horizontal="center" vertical="center" wrapText="1"/>
    </xf>
    <xf numFmtId="0" fontId="53" fillId="0" borderId="1" xfId="0" applyFont="1" applyBorder="1" applyAlignment="1">
      <alignment horizontal="center" vertical="center" wrapText="1"/>
    </xf>
    <xf numFmtId="0" fontId="58" fillId="0" borderId="1" xfId="0" applyFont="1" applyBorder="1" applyAlignment="1">
      <alignment horizontal="center" vertical="center" wrapText="1"/>
    </xf>
    <xf numFmtId="0" fontId="56" fillId="0" borderId="1" xfId="0" applyFont="1" applyBorder="1" applyAlignment="1">
      <alignment horizontal="center" vertical="center" wrapText="1"/>
    </xf>
    <xf numFmtId="0" fontId="25" fillId="0" borderId="1" xfId="0" applyFont="1" applyFill="1" applyBorder="1" applyAlignment="1">
      <alignment horizontal="center" vertical="center" wrapText="1"/>
    </xf>
    <xf numFmtId="0" fontId="56" fillId="0" borderId="1" xfId="0" applyFont="1" applyFill="1" applyBorder="1" applyAlignment="1">
      <alignment horizontal="center" vertical="center" wrapText="1"/>
    </xf>
    <xf numFmtId="0" fontId="1" fillId="0" borderId="1" xfId="0" applyFont="1" applyFill="1" applyBorder="1" applyAlignment="1">
      <alignment horizontal="right" vertical="center"/>
    </xf>
    <xf numFmtId="0" fontId="56" fillId="0" borderId="1" xfId="0" applyFont="1" applyFill="1" applyBorder="1" applyAlignment="1">
      <alignment horizontal="right" vertical="center" wrapText="1"/>
    </xf>
    <xf numFmtId="0" fontId="54" fillId="0" borderId="1" xfId="0" applyFont="1" applyFill="1" applyBorder="1" applyAlignment="1">
      <alignment horizontal="right" vertical="center"/>
    </xf>
    <xf numFmtId="0" fontId="58" fillId="0" borderId="1" xfId="0" applyFont="1" applyFill="1" applyBorder="1" applyAlignment="1">
      <alignment horizontal="right" vertical="center" wrapText="1"/>
    </xf>
    <xf numFmtId="0" fontId="1" fillId="0" borderId="1" xfId="0" applyFont="1" applyFill="1" applyBorder="1" applyAlignment="1">
      <alignment vertical="center"/>
    </xf>
    <xf numFmtId="0" fontId="54" fillId="0" borderId="1" xfId="0" applyFont="1" applyBorder="1" applyAlignment="1">
      <alignment horizontal="center" vertical="center"/>
    </xf>
    <xf numFmtId="0" fontId="54" fillId="0" borderId="1" xfId="0" applyFont="1" applyBorder="1" applyAlignment="1">
      <alignment horizontal="left" vertical="center"/>
    </xf>
    <xf numFmtId="0" fontId="1" fillId="0" borderId="1" xfId="0" applyFont="1" applyBorder="1" applyAlignment="1">
      <alignment horizontal="left" vertical="center"/>
    </xf>
    <xf numFmtId="0" fontId="54" fillId="0" borderId="1" xfId="0" applyFont="1" applyBorder="1">
      <alignment vertical="center"/>
    </xf>
    <xf numFmtId="0" fontId="1" fillId="7" borderId="1" xfId="0" applyFont="1" applyFill="1" applyBorder="1" applyAlignment="1">
      <alignment horizontal="right" vertical="center"/>
    </xf>
    <xf numFmtId="0" fontId="1" fillId="0" borderId="12" xfId="0" applyNumberFormat="1" applyFont="1" applyBorder="1" applyAlignment="1">
      <alignment horizontal="left" vertical="center" wrapText="1"/>
    </xf>
    <xf numFmtId="0" fontId="1" fillId="0" borderId="13" xfId="0" applyNumberFormat="1" applyFont="1" applyBorder="1" applyAlignment="1">
      <alignment horizontal="left" vertical="center" wrapText="1"/>
    </xf>
    <xf numFmtId="0" fontId="1" fillId="0" borderId="14" xfId="0" applyNumberFormat="1" applyFont="1" applyBorder="1" applyAlignment="1">
      <alignment horizontal="left" vertical="center" wrapText="1"/>
    </xf>
    <xf numFmtId="0" fontId="1" fillId="0" borderId="1" xfId="0" applyFont="1" applyBorder="1" applyAlignment="1">
      <alignment vertical="center" wrapText="1"/>
    </xf>
    <xf numFmtId="0" fontId="54" fillId="0" borderId="0" xfId="0" applyFont="1" applyAlignment="1">
      <alignment horizontal="left" vertical="center"/>
    </xf>
    <xf numFmtId="0" fontId="1" fillId="0" borderId="6"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56" fillId="0" borderId="1" xfId="0" applyFont="1" applyBorder="1" applyAlignment="1">
      <alignment horizontal="center" vertical="center"/>
    </xf>
    <xf numFmtId="177" fontId="56" fillId="0" borderId="1" xfId="0" applyNumberFormat="1" applyFont="1" applyFill="1" applyBorder="1" applyAlignment="1">
      <alignment horizontal="center" vertical="center" wrapText="1"/>
    </xf>
    <xf numFmtId="176" fontId="56"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25" fillId="0" borderId="1" xfId="0" applyFont="1" applyFill="1" applyBorder="1" applyAlignment="1">
      <alignment horizontal="center" vertical="center"/>
    </xf>
    <xf numFmtId="0" fontId="56" fillId="7" borderId="1" xfId="0" applyFont="1" applyFill="1" applyBorder="1" applyAlignment="1">
      <alignment horizontal="center" vertical="center" wrapText="1"/>
    </xf>
    <xf numFmtId="0" fontId="1" fillId="7" borderId="1" xfId="0" applyFont="1" applyFill="1" applyBorder="1" applyAlignment="1">
      <alignment horizontal="center" vertical="center"/>
    </xf>
    <xf numFmtId="0" fontId="1" fillId="0" borderId="0" xfId="0" applyFont="1" applyAlignment="1">
      <alignment horizontal="left" vertical="center"/>
    </xf>
    <xf numFmtId="0" fontId="1" fillId="0" borderId="16" xfId="0" applyFont="1" applyBorder="1" applyAlignment="1">
      <alignment horizontal="left" vertical="center" wrapText="1"/>
    </xf>
    <xf numFmtId="0" fontId="1" fillId="0" borderId="7" xfId="0" applyFont="1" applyBorder="1" applyAlignment="1">
      <alignment horizontal="left" vertical="center" wrapText="1"/>
    </xf>
    <xf numFmtId="0" fontId="1" fillId="0" borderId="5" xfId="0" applyFont="1" applyBorder="1" applyAlignment="1">
      <alignment horizontal="left" vertical="center" wrapText="1"/>
    </xf>
    <xf numFmtId="0" fontId="54" fillId="0" borderId="16" xfId="0" applyFont="1" applyFill="1" applyBorder="1" applyAlignment="1">
      <alignment horizontal="center" vertical="center" wrapText="1"/>
    </xf>
    <xf numFmtId="0" fontId="54" fillId="0" borderId="5" xfId="0" applyFont="1" applyFill="1" applyBorder="1" applyAlignment="1">
      <alignment horizontal="center" vertical="center" wrapText="1"/>
    </xf>
    <xf numFmtId="181" fontId="54" fillId="0" borderId="1" xfId="0" applyNumberFormat="1" applyFont="1" applyFill="1" applyBorder="1" applyAlignment="1">
      <alignment horizontal="center" vertical="center"/>
    </xf>
    <xf numFmtId="49" fontId="58" fillId="0" borderId="1" xfId="0" applyNumberFormat="1" applyFont="1" applyBorder="1" applyAlignment="1">
      <alignment horizontal="center" vertical="center" wrapText="1"/>
    </xf>
    <xf numFmtId="0" fontId="54" fillId="0" borderId="1" xfId="0" applyFont="1" applyBorder="1" applyAlignment="1">
      <alignment horizontal="left" vertical="center" wrapText="1"/>
    </xf>
    <xf numFmtId="181" fontId="1" fillId="0" borderId="1" xfId="0" applyNumberFormat="1" applyFont="1" applyFill="1" applyBorder="1" applyAlignment="1">
      <alignment horizontal="center" vertical="center"/>
    </xf>
    <xf numFmtId="181" fontId="1" fillId="0" borderId="1" xfId="0" applyNumberFormat="1" applyFont="1" applyFill="1" applyBorder="1" applyAlignment="1">
      <alignment horizontal="center" vertical="center" wrapText="1"/>
    </xf>
    <xf numFmtId="181" fontId="25" fillId="0" borderId="1" xfId="0" applyNumberFormat="1" applyFont="1" applyFill="1" applyBorder="1" applyAlignment="1">
      <alignment horizontal="center" vertical="center"/>
    </xf>
    <xf numFmtId="181" fontId="1" fillId="7" borderId="1" xfId="0" applyNumberFormat="1" applyFont="1" applyFill="1" applyBorder="1" applyAlignment="1">
      <alignment horizontal="center" vertical="center"/>
    </xf>
    <xf numFmtId="0" fontId="1" fillId="0" borderId="0" xfId="0" applyFont="1" applyFill="1" applyBorder="1">
      <alignment vertical="center"/>
    </xf>
    <xf numFmtId="0" fontId="54" fillId="0" borderId="16" xfId="0" applyFont="1" applyBorder="1" applyAlignment="1">
      <alignment horizontal="center" vertical="center" wrapText="1"/>
    </xf>
    <xf numFmtId="0" fontId="54" fillId="0" borderId="5" xfId="0" applyFont="1" applyBorder="1" applyAlignment="1">
      <alignment horizontal="center" vertical="center" wrapText="1"/>
    </xf>
    <xf numFmtId="181" fontId="54" fillId="0" borderId="1" xfId="0" applyNumberFormat="1" applyFont="1" applyFill="1" applyBorder="1" applyAlignment="1">
      <alignment horizontal="center" vertical="center" wrapText="1"/>
    </xf>
    <xf numFmtId="181" fontId="1" fillId="0" borderId="0" xfId="0" applyNumberFormat="1" applyFont="1" applyFill="1" applyAlignment="1">
      <alignment horizontal="center" vertical="center"/>
    </xf>
    <xf numFmtId="0" fontId="59" fillId="0" borderId="1" xfId="0" applyFont="1" applyBorder="1" applyAlignment="1">
      <alignment horizontal="center" vertical="center" wrapText="1"/>
    </xf>
    <xf numFmtId="0" fontId="60" fillId="0" borderId="1" xfId="0" applyFont="1" applyBorder="1" applyAlignment="1">
      <alignment horizontal="justify" vertical="center" wrapText="1"/>
    </xf>
    <xf numFmtId="0" fontId="60" fillId="0" borderId="1" xfId="0" applyFont="1" applyBorder="1" applyAlignment="1">
      <alignment horizontal="center" vertical="center" wrapText="1"/>
    </xf>
    <xf numFmtId="0" fontId="61" fillId="0" borderId="1" xfId="0" applyFont="1" applyFill="1" applyBorder="1" applyAlignment="1">
      <alignment horizontal="center" vertical="center" wrapText="1"/>
    </xf>
    <xf numFmtId="0" fontId="62" fillId="0" borderId="1" xfId="0" applyFont="1" applyBorder="1" applyAlignment="1">
      <alignment horizontal="center" vertical="center" wrapText="1"/>
    </xf>
    <xf numFmtId="0" fontId="63" fillId="0" borderId="1" xfId="0" applyFont="1" applyBorder="1" applyAlignment="1">
      <alignment horizontal="center" vertical="center" wrapText="1"/>
    </xf>
    <xf numFmtId="0" fontId="61" fillId="0" borderId="1" xfId="0" applyFont="1" applyFill="1" applyBorder="1" applyAlignment="1">
      <alignment horizontal="left" vertical="center" wrapText="1"/>
    </xf>
    <xf numFmtId="0" fontId="61" fillId="0" borderId="1" xfId="0" applyFont="1" applyBorder="1" applyAlignment="1">
      <alignment horizontal="center" vertical="center" wrapText="1"/>
    </xf>
    <xf numFmtId="0" fontId="61" fillId="0" borderId="1" xfId="0" applyFont="1" applyBorder="1" applyAlignment="1">
      <alignment horizontal="left" vertical="center" wrapText="1"/>
    </xf>
    <xf numFmtId="0" fontId="61" fillId="8" borderId="1" xfId="0" applyFont="1" applyFill="1" applyBorder="1" applyAlignment="1">
      <alignment horizontal="center" vertical="center" wrapText="1"/>
    </xf>
    <xf numFmtId="0" fontId="64" fillId="0" borderId="1" xfId="0" applyFont="1" applyBorder="1" applyAlignment="1">
      <alignment horizontal="center" vertical="center" wrapText="1"/>
    </xf>
    <xf numFmtId="0" fontId="65" fillId="0" borderId="1" xfId="0" applyFont="1" applyBorder="1" applyAlignment="1">
      <alignment horizontal="center" vertical="center" wrapText="1"/>
    </xf>
    <xf numFmtId="0" fontId="65" fillId="8" borderId="1" xfId="0" applyFont="1" applyFill="1" applyBorder="1" applyAlignment="1">
      <alignment horizontal="center" vertical="center" wrapText="1"/>
    </xf>
    <xf numFmtId="0" fontId="61" fillId="8" borderId="1" xfId="0" applyFont="1" applyFill="1" applyBorder="1" applyAlignment="1">
      <alignment horizontal="left" vertical="center" wrapText="1"/>
    </xf>
    <xf numFmtId="0" fontId="62" fillId="0" borderId="1" xfId="0" applyFont="1" applyFill="1" applyBorder="1" applyAlignment="1">
      <alignment horizontal="center" vertical="center" wrapText="1"/>
    </xf>
    <xf numFmtId="0" fontId="66" fillId="0" borderId="1" xfId="0" applyFont="1" applyBorder="1" applyAlignment="1">
      <alignment horizontal="left" vertical="center" wrapText="1"/>
    </xf>
    <xf numFmtId="0" fontId="67" fillId="0" borderId="1" xfId="0" applyFont="1" applyBorder="1" applyAlignment="1">
      <alignment horizontal="center" vertical="center" wrapText="1"/>
    </xf>
    <xf numFmtId="0" fontId="65" fillId="0" borderId="1" xfId="0" applyFont="1" applyBorder="1" applyAlignment="1">
      <alignment horizontal="left" vertical="center" wrapText="1"/>
    </xf>
    <xf numFmtId="0" fontId="59" fillId="0" borderId="1" xfId="0" applyFont="1" applyBorder="1" applyAlignment="1">
      <alignment horizontal="left" vertical="center" wrapText="1"/>
    </xf>
    <xf numFmtId="0" fontId="7" fillId="0" borderId="0" xfId="0" applyFont="1">
      <alignment vertical="center"/>
    </xf>
    <xf numFmtId="0" fontId="24" fillId="0" borderId="0" xfId="0" applyFont="1" applyAlignment="1">
      <alignment horizontal="center" vertical="center"/>
    </xf>
    <xf numFmtId="0" fontId="0" fillId="0" borderId="16" xfId="0" applyFont="1" applyBorder="1" applyAlignment="1">
      <alignment horizontal="center" vertical="center" wrapText="1"/>
    </xf>
    <xf numFmtId="0" fontId="0" fillId="0" borderId="7" xfId="0" applyFont="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181" fontId="0" fillId="0" borderId="1" xfId="0" applyNumberFormat="1" applyFont="1" applyBorder="1" applyAlignment="1">
      <alignment horizontal="center" vertical="center" wrapText="1"/>
    </xf>
    <xf numFmtId="0" fontId="0" fillId="0" borderId="1" xfId="0" applyBorder="1" applyAlignment="1">
      <alignment horizontal="center" vertical="center"/>
    </xf>
    <xf numFmtId="0" fontId="68" fillId="0" borderId="1" xfId="0" applyFont="1" applyFill="1" applyBorder="1" applyAlignment="1">
      <alignment horizontal="center" vertical="center" wrapText="1"/>
    </xf>
    <xf numFmtId="0" fontId="0" fillId="0" borderId="0" xfId="0" applyFont="1" applyFill="1" applyBorder="1">
      <alignment vertical="center"/>
    </xf>
    <xf numFmtId="0" fontId="0" fillId="0" borderId="5" xfId="0" applyFont="1" applyBorder="1" applyAlignment="1">
      <alignment horizontal="center" vertical="center" wrapText="1"/>
    </xf>
    <xf numFmtId="0" fontId="69" fillId="0" borderId="1" xfId="0" applyNumberFormat="1" applyFont="1" applyFill="1" applyBorder="1" applyAlignment="1" applyProtection="1">
      <alignment horizontal="center" vertical="center" wrapText="1"/>
    </xf>
    <xf numFmtId="0" fontId="25" fillId="0" borderId="1" xfId="0" applyNumberFormat="1" applyFont="1" applyFill="1" applyBorder="1" applyAlignment="1" applyProtection="1">
      <alignment horizontal="center" vertical="center" wrapText="1"/>
    </xf>
    <xf numFmtId="0" fontId="27" fillId="0" borderId="1" xfId="0" applyFont="1" applyBorder="1" applyAlignment="1">
      <alignment horizontal="center" vertical="center" wrapText="1"/>
    </xf>
    <xf numFmtId="0" fontId="13" fillId="0" borderId="0" xfId="0" applyFont="1">
      <alignment vertical="center"/>
    </xf>
    <xf numFmtId="0" fontId="10"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70" fillId="0"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3" fillId="0" borderId="1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5" xfId="0" applyFont="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13" fillId="0" borderId="1" xfId="0" applyFont="1" applyBorder="1" applyAlignment="1">
      <alignment horizontal="center" vertical="center"/>
    </xf>
    <xf numFmtId="0" fontId="13" fillId="0" borderId="1" xfId="0" applyFont="1" applyFill="1" applyBorder="1" applyAlignment="1">
      <alignment horizontal="left" vertical="center" wrapText="1"/>
    </xf>
    <xf numFmtId="0" fontId="13" fillId="0" borderId="1" xfId="0" applyFont="1" applyBorder="1">
      <alignment vertical="center"/>
    </xf>
    <xf numFmtId="0" fontId="71" fillId="0" borderId="0" xfId="0" applyFont="1" applyAlignment="1">
      <alignment horizontal="center" vertical="center"/>
    </xf>
    <xf numFmtId="0" fontId="71" fillId="0" borderId="0" xfId="0" applyFont="1">
      <alignment vertical="center"/>
    </xf>
    <xf numFmtId="0" fontId="0" fillId="0" borderId="0" xfId="0" applyBorder="1">
      <alignment vertical="center"/>
    </xf>
    <xf numFmtId="0" fontId="27" fillId="0" borderId="0" xfId="0" applyFont="1" applyAlignment="1">
      <alignment horizontal="center" vertical="center"/>
    </xf>
    <xf numFmtId="0" fontId="71" fillId="0" borderId="12" xfId="0" applyFont="1" applyBorder="1" applyAlignment="1">
      <alignment horizontal="center" vertical="center"/>
    </xf>
    <xf numFmtId="0" fontId="71" fillId="0" borderId="16" xfId="0" applyFont="1" applyBorder="1" applyAlignment="1">
      <alignment horizontal="center" vertical="center" wrapText="1"/>
    </xf>
    <xf numFmtId="0" fontId="71" fillId="0" borderId="7" xfId="0" applyFont="1" applyBorder="1" applyAlignment="1">
      <alignment horizontal="center" vertical="center" wrapText="1"/>
    </xf>
    <xf numFmtId="0" fontId="71" fillId="0" borderId="13" xfId="0" applyFont="1" applyBorder="1" applyAlignment="1">
      <alignment horizontal="center" vertical="center"/>
    </xf>
    <xf numFmtId="0" fontId="71" fillId="0" borderId="1" xfId="0" applyFont="1" applyBorder="1" applyAlignment="1">
      <alignment horizontal="center" vertical="center" wrapText="1"/>
    </xf>
    <xf numFmtId="0" fontId="71" fillId="0" borderId="14" xfId="0" applyFont="1" applyBorder="1" applyAlignment="1">
      <alignment horizontal="center" vertical="center"/>
    </xf>
    <xf numFmtId="0" fontId="12" fillId="0" borderId="1" xfId="0" applyFont="1" applyFill="1" applyBorder="1" applyAlignment="1">
      <alignment horizontal="center" vertical="center" wrapText="1"/>
    </xf>
    <xf numFmtId="0" fontId="71" fillId="0" borderId="1" xfId="0" applyFont="1" applyBorder="1" applyAlignment="1">
      <alignment horizontal="center" vertical="center"/>
    </xf>
    <xf numFmtId="0" fontId="71"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71" fillId="7" borderId="1" xfId="0" applyFont="1" applyFill="1" applyBorder="1" applyAlignment="1">
      <alignment horizontal="center" vertical="center"/>
    </xf>
    <xf numFmtId="0" fontId="0" fillId="0" borderId="0" xfId="0" applyFont="1" applyFill="1" applyBorder="1" applyAlignment="1">
      <alignment horizontal="left" vertical="center"/>
    </xf>
    <xf numFmtId="0" fontId="0" fillId="0" borderId="0" xfId="0" applyFont="1" applyBorder="1">
      <alignment vertical="center"/>
    </xf>
    <xf numFmtId="0" fontId="0" fillId="0" borderId="0" xfId="0" applyFont="1" applyBorder="1" applyAlignment="1">
      <alignment vertical="center"/>
    </xf>
    <xf numFmtId="0" fontId="71" fillId="0" borderId="5" xfId="0" applyFont="1" applyBorder="1" applyAlignment="1">
      <alignment horizontal="center" vertical="center" wrapText="1"/>
    </xf>
    <xf numFmtId="0" fontId="71" fillId="0" borderId="1" xfId="0" applyFont="1" applyFill="1" applyBorder="1" applyAlignment="1">
      <alignment horizontal="center" vertical="center"/>
    </xf>
    <xf numFmtId="0" fontId="27" fillId="0" borderId="0" xfId="0" applyFont="1" applyFill="1" applyBorder="1">
      <alignment vertical="center"/>
    </xf>
    <xf numFmtId="0" fontId="27" fillId="0" borderId="0" xfId="0" applyFont="1" applyBorder="1">
      <alignment vertical="center"/>
    </xf>
    <xf numFmtId="0" fontId="71" fillId="0" borderId="16" xfId="0" applyNumberFormat="1" applyFont="1" applyBorder="1" applyAlignment="1">
      <alignment horizontal="center" vertical="center" wrapText="1"/>
    </xf>
    <xf numFmtId="0" fontId="71" fillId="0" borderId="7" xfId="0" applyNumberFormat="1" applyFont="1" applyBorder="1" applyAlignment="1">
      <alignment horizontal="center" vertical="center" wrapText="1"/>
    </xf>
    <xf numFmtId="0" fontId="71" fillId="0" borderId="5" xfId="0" applyNumberFormat="1" applyFont="1" applyBorder="1" applyAlignment="1">
      <alignment horizontal="center" vertical="center" wrapText="1"/>
    </xf>
    <xf numFmtId="0" fontId="27" fillId="0" borderId="0" xfId="0" applyFont="1" applyBorder="1" applyAlignment="1">
      <alignment horizontal="center" vertical="center"/>
    </xf>
    <xf numFmtId="0" fontId="10" fillId="0" borderId="0" xfId="0" applyFont="1">
      <alignment vertical="center"/>
    </xf>
    <xf numFmtId="0" fontId="13" fillId="0" borderId="12" xfId="0" applyFont="1" applyBorder="1" applyAlignment="1">
      <alignment horizontal="center" vertical="center" wrapText="1"/>
    </xf>
    <xf numFmtId="0" fontId="13" fillId="0" borderId="14" xfId="0" applyFont="1" applyBorder="1" applyAlignment="1">
      <alignment horizontal="center" vertical="center" wrapText="1"/>
    </xf>
    <xf numFmtId="0" fontId="70" fillId="0" borderId="1"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13" xfId="0" applyFont="1" applyFill="1" applyBorder="1" applyAlignment="1">
      <alignment horizontal="center" vertical="center" wrapText="1"/>
    </xf>
    <xf numFmtId="0" fontId="12" fillId="0" borderId="0" xfId="0" applyFont="1">
      <alignment vertical="center"/>
    </xf>
    <xf numFmtId="0" fontId="71" fillId="0" borderId="12" xfId="0" applyFont="1" applyBorder="1" applyAlignment="1">
      <alignment horizontal="center" vertical="center" wrapText="1"/>
    </xf>
    <xf numFmtId="0" fontId="6" fillId="0" borderId="12" xfId="0" applyNumberFormat="1" applyFont="1" applyFill="1" applyBorder="1" applyAlignment="1" applyProtection="1">
      <alignment horizontal="center" vertical="center" wrapText="1"/>
    </xf>
    <xf numFmtId="0" fontId="71" fillId="0" borderId="14" xfId="0" applyFont="1" applyBorder="1" applyAlignment="1">
      <alignment horizontal="center" vertical="center" wrapText="1"/>
    </xf>
    <xf numFmtId="0" fontId="6" fillId="0" borderId="14" xfId="0" applyNumberFormat="1" applyFont="1" applyFill="1" applyBorder="1" applyAlignment="1" applyProtection="1">
      <alignment horizontal="center" vertical="center" wrapText="1"/>
    </xf>
    <xf numFmtId="0" fontId="13" fillId="7" borderId="1" xfId="0" applyFont="1" applyFill="1" applyBorder="1" applyAlignment="1">
      <alignment horizontal="center" vertical="center"/>
    </xf>
    <xf numFmtId="0" fontId="13" fillId="0" borderId="0" xfId="0" applyFont="1" applyAlignment="1">
      <alignment horizontal="left" vertical="center"/>
    </xf>
    <xf numFmtId="0" fontId="10" fillId="0" borderId="1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6" xfId="0" applyFont="1" applyBorder="1" applyAlignment="1">
      <alignment horizontal="center" vertical="center"/>
    </xf>
    <xf numFmtId="0" fontId="10" fillId="0" borderId="7"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Fill="1" applyBorder="1" applyAlignment="1">
      <alignment horizontal="center" vertical="center"/>
    </xf>
    <xf numFmtId="0" fontId="10" fillId="0" borderId="1"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 fillId="0" borderId="0" xfId="0" applyFont="1" applyBorder="1">
      <alignment vertical="center"/>
    </xf>
    <xf numFmtId="0" fontId="32" fillId="0" borderId="0" xfId="0" applyFont="1" applyAlignment="1">
      <alignment horizontal="center" vertical="center" wrapText="1"/>
    </xf>
    <xf numFmtId="0" fontId="33" fillId="0" borderId="10" xfId="0" applyFont="1" applyBorder="1" applyAlignment="1">
      <alignment horizontal="center" vertical="center"/>
    </xf>
    <xf numFmtId="2" fontId="23" fillId="0" borderId="1" xfId="0" applyNumberFormat="1" applyFont="1" applyBorder="1" applyAlignment="1">
      <alignment horizontal="center" vertical="center"/>
    </xf>
    <xf numFmtId="0" fontId="72" fillId="0" borderId="1" xfId="0" applyFont="1" applyFill="1" applyBorder="1" applyAlignment="1">
      <alignment horizontal="center" vertical="center" wrapText="1"/>
    </xf>
    <xf numFmtId="0" fontId="9" fillId="0" borderId="0" xfId="0" applyFont="1" applyAlignment="1">
      <alignment horizontal="center" vertical="center"/>
    </xf>
    <xf numFmtId="0" fontId="72" fillId="0" borderId="0" xfId="0" applyFont="1" applyAlignment="1">
      <alignment horizontal="justify" vertical="center"/>
    </xf>
    <xf numFmtId="0" fontId="73" fillId="0" borderId="1" xfId="0" applyFont="1" applyFill="1" applyBorder="1" applyAlignment="1">
      <alignment horizontal="center" vertical="center" wrapText="1"/>
    </xf>
    <xf numFmtId="2" fontId="9" fillId="0" borderId="1" xfId="0" applyNumberFormat="1" applyFont="1" applyBorder="1" applyAlignment="1">
      <alignment horizontal="center" vertical="center" wrapText="1"/>
    </xf>
    <xf numFmtId="2" fontId="23" fillId="0" borderId="1" xfId="0" applyNumberFormat="1" applyFont="1" applyBorder="1" applyAlignment="1">
      <alignment horizontal="center" vertical="center" wrapText="1"/>
    </xf>
    <xf numFmtId="0" fontId="4" fillId="0" borderId="0" xfId="0" applyFont="1" applyAlignment="1">
      <alignment horizontal="justify" vertical="center"/>
    </xf>
    <xf numFmtId="49" fontId="12"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xf>
    <xf numFmtId="0" fontId="74" fillId="0" borderId="0" xfId="0" applyFont="1" applyAlignment="1">
      <alignment horizontal="left" vertical="center"/>
    </xf>
    <xf numFmtId="0" fontId="75" fillId="0" borderId="0" xfId="0" applyFont="1" applyAlignment="1">
      <alignment horizontal="left" vertical="center"/>
    </xf>
    <xf numFmtId="0" fontId="0" fillId="0" borderId="12" xfId="0" applyBorder="1" applyAlignment="1">
      <alignment horizontal="center" vertical="center"/>
    </xf>
    <xf numFmtId="0" fontId="0" fillId="0" borderId="1" xfId="0" applyBorder="1" applyAlignment="1">
      <alignment vertical="center"/>
    </xf>
    <xf numFmtId="0" fontId="0" fillId="0" borderId="14" xfId="0" applyBorder="1" applyAlignment="1">
      <alignment horizontal="center" vertical="center"/>
    </xf>
    <xf numFmtId="0" fontId="9" fillId="2" borderId="1" xfId="54" applyFont="1" applyFill="1" applyBorder="1" applyAlignment="1" applyProtection="1">
      <alignment horizontal="center" vertical="center"/>
      <protection locked="0" hidden="1"/>
    </xf>
    <xf numFmtId="0" fontId="0" fillId="0" borderId="12" xfId="0" applyBorder="1" applyAlignment="1">
      <alignment horizontal="center" vertical="center" wrapText="1"/>
    </xf>
    <xf numFmtId="43" fontId="0" fillId="0" borderId="1" xfId="8" applyBorder="1" applyAlignment="1">
      <alignment horizontal="center" vertical="center"/>
    </xf>
    <xf numFmtId="0" fontId="0" fillId="0" borderId="1" xfId="0" applyFill="1" applyBorder="1" applyAlignment="1">
      <alignment horizontal="center" vertical="center"/>
    </xf>
    <xf numFmtId="0" fontId="8" fillId="0" borderId="0" xfId="0" applyFont="1" applyAlignment="1">
      <alignment horizontal="left" vertical="center"/>
    </xf>
    <xf numFmtId="0" fontId="75" fillId="0" borderId="0" xfId="0" applyFont="1" applyBorder="1"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31" fontId="0" fillId="0" borderId="1" xfId="0" applyNumberFormat="1" applyBorder="1" applyAlignment="1">
      <alignment horizontal="center" vertical="center"/>
    </xf>
    <xf numFmtId="14" fontId="0" fillId="0" borderId="1" xfId="0" applyNumberFormat="1" applyBorder="1" applyAlignment="1">
      <alignment horizontal="center" vertical="center"/>
    </xf>
    <xf numFmtId="0" fontId="49" fillId="0" borderId="0" xfId="0" applyFont="1" applyBorder="1" applyAlignment="1">
      <alignment horizontal="left" vertical="center" wrapText="1"/>
    </xf>
    <xf numFmtId="0" fontId="45" fillId="0" borderId="0" xfId="0" applyFont="1" applyBorder="1" applyAlignment="1">
      <alignment horizontal="left" vertical="center" wrapText="1"/>
    </xf>
    <xf numFmtId="0" fontId="68" fillId="0" borderId="10" xfId="0" applyFont="1" applyBorder="1" applyAlignment="1">
      <alignment horizontal="left" vertical="center"/>
    </xf>
    <xf numFmtId="0" fontId="9" fillId="0" borderId="1" xfId="0" applyFont="1" applyBorder="1" applyAlignment="1">
      <alignment horizontal="center" vertical="center" wrapText="1"/>
    </xf>
    <xf numFmtId="0" fontId="70" fillId="0" borderId="1" xfId="0" applyFont="1" applyBorder="1" applyAlignment="1">
      <alignment horizontal="center" vertical="center"/>
    </xf>
    <xf numFmtId="0" fontId="72" fillId="0" borderId="1" xfId="0" applyFont="1" applyBorder="1" applyAlignment="1">
      <alignment horizontal="center" vertical="center"/>
    </xf>
    <xf numFmtId="0" fontId="76" fillId="0" borderId="0" xfId="0" applyFont="1">
      <alignment vertical="center"/>
    </xf>
    <xf numFmtId="0" fontId="77" fillId="0" borderId="0" xfId="0" applyFont="1" applyAlignment="1">
      <alignment horizontal="left" vertical="center"/>
    </xf>
    <xf numFmtId="0" fontId="78" fillId="0" borderId="0" xfId="0" applyFont="1" applyAlignment="1">
      <alignment horizontal="left" vertical="center"/>
    </xf>
    <xf numFmtId="0" fontId="23" fillId="0" borderId="12" xfId="45" applyFont="1" applyBorder="1" applyAlignment="1">
      <alignment horizontal="center" vertical="center" wrapText="1"/>
    </xf>
    <xf numFmtId="0" fontId="23" fillId="0" borderId="1" xfId="45" applyFont="1" applyBorder="1" applyAlignment="1">
      <alignment horizontal="center" vertical="center" wrapText="1"/>
    </xf>
    <xf numFmtId="177" fontId="9" fillId="2" borderId="1" xfId="54" applyNumberFormat="1" applyFont="1" applyFill="1" applyBorder="1" applyAlignment="1" applyProtection="1">
      <alignment horizontal="center" vertical="center"/>
      <protection locked="0" hidden="1"/>
    </xf>
    <xf numFmtId="177" fontId="9" fillId="2" borderId="1" xfId="54" applyNumberFormat="1" applyFont="1" applyFill="1" applyBorder="1" applyAlignment="1" applyProtection="1">
      <alignment horizontal="center" vertical="center"/>
      <protection hidden="1"/>
    </xf>
    <xf numFmtId="10" fontId="9" fillId="2" borderId="1" xfId="54" applyNumberFormat="1" applyFont="1" applyFill="1" applyBorder="1" applyAlignment="1" applyProtection="1">
      <alignment horizontal="center" vertical="center"/>
      <protection hidden="1"/>
    </xf>
    <xf numFmtId="178" fontId="76" fillId="0" borderId="0" xfId="0" applyNumberFormat="1" applyFont="1">
      <alignment vertical="center"/>
    </xf>
    <xf numFmtId="2" fontId="9" fillId="0" borderId="1" xfId="45" applyNumberFormat="1" applyFont="1" applyBorder="1" applyAlignment="1">
      <alignment horizontal="center" vertical="center" wrapText="1"/>
    </xf>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常规 2 3" xfId="49"/>
    <cellStyle name="40% - 强调文字颜色 6" xfId="50" builtinId="51"/>
    <cellStyle name="60% - 强调文字颜色 6" xfId="51" builtinId="52"/>
    <cellStyle name="常规 15" xfId="52"/>
    <cellStyle name="常规 18" xfId="53"/>
    <cellStyle name="常规 2" xfId="54"/>
    <cellStyle name="常规 3" xfId="55"/>
  </cellStyles>
  <tableStyles count="0" defaultTableStyle="TableStyleMedium2"/>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1" Type="http://schemas.openxmlformats.org/officeDocument/2006/relationships/sharedStrings" Target="sharedStrings.xml"/><Relationship Id="rId40" Type="http://schemas.openxmlformats.org/officeDocument/2006/relationships/styles" Target="styles.xml"/><Relationship Id="rId4" Type="http://schemas.openxmlformats.org/officeDocument/2006/relationships/worksheet" Target="worksheets/sheet4.xml"/><Relationship Id="rId39" Type="http://schemas.openxmlformats.org/officeDocument/2006/relationships/theme" Target="theme/theme1.xml"/><Relationship Id="rId38" Type="http://schemas.openxmlformats.org/officeDocument/2006/relationships/externalLink" Target="externalLinks/externalLink3.xml"/><Relationship Id="rId37" Type="http://schemas.openxmlformats.org/officeDocument/2006/relationships/externalLink" Target="externalLinks/externalLink2.xml"/><Relationship Id="rId36" Type="http://schemas.openxmlformats.org/officeDocument/2006/relationships/externalLink" Target="externalLinks/externalLink1.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8\2&#8220;&#21313;&#22235;&#20116;&#8221;&#35268;&#21010;&#32534;&#21046;xie\1&#21313;&#22235;&#20116;&#35268;&#21010;&#26368;&#26032;20200731&#65288;&#35874;&#21326;&#65289;\1&#19987;&#39033;&#35268;&#21010;\1&#23433;&#24509;&#30465;&#21313;&#22235;&#20116;&#26862;&#26519;&#38450;&#28779;&#21457;&#23637;&#35268;&#21010;\&#23433;&#24509;&#30465;&#26862;&#26519;&#28779;&#28798;&#24212;&#24613;&#25937;&#25588;&#33021;&#21147;&#24314;&#35774;&#25552;&#21319;&#24037;&#31243;&#39033;&#30446;\&#26862;&#26519;&#38450;&#28779;&#24314;&#35758;&#20070;\5&#26862;&#26519;&#28779;&#28798;&#24212;&#24613;&#25937;&#25588;&#38468;&#34920;09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08\&#23433;&#24509;&#21313;&#22235;&#20116;&#26862;&#26519;&#38450;&#28779;&#35268;&#21010;20201209\&#26862;&#26519;&#38450;&#28779;&#24314;&#35758;&#20070;(&#25209;&#22797;&#29256;&#65289;\5&#26862;&#26519;&#28779;&#28798;&#24212;&#24613;&#25937;&#25588;&#38468;&#34920;09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08\&#21457;&#32473;&#35874;&#21326;&#19987;&#39033;&#35268;&#21010;\&#19987;&#39033;&#35268;&#21010;&#19977;&#27425;&#20462;&#25913;&#21518;&#21457;&#32473;&#37101;&#20027;&#20219;2021.1.22\3&#21313;&#22235;&#20116;&#26519;&#22320;&#20445;&#25252;&#26280;&#26862;&#26519;&#36164;&#28304;&#21457;&#23637;&#35268;&#21010;&#65288;&#37101;&#20462;&#25913;&#65289;2021.1.22\&#36164;&#28304;&#20445;&#25252;&#21457;&#23637;&#35268;&#21010;&#21021;&#31295;2021012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1森林火灾情况统计表"/>
      <sheetName val="2森林重点火险区区划表"/>
      <sheetName val="3森林消防队伍建设表"/>
      <sheetName val="4项目投资估算与资金筹措表"/>
      <sheetName val="4建设任务安排表"/>
      <sheetName val="4森林消防队伍建设工程量一览表"/>
      <sheetName val="5森林火灾应急救援基地建设工程量一览表"/>
      <sheetName val="6区域性物资储备中心工程量一览表"/>
      <sheetName val="7项目主要设备清单"/>
      <sheetName val="8资金估算表"/>
    </sheetNames>
    <sheetDataSet>
      <sheetData sheetId="0"/>
      <sheetData sheetId="1"/>
      <sheetData sheetId="2"/>
      <sheetData sheetId="3"/>
      <sheetData sheetId="4"/>
      <sheetData sheetId="5"/>
      <sheetData sheetId="6"/>
      <sheetData sheetId="7"/>
      <sheetData sheetId="8"/>
      <sheetData sheetId="9">
        <row r="5">
          <cell r="H5">
            <v>4940</v>
          </cell>
          <cell r="I5">
            <v>52217.23</v>
          </cell>
        </row>
        <row r="19">
          <cell r="H19">
            <v>197.6</v>
          </cell>
          <cell r="I19">
            <v>2088.6892</v>
          </cell>
        </row>
        <row r="25">
          <cell r="H25">
            <v>256.88</v>
          </cell>
          <cell r="I25">
            <v>2715.29596</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1森林火灾情况统计表"/>
      <sheetName val="2森林重点火险区区划表"/>
      <sheetName val="3森林消防队伍建设表"/>
      <sheetName val="4项目投资估算与资金筹措表"/>
      <sheetName val="4建设任务安排表"/>
      <sheetName val="4森林消防队伍建设工程量一览表"/>
      <sheetName val="5森林防火救援基地建设工程量一览表"/>
      <sheetName val="6森林防火物资储备中心工程量一览表"/>
      <sheetName val="7项目主要设备清单"/>
      <sheetName val="8资金估算表"/>
    </sheetNames>
    <sheetDataSet>
      <sheetData sheetId="0" refreshError="1"/>
      <sheetData sheetId="1" refreshError="1"/>
      <sheetData sheetId="2" refreshError="1"/>
      <sheetData sheetId="3" refreshError="1"/>
      <sheetData sheetId="4" refreshError="1"/>
      <sheetData sheetId="5">
        <row r="6">
          <cell r="F6">
            <v>119916</v>
          </cell>
        </row>
      </sheetData>
      <sheetData sheetId="6">
        <row r="5">
          <cell r="C5">
            <v>4000</v>
          </cell>
          <cell r="D5">
            <v>6000</v>
          </cell>
        </row>
      </sheetData>
      <sheetData sheetId="7">
        <row r="5">
          <cell r="E5">
            <v>1500</v>
          </cell>
          <cell r="F5">
            <v>500</v>
          </cell>
          <cell r="G5">
            <v>500</v>
          </cell>
        </row>
        <row r="6">
          <cell r="D6">
            <v>3000</v>
          </cell>
        </row>
      </sheetData>
      <sheetData sheetId="8">
        <row r="7">
          <cell r="E7">
            <v>17044.477</v>
          </cell>
        </row>
      </sheetData>
      <sheetData sheetId="9"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各类土地面积统计表"/>
      <sheetName val="林种统计表"/>
      <sheetName val="基础表"/>
      <sheetName val="蓄积过渡表1"/>
      <sheetName val="蓄积过渡表2"/>
      <sheetName val="面积过渡表1"/>
      <sheetName val="面积过渡表2"/>
      <sheetName val="分县土地面积统计表"/>
      <sheetName val="分县蓄积统计表"/>
      <sheetName val="“十四五”期间森林资源保护发展任务表"/>
      <sheetName val="十四五森林资源保护发展投资估算表"/>
      <sheetName val="“十四五”期间防沙治沙任务表"/>
      <sheetName val="天然林保护工程估算"/>
      <sheetName val="林地保护工程估算"/>
    </sheetNames>
    <sheetDataSet>
      <sheetData sheetId="0"/>
      <sheetData sheetId="1"/>
      <sheetData sheetId="2"/>
      <sheetData sheetId="3"/>
      <sheetData sheetId="4">
        <row r="7">
          <cell r="A7" t="str">
            <v>合肥市</v>
          </cell>
        </row>
        <row r="17">
          <cell r="A17" t="str">
            <v>淮北市</v>
          </cell>
        </row>
        <row r="22">
          <cell r="A22" t="str">
            <v>亳州市</v>
          </cell>
        </row>
        <row r="27">
          <cell r="A27" t="str">
            <v>宿州市</v>
          </cell>
        </row>
        <row r="33">
          <cell r="A33" t="str">
            <v>蚌埠市</v>
          </cell>
        </row>
        <row r="41">
          <cell r="A41" t="str">
            <v>阜阳市</v>
          </cell>
        </row>
        <row r="50">
          <cell r="A50" t="str">
            <v>淮南市</v>
          </cell>
        </row>
        <row r="59">
          <cell r="A59" t="str">
            <v>滁州市</v>
          </cell>
        </row>
        <row r="68">
          <cell r="A68" t="str">
            <v>六安市</v>
          </cell>
        </row>
        <row r="76">
          <cell r="A76" t="str">
            <v>马鞍山市</v>
          </cell>
        </row>
        <row r="83">
          <cell r="A83" t="str">
            <v>芜湖市</v>
          </cell>
        </row>
        <row r="92">
          <cell r="A92" t="str">
            <v>宣城市</v>
          </cell>
        </row>
        <row r="100">
          <cell r="A100" t="str">
            <v>铜陵市</v>
          </cell>
        </row>
        <row r="105">
          <cell r="A105" t="str">
            <v>池州市</v>
          </cell>
        </row>
        <row r="111">
          <cell r="A111" t="str">
            <v>安庆市</v>
          </cell>
        </row>
        <row r="122">
          <cell r="A122" t="str">
            <v>黄山市</v>
          </cell>
        </row>
      </sheetData>
      <sheetData sheetId="5"/>
      <sheetData sheetId="6"/>
      <sheetData sheetId="7">
        <row r="9">
          <cell r="A9" t="str">
            <v>一</v>
          </cell>
        </row>
        <row r="9">
          <cell r="C9">
            <v>1143048.7975</v>
          </cell>
          <cell r="D9">
            <v>189026.2039</v>
          </cell>
          <cell r="E9">
            <v>160157.3962</v>
          </cell>
        </row>
        <row r="9">
          <cell r="J9">
            <v>2431.4595</v>
          </cell>
        </row>
        <row r="19">
          <cell r="A19" t="str">
            <v>二</v>
          </cell>
        </row>
        <row r="19">
          <cell r="C19">
            <v>274145.256</v>
          </cell>
          <cell r="D19">
            <v>43996.4659</v>
          </cell>
          <cell r="E19">
            <v>34178.2924</v>
          </cell>
        </row>
        <row r="19">
          <cell r="J19">
            <v>2083.501</v>
          </cell>
        </row>
        <row r="24">
          <cell r="A24" t="str">
            <v>三</v>
          </cell>
        </row>
        <row r="24">
          <cell r="C24">
            <v>852265.750100001</v>
          </cell>
          <cell r="D24">
            <v>140664.0413</v>
          </cell>
          <cell r="E24">
            <v>125229.3062</v>
          </cell>
        </row>
        <row r="24">
          <cell r="J24">
            <v>97.1231</v>
          </cell>
        </row>
        <row r="29">
          <cell r="A29" t="str">
            <v>四</v>
          </cell>
        </row>
        <row r="29">
          <cell r="C29">
            <v>993940.1351</v>
          </cell>
          <cell r="D29">
            <v>224248.7103</v>
          </cell>
          <cell r="E29">
            <v>184342.463</v>
          </cell>
        </row>
        <row r="29">
          <cell r="J29">
            <v>1302.3855</v>
          </cell>
        </row>
        <row r="35">
          <cell r="A35" t="str">
            <v>五</v>
          </cell>
        </row>
        <row r="35">
          <cell r="C35">
            <v>595101.5963</v>
          </cell>
          <cell r="D35">
            <v>75395.7043</v>
          </cell>
          <cell r="E35">
            <v>62487.1222</v>
          </cell>
        </row>
        <row r="35">
          <cell r="J35">
            <v>668.9345</v>
          </cell>
        </row>
        <row r="43">
          <cell r="A43" t="str">
            <v>六</v>
          </cell>
        </row>
        <row r="43">
          <cell r="C43">
            <v>1012217.9553</v>
          </cell>
          <cell r="D43">
            <v>192798.0096</v>
          </cell>
          <cell r="E43">
            <v>168875.5456</v>
          </cell>
        </row>
        <row r="43">
          <cell r="J43">
            <v>1072.3666</v>
          </cell>
        </row>
        <row r="52">
          <cell r="A52" t="str">
            <v>七</v>
          </cell>
        </row>
        <row r="52">
          <cell r="C52">
            <v>553116.6375</v>
          </cell>
          <cell r="D52">
            <v>53773.8197</v>
          </cell>
          <cell r="E52">
            <v>48797.9837</v>
          </cell>
        </row>
        <row r="52">
          <cell r="J52">
            <v>156.3233</v>
          </cell>
        </row>
        <row r="61">
          <cell r="A61" t="str">
            <v>八</v>
          </cell>
        </row>
        <row r="61">
          <cell r="C61">
            <v>1352026.4952</v>
          </cell>
          <cell r="D61">
            <v>268650.8007</v>
          </cell>
          <cell r="E61">
            <v>210301.2351</v>
          </cell>
        </row>
        <row r="61">
          <cell r="J61">
            <v>2322.7313</v>
          </cell>
        </row>
        <row r="70">
          <cell r="A70" t="str">
            <v>九</v>
          </cell>
        </row>
        <row r="70">
          <cell r="C70">
            <v>1545370.5369</v>
          </cell>
          <cell r="D70">
            <v>710757.6553</v>
          </cell>
          <cell r="E70">
            <v>663998.0921</v>
          </cell>
        </row>
        <row r="70">
          <cell r="J70">
            <v>13316.7857</v>
          </cell>
        </row>
        <row r="78">
          <cell r="A78" t="str">
            <v>十</v>
          </cell>
        </row>
        <row r="78">
          <cell r="C78">
            <v>406699.7635</v>
          </cell>
          <cell r="D78">
            <v>78873.7087</v>
          </cell>
          <cell r="E78">
            <v>65400.425</v>
          </cell>
        </row>
        <row r="78">
          <cell r="J78">
            <v>1206.2992</v>
          </cell>
        </row>
        <row r="85">
          <cell r="A85" t="str">
            <v>十一</v>
          </cell>
        </row>
        <row r="85">
          <cell r="C85">
            <v>600841.1488</v>
          </cell>
          <cell r="D85">
            <v>134457.4175</v>
          </cell>
          <cell r="E85">
            <v>111619.0779</v>
          </cell>
        </row>
        <row r="85">
          <cell r="J85">
            <v>1775.6376</v>
          </cell>
        </row>
        <row r="94">
          <cell r="A94" t="str">
            <v>十二</v>
          </cell>
        </row>
        <row r="94">
          <cell r="C94">
            <v>1232249.8787</v>
          </cell>
          <cell r="D94">
            <v>793758.789</v>
          </cell>
          <cell r="E94">
            <v>718069.2364</v>
          </cell>
        </row>
        <row r="94">
          <cell r="J94">
            <v>23801.8161</v>
          </cell>
        </row>
        <row r="102">
          <cell r="A102" t="str">
            <v>十三</v>
          </cell>
        </row>
        <row r="102">
          <cell r="C102">
            <v>299068.8265</v>
          </cell>
          <cell r="D102">
            <v>85733.0126999999</v>
          </cell>
          <cell r="E102">
            <v>73465.0373999999</v>
          </cell>
        </row>
        <row r="102">
          <cell r="J102">
            <v>1105.7983</v>
          </cell>
        </row>
        <row r="107">
          <cell r="A107" t="str">
            <v>十四</v>
          </cell>
        </row>
        <row r="107">
          <cell r="C107">
            <v>836450.3979</v>
          </cell>
          <cell r="D107">
            <v>556335.0532</v>
          </cell>
          <cell r="E107">
            <v>492270.0453</v>
          </cell>
        </row>
        <row r="107">
          <cell r="J107">
            <v>9196.1767</v>
          </cell>
        </row>
        <row r="113">
          <cell r="A113" t="str">
            <v>十五</v>
          </cell>
        </row>
        <row r="113">
          <cell r="C113">
            <v>1352558.9239</v>
          </cell>
          <cell r="D113">
            <v>584846.6113</v>
          </cell>
          <cell r="E113">
            <v>519935.4875</v>
          </cell>
        </row>
        <row r="113">
          <cell r="J113">
            <v>13088.5273</v>
          </cell>
        </row>
        <row r="124">
          <cell r="A124" t="str">
            <v>十六</v>
          </cell>
        </row>
        <row r="124">
          <cell r="C124">
            <v>968126.7487</v>
          </cell>
          <cell r="D124">
            <v>829303.1015</v>
          </cell>
          <cell r="E124">
            <v>744288.8989</v>
          </cell>
        </row>
        <row r="124">
          <cell r="J124">
            <v>56594.301</v>
          </cell>
        </row>
      </sheetData>
      <sheetData sheetId="8">
        <row r="10">
          <cell r="G10">
            <v>6234512.817592</v>
          </cell>
        </row>
        <row r="20">
          <cell r="G20">
            <v>1829050.47158</v>
          </cell>
        </row>
        <row r="25">
          <cell r="G25">
            <v>7591793.70963699</v>
          </cell>
        </row>
        <row r="30">
          <cell r="G30">
            <v>10568144.614411</v>
          </cell>
        </row>
        <row r="36">
          <cell r="G36">
            <v>3264957.90394</v>
          </cell>
        </row>
        <row r="44">
          <cell r="G44">
            <v>9767851.13575501</v>
          </cell>
        </row>
        <row r="53">
          <cell r="G53">
            <v>2482937.855882</v>
          </cell>
        </row>
        <row r="62">
          <cell r="G62">
            <v>10331323.668771</v>
          </cell>
        </row>
        <row r="71">
          <cell r="G71">
            <v>39419514.094108</v>
          </cell>
        </row>
        <row r="79">
          <cell r="G79">
            <v>2269978.212285</v>
          </cell>
        </row>
        <row r="86">
          <cell r="G86">
            <v>4239444.99855</v>
          </cell>
        </row>
        <row r="95">
          <cell r="G95">
            <v>32383846.915992</v>
          </cell>
        </row>
        <row r="103">
          <cell r="G103">
            <v>3863393.300546</v>
          </cell>
        </row>
        <row r="108">
          <cell r="G108">
            <v>31138424.460389</v>
          </cell>
        </row>
        <row r="114">
          <cell r="G114">
            <v>33350817.773938</v>
          </cell>
        </row>
        <row r="125">
          <cell r="G125">
            <v>61485120.006804</v>
          </cell>
        </row>
      </sheetData>
      <sheetData sheetId="9"/>
      <sheetData sheetId="10"/>
      <sheetData sheetId="11"/>
      <sheetData sheetId="12"/>
      <sheetData sheetId="13"/>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2"/>
  <sheetViews>
    <sheetView tabSelected="1" workbookViewId="0">
      <selection activeCell="K14" sqref="K14"/>
    </sheetView>
  </sheetViews>
  <sheetFormatPr defaultColWidth="9" defaultRowHeight="13.5"/>
  <cols>
    <col min="1" max="1" width="12.875" customWidth="1"/>
    <col min="2" max="2" width="17.5" customWidth="1"/>
    <col min="3" max="3" width="17.625" customWidth="1"/>
    <col min="4" max="6" width="13.25" customWidth="1"/>
    <col min="7" max="7" width="15.625" customWidth="1"/>
    <col min="8" max="9" width="13.25" customWidth="1"/>
    <col min="10" max="10" width="17.875"/>
  </cols>
  <sheetData>
    <row r="1" ht="30.75" customHeight="1" spans="1:9">
      <c r="A1" s="485" t="s">
        <v>0</v>
      </c>
      <c r="B1" s="486"/>
      <c r="C1" s="486"/>
      <c r="D1" s="486"/>
      <c r="E1" s="486"/>
      <c r="F1" s="486"/>
      <c r="G1" s="486"/>
      <c r="H1" s="486"/>
      <c r="I1" s="486"/>
    </row>
    <row r="2" s="484" customFormat="1" ht="42" customHeight="1" spans="1:9">
      <c r="A2" s="487" t="s">
        <v>1</v>
      </c>
      <c r="B2" s="487" t="s">
        <v>2</v>
      </c>
      <c r="C2" s="487" t="s">
        <v>3</v>
      </c>
      <c r="D2" s="488" t="s">
        <v>4</v>
      </c>
      <c r="E2" s="488" t="s">
        <v>5</v>
      </c>
      <c r="F2" s="488" t="s">
        <v>6</v>
      </c>
      <c r="G2" s="487" t="s">
        <v>7</v>
      </c>
      <c r="H2" s="487" t="s">
        <v>8</v>
      </c>
      <c r="I2" s="487" t="s">
        <v>9</v>
      </c>
    </row>
    <row r="3" s="484" customFormat="1" ht="20" customHeight="1" spans="1:10">
      <c r="A3" s="468" t="s">
        <v>10</v>
      </c>
      <c r="B3" s="489">
        <v>325002</v>
      </c>
      <c r="C3" s="490">
        <v>210497.1</v>
      </c>
      <c r="D3" s="490">
        <v>182486.7</v>
      </c>
      <c r="E3" s="490">
        <v>10549.3</v>
      </c>
      <c r="F3" s="490">
        <v>13640.8</v>
      </c>
      <c r="G3" s="490">
        <v>9983835</v>
      </c>
      <c r="H3" s="491">
        <v>0.57224324773386</v>
      </c>
      <c r="I3" s="491">
        <v>0.629</v>
      </c>
      <c r="J3" s="492"/>
    </row>
    <row r="4" ht="20" customHeight="1" spans="1:10">
      <c r="A4" s="468" t="s">
        <v>11</v>
      </c>
      <c r="B4" s="489">
        <v>39244</v>
      </c>
      <c r="C4" s="490">
        <v>28326.4999999999</v>
      </c>
      <c r="D4" s="490">
        <v>26243.4999999999</v>
      </c>
      <c r="E4" s="490">
        <v>344.9</v>
      </c>
      <c r="F4" s="490">
        <v>1445.4</v>
      </c>
      <c r="G4" s="490">
        <v>1079293</v>
      </c>
      <c r="H4" s="491">
        <v>0.67443685658954</v>
      </c>
      <c r="I4" s="493"/>
      <c r="J4" s="492"/>
    </row>
    <row r="5" ht="20" customHeight="1" spans="1:10">
      <c r="A5" s="468" t="s">
        <v>12</v>
      </c>
      <c r="B5" s="489">
        <v>15960</v>
      </c>
      <c r="C5" s="490">
        <v>3553.9</v>
      </c>
      <c r="D5" s="490">
        <v>2717.8</v>
      </c>
      <c r="E5" s="490">
        <v>95.7</v>
      </c>
      <c r="F5" s="490">
        <v>483.3</v>
      </c>
      <c r="G5" s="490">
        <v>96358</v>
      </c>
      <c r="H5" s="491">
        <v>0.170996240601504</v>
      </c>
      <c r="I5" s="493"/>
      <c r="J5" s="492"/>
    </row>
    <row r="6" ht="20" customHeight="1" spans="1:10">
      <c r="A6" s="468" t="s">
        <v>13</v>
      </c>
      <c r="B6" s="489">
        <v>13217</v>
      </c>
      <c r="C6" s="490">
        <v>727.5</v>
      </c>
      <c r="D6" s="490">
        <v>555.1</v>
      </c>
      <c r="E6" s="490">
        <v>0</v>
      </c>
      <c r="F6" s="490">
        <v>172.4</v>
      </c>
      <c r="G6" s="490">
        <v>38084</v>
      </c>
      <c r="H6" s="491">
        <v>0.0419989407581145</v>
      </c>
      <c r="I6" s="493"/>
      <c r="J6" s="492"/>
    </row>
    <row r="7" ht="20" customHeight="1" spans="1:10">
      <c r="A7" s="468" t="s">
        <v>14</v>
      </c>
      <c r="B7" s="489">
        <v>18094</v>
      </c>
      <c r="C7" s="490">
        <v>1094.5</v>
      </c>
      <c r="D7" s="490">
        <v>900.5</v>
      </c>
      <c r="E7" s="490">
        <v>36.7</v>
      </c>
      <c r="F7" s="490">
        <v>157.3</v>
      </c>
      <c r="G7" s="490">
        <v>46405</v>
      </c>
      <c r="H7" s="491">
        <v>0.050016580081795</v>
      </c>
      <c r="I7" s="493"/>
      <c r="J7" s="492"/>
    </row>
    <row r="8" ht="20" customHeight="1" spans="1:10">
      <c r="A8" s="468" t="s">
        <v>15</v>
      </c>
      <c r="B8" s="489">
        <v>32503</v>
      </c>
      <c r="C8" s="490">
        <v>14240.4</v>
      </c>
      <c r="D8" s="490">
        <v>12231.9</v>
      </c>
      <c r="E8" s="490">
        <v>1084.4</v>
      </c>
      <c r="F8" s="490">
        <v>607.3</v>
      </c>
      <c r="G8" s="490">
        <v>789744</v>
      </c>
      <c r="H8" s="491">
        <v>0.377509768329077</v>
      </c>
      <c r="I8" s="493"/>
      <c r="J8" s="492"/>
    </row>
    <row r="9" ht="20" customHeight="1" spans="1:10">
      <c r="A9" s="468" t="s">
        <v>16</v>
      </c>
      <c r="B9" s="489">
        <v>17896</v>
      </c>
      <c r="C9" s="490">
        <v>13002.5</v>
      </c>
      <c r="D9" s="490">
        <v>7662.5</v>
      </c>
      <c r="E9" s="490">
        <v>3559.9</v>
      </c>
      <c r="F9" s="490">
        <v>785.5</v>
      </c>
      <c r="G9" s="490">
        <v>305842</v>
      </c>
      <c r="H9" s="491">
        <v>0.435957755923111</v>
      </c>
      <c r="I9" s="493"/>
      <c r="J9" s="492"/>
    </row>
    <row r="10" ht="20" customHeight="1" spans="1:10">
      <c r="A10" s="468" t="s">
        <v>17</v>
      </c>
      <c r="B10" s="489">
        <v>25191</v>
      </c>
      <c r="C10" s="490">
        <v>21919.6</v>
      </c>
      <c r="D10" s="490">
        <v>18412.3</v>
      </c>
      <c r="E10" s="490">
        <v>2693.4</v>
      </c>
      <c r="F10" s="490">
        <v>670</v>
      </c>
      <c r="G10" s="490">
        <v>781514</v>
      </c>
      <c r="H10" s="491">
        <v>0.751073796197055</v>
      </c>
      <c r="I10" s="491"/>
      <c r="J10" s="492"/>
    </row>
    <row r="11" ht="20" customHeight="1" spans="1:9">
      <c r="A11" s="468" t="s">
        <v>18</v>
      </c>
      <c r="B11" s="489">
        <v>21642</v>
      </c>
      <c r="C11" s="490">
        <v>11264.9</v>
      </c>
      <c r="D11" s="490">
        <v>10217.7</v>
      </c>
      <c r="E11" s="490">
        <v>42.9</v>
      </c>
      <c r="F11" s="490">
        <v>996.2</v>
      </c>
      <c r="G11" s="490">
        <v>390301</v>
      </c>
      <c r="H11" s="491">
        <v>0.472502541354773</v>
      </c>
      <c r="I11" s="493"/>
    </row>
    <row r="12" ht="20" customHeight="1" spans="1:9">
      <c r="A12" s="468" t="s">
        <v>19</v>
      </c>
      <c r="B12" s="489">
        <v>24480</v>
      </c>
      <c r="C12" s="490">
        <v>21034.1999999999</v>
      </c>
      <c r="D12" s="490">
        <v>19313.6999999999</v>
      </c>
      <c r="E12" s="490">
        <v>467</v>
      </c>
      <c r="F12" s="490">
        <v>906.599999999999</v>
      </c>
      <c r="G12" s="490">
        <v>1057527</v>
      </c>
      <c r="H12" s="491">
        <v>0.808035130718952</v>
      </c>
      <c r="I12" s="493"/>
    </row>
    <row r="13" ht="20" customHeight="1" spans="1:9">
      <c r="A13" s="468" t="s">
        <v>20</v>
      </c>
      <c r="B13" s="489">
        <v>18239</v>
      </c>
      <c r="C13" s="490">
        <v>14551.2</v>
      </c>
      <c r="D13" s="490">
        <v>13237.7</v>
      </c>
      <c r="E13" s="490">
        <v>332.6</v>
      </c>
      <c r="F13" s="490">
        <v>809.7</v>
      </c>
      <c r="G13" s="490">
        <v>810650</v>
      </c>
      <c r="H13" s="491">
        <v>0.744026536542573</v>
      </c>
      <c r="I13" s="493"/>
    </row>
    <row r="14" ht="20" customHeight="1" spans="1:9">
      <c r="A14" s="468" t="s">
        <v>21</v>
      </c>
      <c r="B14" s="489">
        <v>14747</v>
      </c>
      <c r="C14" s="490">
        <v>11332.3</v>
      </c>
      <c r="D14" s="490">
        <v>9558.6</v>
      </c>
      <c r="E14" s="490">
        <v>77.1</v>
      </c>
      <c r="F14" s="490">
        <v>1431.4</v>
      </c>
      <c r="G14" s="490">
        <v>494215</v>
      </c>
      <c r="H14" s="491">
        <v>0.653319319183563</v>
      </c>
      <c r="I14" s="493"/>
    </row>
    <row r="15" ht="20" customHeight="1" spans="1:9">
      <c r="A15" s="468" t="s">
        <v>22</v>
      </c>
      <c r="B15" s="489">
        <v>19031</v>
      </c>
      <c r="C15" s="490">
        <v>12628.4</v>
      </c>
      <c r="D15" s="490">
        <v>11341.7</v>
      </c>
      <c r="E15" s="490">
        <v>504.4</v>
      </c>
      <c r="F15" s="490">
        <v>481.7</v>
      </c>
      <c r="G15" s="490">
        <v>536944</v>
      </c>
      <c r="H15" s="491">
        <v>0.615842572644632</v>
      </c>
      <c r="I15" s="493"/>
    </row>
    <row r="16" ht="20" customHeight="1" spans="1:9">
      <c r="A16" s="468" t="s">
        <v>23</v>
      </c>
      <c r="B16" s="489">
        <v>24168</v>
      </c>
      <c r="C16" s="490">
        <v>21763</v>
      </c>
      <c r="D16" s="490">
        <v>18486.3</v>
      </c>
      <c r="E16" s="490">
        <v>586.7</v>
      </c>
      <c r="F16" s="490">
        <v>2466.6</v>
      </c>
      <c r="G16" s="490">
        <v>1314767</v>
      </c>
      <c r="H16" s="491">
        <v>0.788997848394571</v>
      </c>
      <c r="I16" s="493"/>
    </row>
    <row r="17" ht="20" customHeight="1" spans="1:9">
      <c r="A17" s="468" t="s">
        <v>24</v>
      </c>
      <c r="B17" s="489">
        <v>24851</v>
      </c>
      <c r="C17" s="490">
        <v>22430.2999999999</v>
      </c>
      <c r="D17" s="490">
        <v>20917.7999999999</v>
      </c>
      <c r="E17" s="490">
        <v>623.3</v>
      </c>
      <c r="F17" s="490">
        <v>788.3</v>
      </c>
      <c r="G17" s="490">
        <v>1369146</v>
      </c>
      <c r="H17" s="491">
        <v>0.866810188724798</v>
      </c>
      <c r="I17" s="493"/>
    </row>
    <row r="18" ht="20" customHeight="1" spans="1:9">
      <c r="A18" s="468" t="s">
        <v>25</v>
      </c>
      <c r="B18" s="489">
        <v>10364</v>
      </c>
      <c r="C18" s="490">
        <v>7562.2</v>
      </c>
      <c r="D18" s="490">
        <v>6335.5</v>
      </c>
      <c r="E18" s="490">
        <v>4.8</v>
      </c>
      <c r="F18" s="490">
        <v>937.2</v>
      </c>
      <c r="G18" s="490">
        <v>336542</v>
      </c>
      <c r="H18" s="491">
        <v>0.611761868004632</v>
      </c>
      <c r="I18" s="491"/>
    </row>
    <row r="19" ht="20" customHeight="1" spans="1:9">
      <c r="A19" s="468" t="s">
        <v>26</v>
      </c>
      <c r="B19" s="489">
        <v>2304</v>
      </c>
      <c r="C19" s="490">
        <v>2289.5</v>
      </c>
      <c r="D19" s="490">
        <v>1969.1</v>
      </c>
      <c r="E19" s="490">
        <v>22.6</v>
      </c>
      <c r="F19" s="490">
        <v>246.5</v>
      </c>
      <c r="G19" s="490">
        <v>226839</v>
      </c>
      <c r="H19" s="491">
        <v>0.864453125</v>
      </c>
      <c r="I19" s="493"/>
    </row>
    <row r="20" ht="20" customHeight="1" spans="1:9">
      <c r="A20" s="468" t="s">
        <v>27</v>
      </c>
      <c r="B20" s="489">
        <v>1829</v>
      </c>
      <c r="C20" s="490">
        <v>1772.4</v>
      </c>
      <c r="D20" s="490">
        <v>1515.1</v>
      </c>
      <c r="E20" s="490">
        <v>0</v>
      </c>
      <c r="F20" s="490">
        <v>246.1</v>
      </c>
      <c r="G20" s="490">
        <v>198392</v>
      </c>
      <c r="H20" s="491">
        <v>0.828376161837069</v>
      </c>
      <c r="I20" s="493"/>
    </row>
    <row r="21" ht="20" customHeight="1" spans="1:9">
      <c r="A21" s="468" t="s">
        <v>28</v>
      </c>
      <c r="B21" s="489">
        <v>1115</v>
      </c>
      <c r="C21" s="490">
        <v>876.6</v>
      </c>
      <c r="D21" s="490">
        <v>787.5</v>
      </c>
      <c r="E21" s="490">
        <v>42.6</v>
      </c>
      <c r="F21" s="490">
        <v>1.1</v>
      </c>
      <c r="G21" s="490">
        <v>108656</v>
      </c>
      <c r="H21" s="491">
        <v>0.744484304932735</v>
      </c>
      <c r="I21" s="493"/>
    </row>
    <row r="22" ht="20" customHeight="1" spans="1:9">
      <c r="A22" s="468" t="s">
        <v>29</v>
      </c>
      <c r="B22" s="489">
        <v>127</v>
      </c>
      <c r="C22" s="490">
        <v>127.2</v>
      </c>
      <c r="D22" s="490">
        <v>82.4</v>
      </c>
      <c r="E22" s="490">
        <v>30.3</v>
      </c>
      <c r="F22" s="490">
        <v>8.2</v>
      </c>
      <c r="G22" s="490">
        <v>2616</v>
      </c>
      <c r="H22" s="491">
        <v>0.88740157480315</v>
      </c>
      <c r="I22" s="493"/>
    </row>
  </sheetData>
  <mergeCells count="1">
    <mergeCell ref="A1:I1"/>
  </mergeCells>
  <pageMargins left="0.7" right="0.7" top="0.75" bottom="0.75" header="0.3" footer="0.3"/>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workbookViewId="0">
      <selection activeCell="A1" sqref="A1:D1"/>
    </sheetView>
  </sheetViews>
  <sheetFormatPr defaultColWidth="9" defaultRowHeight="13.5" outlineLevelRow="7" outlineLevelCol="3"/>
  <cols>
    <col min="1" max="3" width="19.75" customWidth="1"/>
    <col min="4" max="4" width="57.625" customWidth="1"/>
  </cols>
  <sheetData>
    <row r="1" ht="44" customHeight="1" spans="1:4">
      <c r="A1" s="478" t="s">
        <v>30</v>
      </c>
      <c r="B1" s="479"/>
      <c r="C1" s="479"/>
      <c r="D1" s="479"/>
    </row>
    <row r="2" spans="1:4">
      <c r="A2" s="480"/>
      <c r="B2" s="480"/>
      <c r="C2" s="480"/>
      <c r="D2" s="480"/>
    </row>
    <row r="3" ht="33" customHeight="1" spans="1:4">
      <c r="A3" s="228" t="s">
        <v>31</v>
      </c>
      <c r="B3" s="228" t="s">
        <v>32</v>
      </c>
      <c r="C3" s="228"/>
      <c r="D3" s="228" t="s">
        <v>33</v>
      </c>
    </row>
    <row r="4" ht="33" customHeight="1" spans="1:4">
      <c r="A4" s="228" t="s">
        <v>34</v>
      </c>
      <c r="B4" s="228"/>
      <c r="C4" s="228">
        <v>19</v>
      </c>
      <c r="D4" s="228"/>
    </row>
    <row r="5" ht="33" customHeight="1" spans="1:4">
      <c r="A5" s="481">
        <v>1</v>
      </c>
      <c r="B5" s="481" t="s">
        <v>35</v>
      </c>
      <c r="C5" s="481">
        <v>7</v>
      </c>
      <c r="D5" s="481" t="s">
        <v>36</v>
      </c>
    </row>
    <row r="6" ht="33" customHeight="1" spans="1:4">
      <c r="A6" s="482">
        <v>2</v>
      </c>
      <c r="B6" s="481" t="s">
        <v>37</v>
      </c>
      <c r="C6" s="482">
        <v>3</v>
      </c>
      <c r="D6" s="481" t="s">
        <v>38</v>
      </c>
    </row>
    <row r="7" ht="33" customHeight="1" spans="1:4">
      <c r="A7" s="481">
        <v>3</v>
      </c>
      <c r="B7" s="483" t="s">
        <v>39</v>
      </c>
      <c r="C7" s="481">
        <v>2</v>
      </c>
      <c r="D7" s="483" t="s">
        <v>40</v>
      </c>
    </row>
    <row r="8" ht="33" customHeight="1" spans="1:4">
      <c r="A8" s="481">
        <v>4</v>
      </c>
      <c r="B8" s="483" t="s">
        <v>41</v>
      </c>
      <c r="C8" s="383">
        <v>7</v>
      </c>
      <c r="D8" s="383" t="s">
        <v>42</v>
      </c>
    </row>
  </sheetData>
  <mergeCells count="5">
    <mergeCell ref="A1:D1"/>
    <mergeCell ref="A2:D2"/>
    <mergeCell ref="B3:C3"/>
    <mergeCell ref="A4:B4"/>
    <mergeCell ref="D3:D4"/>
  </mergeCells>
  <printOptions horizontalCentered="1" verticalCentered="1"/>
  <pageMargins left="0.708333333333333" right="0.708333333333333" top="0.196527777777778" bottom="0.393055555555556" header="0.314583333333333" footer="0.314583333333333"/>
  <pageSetup paperSize="9"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4"/>
  <sheetViews>
    <sheetView workbookViewId="0">
      <selection activeCell="D11" sqref="D11"/>
    </sheetView>
  </sheetViews>
  <sheetFormatPr defaultColWidth="9" defaultRowHeight="13.5"/>
  <cols>
    <col min="8" max="8" width="14.75" customWidth="1"/>
    <col min="10" max="10" width="11.375" customWidth="1"/>
    <col min="11" max="11" width="14.5"/>
    <col min="12" max="12" width="17.125" customWidth="1"/>
  </cols>
  <sheetData>
    <row r="1" ht="61" customHeight="1" spans="1:13">
      <c r="A1" s="404" t="s">
        <v>43</v>
      </c>
      <c r="B1" s="473" t="s">
        <v>44</v>
      </c>
      <c r="C1" s="473"/>
      <c r="D1" s="473"/>
      <c r="E1" s="473"/>
      <c r="F1" s="473"/>
      <c r="G1" s="473"/>
      <c r="H1" s="473"/>
      <c r="I1" s="473"/>
      <c r="J1" s="473"/>
      <c r="K1" s="473"/>
      <c r="L1" s="473"/>
      <c r="M1" s="404"/>
    </row>
    <row r="2" ht="28" customHeight="1" spans="1:12">
      <c r="A2" s="383" t="s">
        <v>45</v>
      </c>
      <c r="B2" s="383" t="s">
        <v>46</v>
      </c>
      <c r="C2" s="383" t="s">
        <v>47</v>
      </c>
      <c r="D2" s="383"/>
      <c r="E2" s="383"/>
      <c r="F2" s="383"/>
      <c r="G2" s="383"/>
      <c r="H2" s="146" t="s">
        <v>48</v>
      </c>
      <c r="I2" s="383" t="s">
        <v>49</v>
      </c>
      <c r="J2" s="383"/>
      <c r="K2" s="383" t="s">
        <v>50</v>
      </c>
      <c r="L2" s="383" t="s">
        <v>51</v>
      </c>
    </row>
    <row r="3" ht="28" customHeight="1" spans="1:12">
      <c r="A3" s="383"/>
      <c r="B3" s="383"/>
      <c r="C3" s="383" t="s">
        <v>52</v>
      </c>
      <c r="D3" s="383" t="s">
        <v>53</v>
      </c>
      <c r="E3" s="383" t="s">
        <v>54</v>
      </c>
      <c r="F3" s="383" t="s">
        <v>55</v>
      </c>
      <c r="G3" s="383" t="s">
        <v>56</v>
      </c>
      <c r="H3" s="146"/>
      <c r="I3" s="383" t="s">
        <v>57</v>
      </c>
      <c r="J3" s="383" t="s">
        <v>58</v>
      </c>
      <c r="K3" s="383"/>
      <c r="L3" s="383"/>
    </row>
    <row r="4" ht="28" customHeight="1" spans="1:12">
      <c r="A4" s="474" t="s">
        <v>10</v>
      </c>
      <c r="B4" s="475"/>
      <c r="C4" s="146">
        <f>SUM(C5:C10)</f>
        <v>6</v>
      </c>
      <c r="D4" s="146">
        <f>SUM(D5:D10)</f>
        <v>2</v>
      </c>
      <c r="E4" s="146">
        <f>SUM(E5:E10)</f>
        <v>4</v>
      </c>
      <c r="F4" s="146"/>
      <c r="G4" s="146"/>
      <c r="H4" s="146">
        <f>SUM(H5:H10)</f>
        <v>18</v>
      </c>
      <c r="I4" s="383"/>
      <c r="J4" s="383"/>
      <c r="K4" s="476"/>
      <c r="L4" s="383"/>
    </row>
    <row r="5" ht="28" customHeight="1" spans="1:12">
      <c r="A5" s="383" t="s">
        <v>16</v>
      </c>
      <c r="B5" s="383" t="s">
        <v>59</v>
      </c>
      <c r="C5" s="383">
        <v>1</v>
      </c>
      <c r="D5" s="383"/>
      <c r="E5" s="383">
        <v>1</v>
      </c>
      <c r="F5" s="383"/>
      <c r="G5" s="383"/>
      <c r="H5" s="146">
        <v>3.5</v>
      </c>
      <c r="I5" s="383"/>
      <c r="J5" s="383"/>
      <c r="K5" s="477">
        <v>42429</v>
      </c>
      <c r="L5" s="383"/>
    </row>
    <row r="6" ht="28" customHeight="1" spans="1:12">
      <c r="A6" s="383" t="s">
        <v>25</v>
      </c>
      <c r="B6" s="383" t="s">
        <v>60</v>
      </c>
      <c r="C6" s="383">
        <v>1</v>
      </c>
      <c r="D6" s="383"/>
      <c r="E6" s="383">
        <v>1</v>
      </c>
      <c r="F6" s="383"/>
      <c r="G6" s="383"/>
      <c r="H6" s="383">
        <v>1.9</v>
      </c>
      <c r="I6" s="383"/>
      <c r="J6" s="383"/>
      <c r="K6" s="477">
        <v>42794</v>
      </c>
      <c r="L6" s="383"/>
    </row>
    <row r="7" ht="28" customHeight="1" spans="1:12">
      <c r="A7" s="383" t="s">
        <v>20</v>
      </c>
      <c r="B7" s="383" t="s">
        <v>61</v>
      </c>
      <c r="C7" s="383">
        <v>1</v>
      </c>
      <c r="D7" s="383">
        <v>1</v>
      </c>
      <c r="E7" s="383"/>
      <c r="F7" s="383"/>
      <c r="G7" s="383"/>
      <c r="H7" s="383">
        <v>0.4</v>
      </c>
      <c r="I7" s="383"/>
      <c r="J7" s="383"/>
      <c r="K7" s="477">
        <v>42829</v>
      </c>
      <c r="L7" s="383"/>
    </row>
    <row r="8" ht="28" customHeight="1" spans="1:12">
      <c r="A8" s="383" t="s">
        <v>11</v>
      </c>
      <c r="B8" s="383" t="s">
        <v>62</v>
      </c>
      <c r="C8" s="383">
        <v>1</v>
      </c>
      <c r="D8" s="383"/>
      <c r="E8" s="383">
        <v>1</v>
      </c>
      <c r="F8" s="383"/>
      <c r="G8" s="383"/>
      <c r="H8" s="383">
        <v>9.6</v>
      </c>
      <c r="I8" s="383"/>
      <c r="J8" s="383"/>
      <c r="K8" s="477">
        <v>43734</v>
      </c>
      <c r="L8" s="383"/>
    </row>
    <row r="9" ht="28" customHeight="1" spans="1:12">
      <c r="A9" s="383" t="s">
        <v>18</v>
      </c>
      <c r="B9" s="383" t="s">
        <v>63</v>
      </c>
      <c r="C9" s="383">
        <v>1</v>
      </c>
      <c r="D9" s="383"/>
      <c r="E9" s="383">
        <v>1</v>
      </c>
      <c r="F9" s="383"/>
      <c r="G9" s="383"/>
      <c r="H9" s="383">
        <v>2</v>
      </c>
      <c r="I9" s="383"/>
      <c r="J9" s="383"/>
      <c r="K9" s="477">
        <v>43742</v>
      </c>
      <c r="L9" s="383"/>
    </row>
    <row r="10" ht="28" customHeight="1" spans="1:12">
      <c r="A10" s="383" t="s">
        <v>20</v>
      </c>
      <c r="B10" s="383" t="s">
        <v>64</v>
      </c>
      <c r="C10" s="383">
        <v>1</v>
      </c>
      <c r="D10" s="383">
        <v>1</v>
      </c>
      <c r="E10" s="383"/>
      <c r="F10" s="383"/>
      <c r="G10" s="383"/>
      <c r="H10" s="383">
        <v>0.6</v>
      </c>
      <c r="I10" s="383"/>
      <c r="J10" s="383"/>
      <c r="K10" s="477">
        <v>43907</v>
      </c>
      <c r="L10" s="383"/>
    </row>
    <row r="11" ht="28" customHeight="1" spans="1:12">
      <c r="A11" s="383"/>
      <c r="B11" s="383"/>
      <c r="C11" s="383"/>
      <c r="D11" s="383"/>
      <c r="E11" s="383"/>
      <c r="F11" s="383"/>
      <c r="G11" s="383"/>
      <c r="H11" s="383"/>
      <c r="I11" s="383"/>
      <c r="J11" s="383"/>
      <c r="K11" s="383"/>
      <c r="L11" s="383"/>
    </row>
    <row r="12" ht="28" customHeight="1" spans="1:12">
      <c r="A12" s="383"/>
      <c r="B12" s="383"/>
      <c r="C12" s="383"/>
      <c r="D12" s="383"/>
      <c r="E12" s="383"/>
      <c r="F12" s="383"/>
      <c r="G12" s="383"/>
      <c r="H12" s="383"/>
      <c r="I12" s="383"/>
      <c r="J12" s="383"/>
      <c r="K12" s="383"/>
      <c r="L12" s="383"/>
    </row>
    <row r="13" ht="28" customHeight="1" spans="1:12">
      <c r="A13" s="383"/>
      <c r="B13" s="383"/>
      <c r="C13" s="383"/>
      <c r="D13" s="383"/>
      <c r="E13" s="383"/>
      <c r="F13" s="383"/>
      <c r="G13" s="383"/>
      <c r="H13" s="383"/>
      <c r="I13" s="383"/>
      <c r="J13" s="383"/>
      <c r="K13" s="383"/>
      <c r="L13" s="383"/>
    </row>
    <row r="14" ht="28" customHeight="1" spans="1:12">
      <c r="A14" s="383"/>
      <c r="B14" s="383"/>
      <c r="C14" s="383"/>
      <c r="D14" s="383"/>
      <c r="E14" s="383"/>
      <c r="F14" s="383"/>
      <c r="G14" s="383"/>
      <c r="H14" s="383"/>
      <c r="I14" s="383"/>
      <c r="J14" s="383"/>
      <c r="K14" s="383"/>
      <c r="L14" s="383"/>
    </row>
  </sheetData>
  <mergeCells count="9">
    <mergeCell ref="B1:L1"/>
    <mergeCell ref="C2:G2"/>
    <mergeCell ref="I2:J2"/>
    <mergeCell ref="A4:B4"/>
    <mergeCell ref="A2:A3"/>
    <mergeCell ref="B2:B3"/>
    <mergeCell ref="H2:H3"/>
    <mergeCell ref="K2:K3"/>
    <mergeCell ref="L2:L3"/>
  </mergeCells>
  <pageMargins left="0.75" right="0.75" top="1" bottom="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1"/>
  <sheetViews>
    <sheetView workbookViewId="0">
      <selection activeCell="A1" sqref="A1:K1"/>
    </sheetView>
  </sheetViews>
  <sheetFormatPr defaultColWidth="9" defaultRowHeight="13.5"/>
  <cols>
    <col min="1" max="2" width="12.625" customWidth="1"/>
    <col min="3" max="3" width="10" customWidth="1"/>
    <col min="4" max="4" width="8" customWidth="1"/>
    <col min="5" max="5" width="10.25" customWidth="1"/>
    <col min="6" max="7" width="12.625" customWidth="1"/>
    <col min="8" max="8" width="10" customWidth="1"/>
    <col min="9" max="16" width="12.625" customWidth="1"/>
  </cols>
  <sheetData>
    <row r="1" ht="24" customHeight="1" spans="1:11">
      <c r="A1" s="440" t="s">
        <v>65</v>
      </c>
      <c r="B1" s="472"/>
      <c r="C1" s="472"/>
      <c r="D1" s="472"/>
      <c r="E1" s="472"/>
      <c r="F1" s="472"/>
      <c r="G1" s="472"/>
      <c r="H1" s="472"/>
      <c r="I1" s="472"/>
      <c r="J1" s="472"/>
      <c r="K1" s="472"/>
    </row>
    <row r="2" spans="1:11">
      <c r="A2" s="50"/>
      <c r="B2" s="50"/>
      <c r="C2" s="50"/>
      <c r="D2" s="50"/>
      <c r="E2" s="50"/>
      <c r="F2" s="50"/>
      <c r="G2" s="50"/>
      <c r="H2" s="50"/>
      <c r="I2" s="50" t="s">
        <v>66</v>
      </c>
      <c r="J2" s="50"/>
      <c r="K2" s="50"/>
    </row>
    <row r="3" ht="20" customHeight="1" spans="1:11">
      <c r="A3" s="383" t="s">
        <v>45</v>
      </c>
      <c r="B3" s="146" t="s">
        <v>67</v>
      </c>
      <c r="C3" s="146" t="s">
        <v>68</v>
      </c>
      <c r="D3" s="383" t="s">
        <v>69</v>
      </c>
      <c r="E3" s="383"/>
      <c r="F3" s="383"/>
      <c r="G3" s="383"/>
      <c r="H3" s="383"/>
      <c r="I3" s="383"/>
      <c r="J3" s="383"/>
      <c r="K3" s="383"/>
    </row>
    <row r="4" ht="40" customHeight="1" spans="1:11">
      <c r="A4" s="383"/>
      <c r="B4" s="383"/>
      <c r="C4" s="146"/>
      <c r="D4" s="146" t="s">
        <v>70</v>
      </c>
      <c r="E4" s="383" t="s">
        <v>71</v>
      </c>
      <c r="F4" s="146" t="s">
        <v>72</v>
      </c>
      <c r="G4" s="146" t="s">
        <v>73</v>
      </c>
      <c r="H4" s="146" t="s">
        <v>74</v>
      </c>
      <c r="I4" s="146" t="s">
        <v>75</v>
      </c>
      <c r="J4" s="383" t="s">
        <v>76</v>
      </c>
      <c r="K4" s="383" t="s">
        <v>77</v>
      </c>
    </row>
    <row r="5" ht="20" customHeight="1" spans="1:11">
      <c r="A5" s="468" t="s">
        <v>10</v>
      </c>
      <c r="B5" s="383">
        <f>SUM(E5:J5)</f>
        <v>51784</v>
      </c>
      <c r="C5" s="383">
        <f t="shared" ref="C5:K5" si="0">SUM(C6:C21)</f>
        <v>70.2</v>
      </c>
      <c r="D5" s="383">
        <f t="shared" si="0"/>
        <v>5</v>
      </c>
      <c r="E5" s="383">
        <v>16801</v>
      </c>
      <c r="F5" s="383">
        <v>34335</v>
      </c>
      <c r="G5" s="383">
        <f t="shared" si="0"/>
        <v>4</v>
      </c>
      <c r="H5" s="383">
        <f t="shared" si="0"/>
        <v>28</v>
      </c>
      <c r="I5" s="383">
        <f t="shared" si="0"/>
        <v>4</v>
      </c>
      <c r="J5" s="383">
        <v>612</v>
      </c>
      <c r="K5" s="383"/>
    </row>
    <row r="6" ht="20" customHeight="1" spans="1:11">
      <c r="A6" s="468" t="s">
        <v>11</v>
      </c>
      <c r="B6" s="383">
        <f t="shared" ref="B6:B21" si="1">SUM(E6:J6)</f>
        <v>18946</v>
      </c>
      <c r="C6" s="383">
        <v>50.3</v>
      </c>
      <c r="D6" s="383">
        <v>1</v>
      </c>
      <c r="E6" s="383">
        <v>10597</v>
      </c>
      <c r="F6" s="383">
        <v>8301</v>
      </c>
      <c r="G6" s="383">
        <v>1</v>
      </c>
      <c r="H6" s="383">
        <v>5</v>
      </c>
      <c r="I6" s="383">
        <v>2</v>
      </c>
      <c r="J6" s="383">
        <v>40</v>
      </c>
      <c r="K6" s="383"/>
    </row>
    <row r="7" ht="20" customHeight="1" spans="1:11">
      <c r="A7" s="468" t="s">
        <v>12</v>
      </c>
      <c r="B7" s="383">
        <f t="shared" si="1"/>
        <v>3113</v>
      </c>
      <c r="C7" s="383">
        <v>19.9</v>
      </c>
      <c r="D7" s="383"/>
      <c r="E7" s="383"/>
      <c r="F7" s="383">
        <v>3094</v>
      </c>
      <c r="G7" s="383"/>
      <c r="H7" s="383">
        <v>2</v>
      </c>
      <c r="I7" s="383"/>
      <c r="J7" s="383">
        <v>17</v>
      </c>
      <c r="K7" s="383"/>
    </row>
    <row r="8" ht="20" customHeight="1" spans="1:11">
      <c r="A8" s="468" t="s">
        <v>13</v>
      </c>
      <c r="B8" s="383">
        <f t="shared" si="1"/>
        <v>0</v>
      </c>
      <c r="C8" s="383"/>
      <c r="D8" s="383"/>
      <c r="E8" s="383"/>
      <c r="F8" s="383"/>
      <c r="G8" s="383"/>
      <c r="H8" s="383"/>
      <c r="I8" s="383"/>
      <c r="J8" s="383"/>
      <c r="K8" s="383"/>
    </row>
    <row r="9" ht="20" customHeight="1" spans="1:11">
      <c r="A9" s="468" t="s">
        <v>14</v>
      </c>
      <c r="B9" s="383">
        <f t="shared" si="1"/>
        <v>1362</v>
      </c>
      <c r="C9" s="383"/>
      <c r="D9" s="383"/>
      <c r="E9" s="383"/>
      <c r="F9" s="383">
        <v>1350</v>
      </c>
      <c r="G9" s="383"/>
      <c r="H9" s="383">
        <v>2</v>
      </c>
      <c r="I9" s="383"/>
      <c r="J9" s="383">
        <v>10</v>
      </c>
      <c r="K9" s="383"/>
    </row>
    <row r="10" ht="20" customHeight="1" spans="1:11">
      <c r="A10" s="468" t="s">
        <v>15</v>
      </c>
      <c r="B10" s="383">
        <f t="shared" si="1"/>
        <v>5818</v>
      </c>
      <c r="C10" s="383"/>
      <c r="D10" s="383"/>
      <c r="E10" s="383"/>
      <c r="F10" s="383">
        <v>5775</v>
      </c>
      <c r="G10" s="383"/>
      <c r="H10" s="383">
        <v>1</v>
      </c>
      <c r="I10" s="383"/>
      <c r="J10" s="383">
        <v>42</v>
      </c>
      <c r="K10" s="383"/>
    </row>
    <row r="11" ht="20" customHeight="1" spans="1:11">
      <c r="A11" s="468" t="s">
        <v>16</v>
      </c>
      <c r="B11" s="383">
        <f t="shared" si="1"/>
        <v>4362</v>
      </c>
      <c r="C11" s="383"/>
      <c r="D11" s="383">
        <v>1</v>
      </c>
      <c r="E11" s="383"/>
      <c r="F11" s="383">
        <v>4239</v>
      </c>
      <c r="G11" s="383"/>
      <c r="H11" s="383">
        <v>1</v>
      </c>
      <c r="I11" s="383"/>
      <c r="J11" s="383">
        <v>122</v>
      </c>
      <c r="K11" s="383"/>
    </row>
    <row r="12" ht="20" customHeight="1" spans="1:11">
      <c r="A12" s="468" t="s">
        <v>17</v>
      </c>
      <c r="B12" s="383">
        <f t="shared" si="1"/>
        <v>1443</v>
      </c>
      <c r="C12" s="383"/>
      <c r="D12" s="383">
        <v>1</v>
      </c>
      <c r="E12" s="383"/>
      <c r="F12" s="383">
        <v>1370</v>
      </c>
      <c r="G12" s="383">
        <v>1</v>
      </c>
      <c r="H12" s="383">
        <v>1</v>
      </c>
      <c r="I12" s="383"/>
      <c r="J12" s="383">
        <v>71</v>
      </c>
      <c r="K12" s="383"/>
    </row>
    <row r="13" ht="20" customHeight="1" spans="1:11">
      <c r="A13" s="468" t="s">
        <v>18</v>
      </c>
      <c r="B13" s="383">
        <f t="shared" si="1"/>
        <v>8990</v>
      </c>
      <c r="C13" s="383"/>
      <c r="D13" s="383">
        <v>2</v>
      </c>
      <c r="E13" s="383">
        <v>6204</v>
      </c>
      <c r="F13" s="383">
        <v>2740</v>
      </c>
      <c r="G13" s="383"/>
      <c r="H13" s="383">
        <v>4</v>
      </c>
      <c r="I13" s="383"/>
      <c r="J13" s="383">
        <v>42</v>
      </c>
      <c r="K13" s="383"/>
    </row>
    <row r="14" ht="20" customHeight="1" spans="1:11">
      <c r="A14" s="468" t="s">
        <v>19</v>
      </c>
      <c r="B14" s="383">
        <f t="shared" si="1"/>
        <v>1299</v>
      </c>
      <c r="C14" s="383"/>
      <c r="D14" s="383"/>
      <c r="E14" s="383"/>
      <c r="F14" s="383">
        <v>1234</v>
      </c>
      <c r="G14" s="383"/>
      <c r="H14" s="383">
        <v>1</v>
      </c>
      <c r="I14" s="383"/>
      <c r="J14" s="383">
        <v>64</v>
      </c>
      <c r="K14" s="383"/>
    </row>
    <row r="15" ht="20" customHeight="1" spans="1:11">
      <c r="A15" s="468" t="s">
        <v>20</v>
      </c>
      <c r="B15" s="383">
        <f t="shared" si="1"/>
        <v>1013</v>
      </c>
      <c r="C15" s="383"/>
      <c r="D15" s="383"/>
      <c r="E15" s="383"/>
      <c r="F15" s="383">
        <v>955</v>
      </c>
      <c r="G15" s="383"/>
      <c r="H15" s="383">
        <v>2</v>
      </c>
      <c r="I15" s="383"/>
      <c r="J15" s="383">
        <v>56</v>
      </c>
      <c r="K15" s="383"/>
    </row>
    <row r="16" ht="20" customHeight="1" spans="1:11">
      <c r="A16" s="468" t="s">
        <v>21</v>
      </c>
      <c r="B16" s="383">
        <f t="shared" si="1"/>
        <v>1288</v>
      </c>
      <c r="C16" s="383"/>
      <c r="D16" s="383"/>
      <c r="E16" s="383"/>
      <c r="F16" s="383">
        <v>1229</v>
      </c>
      <c r="G16" s="383"/>
      <c r="H16" s="383">
        <v>1</v>
      </c>
      <c r="I16" s="383"/>
      <c r="J16" s="383">
        <v>58</v>
      </c>
      <c r="K16" s="383"/>
    </row>
    <row r="17" ht="20" customHeight="1" spans="1:11">
      <c r="A17" s="468" t="s">
        <v>22</v>
      </c>
      <c r="B17" s="383">
        <f t="shared" si="1"/>
        <v>1283</v>
      </c>
      <c r="C17" s="383"/>
      <c r="D17" s="383"/>
      <c r="E17" s="383"/>
      <c r="F17" s="383">
        <v>1256</v>
      </c>
      <c r="G17" s="383"/>
      <c r="H17" s="383">
        <v>3</v>
      </c>
      <c r="I17" s="383"/>
      <c r="J17" s="383">
        <v>24</v>
      </c>
      <c r="K17" s="383"/>
    </row>
    <row r="18" ht="20" customHeight="1" spans="1:11">
      <c r="A18" s="468" t="s">
        <v>23</v>
      </c>
      <c r="B18" s="383">
        <f t="shared" si="1"/>
        <v>766</v>
      </c>
      <c r="C18" s="383"/>
      <c r="D18" s="383"/>
      <c r="E18" s="383"/>
      <c r="F18" s="383">
        <v>754</v>
      </c>
      <c r="G18" s="383"/>
      <c r="H18" s="383">
        <v>2</v>
      </c>
      <c r="I18" s="383"/>
      <c r="J18" s="383">
        <v>10</v>
      </c>
      <c r="K18" s="383"/>
    </row>
    <row r="19" ht="20" customHeight="1" spans="1:11">
      <c r="A19" s="468" t="s">
        <v>24</v>
      </c>
      <c r="B19" s="383">
        <f t="shared" si="1"/>
        <v>1408</v>
      </c>
      <c r="C19" s="383"/>
      <c r="D19" s="383"/>
      <c r="E19" s="383"/>
      <c r="F19" s="383">
        <v>1370</v>
      </c>
      <c r="G19" s="383"/>
      <c r="H19" s="383">
        <v>2</v>
      </c>
      <c r="I19" s="383">
        <v>2</v>
      </c>
      <c r="J19" s="383">
        <v>34</v>
      </c>
      <c r="K19" s="383"/>
    </row>
    <row r="20" ht="20" customHeight="1" spans="1:11">
      <c r="A20" s="468" t="s">
        <v>25</v>
      </c>
      <c r="B20" s="383">
        <f t="shared" si="1"/>
        <v>691</v>
      </c>
      <c r="C20" s="383"/>
      <c r="D20" s="383"/>
      <c r="E20" s="383"/>
      <c r="F20" s="383">
        <v>668</v>
      </c>
      <c r="G20" s="383"/>
      <c r="H20" s="383">
        <v>1</v>
      </c>
      <c r="I20" s="383"/>
      <c r="J20" s="383">
        <v>22</v>
      </c>
      <c r="K20" s="383"/>
    </row>
    <row r="21" ht="20" customHeight="1" spans="1:11">
      <c r="A21" s="468" t="s">
        <v>78</v>
      </c>
      <c r="B21" s="383">
        <f t="shared" si="1"/>
        <v>2</v>
      </c>
      <c r="C21" s="383"/>
      <c r="D21" s="383"/>
      <c r="E21" s="383"/>
      <c r="F21" s="383"/>
      <c r="G21" s="383">
        <v>2</v>
      </c>
      <c r="H21" s="383"/>
      <c r="I21" s="383"/>
      <c r="J21" s="383"/>
      <c r="K21" s="383"/>
    </row>
  </sheetData>
  <mergeCells count="6">
    <mergeCell ref="A1:K1"/>
    <mergeCell ref="I2:K2"/>
    <mergeCell ref="D3:K3"/>
    <mergeCell ref="A3:A4"/>
    <mergeCell ref="B3:B4"/>
    <mergeCell ref="C3:C4"/>
  </mergeCells>
  <pageMargins left="0.75" right="0.75" top="1" bottom="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
  <sheetViews>
    <sheetView workbookViewId="0">
      <selection activeCell="A1" sqref="A1:K1"/>
    </sheetView>
  </sheetViews>
  <sheetFormatPr defaultColWidth="9" defaultRowHeight="13.5"/>
  <cols>
    <col min="1" max="1" width="14.875" customWidth="1"/>
    <col min="2" max="2" width="9.5" customWidth="1"/>
    <col min="3" max="3" width="13.375" customWidth="1"/>
    <col min="4" max="4" width="13.75" customWidth="1"/>
    <col min="5" max="5" width="12" customWidth="1"/>
    <col min="6" max="6" width="10.5" customWidth="1"/>
    <col min="7" max="8" width="10.875" customWidth="1"/>
    <col min="9" max="9" width="10.375" customWidth="1"/>
    <col min="10" max="10" width="12.5" customWidth="1"/>
    <col min="11" max="11" width="10.25" customWidth="1"/>
  </cols>
  <sheetData>
    <row r="1" ht="43" customHeight="1" spans="1:11">
      <c r="A1" s="440" t="s">
        <v>79</v>
      </c>
      <c r="B1" s="464"/>
      <c r="C1" s="464"/>
      <c r="D1" s="464"/>
      <c r="E1" s="464"/>
      <c r="F1" s="464"/>
      <c r="G1" s="464"/>
      <c r="H1" s="464"/>
      <c r="I1" s="464"/>
      <c r="J1" s="464"/>
      <c r="K1" s="464"/>
    </row>
    <row r="3" ht="20" customHeight="1" spans="1:11">
      <c r="A3" s="383" t="s">
        <v>45</v>
      </c>
      <c r="B3" s="469" t="s">
        <v>80</v>
      </c>
      <c r="C3" s="469" t="s">
        <v>81</v>
      </c>
      <c r="D3" s="383" t="s">
        <v>82</v>
      </c>
      <c r="E3" s="383"/>
      <c r="F3" s="383"/>
      <c r="G3" s="383"/>
      <c r="H3" s="469" t="s">
        <v>81</v>
      </c>
      <c r="I3" s="383" t="s">
        <v>83</v>
      </c>
      <c r="J3" s="383"/>
      <c r="K3" s="383"/>
    </row>
    <row r="4" ht="20" customHeight="1" spans="1:11">
      <c r="A4" s="383"/>
      <c r="B4" s="467"/>
      <c r="C4" s="467"/>
      <c r="D4" s="383" t="s">
        <v>84</v>
      </c>
      <c r="E4" s="383" t="s">
        <v>85</v>
      </c>
      <c r="F4" s="383" t="s">
        <v>86</v>
      </c>
      <c r="G4" s="383" t="s">
        <v>87</v>
      </c>
      <c r="H4" s="467"/>
      <c r="I4" s="383" t="s">
        <v>85</v>
      </c>
      <c r="J4" s="383" t="s">
        <v>86</v>
      </c>
      <c r="K4" s="383" t="s">
        <v>87</v>
      </c>
    </row>
    <row r="5" ht="18" customHeight="1" spans="1:11">
      <c r="A5" s="383" t="s">
        <v>88</v>
      </c>
      <c r="B5" s="383">
        <f>C5+H5</f>
        <v>1150.3</v>
      </c>
      <c r="C5" s="383">
        <f>SUM(C6:C18)</f>
        <v>837.7</v>
      </c>
      <c r="D5" s="383">
        <f>SUM(D6:D18)</f>
        <v>666.48</v>
      </c>
      <c r="E5" s="470">
        <f>SUM(E6:E18)</f>
        <v>66.1</v>
      </c>
      <c r="F5" s="383">
        <f>SUM(F6:F18)</f>
        <v>105.1</v>
      </c>
      <c r="G5" s="383"/>
      <c r="H5" s="383">
        <f>I5+J5</f>
        <v>312.6</v>
      </c>
      <c r="I5" s="383">
        <f>SUM(I6:I22)</f>
        <v>171.1</v>
      </c>
      <c r="J5" s="383">
        <f>SUM(J6:J22)</f>
        <v>141.5</v>
      </c>
      <c r="K5" s="383"/>
    </row>
    <row r="6" ht="18" customHeight="1" spans="1:11">
      <c r="A6" s="471" t="s">
        <v>11</v>
      </c>
      <c r="B6" s="383">
        <f t="shared" ref="B6:B22" si="0">C6+H6</f>
        <v>124.78</v>
      </c>
      <c r="C6" s="383">
        <v>89.68</v>
      </c>
      <c r="D6" s="383">
        <v>62.55</v>
      </c>
      <c r="E6" s="383"/>
      <c r="F6" s="383">
        <v>27.13</v>
      </c>
      <c r="G6" s="383"/>
      <c r="H6" s="383">
        <f t="shared" ref="H6:H22" si="1">I6+J6</f>
        <v>35.1</v>
      </c>
      <c r="I6" s="383"/>
      <c r="J6" s="383">
        <v>35.1</v>
      </c>
      <c r="K6" s="383"/>
    </row>
    <row r="7" ht="18" customHeight="1" spans="1:11">
      <c r="A7" s="288" t="s">
        <v>12</v>
      </c>
      <c r="B7" s="383">
        <f t="shared" si="0"/>
        <v>19.3</v>
      </c>
      <c r="C7" s="383">
        <v>19.3</v>
      </c>
      <c r="D7" s="383">
        <v>4.16</v>
      </c>
      <c r="E7" s="383"/>
      <c r="F7" s="383">
        <v>15.14</v>
      </c>
      <c r="G7" s="383"/>
      <c r="H7" s="383"/>
      <c r="I7" s="383"/>
      <c r="J7" s="383"/>
      <c r="K7" s="383"/>
    </row>
    <row r="8" ht="18" customHeight="1" spans="1:11">
      <c r="A8" s="471" t="s">
        <v>15</v>
      </c>
      <c r="B8" s="383">
        <f t="shared" si="0"/>
        <v>59.07</v>
      </c>
      <c r="C8" s="383">
        <v>51.97</v>
      </c>
      <c r="D8" s="383">
        <v>51.97</v>
      </c>
      <c r="E8" s="383"/>
      <c r="F8" s="383"/>
      <c r="G8" s="383"/>
      <c r="H8" s="383">
        <f t="shared" si="1"/>
        <v>7.1</v>
      </c>
      <c r="I8" s="383"/>
      <c r="J8" s="383">
        <v>7.1</v>
      </c>
      <c r="K8" s="383"/>
    </row>
    <row r="9" ht="18" customHeight="1" spans="1:11">
      <c r="A9" s="471" t="s">
        <v>16</v>
      </c>
      <c r="B9" s="383">
        <f t="shared" si="0"/>
        <v>123.02</v>
      </c>
      <c r="C9" s="383">
        <v>67.22</v>
      </c>
      <c r="D9" s="383">
        <v>59.36</v>
      </c>
      <c r="E9" s="383"/>
      <c r="F9" s="383">
        <v>7.86</v>
      </c>
      <c r="G9" s="383"/>
      <c r="H9" s="383">
        <f t="shared" si="1"/>
        <v>55.8</v>
      </c>
      <c r="I9" s="383">
        <v>34.8</v>
      </c>
      <c r="J9" s="383">
        <v>21</v>
      </c>
      <c r="K9" s="383"/>
    </row>
    <row r="10" ht="18" customHeight="1" spans="1:11">
      <c r="A10" s="471" t="s">
        <v>17</v>
      </c>
      <c r="B10" s="383">
        <f t="shared" si="0"/>
        <v>83.72</v>
      </c>
      <c r="C10" s="383">
        <v>83.72</v>
      </c>
      <c r="D10" s="383">
        <v>68.22</v>
      </c>
      <c r="E10" s="383"/>
      <c r="F10" s="383">
        <v>15.5</v>
      </c>
      <c r="G10" s="383"/>
      <c r="H10" s="383"/>
      <c r="I10" s="383"/>
      <c r="J10" s="383"/>
      <c r="K10" s="383"/>
    </row>
    <row r="11" ht="18" customHeight="1" spans="1:11">
      <c r="A11" s="471" t="s">
        <v>18</v>
      </c>
      <c r="B11" s="383">
        <f t="shared" si="0"/>
        <v>63.74</v>
      </c>
      <c r="C11" s="383">
        <v>50.84</v>
      </c>
      <c r="D11" s="383">
        <v>31.27</v>
      </c>
      <c r="E11" s="383"/>
      <c r="F11" s="383">
        <v>19.57</v>
      </c>
      <c r="G11" s="383"/>
      <c r="H11" s="383">
        <f t="shared" si="1"/>
        <v>12.9</v>
      </c>
      <c r="I11" s="383"/>
      <c r="J11" s="383">
        <v>12.9</v>
      </c>
      <c r="K11" s="383"/>
    </row>
    <row r="12" ht="18" customHeight="1" spans="1:11">
      <c r="A12" s="471" t="s">
        <v>19</v>
      </c>
      <c r="B12" s="383">
        <f t="shared" si="0"/>
        <v>114.69</v>
      </c>
      <c r="C12" s="383">
        <v>94.69</v>
      </c>
      <c r="D12" s="383">
        <v>86.22</v>
      </c>
      <c r="E12" s="383">
        <v>6.09</v>
      </c>
      <c r="F12" s="383">
        <v>2.38</v>
      </c>
      <c r="G12" s="383"/>
      <c r="H12" s="383">
        <f t="shared" si="1"/>
        <v>20</v>
      </c>
      <c r="I12" s="383"/>
      <c r="J12" s="383">
        <v>20</v>
      </c>
      <c r="K12" s="383"/>
    </row>
    <row r="13" ht="18" customHeight="1" spans="1:11">
      <c r="A13" s="471" t="s">
        <v>21</v>
      </c>
      <c r="B13" s="383">
        <f t="shared" si="0"/>
        <v>77.66</v>
      </c>
      <c r="C13" s="383">
        <v>46.36</v>
      </c>
      <c r="D13" s="383">
        <v>24.54</v>
      </c>
      <c r="E13" s="383">
        <v>21.82</v>
      </c>
      <c r="F13" s="383"/>
      <c r="G13" s="383"/>
      <c r="H13" s="383">
        <f t="shared" si="1"/>
        <v>31.3</v>
      </c>
      <c r="I13" s="383">
        <v>21.9</v>
      </c>
      <c r="J13" s="383">
        <v>9.4</v>
      </c>
      <c r="K13" s="383"/>
    </row>
    <row r="14" ht="18" customHeight="1" spans="1:11">
      <c r="A14" s="471" t="s">
        <v>22</v>
      </c>
      <c r="B14" s="383">
        <f t="shared" si="0"/>
        <v>51.06</v>
      </c>
      <c r="C14" s="383">
        <v>51.06</v>
      </c>
      <c r="D14" s="383">
        <v>51.06</v>
      </c>
      <c r="E14" s="383"/>
      <c r="F14" s="383"/>
      <c r="G14" s="383"/>
      <c r="H14" s="383"/>
      <c r="I14" s="383"/>
      <c r="J14" s="383"/>
      <c r="K14" s="383"/>
    </row>
    <row r="15" ht="18" customHeight="1" spans="1:11">
      <c r="A15" s="471" t="s">
        <v>20</v>
      </c>
      <c r="B15" s="383">
        <f t="shared" si="0"/>
        <v>58.76</v>
      </c>
      <c r="C15" s="383">
        <v>58.76</v>
      </c>
      <c r="D15" s="383">
        <v>42.31</v>
      </c>
      <c r="E15" s="383"/>
      <c r="F15" s="383">
        <v>16.45</v>
      </c>
      <c r="G15" s="383"/>
      <c r="H15" s="383"/>
      <c r="I15" s="383"/>
      <c r="J15" s="383"/>
      <c r="K15" s="383"/>
    </row>
    <row r="16" ht="18" customHeight="1" spans="1:11">
      <c r="A16" s="471" t="s">
        <v>24</v>
      </c>
      <c r="B16" s="383">
        <f t="shared" si="0"/>
        <v>111.89</v>
      </c>
      <c r="C16" s="383">
        <v>99.69</v>
      </c>
      <c r="D16" s="383">
        <v>89.54</v>
      </c>
      <c r="E16" s="383">
        <v>9.06</v>
      </c>
      <c r="F16" s="383">
        <v>1.07</v>
      </c>
      <c r="G16" s="383"/>
      <c r="H16" s="383">
        <f t="shared" si="1"/>
        <v>12.2</v>
      </c>
      <c r="I16" s="383"/>
      <c r="J16" s="383">
        <v>12.2</v>
      </c>
      <c r="K16" s="383"/>
    </row>
    <row r="17" ht="18" customHeight="1" spans="1:11">
      <c r="A17" s="471" t="s">
        <v>23</v>
      </c>
      <c r="B17" s="383">
        <f t="shared" si="0"/>
        <v>142.55</v>
      </c>
      <c r="C17" s="383">
        <v>102.55</v>
      </c>
      <c r="D17" s="383">
        <v>75.69</v>
      </c>
      <c r="E17" s="383">
        <v>26.86</v>
      </c>
      <c r="F17" s="383"/>
      <c r="G17" s="383"/>
      <c r="H17" s="383">
        <f t="shared" si="1"/>
        <v>40</v>
      </c>
      <c r="I17" s="383">
        <v>40</v>
      </c>
      <c r="J17" s="383"/>
      <c r="K17" s="383"/>
    </row>
    <row r="18" ht="18" customHeight="1" spans="1:11">
      <c r="A18" s="471" t="s">
        <v>25</v>
      </c>
      <c r="B18" s="383">
        <f t="shared" si="0"/>
        <v>63.86</v>
      </c>
      <c r="C18" s="383">
        <v>21.86</v>
      </c>
      <c r="D18" s="383">
        <v>19.59</v>
      </c>
      <c r="E18" s="383">
        <v>2.27</v>
      </c>
      <c r="F18" s="383"/>
      <c r="G18" s="383"/>
      <c r="H18" s="383">
        <f t="shared" si="1"/>
        <v>42</v>
      </c>
      <c r="I18" s="383">
        <v>30.6</v>
      </c>
      <c r="J18" s="383">
        <v>11.4</v>
      </c>
      <c r="K18" s="383"/>
    </row>
    <row r="19" ht="18" customHeight="1" spans="1:11">
      <c r="A19" s="471" t="s">
        <v>14</v>
      </c>
      <c r="B19" s="383">
        <f t="shared" si="0"/>
        <v>10.8</v>
      </c>
      <c r="C19" s="383"/>
      <c r="D19" s="383"/>
      <c r="E19" s="383"/>
      <c r="F19" s="383"/>
      <c r="G19" s="383"/>
      <c r="H19" s="383">
        <f t="shared" si="1"/>
        <v>10.8</v>
      </c>
      <c r="I19" s="383"/>
      <c r="J19" s="383">
        <v>10.8</v>
      </c>
      <c r="K19" s="383"/>
    </row>
    <row r="20" ht="18" customHeight="1" spans="1:11">
      <c r="A20" s="471" t="s">
        <v>89</v>
      </c>
      <c r="B20" s="383">
        <f t="shared" si="0"/>
        <v>19.5</v>
      </c>
      <c r="C20" s="383"/>
      <c r="D20" s="383"/>
      <c r="E20" s="383"/>
      <c r="F20" s="383"/>
      <c r="G20" s="383"/>
      <c r="H20" s="383">
        <f t="shared" si="1"/>
        <v>19.5</v>
      </c>
      <c r="I20" s="383">
        <v>19.5</v>
      </c>
      <c r="J20" s="383"/>
      <c r="K20" s="383"/>
    </row>
    <row r="21" ht="18" customHeight="1" spans="1:11">
      <c r="A21" s="471" t="s">
        <v>26</v>
      </c>
      <c r="B21" s="383">
        <f t="shared" si="0"/>
        <v>16.5</v>
      </c>
      <c r="C21" s="383"/>
      <c r="D21" s="383"/>
      <c r="E21" s="383"/>
      <c r="F21" s="383"/>
      <c r="G21" s="383"/>
      <c r="H21" s="383">
        <f t="shared" si="1"/>
        <v>16.5</v>
      </c>
      <c r="I21" s="383">
        <v>16.5</v>
      </c>
      <c r="J21" s="383"/>
      <c r="K21" s="383"/>
    </row>
    <row r="22" ht="18" customHeight="1" spans="1:11">
      <c r="A22" s="383" t="s">
        <v>28</v>
      </c>
      <c r="B22" s="383">
        <f t="shared" si="0"/>
        <v>9.4</v>
      </c>
      <c r="C22" s="383"/>
      <c r="D22" s="383"/>
      <c r="E22" s="383"/>
      <c r="F22" s="383"/>
      <c r="G22" s="383"/>
      <c r="H22" s="383">
        <f t="shared" si="1"/>
        <v>9.4</v>
      </c>
      <c r="I22" s="383">
        <v>7.8</v>
      </c>
      <c r="J22" s="383">
        <v>1.6</v>
      </c>
      <c r="K22" s="383"/>
    </row>
  </sheetData>
  <mergeCells count="7">
    <mergeCell ref="A1:K1"/>
    <mergeCell ref="D3:G3"/>
    <mergeCell ref="I3:K3"/>
    <mergeCell ref="A3:A4"/>
    <mergeCell ref="B3:B4"/>
    <mergeCell ref="C3:C4"/>
    <mergeCell ref="H3:H4"/>
  </mergeCells>
  <pageMargins left="0.75" right="0.75" top="1" bottom="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3"/>
  <sheetViews>
    <sheetView workbookViewId="0">
      <selection activeCell="A1" sqref="A1:N1"/>
    </sheetView>
  </sheetViews>
  <sheetFormatPr defaultColWidth="9" defaultRowHeight="13.5"/>
  <cols>
    <col min="1" max="1" width="10.625" customWidth="1"/>
    <col min="2" max="2" width="10.25" customWidth="1"/>
    <col min="3" max="3" width="7" customWidth="1"/>
    <col min="4" max="4" width="9" hidden="1" customWidth="1"/>
    <col min="5" max="5" width="7.25" customWidth="1"/>
    <col min="6" max="6" width="6.625" customWidth="1"/>
    <col min="7" max="7" width="6.75" customWidth="1"/>
    <col min="8" max="8" width="9" customWidth="1"/>
    <col min="9" max="9" width="13.25" customWidth="1"/>
    <col min="10" max="10" width="12.375" customWidth="1"/>
    <col min="11" max="11" width="9" customWidth="1"/>
    <col min="12" max="12" width="12.75" customWidth="1"/>
    <col min="13" max="13" width="10.5" customWidth="1"/>
    <col min="14" max="14" width="9" customWidth="1"/>
  </cols>
  <sheetData>
    <row r="1" ht="32" customHeight="1" spans="1:14">
      <c r="A1" s="463" t="s">
        <v>90</v>
      </c>
      <c r="B1" s="464"/>
      <c r="C1" s="464"/>
      <c r="D1" s="464"/>
      <c r="E1" s="464"/>
      <c r="F1" s="464"/>
      <c r="G1" s="464"/>
      <c r="H1" s="464"/>
      <c r="I1" s="464"/>
      <c r="J1" s="464"/>
      <c r="K1" s="464"/>
      <c r="L1" s="464"/>
      <c r="M1" s="464"/>
      <c r="N1" s="464"/>
    </row>
    <row r="2" ht="26" customHeight="1" spans="1:14">
      <c r="A2" s="465" t="s">
        <v>91</v>
      </c>
      <c r="B2" s="146" t="s">
        <v>92</v>
      </c>
      <c r="C2" s="383"/>
      <c r="D2" s="466"/>
      <c r="E2" s="383" t="s">
        <v>93</v>
      </c>
      <c r="F2" s="383"/>
      <c r="G2" s="383" t="s">
        <v>94</v>
      </c>
      <c r="H2" s="383"/>
      <c r="I2" s="383"/>
      <c r="J2" s="383"/>
      <c r="K2" s="383"/>
      <c r="L2" s="383"/>
      <c r="M2" s="383"/>
      <c r="N2" s="383"/>
    </row>
    <row r="3" ht="27" spans="1:14">
      <c r="A3" s="467"/>
      <c r="B3" s="146" t="s">
        <v>95</v>
      </c>
      <c r="C3" s="383" t="s">
        <v>96</v>
      </c>
      <c r="D3" s="146" t="s">
        <v>97</v>
      </c>
      <c r="E3" s="146" t="s">
        <v>95</v>
      </c>
      <c r="F3" s="383" t="s">
        <v>96</v>
      </c>
      <c r="G3" s="146" t="s">
        <v>98</v>
      </c>
      <c r="H3" s="146" t="s">
        <v>99</v>
      </c>
      <c r="I3" s="146" t="s">
        <v>100</v>
      </c>
      <c r="J3" s="146" t="s">
        <v>101</v>
      </c>
      <c r="K3" s="146" t="s">
        <v>102</v>
      </c>
      <c r="L3" s="146" t="s">
        <v>103</v>
      </c>
      <c r="M3" s="146" t="s">
        <v>104</v>
      </c>
      <c r="N3" s="383" t="s">
        <v>105</v>
      </c>
    </row>
    <row r="4" ht="18" customHeight="1" spans="1:14">
      <c r="A4" s="468" t="s">
        <v>88</v>
      </c>
      <c r="B4" s="383">
        <f>SUM(B5:B23)</f>
        <v>3</v>
      </c>
      <c r="C4" s="383">
        <f>SUM(C5:C23)</f>
        <v>60</v>
      </c>
      <c r="D4" s="383"/>
      <c r="E4" s="383">
        <f>SUM(E5:E23)</f>
        <v>14</v>
      </c>
      <c r="F4" s="383">
        <f>SUM(F5:F23)</f>
        <v>381</v>
      </c>
      <c r="G4" s="383">
        <f t="shared" ref="G4:N4" si="0">SUM(G5:G23)</f>
        <v>240</v>
      </c>
      <c r="H4" s="383">
        <f t="shared" si="0"/>
        <v>5</v>
      </c>
      <c r="I4" s="383">
        <f t="shared" si="0"/>
        <v>19</v>
      </c>
      <c r="J4" s="383">
        <f t="shared" si="0"/>
        <v>4</v>
      </c>
      <c r="K4" s="383">
        <f t="shared" si="0"/>
        <v>11</v>
      </c>
      <c r="L4" s="383">
        <f t="shared" si="0"/>
        <v>23</v>
      </c>
      <c r="M4" s="383">
        <f t="shared" si="0"/>
        <v>3</v>
      </c>
      <c r="N4" s="383">
        <f t="shared" si="0"/>
        <v>142</v>
      </c>
    </row>
    <row r="5" ht="18" customHeight="1" spans="1:14">
      <c r="A5" s="468" t="s">
        <v>11</v>
      </c>
      <c r="B5" s="383"/>
      <c r="C5" s="383"/>
      <c r="D5" s="383">
        <v>45</v>
      </c>
      <c r="E5" s="383">
        <v>1</v>
      </c>
      <c r="F5" s="383">
        <v>33</v>
      </c>
      <c r="G5" s="383">
        <v>80</v>
      </c>
      <c r="H5" s="383">
        <v>2</v>
      </c>
      <c r="I5" s="383">
        <v>1</v>
      </c>
      <c r="J5" s="383"/>
      <c r="K5" s="383">
        <v>1</v>
      </c>
      <c r="L5" s="383">
        <v>2</v>
      </c>
      <c r="M5" s="383"/>
      <c r="N5" s="383">
        <v>31</v>
      </c>
    </row>
    <row r="6" ht="18" customHeight="1" spans="1:14">
      <c r="A6" s="468" t="s">
        <v>12</v>
      </c>
      <c r="B6" s="383"/>
      <c r="C6" s="383"/>
      <c r="D6" s="383">
        <v>48</v>
      </c>
      <c r="E6" s="383">
        <v>1</v>
      </c>
      <c r="F6" s="383">
        <v>30</v>
      </c>
      <c r="G6" s="383">
        <v>80</v>
      </c>
      <c r="H6" s="383">
        <v>2</v>
      </c>
      <c r="I6" s="383">
        <v>1</v>
      </c>
      <c r="J6" s="383"/>
      <c r="K6" s="383">
        <v>1</v>
      </c>
      <c r="L6" s="383">
        <v>1</v>
      </c>
      <c r="M6" s="383"/>
      <c r="N6" s="383">
        <v>19</v>
      </c>
    </row>
    <row r="7" ht="18" customHeight="1" spans="1:14">
      <c r="A7" s="468" t="s">
        <v>13</v>
      </c>
      <c r="B7" s="383"/>
      <c r="C7" s="383"/>
      <c r="D7" s="383"/>
      <c r="E7" s="383"/>
      <c r="F7" s="383"/>
      <c r="G7" s="383"/>
      <c r="H7" s="383"/>
      <c r="I7" s="383"/>
      <c r="J7" s="383"/>
      <c r="K7" s="383"/>
      <c r="L7" s="383"/>
      <c r="M7" s="383"/>
      <c r="N7" s="383"/>
    </row>
    <row r="8" ht="18" customHeight="1" spans="1:14">
      <c r="A8" s="468" t="s">
        <v>14</v>
      </c>
      <c r="B8" s="383"/>
      <c r="C8" s="383"/>
      <c r="D8" s="383"/>
      <c r="E8" s="383">
        <v>1</v>
      </c>
      <c r="F8" s="383">
        <v>20</v>
      </c>
      <c r="G8" s="383"/>
      <c r="H8" s="383"/>
      <c r="I8" s="383">
        <v>1</v>
      </c>
      <c r="J8" s="383"/>
      <c r="K8" s="383"/>
      <c r="L8" s="383">
        <v>1</v>
      </c>
      <c r="M8" s="383"/>
      <c r="N8" s="383">
        <v>12</v>
      </c>
    </row>
    <row r="9" ht="18" customHeight="1" spans="1:14">
      <c r="A9" s="468" t="s">
        <v>15</v>
      </c>
      <c r="B9" s="383"/>
      <c r="C9" s="383"/>
      <c r="D9" s="383"/>
      <c r="E9" s="383">
        <v>1</v>
      </c>
      <c r="F9" s="383">
        <v>27</v>
      </c>
      <c r="G9" s="383"/>
      <c r="H9" s="383"/>
      <c r="I9" s="383">
        <v>1</v>
      </c>
      <c r="J9" s="383"/>
      <c r="K9" s="383">
        <v>1</v>
      </c>
      <c r="L9" s="383">
        <v>1</v>
      </c>
      <c r="M9" s="383"/>
      <c r="N9" s="383">
        <v>3</v>
      </c>
    </row>
    <row r="10" ht="18" customHeight="1" spans="1:14">
      <c r="A10" s="468" t="s">
        <v>16</v>
      </c>
      <c r="B10" s="383"/>
      <c r="C10" s="383"/>
      <c r="D10" s="383"/>
      <c r="E10" s="383">
        <v>1</v>
      </c>
      <c r="F10" s="383">
        <v>27</v>
      </c>
      <c r="G10" s="383"/>
      <c r="H10" s="383"/>
      <c r="I10" s="383">
        <v>1</v>
      </c>
      <c r="J10" s="383"/>
      <c r="K10" s="383">
        <v>1</v>
      </c>
      <c r="L10" s="383">
        <v>1</v>
      </c>
      <c r="M10" s="383"/>
      <c r="N10" s="383">
        <v>4</v>
      </c>
    </row>
    <row r="11" ht="18" customHeight="1" spans="1:14">
      <c r="A11" s="468" t="s">
        <v>17</v>
      </c>
      <c r="B11" s="383"/>
      <c r="C11" s="383"/>
      <c r="D11" s="383"/>
      <c r="E11" s="383">
        <v>1</v>
      </c>
      <c r="F11" s="383">
        <v>27</v>
      </c>
      <c r="G11" s="383"/>
      <c r="H11" s="383"/>
      <c r="I11" s="383">
        <v>1</v>
      </c>
      <c r="J11" s="383"/>
      <c r="K11" s="383">
        <v>1</v>
      </c>
      <c r="L11" s="383">
        <v>1</v>
      </c>
      <c r="M11" s="383"/>
      <c r="N11" s="383">
        <v>7</v>
      </c>
    </row>
    <row r="12" ht="18" customHeight="1" spans="1:14">
      <c r="A12" s="468" t="s">
        <v>18</v>
      </c>
      <c r="B12" s="383"/>
      <c r="C12" s="383"/>
      <c r="D12" s="383">
        <v>50</v>
      </c>
      <c r="E12" s="383">
        <v>1</v>
      </c>
      <c r="F12" s="383">
        <v>33</v>
      </c>
      <c r="G12" s="383">
        <v>80</v>
      </c>
      <c r="H12" s="383">
        <v>1</v>
      </c>
      <c r="I12" s="383">
        <v>1</v>
      </c>
      <c r="J12" s="383"/>
      <c r="K12" s="383"/>
      <c r="L12" s="383">
        <v>1</v>
      </c>
      <c r="M12" s="383"/>
      <c r="N12" s="383">
        <v>6</v>
      </c>
    </row>
    <row r="13" ht="18" customHeight="1" spans="1:14">
      <c r="A13" s="468" t="s">
        <v>19</v>
      </c>
      <c r="B13" s="383"/>
      <c r="C13" s="383"/>
      <c r="D13" s="383"/>
      <c r="E13" s="383">
        <v>1</v>
      </c>
      <c r="F13" s="383">
        <v>27</v>
      </c>
      <c r="G13" s="383"/>
      <c r="H13" s="383"/>
      <c r="I13" s="383">
        <v>1</v>
      </c>
      <c r="J13" s="383"/>
      <c r="K13" s="383">
        <v>1</v>
      </c>
      <c r="L13" s="383">
        <v>1</v>
      </c>
      <c r="M13" s="383"/>
      <c r="N13" s="383">
        <v>4</v>
      </c>
    </row>
    <row r="14" ht="18" customHeight="1" spans="1:14">
      <c r="A14" s="468" t="s">
        <v>20</v>
      </c>
      <c r="B14" s="383"/>
      <c r="C14" s="383"/>
      <c r="D14" s="383"/>
      <c r="E14" s="383">
        <v>1</v>
      </c>
      <c r="F14" s="383">
        <v>27</v>
      </c>
      <c r="G14" s="383"/>
      <c r="H14" s="383"/>
      <c r="I14" s="383">
        <v>1</v>
      </c>
      <c r="J14" s="383"/>
      <c r="K14" s="383">
        <v>1</v>
      </c>
      <c r="L14" s="383">
        <v>1</v>
      </c>
      <c r="M14" s="383"/>
      <c r="N14" s="383">
        <v>4</v>
      </c>
    </row>
    <row r="15" ht="18" customHeight="1" spans="1:14">
      <c r="A15" s="468" t="s">
        <v>21</v>
      </c>
      <c r="B15" s="383"/>
      <c r="C15" s="383"/>
      <c r="D15" s="383"/>
      <c r="E15" s="383">
        <v>1</v>
      </c>
      <c r="F15" s="383">
        <v>27</v>
      </c>
      <c r="G15" s="383"/>
      <c r="H15" s="383"/>
      <c r="I15" s="383">
        <v>1</v>
      </c>
      <c r="J15" s="383"/>
      <c r="K15" s="383"/>
      <c r="L15" s="383">
        <v>1</v>
      </c>
      <c r="M15" s="383"/>
      <c r="N15" s="383">
        <v>2</v>
      </c>
    </row>
    <row r="16" ht="18" customHeight="1" spans="1:14">
      <c r="A16" s="468" t="s">
        <v>22</v>
      </c>
      <c r="B16" s="383"/>
      <c r="C16" s="383"/>
      <c r="D16" s="383"/>
      <c r="E16" s="383">
        <v>1</v>
      </c>
      <c r="F16" s="383">
        <v>27</v>
      </c>
      <c r="G16" s="383"/>
      <c r="H16" s="383"/>
      <c r="I16" s="383">
        <v>1</v>
      </c>
      <c r="J16" s="383"/>
      <c r="K16" s="383">
        <v>1</v>
      </c>
      <c r="L16" s="383">
        <v>1</v>
      </c>
      <c r="M16" s="383"/>
      <c r="N16" s="383">
        <v>2</v>
      </c>
    </row>
    <row r="17" ht="18" customHeight="1" spans="1:14">
      <c r="A17" s="468" t="s">
        <v>23</v>
      </c>
      <c r="B17" s="383"/>
      <c r="C17" s="383"/>
      <c r="D17" s="383"/>
      <c r="E17" s="383">
        <v>1</v>
      </c>
      <c r="F17" s="383">
        <v>26</v>
      </c>
      <c r="G17" s="383"/>
      <c r="H17" s="383"/>
      <c r="I17" s="383">
        <v>1</v>
      </c>
      <c r="J17" s="383"/>
      <c r="K17" s="383">
        <v>1</v>
      </c>
      <c r="L17" s="383">
        <v>1</v>
      </c>
      <c r="M17" s="383"/>
      <c r="N17" s="383">
        <v>1</v>
      </c>
    </row>
    <row r="18" ht="18" customHeight="1" spans="1:14">
      <c r="A18" s="468" t="s">
        <v>24</v>
      </c>
      <c r="B18" s="383"/>
      <c r="C18" s="383"/>
      <c r="D18" s="383"/>
      <c r="E18" s="383">
        <v>1</v>
      </c>
      <c r="F18" s="383">
        <v>25</v>
      </c>
      <c r="G18" s="383"/>
      <c r="H18" s="383"/>
      <c r="I18" s="383">
        <v>1</v>
      </c>
      <c r="J18" s="383"/>
      <c r="K18" s="383">
        <v>1</v>
      </c>
      <c r="L18" s="383">
        <v>1</v>
      </c>
      <c r="M18" s="383"/>
      <c r="N18" s="383">
        <v>5</v>
      </c>
    </row>
    <row r="19" ht="18" customHeight="1" spans="1:14">
      <c r="A19" s="468" t="s">
        <v>25</v>
      </c>
      <c r="B19" s="383"/>
      <c r="C19" s="383"/>
      <c r="D19" s="383"/>
      <c r="E19" s="383">
        <v>1</v>
      </c>
      <c r="F19" s="383">
        <v>25</v>
      </c>
      <c r="G19" s="383"/>
      <c r="H19" s="383"/>
      <c r="I19" s="383">
        <v>1</v>
      </c>
      <c r="J19" s="383"/>
      <c r="K19" s="383">
        <v>1</v>
      </c>
      <c r="L19" s="383">
        <v>1</v>
      </c>
      <c r="M19" s="383"/>
      <c r="N19" s="383">
        <v>1</v>
      </c>
    </row>
    <row r="20" ht="18" customHeight="1" spans="1:14">
      <c r="A20" s="383" t="s">
        <v>106</v>
      </c>
      <c r="B20" s="383"/>
      <c r="C20" s="383"/>
      <c r="D20" s="383"/>
      <c r="E20" s="383"/>
      <c r="F20" s="383"/>
      <c r="G20" s="383"/>
      <c r="H20" s="383"/>
      <c r="I20" s="383">
        <v>1</v>
      </c>
      <c r="J20" s="383"/>
      <c r="K20" s="383"/>
      <c r="L20" s="383"/>
      <c r="M20" s="383"/>
      <c r="N20" s="383"/>
    </row>
    <row r="21" ht="18" customHeight="1" spans="1:14">
      <c r="A21" s="468" t="s">
        <v>26</v>
      </c>
      <c r="B21" s="383">
        <v>1</v>
      </c>
      <c r="C21" s="383">
        <v>20</v>
      </c>
      <c r="D21" s="383"/>
      <c r="E21" s="383"/>
      <c r="F21" s="383"/>
      <c r="G21" s="383"/>
      <c r="H21" s="383"/>
      <c r="I21" s="383">
        <v>1</v>
      </c>
      <c r="J21" s="383">
        <v>2</v>
      </c>
      <c r="K21" s="383"/>
      <c r="L21" s="383">
        <v>6</v>
      </c>
      <c r="M21" s="383">
        <v>3</v>
      </c>
      <c r="N21" s="383">
        <v>22</v>
      </c>
    </row>
    <row r="22" ht="18" customHeight="1" spans="1:14">
      <c r="A22" s="468" t="s">
        <v>27</v>
      </c>
      <c r="B22" s="383">
        <v>1</v>
      </c>
      <c r="C22" s="383">
        <v>20</v>
      </c>
      <c r="D22" s="383"/>
      <c r="E22" s="383"/>
      <c r="F22" s="383"/>
      <c r="G22" s="383"/>
      <c r="H22" s="383"/>
      <c r="I22" s="383">
        <v>1</v>
      </c>
      <c r="J22" s="383">
        <v>1</v>
      </c>
      <c r="K22" s="383"/>
      <c r="L22" s="383">
        <v>1</v>
      </c>
      <c r="M22" s="383"/>
      <c r="N22" s="383">
        <v>7</v>
      </c>
    </row>
    <row r="23" ht="18" customHeight="1" spans="1:14">
      <c r="A23" s="468" t="s">
        <v>28</v>
      </c>
      <c r="B23" s="383">
        <v>1</v>
      </c>
      <c r="C23" s="383">
        <v>20</v>
      </c>
      <c r="D23" s="383"/>
      <c r="E23" s="383"/>
      <c r="F23" s="383"/>
      <c r="G23" s="383"/>
      <c r="H23" s="383"/>
      <c r="I23" s="383">
        <v>2</v>
      </c>
      <c r="J23" s="383">
        <v>1</v>
      </c>
      <c r="K23" s="383"/>
      <c r="L23" s="383">
        <v>1</v>
      </c>
      <c r="M23" s="383"/>
      <c r="N23" s="383">
        <v>12</v>
      </c>
    </row>
  </sheetData>
  <mergeCells count="5">
    <mergeCell ref="A1:N1"/>
    <mergeCell ref="B2:C2"/>
    <mergeCell ref="E2:F2"/>
    <mergeCell ref="G2:N2"/>
    <mergeCell ref="A2:A3"/>
  </mergeCells>
  <pageMargins left="0.75" right="0.75" top="1" bottom="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42"/>
  <sheetViews>
    <sheetView showZeros="0" workbookViewId="0">
      <pane ySplit="4" topLeftCell="A33" activePane="bottomLeft" state="frozen"/>
      <selection/>
      <selection pane="bottomLeft" activeCell="A1" sqref="A1:Q1"/>
    </sheetView>
  </sheetViews>
  <sheetFormatPr defaultColWidth="9" defaultRowHeight="13.5"/>
  <cols>
    <col min="1" max="1" width="22.875" style="301" customWidth="1"/>
    <col min="2" max="2" width="5.5" style="301" customWidth="1"/>
    <col min="3" max="3" width="55.5" style="301" customWidth="1"/>
    <col min="4" max="4" width="60.125" style="4" customWidth="1"/>
    <col min="5" max="5" width="9.5" style="301" hidden="1" customWidth="1"/>
    <col min="6" max="6" width="10.25" style="301" hidden="1" customWidth="1"/>
    <col min="7" max="7" width="49.25" style="4" hidden="1" customWidth="1"/>
    <col min="8" max="16" width="5.875" style="4" hidden="1" customWidth="1"/>
    <col min="17" max="17" width="9.375" style="4" hidden="1" customWidth="1"/>
    <col min="18" max="18" width="9" style="4" hidden="1" customWidth="1"/>
    <col min="19" max="19" width="7.125" style="4" hidden="1" customWidth="1"/>
    <col min="20" max="21" width="9" style="4" customWidth="1"/>
    <col min="22" max="16384" width="9" style="4"/>
  </cols>
  <sheetData>
    <row r="1" ht="30" customHeight="1" spans="1:17">
      <c r="A1" s="451" t="s">
        <v>107</v>
      </c>
      <c r="B1" s="451"/>
      <c r="C1" s="451"/>
      <c r="D1" s="183"/>
      <c r="E1" s="183"/>
      <c r="F1" s="183"/>
      <c r="G1" s="183"/>
      <c r="H1" s="183"/>
      <c r="I1" s="183"/>
      <c r="J1" s="183"/>
      <c r="K1" s="183"/>
      <c r="L1" s="183"/>
      <c r="M1" s="183"/>
      <c r="N1" s="183"/>
      <c r="O1" s="183"/>
      <c r="P1" s="183"/>
      <c r="Q1" s="183"/>
    </row>
    <row r="2" ht="30" customHeight="1" spans="1:16">
      <c r="A2" s="184" t="s">
        <v>108</v>
      </c>
      <c r="B2" s="184"/>
      <c r="C2" s="184"/>
      <c r="D2" s="185"/>
      <c r="E2" s="452"/>
      <c r="F2" s="452"/>
      <c r="G2" s="185"/>
      <c r="H2" s="207" t="s">
        <v>109</v>
      </c>
      <c r="I2" s="207"/>
      <c r="J2" s="207"/>
      <c r="K2" s="207"/>
      <c r="L2" s="207"/>
      <c r="M2" s="207"/>
      <c r="N2" s="207"/>
      <c r="O2" s="207"/>
      <c r="P2" s="207"/>
    </row>
    <row r="3" ht="30" customHeight="1" spans="1:19">
      <c r="A3" s="186" t="s">
        <v>110</v>
      </c>
      <c r="B3" s="241" t="s">
        <v>111</v>
      </c>
      <c r="C3" s="241" t="s">
        <v>112</v>
      </c>
      <c r="D3" s="241" t="s">
        <v>113</v>
      </c>
      <c r="E3" s="186"/>
      <c r="F3" s="186"/>
      <c r="G3" s="187" t="s">
        <v>114</v>
      </c>
      <c r="H3" s="208" t="s">
        <v>115</v>
      </c>
      <c r="I3" s="208"/>
      <c r="J3" s="209"/>
      <c r="K3" s="186" t="s">
        <v>116</v>
      </c>
      <c r="L3" s="186"/>
      <c r="M3" s="186"/>
      <c r="N3" s="186" t="s">
        <v>117</v>
      </c>
      <c r="O3" s="186"/>
      <c r="P3" s="186"/>
      <c r="S3" s="461" t="s">
        <v>118</v>
      </c>
    </row>
    <row r="4" ht="24" customHeight="1" spans="1:19">
      <c r="A4" s="7" t="s">
        <v>119</v>
      </c>
      <c r="B4" s="7"/>
      <c r="C4" s="188"/>
      <c r="D4" s="188"/>
      <c r="E4" s="453" t="e">
        <f>#REF!+#REF!+#REF!+#REF!+#REF!</f>
        <v>#REF!</v>
      </c>
      <c r="F4" s="453" t="e">
        <f>#REF!+#REF!+#REF!+#REF!+#REF!</f>
        <v>#REF!</v>
      </c>
      <c r="G4" s="188"/>
      <c r="H4" s="210" t="e">
        <f>#REF!+#REF!+#REF!+#REF!</f>
        <v>#REF!</v>
      </c>
      <c r="I4" s="211" t="e">
        <f>#REF!+#REF!+#REF!+#REF!</f>
        <v>#REF!</v>
      </c>
      <c r="J4" s="211" t="e">
        <f>#REF!+#REF!+#REF!+#REF!</f>
        <v>#REF!</v>
      </c>
      <c r="K4" s="211" t="e">
        <f>#REF!+#REF!+#REF!+#REF!</f>
        <v>#REF!</v>
      </c>
      <c r="L4" s="211" t="e">
        <f>#REF!+#REF!+#REF!+#REF!</f>
        <v>#REF!</v>
      </c>
      <c r="M4" s="211" t="e">
        <f>#REF!+#REF!+#REF!+#REF!</f>
        <v>#REF!</v>
      </c>
      <c r="N4" s="211" t="e">
        <f>#REF!+#REF!+#REF!+#REF!</f>
        <v>#REF!</v>
      </c>
      <c r="O4" s="211" t="e">
        <f>#REF!+#REF!+#REF!+#REF!</f>
        <v>#REF!</v>
      </c>
      <c r="P4" s="211" t="e">
        <f>#REF!+#REF!+#REF!+#REF!</f>
        <v>#REF!</v>
      </c>
      <c r="S4" s="462"/>
    </row>
    <row r="5" ht="26" customHeight="1" spans="1:19">
      <c r="A5" s="8" t="s">
        <v>120</v>
      </c>
      <c r="B5" s="8" t="s">
        <v>121</v>
      </c>
      <c r="C5" s="189" t="s">
        <v>122</v>
      </c>
      <c r="D5" s="189" t="s">
        <v>123</v>
      </c>
      <c r="E5" s="453"/>
      <c r="F5" s="453"/>
      <c r="G5" s="188"/>
      <c r="H5" s="210"/>
      <c r="I5" s="211"/>
      <c r="J5" s="211"/>
      <c r="K5" s="211"/>
      <c r="L5" s="211"/>
      <c r="M5" s="211"/>
      <c r="N5" s="211"/>
      <c r="O5" s="211"/>
      <c r="P5" s="211"/>
      <c r="S5" s="462" t="s">
        <v>124</v>
      </c>
    </row>
    <row r="6" ht="30" customHeight="1" spans="1:19">
      <c r="A6" s="8" t="s">
        <v>125</v>
      </c>
      <c r="B6" s="8" t="s">
        <v>126</v>
      </c>
      <c r="C6" s="190" t="s">
        <v>127</v>
      </c>
      <c r="D6" s="190" t="s">
        <v>128</v>
      </c>
      <c r="E6" s="453"/>
      <c r="F6" s="453"/>
      <c r="G6" s="188"/>
      <c r="H6" s="210"/>
      <c r="I6" s="211"/>
      <c r="J6" s="211"/>
      <c r="K6" s="211"/>
      <c r="L6" s="211"/>
      <c r="M6" s="211"/>
      <c r="N6" s="211"/>
      <c r="O6" s="211"/>
      <c r="P6" s="211"/>
      <c r="S6" s="462" t="s">
        <v>124</v>
      </c>
    </row>
    <row r="7" ht="30" customHeight="1" spans="1:19">
      <c r="A7" s="8" t="s">
        <v>129</v>
      </c>
      <c r="B7" s="8" t="s">
        <v>130</v>
      </c>
      <c r="C7" s="189" t="s">
        <v>131</v>
      </c>
      <c r="D7" s="196"/>
      <c r="E7" s="453"/>
      <c r="F7" s="453"/>
      <c r="G7" s="188"/>
      <c r="H7" s="210"/>
      <c r="I7" s="211"/>
      <c r="J7" s="211"/>
      <c r="K7" s="211"/>
      <c r="L7" s="211"/>
      <c r="M7" s="211"/>
      <c r="N7" s="211"/>
      <c r="O7" s="211"/>
      <c r="P7" s="211"/>
      <c r="S7" s="462"/>
    </row>
    <row r="8" ht="29" customHeight="1" spans="1:19">
      <c r="A8" s="8" t="s">
        <v>132</v>
      </c>
      <c r="B8" s="8" t="s">
        <v>133</v>
      </c>
      <c r="C8" s="189" t="s">
        <v>134</v>
      </c>
      <c r="D8" s="190"/>
      <c r="E8" s="453"/>
      <c r="F8" s="453"/>
      <c r="G8" s="188"/>
      <c r="H8" s="210"/>
      <c r="I8" s="211"/>
      <c r="J8" s="211"/>
      <c r="K8" s="211"/>
      <c r="L8" s="211"/>
      <c r="M8" s="211"/>
      <c r="N8" s="211"/>
      <c r="O8" s="211"/>
      <c r="P8" s="211"/>
      <c r="S8" s="462"/>
    </row>
    <row r="9" ht="29" customHeight="1" spans="1:19">
      <c r="A9" s="7" t="s">
        <v>135</v>
      </c>
      <c r="B9" s="8"/>
      <c r="C9" s="256"/>
      <c r="D9" s="190"/>
      <c r="E9" s="453"/>
      <c r="F9" s="453"/>
      <c r="G9" s="188"/>
      <c r="H9" s="210"/>
      <c r="I9" s="211"/>
      <c r="J9" s="211"/>
      <c r="K9" s="211"/>
      <c r="L9" s="211"/>
      <c r="M9" s="211"/>
      <c r="N9" s="211"/>
      <c r="O9" s="211"/>
      <c r="P9" s="211"/>
      <c r="S9" s="462"/>
    </row>
    <row r="10" ht="29" customHeight="1" spans="1:19">
      <c r="A10" s="8" t="s">
        <v>136</v>
      </c>
      <c r="B10" s="8" t="s">
        <v>126</v>
      </c>
      <c r="C10" s="189" t="s">
        <v>137</v>
      </c>
      <c r="D10" s="190"/>
      <c r="E10" s="453"/>
      <c r="F10" s="453"/>
      <c r="G10" s="188"/>
      <c r="H10" s="210"/>
      <c r="I10" s="211"/>
      <c r="J10" s="211"/>
      <c r="K10" s="211"/>
      <c r="L10" s="211"/>
      <c r="M10" s="211"/>
      <c r="N10" s="211"/>
      <c r="O10" s="211"/>
      <c r="P10" s="211"/>
      <c r="S10" s="462"/>
    </row>
    <row r="11" ht="29" customHeight="1" spans="1:19">
      <c r="A11" s="8" t="s">
        <v>138</v>
      </c>
      <c r="B11" s="8" t="s">
        <v>139</v>
      </c>
      <c r="C11" s="189" t="s">
        <v>140</v>
      </c>
      <c r="D11" s="196"/>
      <c r="E11" s="453"/>
      <c r="F11" s="453"/>
      <c r="G11" s="188"/>
      <c r="H11" s="210"/>
      <c r="I11" s="211"/>
      <c r="J11" s="211"/>
      <c r="K11" s="211"/>
      <c r="L11" s="211"/>
      <c r="M11" s="211"/>
      <c r="N11" s="211"/>
      <c r="O11" s="211"/>
      <c r="P11" s="211"/>
      <c r="S11" s="462"/>
    </row>
    <row r="12" ht="29" customHeight="1" spans="1:19">
      <c r="A12" s="7" t="s">
        <v>141</v>
      </c>
      <c r="B12" s="8"/>
      <c r="C12" s="256"/>
      <c r="D12" s="189"/>
      <c r="E12" s="453"/>
      <c r="F12" s="453"/>
      <c r="G12" s="188"/>
      <c r="H12" s="210"/>
      <c r="I12" s="211"/>
      <c r="J12" s="211"/>
      <c r="K12" s="211"/>
      <c r="L12" s="211"/>
      <c r="M12" s="211"/>
      <c r="N12" s="211"/>
      <c r="O12" s="211"/>
      <c r="P12" s="211"/>
      <c r="S12" s="462"/>
    </row>
    <row r="13" ht="29" customHeight="1" spans="1:19">
      <c r="A13" s="8" t="s">
        <v>142</v>
      </c>
      <c r="B13" s="8" t="s">
        <v>143</v>
      </c>
      <c r="C13" s="189" t="s">
        <v>144</v>
      </c>
      <c r="D13" s="190"/>
      <c r="E13" s="453"/>
      <c r="F13" s="453"/>
      <c r="G13" s="188"/>
      <c r="H13" s="210"/>
      <c r="I13" s="211"/>
      <c r="J13" s="211"/>
      <c r="K13" s="211"/>
      <c r="L13" s="211"/>
      <c r="M13" s="211"/>
      <c r="N13" s="211"/>
      <c r="O13" s="211"/>
      <c r="P13" s="211"/>
      <c r="S13" s="462"/>
    </row>
    <row r="14" ht="29" customHeight="1" spans="1:19">
      <c r="A14" s="8" t="s">
        <v>145</v>
      </c>
      <c r="B14" s="8" t="s">
        <v>130</v>
      </c>
      <c r="C14" s="189" t="s">
        <v>146</v>
      </c>
      <c r="D14" s="190"/>
      <c r="E14" s="453"/>
      <c r="F14" s="453"/>
      <c r="G14" s="188"/>
      <c r="H14" s="210"/>
      <c r="I14" s="211"/>
      <c r="J14" s="211"/>
      <c r="K14" s="211"/>
      <c r="L14" s="211"/>
      <c r="M14" s="211"/>
      <c r="N14" s="211"/>
      <c r="O14" s="211"/>
      <c r="P14" s="211"/>
      <c r="S14" s="462"/>
    </row>
    <row r="15" ht="29" customHeight="1" spans="1:19">
      <c r="A15" s="7" t="s">
        <v>147</v>
      </c>
      <c r="B15" s="8"/>
      <c r="C15" s="256"/>
      <c r="D15" s="190"/>
      <c r="E15" s="453"/>
      <c r="F15" s="453"/>
      <c r="G15" s="188"/>
      <c r="H15" s="210"/>
      <c r="I15" s="211"/>
      <c r="J15" s="211"/>
      <c r="K15" s="211"/>
      <c r="L15" s="211"/>
      <c r="M15" s="211"/>
      <c r="N15" s="211"/>
      <c r="O15" s="211"/>
      <c r="P15" s="211"/>
      <c r="S15" s="462"/>
    </row>
    <row r="16" ht="29" customHeight="1" spans="1:19">
      <c r="A16" s="8" t="s">
        <v>148</v>
      </c>
      <c r="B16" s="8" t="s">
        <v>149</v>
      </c>
      <c r="C16" s="189" t="s">
        <v>150</v>
      </c>
      <c r="D16" s="189" t="s">
        <v>150</v>
      </c>
      <c r="E16" s="453"/>
      <c r="F16" s="453"/>
      <c r="G16" s="188"/>
      <c r="H16" s="210"/>
      <c r="I16" s="211"/>
      <c r="J16" s="211"/>
      <c r="K16" s="211"/>
      <c r="L16" s="211"/>
      <c r="M16" s="211"/>
      <c r="N16" s="211"/>
      <c r="O16" s="211"/>
      <c r="P16" s="211"/>
      <c r="S16" s="462"/>
    </row>
    <row r="17" ht="29" customHeight="1" spans="1:19">
      <c r="A17" s="8" t="s">
        <v>151</v>
      </c>
      <c r="B17" s="8" t="s">
        <v>139</v>
      </c>
      <c r="C17" s="190" t="s">
        <v>152</v>
      </c>
      <c r="D17" s="190"/>
      <c r="E17" s="453"/>
      <c r="F17" s="453"/>
      <c r="G17" s="188"/>
      <c r="H17" s="210"/>
      <c r="I17" s="211"/>
      <c r="J17" s="211"/>
      <c r="K17" s="211"/>
      <c r="L17" s="211"/>
      <c r="M17" s="211"/>
      <c r="N17" s="211"/>
      <c r="O17" s="211"/>
      <c r="P17" s="211"/>
      <c r="S17" s="462"/>
    </row>
    <row r="18" ht="29" customHeight="1" spans="1:19">
      <c r="A18" s="8" t="s">
        <v>153</v>
      </c>
      <c r="B18" s="8" t="s">
        <v>139</v>
      </c>
      <c r="C18" s="256"/>
      <c r="D18" s="190" t="s">
        <v>152</v>
      </c>
      <c r="E18" s="453"/>
      <c r="F18" s="453"/>
      <c r="G18" s="188"/>
      <c r="H18" s="210"/>
      <c r="I18" s="211"/>
      <c r="J18" s="211"/>
      <c r="K18" s="211"/>
      <c r="L18" s="211"/>
      <c r="M18" s="211"/>
      <c r="N18" s="211"/>
      <c r="O18" s="211"/>
      <c r="P18" s="211"/>
      <c r="S18" s="462"/>
    </row>
    <row r="19" ht="29" customHeight="1" spans="1:19">
      <c r="A19" s="8" t="s">
        <v>154</v>
      </c>
      <c r="B19" s="8"/>
      <c r="C19" s="190" t="s">
        <v>155</v>
      </c>
      <c r="D19" s="190"/>
      <c r="E19" s="453"/>
      <c r="F19" s="453"/>
      <c r="G19" s="188"/>
      <c r="H19" s="210"/>
      <c r="I19" s="211"/>
      <c r="J19" s="211"/>
      <c r="K19" s="211"/>
      <c r="L19" s="211"/>
      <c r="M19" s="211"/>
      <c r="N19" s="211"/>
      <c r="O19" s="211"/>
      <c r="P19" s="211"/>
      <c r="S19" s="462"/>
    </row>
    <row r="20" ht="29" customHeight="1" spans="1:19">
      <c r="A20" s="8" t="s">
        <v>156</v>
      </c>
      <c r="B20" s="8" t="s">
        <v>121</v>
      </c>
      <c r="C20" s="190" t="s">
        <v>157</v>
      </c>
      <c r="D20" s="190" t="s">
        <v>158</v>
      </c>
      <c r="E20" s="453"/>
      <c r="F20" s="453"/>
      <c r="G20" s="188"/>
      <c r="H20" s="210"/>
      <c r="I20" s="211"/>
      <c r="J20" s="211"/>
      <c r="K20" s="211"/>
      <c r="L20" s="211"/>
      <c r="M20" s="211"/>
      <c r="N20" s="211"/>
      <c r="O20" s="211"/>
      <c r="P20" s="211"/>
      <c r="S20" s="462"/>
    </row>
    <row r="21" ht="29" customHeight="1" spans="1:19">
      <c r="A21" s="7" t="s">
        <v>159</v>
      </c>
      <c r="B21" s="8"/>
      <c r="C21" s="256"/>
      <c r="D21" s="190"/>
      <c r="E21" s="453"/>
      <c r="F21" s="453"/>
      <c r="G21" s="188"/>
      <c r="H21" s="210"/>
      <c r="I21" s="211"/>
      <c r="J21" s="211"/>
      <c r="K21" s="211"/>
      <c r="L21" s="211"/>
      <c r="M21" s="211"/>
      <c r="N21" s="211"/>
      <c r="O21" s="211"/>
      <c r="P21" s="211"/>
      <c r="S21" s="462"/>
    </row>
    <row r="22" ht="29" customHeight="1" spans="1:19">
      <c r="A22" s="454" t="s">
        <v>160</v>
      </c>
      <c r="B22" s="8"/>
      <c r="C22" s="455"/>
      <c r="D22" s="190"/>
      <c r="E22" s="453"/>
      <c r="F22" s="453"/>
      <c r="G22" s="188"/>
      <c r="H22" s="210"/>
      <c r="I22" s="211"/>
      <c r="J22" s="211"/>
      <c r="K22" s="211"/>
      <c r="L22" s="211"/>
      <c r="M22" s="211"/>
      <c r="N22" s="211"/>
      <c r="O22" s="211"/>
      <c r="P22" s="211"/>
      <c r="S22" s="462"/>
    </row>
    <row r="23" ht="29" customHeight="1" spans="1:19">
      <c r="A23" s="8" t="s">
        <v>161</v>
      </c>
      <c r="B23" s="8"/>
      <c r="C23" s="456" t="s">
        <v>162</v>
      </c>
      <c r="D23" s="190"/>
      <c r="E23" s="453"/>
      <c r="F23" s="453"/>
      <c r="G23" s="188"/>
      <c r="H23" s="210"/>
      <c r="I23" s="211"/>
      <c r="J23" s="211"/>
      <c r="K23" s="211"/>
      <c r="L23" s="211"/>
      <c r="M23" s="211"/>
      <c r="N23" s="211"/>
      <c r="O23" s="211"/>
      <c r="P23" s="211"/>
      <c r="S23" s="462"/>
    </row>
    <row r="24" ht="26" customHeight="1" spans="1:19">
      <c r="A24" s="457" t="s">
        <v>163</v>
      </c>
      <c r="B24" s="8"/>
      <c r="C24" s="256"/>
      <c r="D24" s="189"/>
      <c r="E24" s="453"/>
      <c r="F24" s="453"/>
      <c r="G24" s="188"/>
      <c r="H24" s="210"/>
      <c r="I24" s="211"/>
      <c r="J24" s="211"/>
      <c r="K24" s="211"/>
      <c r="L24" s="211"/>
      <c r="M24" s="211"/>
      <c r="N24" s="211"/>
      <c r="O24" s="211"/>
      <c r="P24" s="211"/>
      <c r="S24" s="462" t="s">
        <v>124</v>
      </c>
    </row>
    <row r="25" ht="64" customHeight="1" spans="1:19">
      <c r="A25" s="8" t="s">
        <v>164</v>
      </c>
      <c r="B25" s="8" t="s">
        <v>165</v>
      </c>
      <c r="C25" s="190" t="s">
        <v>166</v>
      </c>
      <c r="D25" s="190"/>
      <c r="E25" s="458"/>
      <c r="F25" s="458" t="e">
        <f>Sheet3!#REF!+Sheet3!#REF!+Sheet3!#REF!</f>
        <v>#REF!</v>
      </c>
      <c r="G25" s="190" t="s">
        <v>167</v>
      </c>
      <c r="H25" s="210">
        <v>3000</v>
      </c>
      <c r="I25" s="211">
        <f t="shared" ref="I25" si="0">H25*0.8</f>
        <v>2400</v>
      </c>
      <c r="J25" s="211">
        <f t="shared" ref="J25" si="1">H25*0.2</f>
        <v>600</v>
      </c>
      <c r="K25" s="211">
        <v>2000</v>
      </c>
      <c r="L25" s="211">
        <f t="shared" ref="L25" si="2">K25*0.8</f>
        <v>1600</v>
      </c>
      <c r="M25" s="211">
        <f t="shared" ref="M25" si="3">K25*0.2</f>
        <v>400</v>
      </c>
      <c r="N25" s="211">
        <f t="shared" ref="N25" si="4">H25-K25</f>
        <v>1000</v>
      </c>
      <c r="O25" s="211">
        <f t="shared" ref="O25" si="5">N25*0.8</f>
        <v>800</v>
      </c>
      <c r="P25" s="211">
        <f t="shared" ref="P25" si="6">N25*0.2</f>
        <v>200</v>
      </c>
      <c r="S25" s="462" t="s">
        <v>168</v>
      </c>
    </row>
    <row r="26" ht="30" customHeight="1" spans="1:19">
      <c r="A26" s="8" t="s">
        <v>169</v>
      </c>
      <c r="B26" s="8" t="s">
        <v>165</v>
      </c>
      <c r="C26" s="189" t="s">
        <v>170</v>
      </c>
      <c r="D26" s="190"/>
      <c r="E26" s="458"/>
      <c r="F26" s="458"/>
      <c r="G26" s="190"/>
      <c r="H26" s="210"/>
      <c r="I26" s="211"/>
      <c r="J26" s="211"/>
      <c r="K26" s="211"/>
      <c r="L26" s="211"/>
      <c r="M26" s="211"/>
      <c r="N26" s="211"/>
      <c r="O26" s="211"/>
      <c r="P26" s="211"/>
      <c r="S26" s="462" t="s">
        <v>124</v>
      </c>
    </row>
    <row r="27" ht="30" customHeight="1" spans="1:19">
      <c r="A27" s="8" t="s">
        <v>171</v>
      </c>
      <c r="B27" s="8" t="s">
        <v>126</v>
      </c>
      <c r="C27" s="189"/>
      <c r="D27" s="189" t="s">
        <v>137</v>
      </c>
      <c r="E27" s="459" t="e">
        <f>E28+#REF!+#REF!</f>
        <v>#REF!</v>
      </c>
      <c r="F27" s="459" t="e">
        <f>F28+#REF!+#REF!</f>
        <v>#REF!</v>
      </c>
      <c r="G27" s="196"/>
      <c r="H27" s="210" t="e">
        <f>H28+#REF!+#REF!</f>
        <v>#REF!</v>
      </c>
      <c r="I27" s="211" t="e">
        <f>H27*0.8</f>
        <v>#REF!</v>
      </c>
      <c r="J27" s="211" t="e">
        <f>H27*0.2</f>
        <v>#REF!</v>
      </c>
      <c r="K27" s="211" t="e">
        <f>K28+#REF!+#REF!</f>
        <v>#REF!</v>
      </c>
      <c r="L27" s="211" t="e">
        <f>K27*0.8</f>
        <v>#REF!</v>
      </c>
      <c r="M27" s="211" t="e">
        <f>K27*0.2</f>
        <v>#REF!</v>
      </c>
      <c r="N27" s="211" t="e">
        <f>N28+#REF!+#REF!</f>
        <v>#REF!</v>
      </c>
      <c r="O27" s="211" t="e">
        <f>N27*0.8</f>
        <v>#REF!</v>
      </c>
      <c r="P27" s="211" t="e">
        <f>N27*0.2</f>
        <v>#REF!</v>
      </c>
      <c r="S27" s="462"/>
    </row>
    <row r="28" ht="30" customHeight="1" spans="1:19">
      <c r="A28" s="8" t="s">
        <v>172</v>
      </c>
      <c r="B28" s="8" t="s">
        <v>165</v>
      </c>
      <c r="C28" s="189"/>
      <c r="D28" s="189" t="s">
        <v>173</v>
      </c>
      <c r="E28" s="458"/>
      <c r="F28" s="458">
        <f>J28*0.9</f>
        <v>9000</v>
      </c>
      <c r="G28" s="190"/>
      <c r="H28" s="210">
        <v>50000</v>
      </c>
      <c r="I28" s="211">
        <f>H28*0.8</f>
        <v>40000</v>
      </c>
      <c r="J28" s="211">
        <f>H28*0.2</f>
        <v>10000</v>
      </c>
      <c r="K28" s="211">
        <v>30000</v>
      </c>
      <c r="L28" s="211">
        <f>K28*0.8</f>
        <v>24000</v>
      </c>
      <c r="M28" s="211">
        <f>K28*0.2</f>
        <v>6000</v>
      </c>
      <c r="N28" s="211">
        <f>H28-K28</f>
        <v>20000</v>
      </c>
      <c r="O28" s="211">
        <f>N28*0.8</f>
        <v>16000</v>
      </c>
      <c r="P28" s="211">
        <f>N28*0.2</f>
        <v>4000</v>
      </c>
      <c r="S28" s="462" t="s">
        <v>168</v>
      </c>
    </row>
    <row r="29" customFormat="1" ht="30" customHeight="1" spans="1:19">
      <c r="A29" s="7" t="s">
        <v>174</v>
      </c>
      <c r="B29" s="8"/>
      <c r="C29" s="256"/>
      <c r="D29" s="190"/>
      <c r="E29" s="458"/>
      <c r="F29" s="458"/>
      <c r="G29" s="190"/>
      <c r="H29" s="210"/>
      <c r="I29" s="211"/>
      <c r="J29" s="211"/>
      <c r="K29" s="211"/>
      <c r="L29" s="211"/>
      <c r="M29" s="211"/>
      <c r="N29" s="211"/>
      <c r="O29" s="211"/>
      <c r="P29" s="211"/>
      <c r="S29" s="462" t="s">
        <v>124</v>
      </c>
    </row>
    <row r="30" customFormat="1" ht="30" customHeight="1" spans="1:19">
      <c r="A30" s="8" t="s">
        <v>175</v>
      </c>
      <c r="B30" s="8" t="s">
        <v>176</v>
      </c>
      <c r="C30" s="190" t="s">
        <v>177</v>
      </c>
      <c r="D30" s="190" t="s">
        <v>178</v>
      </c>
      <c r="E30" s="458"/>
      <c r="F30" s="458"/>
      <c r="G30" s="190"/>
      <c r="H30" s="210"/>
      <c r="I30" s="211"/>
      <c r="J30" s="211"/>
      <c r="K30" s="211"/>
      <c r="L30" s="211"/>
      <c r="M30" s="211"/>
      <c r="N30" s="211"/>
      <c r="O30" s="211"/>
      <c r="P30" s="211"/>
      <c r="S30" s="462" t="s">
        <v>124</v>
      </c>
    </row>
    <row r="31" customFormat="1" ht="30" customHeight="1" spans="1:19">
      <c r="A31" s="8" t="s">
        <v>179</v>
      </c>
      <c r="B31" s="8" t="s">
        <v>176</v>
      </c>
      <c r="C31" s="189" t="s">
        <v>180</v>
      </c>
      <c r="D31" s="190" t="s">
        <v>181</v>
      </c>
      <c r="E31" s="458"/>
      <c r="F31" s="458"/>
      <c r="G31" s="190"/>
      <c r="H31" s="210"/>
      <c r="I31" s="211"/>
      <c r="J31" s="211"/>
      <c r="K31" s="211"/>
      <c r="L31" s="211"/>
      <c r="M31" s="211"/>
      <c r="N31" s="211"/>
      <c r="O31" s="211"/>
      <c r="P31" s="211"/>
      <c r="S31" s="462" t="s">
        <v>168</v>
      </c>
    </row>
    <row r="32" ht="30" customHeight="1" spans="1:19">
      <c r="A32" s="8" t="s">
        <v>182</v>
      </c>
      <c r="B32" s="8" t="s">
        <v>176</v>
      </c>
      <c r="C32" s="190" t="s">
        <v>183</v>
      </c>
      <c r="D32" s="190" t="s">
        <v>184</v>
      </c>
      <c r="E32" s="459" t="e">
        <f>#REF!+#REF!+#REF!+#REF!</f>
        <v>#REF!</v>
      </c>
      <c r="F32" s="459" t="e">
        <f>#REF!+#REF!+#REF!+#REF!</f>
        <v>#REF!</v>
      </c>
      <c r="G32" s="196" t="s">
        <v>185</v>
      </c>
      <c r="H32" s="210" t="e">
        <f>#REF!+#REF!+#REF!+#REF!</f>
        <v>#REF!</v>
      </c>
      <c r="I32" s="211" t="e">
        <f>#REF!+#REF!+#REF!+#REF!</f>
        <v>#REF!</v>
      </c>
      <c r="J32" s="211" t="e">
        <f>#REF!+#REF!+#REF!+#REF!</f>
        <v>#REF!</v>
      </c>
      <c r="K32" s="211" t="e">
        <f>#REF!+#REF!+#REF!+#REF!</f>
        <v>#REF!</v>
      </c>
      <c r="L32" s="211" t="e">
        <f>#REF!+#REF!+#REF!+#REF!</f>
        <v>#REF!</v>
      </c>
      <c r="M32" s="211" t="e">
        <f>#REF!+#REF!+#REF!+#REF!</f>
        <v>#REF!</v>
      </c>
      <c r="N32" s="211" t="e">
        <f>#REF!+#REF!+#REF!+#REF!</f>
        <v>#REF!</v>
      </c>
      <c r="O32" s="211" t="e">
        <f>#REF!+#REF!+#REF!+#REF!</f>
        <v>#REF!</v>
      </c>
      <c r="P32" s="211" t="e">
        <f>#REF!+#REF!+#REF!+#REF!</f>
        <v>#REF!</v>
      </c>
      <c r="S32" s="462" t="s">
        <v>168</v>
      </c>
    </row>
    <row r="33" ht="39" customHeight="1" spans="1:19">
      <c r="A33" s="8" t="s">
        <v>186</v>
      </c>
      <c r="B33" s="8" t="s">
        <v>176</v>
      </c>
      <c r="C33" s="190" t="s">
        <v>187</v>
      </c>
      <c r="D33" s="190" t="s">
        <v>188</v>
      </c>
      <c r="E33" s="459"/>
      <c r="F33" s="459"/>
      <c r="G33" s="196"/>
      <c r="H33" s="210"/>
      <c r="I33" s="211"/>
      <c r="J33" s="211"/>
      <c r="K33" s="211"/>
      <c r="L33" s="211"/>
      <c r="M33" s="211"/>
      <c r="N33" s="211"/>
      <c r="O33" s="211"/>
      <c r="P33" s="211"/>
      <c r="S33" s="462"/>
    </row>
    <row r="34" ht="30" customHeight="1" spans="1:19">
      <c r="A34" s="460" t="s">
        <v>189</v>
      </c>
      <c r="B34" s="12"/>
      <c r="D34" s="196"/>
      <c r="E34" s="459"/>
      <c r="F34" s="459"/>
      <c r="G34" s="196"/>
      <c r="H34" s="210"/>
      <c r="I34" s="211"/>
      <c r="J34" s="211"/>
      <c r="K34" s="211"/>
      <c r="L34" s="211"/>
      <c r="M34" s="211"/>
      <c r="N34" s="211"/>
      <c r="O34" s="211"/>
      <c r="P34" s="211"/>
      <c r="S34" s="462"/>
    </row>
    <row r="35" ht="30" customHeight="1" spans="1:19">
      <c r="A35" s="8" t="s">
        <v>190</v>
      </c>
      <c r="B35" s="8" t="s">
        <v>133</v>
      </c>
      <c r="C35" s="190" t="s">
        <v>191</v>
      </c>
      <c r="D35" s="190" t="s">
        <v>192</v>
      </c>
      <c r="E35" s="459"/>
      <c r="F35" s="459"/>
      <c r="G35" s="196"/>
      <c r="H35" s="210"/>
      <c r="I35" s="211"/>
      <c r="J35" s="211"/>
      <c r="K35" s="211"/>
      <c r="L35" s="211"/>
      <c r="M35" s="211"/>
      <c r="N35" s="211"/>
      <c r="O35" s="211"/>
      <c r="P35" s="211"/>
      <c r="S35" s="462" t="s">
        <v>168</v>
      </c>
    </row>
    <row r="36" ht="30" customHeight="1" spans="1:19">
      <c r="A36" s="8" t="s">
        <v>193</v>
      </c>
      <c r="B36" s="8" t="s">
        <v>194</v>
      </c>
      <c r="C36" s="190" t="s">
        <v>191</v>
      </c>
      <c r="D36" s="190" t="s">
        <v>192</v>
      </c>
      <c r="E36" s="459" t="e">
        <f>E37+#REF!</f>
        <v>#REF!</v>
      </c>
      <c r="F36" s="459" t="e">
        <f>F37+#REF!</f>
        <v>#REF!</v>
      </c>
      <c r="G36" s="190"/>
      <c r="H36" s="210" t="e">
        <f>H37+#REF!</f>
        <v>#REF!</v>
      </c>
      <c r="I36" s="211" t="e">
        <f>I37+#REF!</f>
        <v>#REF!</v>
      </c>
      <c r="J36" s="211" t="e">
        <f>J37+#REF!</f>
        <v>#REF!</v>
      </c>
      <c r="K36" s="211" t="e">
        <f>K37+#REF!</f>
        <v>#REF!</v>
      </c>
      <c r="L36" s="211" t="e">
        <f>L37+#REF!</f>
        <v>#REF!</v>
      </c>
      <c r="M36" s="211" t="e">
        <f>M37+#REF!</f>
        <v>#REF!</v>
      </c>
      <c r="N36" s="211" t="e">
        <f>N37+#REF!</f>
        <v>#REF!</v>
      </c>
      <c r="O36" s="211" t="e">
        <f>O37+#REF!</f>
        <v>#REF!</v>
      </c>
      <c r="P36" s="211" t="e">
        <f>P37+#REF!</f>
        <v>#REF!</v>
      </c>
      <c r="S36" s="462"/>
    </row>
    <row r="37" ht="30" customHeight="1" spans="1:19">
      <c r="A37" s="8" t="s">
        <v>195</v>
      </c>
      <c r="B37" s="8" t="s">
        <v>121</v>
      </c>
      <c r="C37" s="190" t="s">
        <v>140</v>
      </c>
      <c r="D37" s="190"/>
      <c r="E37" s="458"/>
      <c r="F37" s="458">
        <f>J37</f>
        <v>33000</v>
      </c>
      <c r="G37" s="190" t="s">
        <v>196</v>
      </c>
      <c r="H37" s="210">
        <v>165000</v>
      </c>
      <c r="I37" s="211">
        <f>H37*0.8</f>
        <v>132000</v>
      </c>
      <c r="J37" s="211">
        <f>H37*0.2</f>
        <v>33000</v>
      </c>
      <c r="K37" s="211">
        <v>85000</v>
      </c>
      <c r="L37" s="211">
        <f>K37*0.8</f>
        <v>68000</v>
      </c>
      <c r="M37" s="211">
        <f>K37*0.2</f>
        <v>17000</v>
      </c>
      <c r="N37" s="211">
        <f>H37-K37</f>
        <v>80000</v>
      </c>
      <c r="O37" s="211">
        <f>N37*0.8</f>
        <v>64000</v>
      </c>
      <c r="P37" s="211">
        <f>N37*0.2</f>
        <v>16000</v>
      </c>
      <c r="S37" s="462" t="s">
        <v>168</v>
      </c>
    </row>
    <row r="38" s="450" customFormat="1" ht="30" customHeight="1" spans="1:19">
      <c r="A38" s="8" t="s">
        <v>197</v>
      </c>
      <c r="B38" s="8" t="s">
        <v>126</v>
      </c>
      <c r="C38" s="190" t="s">
        <v>198</v>
      </c>
      <c r="D38" s="190" t="s">
        <v>199</v>
      </c>
      <c r="E38" s="12"/>
      <c r="F38" s="12"/>
      <c r="G38" s="298"/>
      <c r="H38" s="298"/>
      <c r="I38" s="298"/>
      <c r="J38" s="298"/>
      <c r="K38" s="298"/>
      <c r="L38" s="298"/>
      <c r="M38" s="298"/>
      <c r="N38" s="298"/>
      <c r="O38" s="298"/>
      <c r="P38" s="298"/>
      <c r="Q38" s="298"/>
      <c r="R38" s="298"/>
      <c r="S38" s="462" t="s">
        <v>124</v>
      </c>
    </row>
    <row r="39" ht="30" customHeight="1" spans="1:4">
      <c r="A39" s="7" t="s">
        <v>200</v>
      </c>
      <c r="B39" s="8"/>
      <c r="C39" s="190"/>
      <c r="D39" s="256"/>
    </row>
    <row r="40" ht="30" customHeight="1" spans="1:4">
      <c r="A40" s="8" t="s">
        <v>201</v>
      </c>
      <c r="B40" s="8" t="s">
        <v>133</v>
      </c>
      <c r="C40" s="190" t="s">
        <v>202</v>
      </c>
      <c r="D40" s="189" t="s">
        <v>203</v>
      </c>
    </row>
    <row r="41" ht="30" customHeight="1" spans="1:4">
      <c r="A41" s="8" t="s">
        <v>204</v>
      </c>
      <c r="B41" s="8" t="s">
        <v>121</v>
      </c>
      <c r="C41" s="190" t="s">
        <v>205</v>
      </c>
      <c r="D41" s="190" t="s">
        <v>206</v>
      </c>
    </row>
    <row r="42" ht="27" customHeight="1" spans="1:4">
      <c r="A42" s="8" t="s">
        <v>207</v>
      </c>
      <c r="B42" s="8" t="s">
        <v>133</v>
      </c>
      <c r="C42" s="190" t="s">
        <v>208</v>
      </c>
      <c r="D42" s="190" t="s">
        <v>209</v>
      </c>
    </row>
  </sheetData>
  <mergeCells count="6">
    <mergeCell ref="A1:Q1"/>
    <mergeCell ref="H2:P2"/>
    <mergeCell ref="E3:F3"/>
    <mergeCell ref="H3:J3"/>
    <mergeCell ref="K3:M3"/>
    <mergeCell ref="N3:P3"/>
  </mergeCells>
  <pageMargins left="0.47244094488189" right="0.15748031496063" top="0.748031496062992" bottom="0.748031496062992" header="0.31496062992126" footer="0.31496062992126"/>
  <pageSetup paperSize="9" orientation="landscape"/>
  <headerFooter>
    <oddFooter>&amp;C第 &amp;P 页，共 &amp;N 页</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39"/>
  <sheetViews>
    <sheetView showZeros="0" workbookViewId="0">
      <selection activeCell="A1" sqref="A1:Z1"/>
    </sheetView>
  </sheetViews>
  <sheetFormatPr defaultColWidth="9" defaultRowHeight="13.5"/>
  <cols>
    <col min="1" max="1" width="17.375" style="224" customWidth="1"/>
    <col min="2" max="5" width="8" style="224" customWidth="1"/>
    <col min="6" max="8" width="8.875" style="224" customWidth="1"/>
    <col min="9" max="11" width="9.5" style="224" customWidth="1"/>
    <col min="12" max="14" width="8" style="224" customWidth="1"/>
    <col min="15" max="15" width="9.75" style="224" customWidth="1"/>
    <col min="16" max="16" width="8" style="224" customWidth="1"/>
    <col min="17" max="17" width="9.375" style="224" customWidth="1"/>
    <col min="18" max="18" width="11.5" style="224" customWidth="1"/>
    <col min="19" max="19" width="10.5" style="224" customWidth="1"/>
    <col min="20" max="22" width="8" style="224" customWidth="1"/>
    <col min="23" max="16384" width="9" style="224"/>
  </cols>
  <sheetData>
    <row r="1" ht="31.5" customHeight="1" spans="1:22">
      <c r="A1" s="377" t="s">
        <v>210</v>
      </c>
      <c r="B1" s="377"/>
      <c r="C1" s="377"/>
      <c r="D1" s="377"/>
      <c r="E1" s="377"/>
      <c r="F1" s="377"/>
      <c r="G1" s="377"/>
      <c r="H1" s="377"/>
      <c r="I1" s="377"/>
      <c r="J1" s="377"/>
      <c r="K1" s="377"/>
      <c r="L1" s="377"/>
      <c r="M1" s="377"/>
      <c r="N1" s="377"/>
      <c r="O1" s="377"/>
      <c r="P1" s="377"/>
      <c r="Q1" s="377"/>
      <c r="R1" s="377"/>
      <c r="S1" s="377"/>
      <c r="T1" s="377"/>
      <c r="U1" s="377"/>
      <c r="V1" s="377"/>
    </row>
    <row r="2" ht="16.5" customHeight="1" spans="1:3">
      <c r="A2" s="440" t="s">
        <v>211</v>
      </c>
      <c r="B2" s="440"/>
      <c r="C2" s="440"/>
    </row>
    <row r="3" s="390" customFormat="1" ht="23.25" customHeight="1" spans="1:22">
      <c r="A3" s="26" t="s">
        <v>212</v>
      </c>
      <c r="B3" s="22" t="s">
        <v>213</v>
      </c>
      <c r="C3" s="22"/>
      <c r="D3" s="22"/>
      <c r="E3" s="22"/>
      <c r="F3" s="26" t="s">
        <v>214</v>
      </c>
      <c r="G3" s="26"/>
      <c r="H3" s="26"/>
      <c r="I3" s="441" t="s">
        <v>215</v>
      </c>
      <c r="J3" s="442"/>
      <c r="K3" s="443"/>
      <c r="L3" s="444" t="s">
        <v>216</v>
      </c>
      <c r="M3" s="445"/>
      <c r="N3" s="445"/>
      <c r="O3" s="445"/>
      <c r="P3" s="446"/>
      <c r="Q3" s="448" t="s">
        <v>217</v>
      </c>
      <c r="R3" s="448"/>
      <c r="S3" s="448"/>
      <c r="T3" s="26" t="s">
        <v>218</v>
      </c>
      <c r="U3" s="26"/>
      <c r="V3" s="26"/>
    </row>
    <row r="4" s="390" customFormat="1" ht="38.25" customHeight="1" spans="1:22">
      <c r="A4" s="26"/>
      <c r="B4" s="22" t="s">
        <v>219</v>
      </c>
      <c r="C4" s="22" t="s">
        <v>220</v>
      </c>
      <c r="D4" s="22" t="s">
        <v>221</v>
      </c>
      <c r="E4" s="22" t="s">
        <v>222</v>
      </c>
      <c r="F4" s="391" t="s">
        <v>223</v>
      </c>
      <c r="G4" s="391" t="s">
        <v>224</v>
      </c>
      <c r="H4" s="391" t="s">
        <v>225</v>
      </c>
      <c r="I4" s="391" t="s">
        <v>226</v>
      </c>
      <c r="J4" s="391" t="s">
        <v>227</v>
      </c>
      <c r="K4" s="391" t="s">
        <v>228</v>
      </c>
      <c r="L4" s="391" t="s">
        <v>226</v>
      </c>
      <c r="M4" s="391" t="s">
        <v>229</v>
      </c>
      <c r="N4" s="391" t="s">
        <v>230</v>
      </c>
      <c r="O4" s="391" t="s">
        <v>227</v>
      </c>
      <c r="P4" s="391" t="s">
        <v>228</v>
      </c>
      <c r="Q4" s="391" t="s">
        <v>231</v>
      </c>
      <c r="R4" s="391" t="s">
        <v>232</v>
      </c>
      <c r="S4" s="391" t="s">
        <v>233</v>
      </c>
      <c r="T4" s="391" t="s">
        <v>231</v>
      </c>
      <c r="U4" s="391" t="s">
        <v>232</v>
      </c>
      <c r="V4" s="391" t="s">
        <v>233</v>
      </c>
    </row>
    <row r="5" s="390" customFormat="1" ht="21" customHeight="1" spans="1:22">
      <c r="A5" s="26"/>
      <c r="B5" s="22" t="s">
        <v>126</v>
      </c>
      <c r="C5" s="22" t="s">
        <v>126</v>
      </c>
      <c r="D5" s="22" t="s">
        <v>126</v>
      </c>
      <c r="E5" s="22" t="s">
        <v>133</v>
      </c>
      <c r="F5" s="26" t="s">
        <v>126</v>
      </c>
      <c r="G5" s="26" t="s">
        <v>126</v>
      </c>
      <c r="H5" s="26" t="s">
        <v>126</v>
      </c>
      <c r="I5" s="447" t="s">
        <v>126</v>
      </c>
      <c r="J5" s="447" t="s">
        <v>234</v>
      </c>
      <c r="K5" s="447" t="s">
        <v>235</v>
      </c>
      <c r="L5" s="447" t="s">
        <v>121</v>
      </c>
      <c r="M5" s="447" t="s">
        <v>121</v>
      </c>
      <c r="N5" s="447" t="s">
        <v>133</v>
      </c>
      <c r="O5" s="447" t="s">
        <v>234</v>
      </c>
      <c r="P5" s="447" t="s">
        <v>235</v>
      </c>
      <c r="Q5" s="447" t="s">
        <v>234</v>
      </c>
      <c r="R5" s="447" t="s">
        <v>234</v>
      </c>
      <c r="S5" s="447" t="s">
        <v>234</v>
      </c>
      <c r="T5" s="447" t="s">
        <v>235</v>
      </c>
      <c r="U5" s="447" t="s">
        <v>235</v>
      </c>
      <c r="V5" s="447" t="s">
        <v>235</v>
      </c>
    </row>
    <row r="6" s="428" customFormat="1" ht="29.25" customHeight="1" spans="1:22">
      <c r="A6" s="391" t="s">
        <v>236</v>
      </c>
      <c r="B6" s="26">
        <f>SUM(B7:B19)</f>
        <v>0</v>
      </c>
      <c r="C6" s="26">
        <v>0</v>
      </c>
      <c r="D6" s="26">
        <f t="shared" ref="D6:J6" si="0">SUM(D7:D19)</f>
        <v>1</v>
      </c>
      <c r="E6" s="26">
        <f t="shared" si="0"/>
        <v>8</v>
      </c>
      <c r="F6" s="26">
        <f t="shared" si="0"/>
        <v>0</v>
      </c>
      <c r="G6" s="26">
        <f t="shared" si="0"/>
        <v>0</v>
      </c>
      <c r="H6" s="26">
        <f t="shared" si="0"/>
        <v>0</v>
      </c>
      <c r="I6" s="26">
        <f t="shared" si="0"/>
        <v>254</v>
      </c>
      <c r="J6" s="26">
        <f t="shared" si="0"/>
        <v>1069285.66</v>
      </c>
      <c r="K6" s="26">
        <v>28</v>
      </c>
      <c r="L6" s="26">
        <f>SUM(L7:L19)</f>
        <v>74</v>
      </c>
      <c r="M6" s="26">
        <f t="shared" ref="M6:R6" si="1">SUM(M7:M19)</f>
        <v>61</v>
      </c>
      <c r="N6" s="26">
        <f t="shared" si="1"/>
        <v>84</v>
      </c>
      <c r="O6" s="26">
        <f t="shared" si="1"/>
        <v>284067</v>
      </c>
      <c r="P6" s="26">
        <v>10</v>
      </c>
      <c r="Q6" s="26">
        <v>1479314</v>
      </c>
      <c r="R6" s="26">
        <f t="shared" si="1"/>
        <v>2601126</v>
      </c>
      <c r="S6" s="26">
        <v>3142988</v>
      </c>
      <c r="T6" s="26">
        <v>37</v>
      </c>
      <c r="U6" s="26">
        <v>66</v>
      </c>
      <c r="V6" s="26">
        <v>79</v>
      </c>
    </row>
    <row r="7" s="390" customFormat="1" ht="15" customHeight="1" spans="1:22">
      <c r="A7" s="392" t="s">
        <v>237</v>
      </c>
      <c r="B7" s="399">
        <v>0</v>
      </c>
      <c r="C7" s="399">
        <v>0</v>
      </c>
      <c r="D7" s="399">
        <v>0</v>
      </c>
      <c r="E7" s="399">
        <v>0</v>
      </c>
      <c r="F7" s="399">
        <v>0</v>
      </c>
      <c r="G7" s="399">
        <v>0</v>
      </c>
      <c r="H7" s="399">
        <v>0</v>
      </c>
      <c r="I7" s="399">
        <v>1</v>
      </c>
      <c r="J7" s="399">
        <v>953.66</v>
      </c>
      <c r="K7" s="399">
        <v>95</v>
      </c>
      <c r="L7" s="399">
        <v>11</v>
      </c>
      <c r="M7" s="399">
        <v>0</v>
      </c>
      <c r="N7" s="399">
        <v>0</v>
      </c>
      <c r="O7" s="399">
        <v>2000</v>
      </c>
      <c r="P7" s="399"/>
      <c r="Q7" s="399">
        <v>1052</v>
      </c>
      <c r="R7" s="449">
        <v>3052</v>
      </c>
      <c r="S7" s="399">
        <v>4050</v>
      </c>
      <c r="T7" s="399"/>
      <c r="U7" s="449"/>
      <c r="V7" s="399"/>
    </row>
    <row r="8" s="390" customFormat="1" ht="15" customHeight="1" spans="1:22">
      <c r="A8" s="392" t="s">
        <v>238</v>
      </c>
      <c r="B8" s="399">
        <v>0</v>
      </c>
      <c r="C8" s="399">
        <v>0</v>
      </c>
      <c r="D8" s="399">
        <v>0</v>
      </c>
      <c r="E8" s="399">
        <v>1</v>
      </c>
      <c r="F8" s="399">
        <v>0</v>
      </c>
      <c r="G8" s="399">
        <v>0</v>
      </c>
      <c r="H8" s="399">
        <v>0</v>
      </c>
      <c r="I8" s="399">
        <v>2</v>
      </c>
      <c r="J8" s="399">
        <v>5303</v>
      </c>
      <c r="K8" s="399">
        <v>48.56</v>
      </c>
      <c r="L8" s="399">
        <v>2</v>
      </c>
      <c r="M8" s="399">
        <v>0</v>
      </c>
      <c r="N8" s="399">
        <v>1</v>
      </c>
      <c r="O8" s="399">
        <v>400</v>
      </c>
      <c r="P8" s="399">
        <v>31.68</v>
      </c>
      <c r="Q8" s="399">
        <v>1353</v>
      </c>
      <c r="R8" s="449">
        <v>8056</v>
      </c>
      <c r="S8" s="399">
        <v>25765</v>
      </c>
      <c r="T8" s="399">
        <v>23.3</v>
      </c>
      <c r="U8" s="449">
        <v>57.34</v>
      </c>
      <c r="V8" s="399">
        <v>80.6</v>
      </c>
    </row>
    <row r="9" s="390" customFormat="1" ht="15" customHeight="1" spans="1:22">
      <c r="A9" s="392" t="s">
        <v>239</v>
      </c>
      <c r="B9" s="399">
        <v>0</v>
      </c>
      <c r="C9" s="399">
        <v>0</v>
      </c>
      <c r="D9" s="399">
        <v>0</v>
      </c>
      <c r="E9" s="399">
        <v>0</v>
      </c>
      <c r="F9" s="399">
        <v>0</v>
      </c>
      <c r="G9" s="399">
        <v>0</v>
      </c>
      <c r="H9" s="399">
        <v>0</v>
      </c>
      <c r="I9" s="399">
        <v>5</v>
      </c>
      <c r="J9" s="399">
        <v>4420</v>
      </c>
      <c r="K9" s="399">
        <v>73.7</v>
      </c>
      <c r="L9" s="399">
        <v>2</v>
      </c>
      <c r="M9" s="399">
        <v>0</v>
      </c>
      <c r="N9" s="399">
        <v>0</v>
      </c>
      <c r="O9" s="399">
        <v>1000</v>
      </c>
      <c r="P9" s="399">
        <v>16.7</v>
      </c>
      <c r="Q9" s="399">
        <v>4258</v>
      </c>
      <c r="R9" s="449">
        <v>6732</v>
      </c>
      <c r="S9" s="399">
        <v>8972</v>
      </c>
      <c r="T9" s="399">
        <v>0</v>
      </c>
      <c r="U9" s="449">
        <v>16.7</v>
      </c>
      <c r="V9" s="399">
        <v>100</v>
      </c>
    </row>
    <row r="10" s="390" customFormat="1" ht="15" customHeight="1" spans="1:22">
      <c r="A10" s="392" t="s">
        <v>240</v>
      </c>
      <c r="B10" s="399">
        <v>0</v>
      </c>
      <c r="C10" s="399">
        <v>0</v>
      </c>
      <c r="D10" s="399">
        <v>0</v>
      </c>
      <c r="E10" s="399">
        <v>0</v>
      </c>
      <c r="F10" s="399">
        <v>0</v>
      </c>
      <c r="G10" s="399">
        <v>0</v>
      </c>
      <c r="H10" s="399">
        <v>0</v>
      </c>
      <c r="I10" s="399">
        <v>3</v>
      </c>
      <c r="J10" s="399">
        <v>52300</v>
      </c>
      <c r="K10" s="399">
        <v>60</v>
      </c>
      <c r="L10" s="399">
        <v>2</v>
      </c>
      <c r="M10" s="399">
        <v>0</v>
      </c>
      <c r="N10" s="399">
        <v>0</v>
      </c>
      <c r="O10" s="399">
        <v>1100</v>
      </c>
      <c r="P10" s="399"/>
      <c r="Q10" s="399">
        <v>42630</v>
      </c>
      <c r="R10" s="449">
        <v>53400</v>
      </c>
      <c r="S10" s="399">
        <v>70000</v>
      </c>
      <c r="T10" s="399"/>
      <c r="U10" s="449"/>
      <c r="V10" s="399"/>
    </row>
    <row r="11" s="390" customFormat="1" ht="15" customHeight="1" spans="1:22">
      <c r="A11" s="392" t="s">
        <v>241</v>
      </c>
      <c r="B11" s="399">
        <v>0</v>
      </c>
      <c r="C11" s="399">
        <v>0</v>
      </c>
      <c r="D11" s="399">
        <v>0</v>
      </c>
      <c r="E11" s="399">
        <v>0</v>
      </c>
      <c r="F11" s="399">
        <v>0</v>
      </c>
      <c r="G11" s="399">
        <v>0</v>
      </c>
      <c r="H11" s="399">
        <v>0</v>
      </c>
      <c r="I11" s="399">
        <v>1</v>
      </c>
      <c r="J11" s="399">
        <v>77928</v>
      </c>
      <c r="K11" s="399">
        <v>71</v>
      </c>
      <c r="L11" s="399">
        <v>4</v>
      </c>
      <c r="M11" s="399">
        <v>23</v>
      </c>
      <c r="N11" s="399">
        <v>52</v>
      </c>
      <c r="O11" s="399">
        <v>97926</v>
      </c>
      <c r="P11" s="399">
        <v>90</v>
      </c>
      <c r="Q11" s="399">
        <v>89063</v>
      </c>
      <c r="R11" s="449">
        <v>132856</v>
      </c>
      <c r="S11" s="399">
        <v>109500</v>
      </c>
      <c r="T11" s="399">
        <v>81</v>
      </c>
      <c r="U11" s="449">
        <v>91</v>
      </c>
      <c r="V11" s="399">
        <v>95</v>
      </c>
    </row>
    <row r="12" s="390" customFormat="1" ht="15" customHeight="1" spans="1:22">
      <c r="A12" s="392" t="s">
        <v>242</v>
      </c>
      <c r="B12" s="399">
        <v>0</v>
      </c>
      <c r="C12" s="399">
        <v>0</v>
      </c>
      <c r="D12" s="399">
        <v>0</v>
      </c>
      <c r="E12" s="399">
        <v>5</v>
      </c>
      <c r="F12" s="399">
        <v>0</v>
      </c>
      <c r="G12" s="399">
        <v>0</v>
      </c>
      <c r="H12" s="399">
        <v>0</v>
      </c>
      <c r="I12" s="399">
        <v>2</v>
      </c>
      <c r="J12" s="399">
        <v>126458</v>
      </c>
      <c r="K12" s="399">
        <v>18.9</v>
      </c>
      <c r="L12" s="399">
        <v>6</v>
      </c>
      <c r="M12" s="399">
        <v>1</v>
      </c>
      <c r="N12" s="399">
        <v>0</v>
      </c>
      <c r="O12" s="399">
        <v>15100</v>
      </c>
      <c r="P12" s="399">
        <v>3.48</v>
      </c>
      <c r="Q12" s="399">
        <v>234568</v>
      </c>
      <c r="R12" s="449">
        <v>398516</v>
      </c>
      <c r="S12" s="399">
        <v>459824</v>
      </c>
      <c r="T12" s="399">
        <v>43.8</v>
      </c>
      <c r="U12" s="449">
        <v>58.8</v>
      </c>
      <c r="V12" s="399">
        <v>70</v>
      </c>
    </row>
    <row r="13" s="390" customFormat="1" ht="15" customHeight="1" spans="1:22">
      <c r="A13" s="392" t="s">
        <v>243</v>
      </c>
      <c r="B13" s="399">
        <v>0</v>
      </c>
      <c r="C13" s="399">
        <v>0</v>
      </c>
      <c r="D13" s="399">
        <v>0</v>
      </c>
      <c r="E13" s="399">
        <v>1</v>
      </c>
      <c r="F13" s="399">
        <v>0</v>
      </c>
      <c r="G13" s="399">
        <v>0</v>
      </c>
      <c r="H13" s="399">
        <v>0</v>
      </c>
      <c r="I13" s="399">
        <v>1</v>
      </c>
      <c r="J13" s="399">
        <v>4000</v>
      </c>
      <c r="K13" s="399">
        <v>95</v>
      </c>
      <c r="L13" s="399">
        <v>0</v>
      </c>
      <c r="M13" s="399">
        <v>4</v>
      </c>
      <c r="N13" s="399">
        <v>2</v>
      </c>
      <c r="O13" s="399">
        <v>24000</v>
      </c>
      <c r="P13" s="399">
        <v>73</v>
      </c>
      <c r="Q13" s="399">
        <v>29852</v>
      </c>
      <c r="R13" s="449">
        <v>39800</v>
      </c>
      <c r="S13" s="399">
        <v>90000</v>
      </c>
      <c r="T13" s="399"/>
      <c r="U13" s="449"/>
      <c r="V13" s="399"/>
    </row>
    <row r="14" s="390" customFormat="1" ht="15" customHeight="1" spans="1:22">
      <c r="A14" s="392" t="s">
        <v>244</v>
      </c>
      <c r="B14" s="399">
        <v>0</v>
      </c>
      <c r="C14" s="399">
        <v>0</v>
      </c>
      <c r="D14" s="399">
        <v>0</v>
      </c>
      <c r="E14" s="399">
        <v>0</v>
      </c>
      <c r="F14" s="399">
        <v>0</v>
      </c>
      <c r="G14" s="399">
        <v>0</v>
      </c>
      <c r="H14" s="399">
        <v>0</v>
      </c>
      <c r="I14" s="399">
        <v>1</v>
      </c>
      <c r="J14" s="399">
        <v>28260</v>
      </c>
      <c r="K14" s="399">
        <v>18.4</v>
      </c>
      <c r="L14" s="399">
        <v>3</v>
      </c>
      <c r="M14" s="399">
        <v>0</v>
      </c>
      <c r="N14" s="399">
        <v>3</v>
      </c>
      <c r="O14" s="399">
        <v>7500</v>
      </c>
      <c r="P14" s="399">
        <v>4.9</v>
      </c>
      <c r="Q14" s="399">
        <v>12056</v>
      </c>
      <c r="R14" s="449">
        <v>31285</v>
      </c>
      <c r="S14" s="399">
        <v>60000</v>
      </c>
      <c r="T14" s="399"/>
      <c r="U14" s="449"/>
      <c r="V14" s="399"/>
    </row>
    <row r="15" s="390" customFormat="1" ht="15" customHeight="1" spans="1:22">
      <c r="A15" s="392" t="s">
        <v>245</v>
      </c>
      <c r="B15" s="399">
        <v>0</v>
      </c>
      <c r="C15" s="399">
        <v>0</v>
      </c>
      <c r="D15" s="399">
        <v>0</v>
      </c>
      <c r="E15" s="399">
        <v>1</v>
      </c>
      <c r="F15" s="399">
        <v>0</v>
      </c>
      <c r="G15" s="399">
        <v>0</v>
      </c>
      <c r="H15" s="399">
        <v>0</v>
      </c>
      <c r="I15" s="399">
        <v>186</v>
      </c>
      <c r="J15" s="399">
        <v>189756</v>
      </c>
      <c r="K15" s="399">
        <v>0</v>
      </c>
      <c r="L15" s="399">
        <v>35</v>
      </c>
      <c r="M15" s="399">
        <v>2</v>
      </c>
      <c r="N15" s="399">
        <v>16</v>
      </c>
      <c r="O15" s="399">
        <v>30257</v>
      </c>
      <c r="P15" s="399"/>
      <c r="Q15" s="399">
        <v>248976</v>
      </c>
      <c r="R15" s="449">
        <v>468245</v>
      </c>
      <c r="S15" s="399">
        <v>576826</v>
      </c>
      <c r="T15" s="399"/>
      <c r="U15" s="449"/>
      <c r="V15" s="399"/>
    </row>
    <row r="16" s="390" customFormat="1" ht="15" customHeight="1" spans="1:22">
      <c r="A16" s="392" t="s">
        <v>246</v>
      </c>
      <c r="B16" s="399">
        <v>0</v>
      </c>
      <c r="C16" s="399">
        <v>0</v>
      </c>
      <c r="D16" s="399">
        <v>0</v>
      </c>
      <c r="E16" s="399">
        <v>0</v>
      </c>
      <c r="F16" s="399">
        <v>0</v>
      </c>
      <c r="G16" s="399">
        <v>0</v>
      </c>
      <c r="H16" s="399">
        <v>0</v>
      </c>
      <c r="I16" s="431">
        <v>1</v>
      </c>
      <c r="J16" s="431">
        <v>7300</v>
      </c>
      <c r="K16" s="431">
        <v>19</v>
      </c>
      <c r="L16" s="431">
        <v>0</v>
      </c>
      <c r="M16" s="431">
        <v>0</v>
      </c>
      <c r="N16" s="431">
        <v>0</v>
      </c>
      <c r="O16" s="431">
        <v>0</v>
      </c>
      <c r="P16" s="431">
        <v>0</v>
      </c>
      <c r="Q16" s="399">
        <v>32048</v>
      </c>
      <c r="R16" s="449">
        <v>43219</v>
      </c>
      <c r="S16" s="399">
        <v>52897</v>
      </c>
      <c r="T16" s="399">
        <v>0</v>
      </c>
      <c r="U16" s="449">
        <v>8</v>
      </c>
      <c r="V16" s="399">
        <v>10</v>
      </c>
    </row>
    <row r="17" s="390" customFormat="1" ht="15" customHeight="1" spans="1:22">
      <c r="A17" s="392" t="s">
        <v>247</v>
      </c>
      <c r="B17" s="399">
        <v>0</v>
      </c>
      <c r="C17" s="399">
        <v>0</v>
      </c>
      <c r="D17" s="399">
        <v>0</v>
      </c>
      <c r="E17" s="399">
        <v>0</v>
      </c>
      <c r="F17" s="399">
        <v>0</v>
      </c>
      <c r="G17" s="399">
        <v>0</v>
      </c>
      <c r="H17" s="399">
        <v>0</v>
      </c>
      <c r="I17" s="399">
        <v>4</v>
      </c>
      <c r="J17" s="399">
        <v>120214</v>
      </c>
      <c r="K17" s="399">
        <v>0</v>
      </c>
      <c r="L17" s="399">
        <v>8</v>
      </c>
      <c r="M17" s="399">
        <v>17</v>
      </c>
      <c r="N17" s="431">
        <v>0</v>
      </c>
      <c r="O17" s="431">
        <v>25498</v>
      </c>
      <c r="P17" s="431"/>
      <c r="Q17" s="399">
        <v>256815</v>
      </c>
      <c r="R17" s="449">
        <v>486579</v>
      </c>
      <c r="S17" s="399">
        <v>598756</v>
      </c>
      <c r="T17" s="399">
        <v>10</v>
      </c>
      <c r="U17" s="449">
        <v>10</v>
      </c>
      <c r="V17" s="399">
        <v>15</v>
      </c>
    </row>
    <row r="18" s="390" customFormat="1" ht="15" customHeight="1" spans="1:22">
      <c r="A18" s="392" t="s">
        <v>248</v>
      </c>
      <c r="B18" s="399">
        <v>0</v>
      </c>
      <c r="C18" s="399">
        <v>0</v>
      </c>
      <c r="D18" s="399">
        <v>1</v>
      </c>
      <c r="E18" s="399">
        <v>0</v>
      </c>
      <c r="F18" s="399">
        <v>0</v>
      </c>
      <c r="G18" s="399">
        <v>0</v>
      </c>
      <c r="H18" s="399">
        <v>0</v>
      </c>
      <c r="I18" s="399">
        <v>37</v>
      </c>
      <c r="J18" s="399">
        <v>265514</v>
      </c>
      <c r="K18" s="399">
        <v>52</v>
      </c>
      <c r="L18" s="399">
        <v>1</v>
      </c>
      <c r="M18" s="399">
        <v>14</v>
      </c>
      <c r="N18" s="399">
        <v>10</v>
      </c>
      <c r="O18" s="399">
        <v>79286</v>
      </c>
      <c r="P18" s="399">
        <v>24</v>
      </c>
      <c r="Q18" s="399">
        <v>236879</v>
      </c>
      <c r="R18" s="449">
        <v>446708</v>
      </c>
      <c r="S18" s="399">
        <v>549800</v>
      </c>
      <c r="T18" s="399">
        <v>45</v>
      </c>
      <c r="U18" s="449">
        <v>80</v>
      </c>
      <c r="V18" s="399">
        <v>100</v>
      </c>
    </row>
    <row r="19" s="390" customFormat="1" ht="15" customHeight="1" spans="1:22">
      <c r="A19" s="392" t="s">
        <v>249</v>
      </c>
      <c r="B19" s="399">
        <v>0</v>
      </c>
      <c r="C19" s="432">
        <v>0</v>
      </c>
      <c r="D19" s="432">
        <v>0</v>
      </c>
      <c r="E19" s="439">
        <v>0</v>
      </c>
      <c r="F19" s="432">
        <v>0</v>
      </c>
      <c r="G19" s="432">
        <v>0</v>
      </c>
      <c r="H19" s="432">
        <v>0</v>
      </c>
      <c r="I19" s="439">
        <v>10</v>
      </c>
      <c r="J19" s="439">
        <v>186879</v>
      </c>
      <c r="K19" s="439">
        <v>95</v>
      </c>
      <c r="L19" s="432">
        <v>0</v>
      </c>
      <c r="M19" s="439">
        <v>0</v>
      </c>
      <c r="N19" s="439">
        <v>0</v>
      </c>
      <c r="O19" s="439">
        <v>0</v>
      </c>
      <c r="P19" s="439">
        <v>0</v>
      </c>
      <c r="Q19" s="399">
        <v>289764</v>
      </c>
      <c r="R19" s="449">
        <v>482678</v>
      </c>
      <c r="S19" s="399">
        <v>536598</v>
      </c>
      <c r="T19" s="399">
        <v>10</v>
      </c>
      <c r="U19" s="449">
        <v>10</v>
      </c>
      <c r="V19" s="399">
        <v>10</v>
      </c>
    </row>
    <row r="20" s="390" customFormat="1" ht="27" customHeight="1" spans="1:22">
      <c r="A20" s="392" t="s">
        <v>250</v>
      </c>
      <c r="B20" s="432">
        <v>0</v>
      </c>
      <c r="C20" s="432">
        <v>0</v>
      </c>
      <c r="D20" s="432">
        <v>0</v>
      </c>
      <c r="E20" s="439">
        <v>7</v>
      </c>
      <c r="F20" s="432">
        <v>0</v>
      </c>
      <c r="G20" s="432">
        <v>0</v>
      </c>
      <c r="H20" s="432">
        <v>0</v>
      </c>
      <c r="I20" s="439">
        <v>238</v>
      </c>
      <c r="J20" s="439">
        <v>456345.5</v>
      </c>
      <c r="K20" s="439"/>
      <c r="L20" s="432">
        <v>49</v>
      </c>
      <c r="M20" s="439">
        <v>44</v>
      </c>
      <c r="N20" s="439">
        <v>83</v>
      </c>
      <c r="O20" s="439">
        <v>254069</v>
      </c>
      <c r="P20" s="439"/>
      <c r="Q20" s="432">
        <v>1427582.5</v>
      </c>
      <c r="R20" s="432">
        <v>2581914.26</v>
      </c>
      <c r="S20" s="432">
        <v>2896432</v>
      </c>
      <c r="T20" s="447">
        <v>40</v>
      </c>
      <c r="U20" s="447">
        <v>71</v>
      </c>
      <c r="V20" s="447">
        <v>80</v>
      </c>
    </row>
    <row r="21" s="428" customFormat="1" ht="15" customHeight="1" spans="1:22">
      <c r="A21" s="391" t="s">
        <v>251</v>
      </c>
      <c r="B21" s="26">
        <f t="shared" ref="B21:O21" si="2">SUM(B22:B34)</f>
        <v>0</v>
      </c>
      <c r="C21" s="26">
        <v>1</v>
      </c>
      <c r="D21" s="26">
        <f t="shared" si="2"/>
        <v>1</v>
      </c>
      <c r="E21" s="26">
        <f t="shared" si="2"/>
        <v>45</v>
      </c>
      <c r="F21" s="26">
        <f t="shared" si="2"/>
        <v>0</v>
      </c>
      <c r="G21" s="26">
        <f t="shared" si="2"/>
        <v>0</v>
      </c>
      <c r="H21" s="26">
        <f t="shared" si="2"/>
        <v>0</v>
      </c>
      <c r="I21" s="26">
        <f t="shared" si="2"/>
        <v>268</v>
      </c>
      <c r="J21" s="26">
        <f t="shared" si="2"/>
        <v>1724654.66</v>
      </c>
      <c r="K21" s="26">
        <v>44</v>
      </c>
      <c r="L21" s="26">
        <f t="shared" si="2"/>
        <v>171</v>
      </c>
      <c r="M21" s="26">
        <f t="shared" si="2"/>
        <v>82</v>
      </c>
      <c r="N21" s="26">
        <f t="shared" si="2"/>
        <v>135</v>
      </c>
      <c r="O21" s="26">
        <f t="shared" si="2"/>
        <v>879288</v>
      </c>
      <c r="P21" s="26">
        <v>24</v>
      </c>
      <c r="Q21" s="26">
        <v>1479314</v>
      </c>
      <c r="R21" s="26">
        <f>SUM(R22:R34)</f>
        <v>2601126</v>
      </c>
      <c r="S21" s="26">
        <v>3142988</v>
      </c>
      <c r="T21" s="26">
        <v>37</v>
      </c>
      <c r="U21" s="26">
        <v>66</v>
      </c>
      <c r="V21" s="26">
        <v>79</v>
      </c>
    </row>
    <row r="22" s="390" customFormat="1" ht="15" customHeight="1" spans="1:22">
      <c r="A22" s="392" t="s">
        <v>237</v>
      </c>
      <c r="B22" s="399">
        <v>0</v>
      </c>
      <c r="C22" s="399">
        <v>0</v>
      </c>
      <c r="D22" s="399">
        <v>0</v>
      </c>
      <c r="E22" s="399">
        <v>0</v>
      </c>
      <c r="F22" s="399">
        <v>0</v>
      </c>
      <c r="G22" s="399">
        <v>0</v>
      </c>
      <c r="H22" s="399">
        <v>0</v>
      </c>
      <c r="I22" s="399">
        <v>1</v>
      </c>
      <c r="J22" s="399">
        <v>953.66</v>
      </c>
      <c r="K22" s="399">
        <v>95</v>
      </c>
      <c r="L22" s="399">
        <v>11</v>
      </c>
      <c r="M22" s="399">
        <v>0</v>
      </c>
      <c r="N22" s="399">
        <v>0</v>
      </c>
      <c r="O22" s="399">
        <v>2000</v>
      </c>
      <c r="P22" s="399"/>
      <c r="Q22" s="399">
        <v>1052</v>
      </c>
      <c r="R22" s="449">
        <v>3052</v>
      </c>
      <c r="S22" s="399">
        <v>4050</v>
      </c>
      <c r="T22" s="399"/>
      <c r="U22" s="449"/>
      <c r="V22" s="399"/>
    </row>
    <row r="23" s="390" customFormat="1" ht="15" customHeight="1" spans="1:22">
      <c r="A23" s="392" t="s">
        <v>238</v>
      </c>
      <c r="B23" s="399">
        <v>0</v>
      </c>
      <c r="C23" s="399">
        <v>0</v>
      </c>
      <c r="D23" s="399">
        <v>0</v>
      </c>
      <c r="E23" s="399">
        <v>1</v>
      </c>
      <c r="F23" s="399">
        <v>0</v>
      </c>
      <c r="G23" s="399">
        <v>0</v>
      </c>
      <c r="H23" s="399">
        <v>0</v>
      </c>
      <c r="I23" s="399">
        <v>3</v>
      </c>
      <c r="J23" s="399">
        <v>6056</v>
      </c>
      <c r="K23" s="399">
        <v>62.25</v>
      </c>
      <c r="L23" s="399">
        <v>5</v>
      </c>
      <c r="M23" s="399">
        <v>0</v>
      </c>
      <c r="N23" s="399">
        <v>1</v>
      </c>
      <c r="O23" s="399">
        <v>1000</v>
      </c>
      <c r="P23" s="399">
        <v>45.32</v>
      </c>
      <c r="Q23" s="399">
        <v>1353</v>
      </c>
      <c r="R23" s="449">
        <v>8056</v>
      </c>
      <c r="S23" s="399">
        <v>25765</v>
      </c>
      <c r="T23" s="399">
        <v>23.3</v>
      </c>
      <c r="U23" s="449">
        <v>57.34</v>
      </c>
      <c r="V23" s="399">
        <v>80.6</v>
      </c>
    </row>
    <row r="24" s="390" customFormat="1" ht="15" customHeight="1" spans="1:22">
      <c r="A24" s="167" t="s">
        <v>239</v>
      </c>
      <c r="B24" s="399">
        <v>0</v>
      </c>
      <c r="C24" s="399">
        <v>0</v>
      </c>
      <c r="D24" s="399">
        <v>0</v>
      </c>
      <c r="E24" s="399">
        <v>0</v>
      </c>
      <c r="F24" s="399">
        <v>0</v>
      </c>
      <c r="G24" s="399">
        <v>0</v>
      </c>
      <c r="H24" s="399">
        <v>0</v>
      </c>
      <c r="I24" s="399">
        <v>5</v>
      </c>
      <c r="J24" s="399">
        <v>4420</v>
      </c>
      <c r="K24" s="399">
        <v>73.7</v>
      </c>
      <c r="L24" s="399">
        <v>2</v>
      </c>
      <c r="M24" s="399">
        <v>0</v>
      </c>
      <c r="N24" s="399">
        <v>0</v>
      </c>
      <c r="O24" s="399">
        <v>1000</v>
      </c>
      <c r="P24" s="399">
        <v>16.7</v>
      </c>
      <c r="Q24" s="399">
        <v>4258</v>
      </c>
      <c r="R24" s="449">
        <v>6732</v>
      </c>
      <c r="S24" s="399">
        <v>8972</v>
      </c>
      <c r="T24" s="399">
        <v>0</v>
      </c>
      <c r="U24" s="449">
        <v>16.7</v>
      </c>
      <c r="V24" s="399">
        <v>100</v>
      </c>
    </row>
    <row r="25" s="390" customFormat="1" ht="15" customHeight="1" spans="1:22">
      <c r="A25" s="392" t="s">
        <v>240</v>
      </c>
      <c r="B25" s="399">
        <v>0</v>
      </c>
      <c r="C25" s="399">
        <v>0</v>
      </c>
      <c r="D25" s="399">
        <v>0</v>
      </c>
      <c r="E25" s="399">
        <v>0</v>
      </c>
      <c r="F25" s="399">
        <v>0</v>
      </c>
      <c r="G25" s="399">
        <v>0</v>
      </c>
      <c r="H25" s="399">
        <v>0</v>
      </c>
      <c r="I25" s="399">
        <v>3</v>
      </c>
      <c r="J25" s="399">
        <v>52300</v>
      </c>
      <c r="K25" s="399">
        <v>602</v>
      </c>
      <c r="L25" s="399">
        <v>2</v>
      </c>
      <c r="M25" s="399">
        <v>0</v>
      </c>
      <c r="N25" s="399">
        <v>0</v>
      </c>
      <c r="O25" s="399">
        <v>1100</v>
      </c>
      <c r="P25" s="399"/>
      <c r="Q25" s="399">
        <v>42630</v>
      </c>
      <c r="R25" s="449">
        <v>53400</v>
      </c>
      <c r="S25" s="399">
        <v>70000</v>
      </c>
      <c r="T25" s="399"/>
      <c r="U25" s="449"/>
      <c r="V25" s="399"/>
    </row>
    <row r="26" s="390" customFormat="1" ht="15" customHeight="1" spans="1:22">
      <c r="A26" s="392" t="s">
        <v>241</v>
      </c>
      <c r="B26" s="399">
        <v>0</v>
      </c>
      <c r="C26" s="399">
        <v>0</v>
      </c>
      <c r="D26" s="399">
        <v>0</v>
      </c>
      <c r="E26" s="399">
        <v>0</v>
      </c>
      <c r="F26" s="399">
        <v>0</v>
      </c>
      <c r="G26" s="399">
        <v>0</v>
      </c>
      <c r="H26" s="399">
        <v>0</v>
      </c>
      <c r="I26" s="399">
        <v>1</v>
      </c>
      <c r="J26" s="399">
        <v>77928</v>
      </c>
      <c r="K26" s="399">
        <v>71</v>
      </c>
      <c r="L26" s="399">
        <v>4</v>
      </c>
      <c r="M26" s="399">
        <v>42</v>
      </c>
      <c r="N26" s="399">
        <v>52</v>
      </c>
      <c r="O26" s="399">
        <v>97926</v>
      </c>
      <c r="P26" s="399">
        <v>90</v>
      </c>
      <c r="Q26" s="399">
        <v>89063</v>
      </c>
      <c r="R26" s="449">
        <v>132856</v>
      </c>
      <c r="S26" s="399">
        <v>109500</v>
      </c>
      <c r="T26" s="399">
        <v>81</v>
      </c>
      <c r="U26" s="449">
        <v>91</v>
      </c>
      <c r="V26" s="399">
        <v>95</v>
      </c>
    </row>
    <row r="27" s="390" customFormat="1" ht="15" customHeight="1" spans="1:22">
      <c r="A27" s="392" t="s">
        <v>242</v>
      </c>
      <c r="B27" s="399">
        <v>0</v>
      </c>
      <c r="C27" s="399">
        <v>0</v>
      </c>
      <c r="D27" s="399">
        <v>0</v>
      </c>
      <c r="E27" s="399">
        <v>13</v>
      </c>
      <c r="F27" s="399">
        <v>0</v>
      </c>
      <c r="G27" s="399">
        <v>0</v>
      </c>
      <c r="H27" s="399">
        <v>0</v>
      </c>
      <c r="I27" s="399">
        <v>2</v>
      </c>
      <c r="J27" s="399">
        <v>245687</v>
      </c>
      <c r="K27" s="399">
        <v>18.9</v>
      </c>
      <c r="L27" s="399">
        <v>25</v>
      </c>
      <c r="M27" s="399">
        <v>1</v>
      </c>
      <c r="N27" s="399">
        <v>0</v>
      </c>
      <c r="O27" s="399">
        <v>135978</v>
      </c>
      <c r="P27" s="399">
        <v>3.48</v>
      </c>
      <c r="Q27" s="399">
        <v>234568</v>
      </c>
      <c r="R27" s="449">
        <v>398516</v>
      </c>
      <c r="S27" s="399">
        <v>459824</v>
      </c>
      <c r="T27" s="399">
        <v>43.8</v>
      </c>
      <c r="U27" s="449">
        <v>58.8</v>
      </c>
      <c r="V27" s="399">
        <v>70</v>
      </c>
    </row>
    <row r="28" s="390" customFormat="1" ht="15" customHeight="1" spans="1:22">
      <c r="A28" s="392" t="s">
        <v>244</v>
      </c>
      <c r="B28" s="399">
        <v>0</v>
      </c>
      <c r="C28" s="399">
        <v>0</v>
      </c>
      <c r="D28" s="399">
        <v>0</v>
      </c>
      <c r="E28" s="399">
        <v>0</v>
      </c>
      <c r="F28" s="399">
        <v>0</v>
      </c>
      <c r="G28" s="399">
        <v>0</v>
      </c>
      <c r="H28" s="399">
        <v>0</v>
      </c>
      <c r="I28" s="399">
        <v>1</v>
      </c>
      <c r="J28" s="399">
        <v>28260</v>
      </c>
      <c r="K28" s="399">
        <v>18.4</v>
      </c>
      <c r="L28" s="399">
        <v>5</v>
      </c>
      <c r="M28" s="399"/>
      <c r="N28" s="399">
        <v>5</v>
      </c>
      <c r="O28" s="399">
        <v>11500</v>
      </c>
      <c r="P28" s="399">
        <v>7.5</v>
      </c>
      <c r="Q28" s="399">
        <v>29852</v>
      </c>
      <c r="R28" s="449">
        <v>39800</v>
      </c>
      <c r="S28" s="399">
        <v>90000</v>
      </c>
      <c r="T28" s="399"/>
      <c r="U28" s="449"/>
      <c r="V28" s="399"/>
    </row>
    <row r="29" s="390" customFormat="1" ht="15" customHeight="1" spans="1:22">
      <c r="A29" s="392" t="s">
        <v>243</v>
      </c>
      <c r="B29" s="399">
        <v>0</v>
      </c>
      <c r="C29" s="399">
        <v>0</v>
      </c>
      <c r="D29" s="399">
        <v>0</v>
      </c>
      <c r="E29" s="399">
        <v>1</v>
      </c>
      <c r="F29" s="399">
        <v>0</v>
      </c>
      <c r="G29" s="399">
        <v>0</v>
      </c>
      <c r="H29" s="399">
        <v>0</v>
      </c>
      <c r="I29" s="399">
        <v>1</v>
      </c>
      <c r="J29" s="399">
        <v>4000</v>
      </c>
      <c r="K29" s="399">
        <v>95</v>
      </c>
      <c r="L29" s="399">
        <v>0</v>
      </c>
      <c r="M29" s="399">
        <v>4</v>
      </c>
      <c r="N29" s="399">
        <v>2</v>
      </c>
      <c r="O29" s="399">
        <v>24000</v>
      </c>
      <c r="P29" s="399">
        <v>73</v>
      </c>
      <c r="Q29" s="399">
        <v>12056</v>
      </c>
      <c r="R29" s="449">
        <v>31285</v>
      </c>
      <c r="S29" s="399">
        <v>60000</v>
      </c>
      <c r="T29" s="399"/>
      <c r="U29" s="449"/>
      <c r="V29" s="399"/>
    </row>
    <row r="30" s="390" customFormat="1" ht="15" customHeight="1" spans="1:22">
      <c r="A30" s="392" t="s">
        <v>245</v>
      </c>
      <c r="B30" s="399">
        <v>0</v>
      </c>
      <c r="C30" s="399">
        <v>0</v>
      </c>
      <c r="D30" s="399">
        <v>0</v>
      </c>
      <c r="E30" s="399">
        <v>1</v>
      </c>
      <c r="F30" s="399">
        <v>0</v>
      </c>
      <c r="G30" s="399">
        <v>0</v>
      </c>
      <c r="H30" s="399">
        <v>0</v>
      </c>
      <c r="I30" s="399">
        <v>186</v>
      </c>
      <c r="J30" s="399">
        <v>389711</v>
      </c>
      <c r="K30" s="399"/>
      <c r="L30" s="399">
        <v>48</v>
      </c>
      <c r="M30" s="399">
        <v>2</v>
      </c>
      <c r="N30" s="399">
        <v>16</v>
      </c>
      <c r="O30" s="399">
        <v>89776</v>
      </c>
      <c r="P30" s="399"/>
      <c r="Q30" s="399">
        <v>248976</v>
      </c>
      <c r="R30" s="449">
        <v>468245</v>
      </c>
      <c r="S30" s="399">
        <v>576826</v>
      </c>
      <c r="T30" s="399"/>
      <c r="U30" s="449"/>
      <c r="V30" s="399"/>
    </row>
    <row r="31" s="390" customFormat="1" ht="15" customHeight="1" spans="1:22">
      <c r="A31" s="392" t="s">
        <v>246</v>
      </c>
      <c r="B31" s="399">
        <v>0</v>
      </c>
      <c r="C31" s="399">
        <v>0</v>
      </c>
      <c r="D31" s="399">
        <v>0</v>
      </c>
      <c r="E31" s="399">
        <v>5</v>
      </c>
      <c r="F31" s="399">
        <v>0</v>
      </c>
      <c r="G31" s="399">
        <v>0</v>
      </c>
      <c r="H31" s="399">
        <v>0</v>
      </c>
      <c r="I31" s="399">
        <v>1</v>
      </c>
      <c r="J31" s="399">
        <v>40248</v>
      </c>
      <c r="K31" s="399"/>
      <c r="L31" s="399">
        <v>0</v>
      </c>
      <c r="M31" s="399">
        <v>4</v>
      </c>
      <c r="N31" s="399">
        <v>0</v>
      </c>
      <c r="O31" s="399">
        <v>2589</v>
      </c>
      <c r="P31" s="399">
        <v>0.3</v>
      </c>
      <c r="Q31" s="399">
        <v>32048</v>
      </c>
      <c r="R31" s="449">
        <v>43219</v>
      </c>
      <c r="S31" s="399">
        <v>52897</v>
      </c>
      <c r="T31" s="399">
        <v>0</v>
      </c>
      <c r="U31" s="449">
        <v>8</v>
      </c>
      <c r="V31" s="399">
        <v>10</v>
      </c>
    </row>
    <row r="32" s="390" customFormat="1" ht="15" customHeight="1" spans="1:22">
      <c r="A32" s="392" t="s">
        <v>247</v>
      </c>
      <c r="B32" s="399">
        <v>0</v>
      </c>
      <c r="C32" s="399">
        <v>0</v>
      </c>
      <c r="D32" s="399">
        <v>0</v>
      </c>
      <c r="E32" s="399">
        <v>15</v>
      </c>
      <c r="F32" s="399">
        <v>0</v>
      </c>
      <c r="G32" s="399">
        <v>0</v>
      </c>
      <c r="H32" s="399">
        <v>0</v>
      </c>
      <c r="I32" s="399">
        <v>8</v>
      </c>
      <c r="J32" s="399">
        <v>215648</v>
      </c>
      <c r="K32" s="399">
        <v>12</v>
      </c>
      <c r="L32" s="399">
        <v>67</v>
      </c>
      <c r="M32" s="399">
        <v>0</v>
      </c>
      <c r="N32" s="399">
        <v>9</v>
      </c>
      <c r="O32" s="399">
        <v>245000</v>
      </c>
      <c r="P32" s="399">
        <v>35.7</v>
      </c>
      <c r="Q32" s="399">
        <v>256815</v>
      </c>
      <c r="R32" s="449">
        <v>486579</v>
      </c>
      <c r="S32" s="399">
        <v>598756</v>
      </c>
      <c r="T32" s="399">
        <v>10</v>
      </c>
      <c r="U32" s="449">
        <v>10</v>
      </c>
      <c r="V32" s="399">
        <v>15</v>
      </c>
    </row>
    <row r="33" s="390" customFormat="1" ht="15" customHeight="1" spans="1:22">
      <c r="A33" s="392" t="s">
        <v>248</v>
      </c>
      <c r="B33" s="399">
        <v>0</v>
      </c>
      <c r="C33" s="399">
        <v>0</v>
      </c>
      <c r="D33" s="399">
        <v>1</v>
      </c>
      <c r="E33" s="399">
        <v>0</v>
      </c>
      <c r="F33" s="399">
        <v>0</v>
      </c>
      <c r="G33" s="399">
        <v>0</v>
      </c>
      <c r="H33" s="399">
        <v>0</v>
      </c>
      <c r="I33" s="399">
        <v>37</v>
      </c>
      <c r="J33" s="399">
        <v>326879</v>
      </c>
      <c r="K33" s="399">
        <v>52</v>
      </c>
      <c r="L33" s="399">
        <v>2</v>
      </c>
      <c r="M33" s="399">
        <v>14</v>
      </c>
      <c r="N33" s="399">
        <v>35</v>
      </c>
      <c r="O33" s="399">
        <v>119286</v>
      </c>
      <c r="P33" s="399">
        <v>38</v>
      </c>
      <c r="Q33" s="399">
        <v>236879</v>
      </c>
      <c r="R33" s="449">
        <v>446708</v>
      </c>
      <c r="S33" s="399">
        <v>549800</v>
      </c>
      <c r="T33" s="399">
        <v>45</v>
      </c>
      <c r="U33" s="449">
        <v>80</v>
      </c>
      <c r="V33" s="399">
        <v>100</v>
      </c>
    </row>
    <row r="34" s="390" customFormat="1" ht="15" customHeight="1" spans="1:22">
      <c r="A34" s="392" t="s">
        <v>249</v>
      </c>
      <c r="B34" s="399">
        <v>0</v>
      </c>
      <c r="C34" s="399">
        <v>0</v>
      </c>
      <c r="D34" s="399">
        <v>0</v>
      </c>
      <c r="E34" s="399">
        <v>9</v>
      </c>
      <c r="F34" s="399">
        <v>0</v>
      </c>
      <c r="G34" s="399">
        <v>0</v>
      </c>
      <c r="H34" s="399">
        <v>0</v>
      </c>
      <c r="I34" s="399">
        <v>19</v>
      </c>
      <c r="J34" s="399">
        <v>332564</v>
      </c>
      <c r="K34" s="399">
        <v>95</v>
      </c>
      <c r="L34" s="399">
        <v>0</v>
      </c>
      <c r="M34" s="399">
        <v>15</v>
      </c>
      <c r="N34" s="399">
        <v>15</v>
      </c>
      <c r="O34" s="399">
        <v>148133</v>
      </c>
      <c r="P34" s="399">
        <v>20</v>
      </c>
      <c r="Q34" s="399">
        <v>289764</v>
      </c>
      <c r="R34" s="449">
        <v>482678</v>
      </c>
      <c r="S34" s="399">
        <v>536598</v>
      </c>
      <c r="T34" s="399">
        <v>10</v>
      </c>
      <c r="U34" s="449">
        <v>10</v>
      </c>
      <c r="V34" s="399">
        <v>10</v>
      </c>
    </row>
    <row r="35" s="390" customFormat="1" ht="27" customHeight="1" spans="1:22">
      <c r="A35" s="414" t="s">
        <v>250</v>
      </c>
      <c r="B35" s="432">
        <v>0</v>
      </c>
      <c r="C35" s="432">
        <v>0</v>
      </c>
      <c r="D35" s="432">
        <v>1</v>
      </c>
      <c r="E35" s="439">
        <v>30</v>
      </c>
      <c r="F35" s="432">
        <v>0</v>
      </c>
      <c r="G35" s="432">
        <v>0</v>
      </c>
      <c r="H35" s="432">
        <v>0</v>
      </c>
      <c r="I35" s="439">
        <v>246</v>
      </c>
      <c r="J35" s="439">
        <v>457545.5</v>
      </c>
      <c r="K35" s="439"/>
      <c r="L35" s="432">
        <v>123</v>
      </c>
      <c r="M35" s="439">
        <v>78</v>
      </c>
      <c r="N35" s="439">
        <v>115</v>
      </c>
      <c r="O35" s="439">
        <v>402213</v>
      </c>
      <c r="P35" s="439"/>
      <c r="Q35" s="432">
        <v>1427582.5</v>
      </c>
      <c r="R35" s="432">
        <v>3636498.96</v>
      </c>
      <c r="S35" s="432">
        <v>3636498.96</v>
      </c>
      <c r="T35" s="447">
        <v>40</v>
      </c>
      <c r="U35" s="447">
        <v>71</v>
      </c>
      <c r="V35" s="447">
        <v>80</v>
      </c>
    </row>
    <row r="36" hidden="1" spans="1:1">
      <c r="A36" s="385" t="s">
        <v>252</v>
      </c>
    </row>
    <row r="37" hidden="1" spans="1:1">
      <c r="A37" s="385" t="s">
        <v>253</v>
      </c>
    </row>
    <row r="38" hidden="1" spans="1:1">
      <c r="A38" s="224" t="s">
        <v>254</v>
      </c>
    </row>
    <row r="39" s="177" customFormat="1" hidden="1" spans="1:1">
      <c r="A39" s="4" t="s">
        <v>255</v>
      </c>
    </row>
  </sheetData>
  <mergeCells count="9">
    <mergeCell ref="A1:V1"/>
    <mergeCell ref="A2:C2"/>
    <mergeCell ref="B3:E3"/>
    <mergeCell ref="F3:H3"/>
    <mergeCell ref="I3:K3"/>
    <mergeCell ref="L3:P3"/>
    <mergeCell ref="Q3:S3"/>
    <mergeCell ref="T3:V3"/>
    <mergeCell ref="A3:A5"/>
  </mergeCells>
  <pageMargins left="0.699305555555556" right="0.699305555555556" top="0.75" bottom="0.75" header="0.3" footer="0.3"/>
  <pageSetup paperSize="9" scale="55" orientation="landscape" horizontalDpi="1200" verticalDpi="1200"/>
  <headerFooter/>
  <rowBreaks count="1" manualBreakCount="1">
    <brk id="34" max="21" man="1"/>
  </rowBreaks>
  <ignoredErrors>
    <ignoredError sqref="J6" formulaRange="1"/>
  </ignoredError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F31"/>
  <sheetViews>
    <sheetView showZeros="0" workbookViewId="0">
      <selection activeCell="A1" sqref="A1:AF1"/>
    </sheetView>
  </sheetViews>
  <sheetFormatPr defaultColWidth="9" defaultRowHeight="13.5"/>
  <cols>
    <col min="1" max="1" width="18" customWidth="1"/>
    <col min="2" max="2" width="5.75" customWidth="1"/>
    <col min="3" max="3" width="7.125" customWidth="1"/>
    <col min="4" max="4" width="6.875" customWidth="1"/>
    <col min="5" max="15" width="5.75" customWidth="1"/>
    <col min="16" max="16" width="7" customWidth="1"/>
    <col min="17" max="20" width="5.75" customWidth="1"/>
    <col min="21" max="26" width="5.75" style="4" customWidth="1"/>
    <col min="27" max="27" width="8.625" customWidth="1"/>
    <col min="28" max="28" width="8.5" customWidth="1"/>
    <col min="29" max="29" width="7.625" customWidth="1"/>
    <col min="30" max="32" width="5.75" customWidth="1"/>
  </cols>
  <sheetData>
    <row r="1" ht="27" customHeight="1" spans="1:32">
      <c r="A1" s="377" t="s">
        <v>256</v>
      </c>
      <c r="B1" s="377"/>
      <c r="C1" s="377"/>
      <c r="D1" s="377"/>
      <c r="E1" s="377"/>
      <c r="F1" s="377"/>
      <c r="G1" s="377"/>
      <c r="H1" s="377"/>
      <c r="I1" s="377"/>
      <c r="J1" s="377"/>
      <c r="K1" s="377"/>
      <c r="L1" s="377"/>
      <c r="M1" s="377"/>
      <c r="N1" s="377"/>
      <c r="O1" s="377"/>
      <c r="P1" s="377"/>
      <c r="Q1" s="377"/>
      <c r="R1" s="377"/>
      <c r="S1" s="377"/>
      <c r="T1" s="377"/>
      <c r="U1" s="377"/>
      <c r="V1" s="377"/>
      <c r="W1" s="377"/>
      <c r="X1" s="377"/>
      <c r="Y1" s="377"/>
      <c r="Z1" s="377"/>
      <c r="AA1" s="377"/>
      <c r="AB1" s="377"/>
      <c r="AC1" s="377"/>
      <c r="AD1" s="377"/>
      <c r="AE1" s="377"/>
      <c r="AF1" s="377"/>
    </row>
    <row r="2" s="428" customFormat="1" ht="16.5" customHeight="1" spans="1:26">
      <c r="A2" s="390" t="s">
        <v>43</v>
      </c>
      <c r="U2" s="434"/>
      <c r="V2" s="434"/>
      <c r="W2" s="434"/>
      <c r="X2" s="434"/>
      <c r="Y2" s="434"/>
      <c r="Z2" s="434"/>
    </row>
    <row r="3" s="390" customFormat="1" ht="21.75" customHeight="1" spans="1:32">
      <c r="A3" s="167" t="s">
        <v>212</v>
      </c>
      <c r="B3" s="395" t="s">
        <v>257</v>
      </c>
      <c r="C3" s="396"/>
      <c r="D3" s="396"/>
      <c r="E3" s="396"/>
      <c r="F3" s="396"/>
      <c r="G3" s="396"/>
      <c r="H3" s="396"/>
      <c r="I3" s="396"/>
      <c r="J3" s="396"/>
      <c r="K3" s="396"/>
      <c r="L3" s="396"/>
      <c r="M3" s="396"/>
      <c r="N3" s="396"/>
      <c r="O3" s="396"/>
      <c r="P3" s="396"/>
      <c r="Q3" s="396"/>
      <c r="R3" s="396"/>
      <c r="S3" s="396"/>
      <c r="T3" s="397"/>
      <c r="U3" s="410" t="s">
        <v>258</v>
      </c>
      <c r="V3" s="410"/>
      <c r="W3" s="410"/>
      <c r="X3" s="410"/>
      <c r="Y3" s="410"/>
      <c r="Z3" s="410"/>
      <c r="AA3" s="395" t="s">
        <v>259</v>
      </c>
      <c r="AB3" s="396"/>
      <c r="AC3" s="397"/>
      <c r="AD3" s="395" t="s">
        <v>260</v>
      </c>
      <c r="AE3" s="396"/>
      <c r="AF3" s="397"/>
    </row>
    <row r="4" s="390" customFormat="1" ht="23.25" customHeight="1" spans="1:32">
      <c r="A4" s="167"/>
      <c r="B4" s="429" t="s">
        <v>261</v>
      </c>
      <c r="C4" s="395" t="s">
        <v>262</v>
      </c>
      <c r="D4" s="396"/>
      <c r="E4" s="396"/>
      <c r="F4" s="396"/>
      <c r="G4" s="396"/>
      <c r="H4" s="396"/>
      <c r="I4" s="397"/>
      <c r="J4" s="395" t="s">
        <v>263</v>
      </c>
      <c r="K4" s="396"/>
      <c r="L4" s="396"/>
      <c r="M4" s="396"/>
      <c r="N4" s="396"/>
      <c r="O4" s="396"/>
      <c r="P4" s="396"/>
      <c r="Q4" s="397"/>
      <c r="R4" s="395" t="s">
        <v>264</v>
      </c>
      <c r="S4" s="396"/>
      <c r="T4" s="397"/>
      <c r="U4" s="407" t="s">
        <v>265</v>
      </c>
      <c r="V4" s="408"/>
      <c r="W4" s="408"/>
      <c r="X4" s="420"/>
      <c r="Y4" s="435" t="s">
        <v>266</v>
      </c>
      <c r="Z4" s="435" t="s">
        <v>267</v>
      </c>
      <c r="AA4" s="436" t="s">
        <v>231</v>
      </c>
      <c r="AB4" s="436" t="s">
        <v>232</v>
      </c>
      <c r="AC4" s="436" t="s">
        <v>233</v>
      </c>
      <c r="AD4" s="436" t="s">
        <v>231</v>
      </c>
      <c r="AE4" s="436" t="s">
        <v>232</v>
      </c>
      <c r="AF4" s="436" t="s">
        <v>233</v>
      </c>
    </row>
    <row r="5" s="390" customFormat="1" ht="57.75" customHeight="1" spans="1:32">
      <c r="A5" s="167"/>
      <c r="B5" s="430"/>
      <c r="C5" s="167" t="s">
        <v>268</v>
      </c>
      <c r="D5" s="167" t="s">
        <v>269</v>
      </c>
      <c r="E5" s="167" t="s">
        <v>270</v>
      </c>
      <c r="F5" s="167" t="s">
        <v>271</v>
      </c>
      <c r="G5" s="167" t="s">
        <v>272</v>
      </c>
      <c r="H5" s="167" t="s">
        <v>273</v>
      </c>
      <c r="I5" s="167" t="s">
        <v>274</v>
      </c>
      <c r="J5" s="433" t="s">
        <v>275</v>
      </c>
      <c r="K5" s="433" t="s">
        <v>276</v>
      </c>
      <c r="L5" s="433" t="s">
        <v>277</v>
      </c>
      <c r="M5" s="433" t="s">
        <v>278</v>
      </c>
      <c r="N5" s="433" t="s">
        <v>279</v>
      </c>
      <c r="O5" s="433" t="s">
        <v>280</v>
      </c>
      <c r="P5" s="433" t="s">
        <v>281</v>
      </c>
      <c r="Q5" s="433" t="s">
        <v>282</v>
      </c>
      <c r="R5" s="167" t="s">
        <v>283</v>
      </c>
      <c r="S5" s="167" t="s">
        <v>284</v>
      </c>
      <c r="T5" s="167" t="s">
        <v>285</v>
      </c>
      <c r="U5" s="410" t="s">
        <v>286</v>
      </c>
      <c r="V5" s="410" t="s">
        <v>287</v>
      </c>
      <c r="W5" s="410" t="s">
        <v>288</v>
      </c>
      <c r="X5" s="410" t="s">
        <v>289</v>
      </c>
      <c r="Y5" s="437"/>
      <c r="Z5" s="437"/>
      <c r="AA5" s="438"/>
      <c r="AB5" s="438"/>
      <c r="AC5" s="438"/>
      <c r="AD5" s="438"/>
      <c r="AE5" s="438"/>
      <c r="AF5" s="438"/>
    </row>
    <row r="6" s="390" customFormat="1" ht="18" customHeight="1" spans="1:32">
      <c r="A6" s="167"/>
      <c r="B6" s="167" t="s">
        <v>126</v>
      </c>
      <c r="C6" s="167" t="s">
        <v>126</v>
      </c>
      <c r="D6" s="167" t="s">
        <v>126</v>
      </c>
      <c r="E6" s="167" t="s">
        <v>126</v>
      </c>
      <c r="F6" s="167" t="s">
        <v>126</v>
      </c>
      <c r="G6" s="167" t="s">
        <v>126</v>
      </c>
      <c r="H6" s="167" t="s">
        <v>126</v>
      </c>
      <c r="I6" s="167" t="s">
        <v>165</v>
      </c>
      <c r="J6" s="167" t="s">
        <v>126</v>
      </c>
      <c r="K6" s="167" t="s">
        <v>126</v>
      </c>
      <c r="L6" s="167" t="s">
        <v>126</v>
      </c>
      <c r="M6" s="167" t="s">
        <v>126</v>
      </c>
      <c r="N6" s="167" t="s">
        <v>126</v>
      </c>
      <c r="O6" s="167" t="s">
        <v>126</v>
      </c>
      <c r="P6" s="167" t="s">
        <v>126</v>
      </c>
      <c r="Q6" s="167" t="s">
        <v>126</v>
      </c>
      <c r="R6" s="167" t="s">
        <v>139</v>
      </c>
      <c r="S6" s="167" t="s">
        <v>139</v>
      </c>
      <c r="T6" s="167" t="s">
        <v>139</v>
      </c>
      <c r="U6" s="410" t="s">
        <v>130</v>
      </c>
      <c r="V6" s="410" t="s">
        <v>126</v>
      </c>
      <c r="W6" s="410" t="s">
        <v>126</v>
      </c>
      <c r="X6" s="410" t="s">
        <v>126</v>
      </c>
      <c r="Y6" s="410" t="s">
        <v>126</v>
      </c>
      <c r="Z6" s="410" t="s">
        <v>126</v>
      </c>
      <c r="AA6" s="167" t="s">
        <v>234</v>
      </c>
      <c r="AB6" s="167" t="s">
        <v>234</v>
      </c>
      <c r="AC6" s="167" t="s">
        <v>234</v>
      </c>
      <c r="AD6" s="167" t="s">
        <v>235</v>
      </c>
      <c r="AE6" s="167" t="s">
        <v>235</v>
      </c>
      <c r="AF6" s="167" t="s">
        <v>235</v>
      </c>
    </row>
    <row r="7" s="390" customFormat="1" ht="27.95" customHeight="1" spans="1:32">
      <c r="A7" s="391" t="s">
        <v>236</v>
      </c>
      <c r="B7" s="399">
        <f t="shared" ref="B7:Z7" si="0">SUM(B8:B15)</f>
        <v>1</v>
      </c>
      <c r="C7" s="399">
        <f t="shared" si="0"/>
        <v>1</v>
      </c>
      <c r="D7" s="399">
        <f t="shared" si="0"/>
        <v>0</v>
      </c>
      <c r="E7" s="399">
        <f t="shared" si="0"/>
        <v>0</v>
      </c>
      <c r="F7" s="399">
        <f t="shared" si="0"/>
        <v>0</v>
      </c>
      <c r="G7" s="399">
        <f t="shared" si="0"/>
        <v>6</v>
      </c>
      <c r="H7" s="399">
        <f t="shared" si="0"/>
        <v>0</v>
      </c>
      <c r="I7" s="399">
        <f t="shared" si="0"/>
        <v>1164</v>
      </c>
      <c r="J7" s="399">
        <f t="shared" si="0"/>
        <v>0</v>
      </c>
      <c r="K7" s="399">
        <v>0</v>
      </c>
      <c r="L7" s="399">
        <f t="shared" si="0"/>
        <v>0</v>
      </c>
      <c r="M7" s="399">
        <f t="shared" si="0"/>
        <v>0</v>
      </c>
      <c r="N7" s="399">
        <f t="shared" si="0"/>
        <v>0</v>
      </c>
      <c r="O7" s="399">
        <f t="shared" si="0"/>
        <v>1</v>
      </c>
      <c r="P7" s="399">
        <f t="shared" si="0"/>
        <v>0</v>
      </c>
      <c r="Q7" s="399">
        <f t="shared" si="0"/>
        <v>1</v>
      </c>
      <c r="R7" s="399">
        <f t="shared" si="0"/>
        <v>0</v>
      </c>
      <c r="S7" s="399">
        <f t="shared" si="0"/>
        <v>0</v>
      </c>
      <c r="T7" s="399">
        <f t="shared" si="0"/>
        <v>0</v>
      </c>
      <c r="U7" s="413">
        <f t="shared" si="0"/>
        <v>0</v>
      </c>
      <c r="V7" s="413">
        <f t="shared" si="0"/>
        <v>0</v>
      </c>
      <c r="W7" s="413">
        <f t="shared" si="0"/>
        <v>2</v>
      </c>
      <c r="X7" s="413">
        <f t="shared" si="0"/>
        <v>12</v>
      </c>
      <c r="Y7" s="413">
        <f t="shared" si="0"/>
        <v>10</v>
      </c>
      <c r="Z7" s="413">
        <f t="shared" si="0"/>
        <v>1</v>
      </c>
      <c r="AA7" s="399">
        <v>3685189</v>
      </c>
      <c r="AB7" s="399">
        <v>4493300</v>
      </c>
      <c r="AC7" s="399">
        <v>4493300</v>
      </c>
      <c r="AD7" s="399">
        <v>82</v>
      </c>
      <c r="AE7" s="399">
        <v>100</v>
      </c>
      <c r="AF7" s="399">
        <v>100</v>
      </c>
    </row>
    <row r="8" s="390" customFormat="1" ht="21.95" customHeight="1" spans="1:32">
      <c r="A8" s="392" t="s">
        <v>239</v>
      </c>
      <c r="B8" s="399">
        <v>0</v>
      </c>
      <c r="C8" s="399">
        <v>0</v>
      </c>
      <c r="D8" s="399">
        <v>0</v>
      </c>
      <c r="E8" s="399">
        <v>0</v>
      </c>
      <c r="F8" s="399">
        <v>0</v>
      </c>
      <c r="G8" s="399">
        <v>0</v>
      </c>
      <c r="H8" s="399">
        <v>0</v>
      </c>
      <c r="I8" s="399">
        <v>66</v>
      </c>
      <c r="J8" s="399">
        <v>0</v>
      </c>
      <c r="K8" s="399">
        <v>0</v>
      </c>
      <c r="L8" s="399">
        <v>0</v>
      </c>
      <c r="M8" s="399">
        <v>0</v>
      </c>
      <c r="N8" s="399">
        <v>0</v>
      </c>
      <c r="O8" s="399">
        <v>0</v>
      </c>
      <c r="P8" s="399">
        <v>0</v>
      </c>
      <c r="Q8" s="399">
        <v>0</v>
      </c>
      <c r="R8" s="399">
        <v>0</v>
      </c>
      <c r="S8" s="399">
        <v>0</v>
      </c>
      <c r="T8" s="399">
        <v>0</v>
      </c>
      <c r="U8" s="413">
        <v>0</v>
      </c>
      <c r="V8" s="413">
        <v>0</v>
      </c>
      <c r="W8" s="413">
        <v>0</v>
      </c>
      <c r="X8" s="413">
        <v>0</v>
      </c>
      <c r="Y8" s="413">
        <v>0</v>
      </c>
      <c r="Z8" s="413">
        <v>0</v>
      </c>
      <c r="AA8" s="399"/>
      <c r="AB8" s="399"/>
      <c r="AC8" s="399"/>
      <c r="AD8" s="399"/>
      <c r="AE8" s="399"/>
      <c r="AF8" s="399"/>
    </row>
    <row r="9" s="390" customFormat="1" ht="21.95" customHeight="1" spans="1:32">
      <c r="A9" s="392" t="s">
        <v>240</v>
      </c>
      <c r="B9" s="399">
        <v>0</v>
      </c>
      <c r="C9" s="399">
        <v>0</v>
      </c>
      <c r="D9" s="399">
        <v>0</v>
      </c>
      <c r="E9" s="399">
        <v>0</v>
      </c>
      <c r="F9" s="399">
        <v>0</v>
      </c>
      <c r="G9" s="399">
        <v>2</v>
      </c>
      <c r="H9" s="399">
        <v>0</v>
      </c>
      <c r="I9" s="399">
        <v>10</v>
      </c>
      <c r="J9" s="399">
        <v>0</v>
      </c>
      <c r="K9" s="399">
        <v>0</v>
      </c>
      <c r="L9" s="399">
        <v>0</v>
      </c>
      <c r="M9" s="399">
        <v>0</v>
      </c>
      <c r="N9" s="399">
        <v>0</v>
      </c>
      <c r="O9" s="399">
        <v>0</v>
      </c>
      <c r="P9" s="399">
        <v>0</v>
      </c>
      <c r="Q9" s="399">
        <v>0</v>
      </c>
      <c r="R9" s="399">
        <v>0</v>
      </c>
      <c r="S9" s="399">
        <v>0</v>
      </c>
      <c r="T9" s="399">
        <v>0</v>
      </c>
      <c r="U9" s="413">
        <v>0</v>
      </c>
      <c r="V9" s="413">
        <v>0</v>
      </c>
      <c r="W9" s="413">
        <v>0</v>
      </c>
      <c r="X9" s="413">
        <v>0</v>
      </c>
      <c r="Y9" s="413">
        <v>0</v>
      </c>
      <c r="Z9" s="413">
        <v>0</v>
      </c>
      <c r="AA9" s="399"/>
      <c r="AB9" s="399"/>
      <c r="AC9" s="399"/>
      <c r="AD9" s="399"/>
      <c r="AE9" s="399"/>
      <c r="AF9" s="399"/>
    </row>
    <row r="10" s="390" customFormat="1" ht="21.95" customHeight="1" spans="1:32">
      <c r="A10" s="167" t="s">
        <v>245</v>
      </c>
      <c r="B10" s="399">
        <v>0</v>
      </c>
      <c r="C10" s="399">
        <v>0</v>
      </c>
      <c r="D10" s="399">
        <v>0</v>
      </c>
      <c r="E10" s="399">
        <v>0</v>
      </c>
      <c r="F10" s="399">
        <v>0</v>
      </c>
      <c r="G10" s="399">
        <v>0</v>
      </c>
      <c r="H10" s="399">
        <v>0</v>
      </c>
      <c r="I10" s="399">
        <v>60</v>
      </c>
      <c r="J10" s="399">
        <v>0</v>
      </c>
      <c r="K10" s="399">
        <v>0</v>
      </c>
      <c r="L10" s="399">
        <v>0</v>
      </c>
      <c r="M10" s="399">
        <v>0</v>
      </c>
      <c r="N10" s="399">
        <v>0</v>
      </c>
      <c r="O10" s="399">
        <v>0</v>
      </c>
      <c r="P10" s="399">
        <v>0</v>
      </c>
      <c r="Q10" s="399">
        <v>0</v>
      </c>
      <c r="R10" s="399">
        <v>0</v>
      </c>
      <c r="S10" s="399">
        <v>0</v>
      </c>
      <c r="T10" s="399">
        <v>0</v>
      </c>
      <c r="U10" s="413">
        <v>0</v>
      </c>
      <c r="V10" s="413">
        <v>0</v>
      </c>
      <c r="W10" s="413">
        <v>0</v>
      </c>
      <c r="X10" s="413">
        <v>4</v>
      </c>
      <c r="Y10" s="413">
        <v>2</v>
      </c>
      <c r="Z10" s="413">
        <v>0</v>
      </c>
      <c r="AA10" s="399"/>
      <c r="AB10" s="399"/>
      <c r="AC10" s="399"/>
      <c r="AD10" s="399"/>
      <c r="AE10" s="399"/>
      <c r="AF10" s="399"/>
    </row>
    <row r="11" s="390" customFormat="1" ht="21.95" customHeight="1" spans="1:32">
      <c r="A11" s="392" t="s">
        <v>242</v>
      </c>
      <c r="B11" s="399">
        <v>0</v>
      </c>
      <c r="C11" s="399">
        <v>0</v>
      </c>
      <c r="D11" s="399">
        <v>0</v>
      </c>
      <c r="E11" s="399">
        <v>0</v>
      </c>
      <c r="F11" s="399">
        <v>0</v>
      </c>
      <c r="G11" s="399">
        <v>0</v>
      </c>
      <c r="H11" s="399">
        <v>0</v>
      </c>
      <c r="I11" s="399">
        <v>0</v>
      </c>
      <c r="J11" s="399">
        <v>0</v>
      </c>
      <c r="K11" s="399">
        <v>0</v>
      </c>
      <c r="L11" s="399">
        <v>0</v>
      </c>
      <c r="M11" s="399">
        <v>0</v>
      </c>
      <c r="N11" s="399">
        <v>0</v>
      </c>
      <c r="O11" s="399">
        <v>0</v>
      </c>
      <c r="P11" s="399">
        <v>0</v>
      </c>
      <c r="Q11" s="399">
        <v>0</v>
      </c>
      <c r="R11" s="399">
        <v>0</v>
      </c>
      <c r="S11" s="399">
        <v>0</v>
      </c>
      <c r="T11" s="399">
        <v>0</v>
      </c>
      <c r="U11" s="413">
        <v>0</v>
      </c>
      <c r="V11" s="413">
        <v>0</v>
      </c>
      <c r="W11" s="413">
        <v>1</v>
      </c>
      <c r="X11" s="413">
        <v>1</v>
      </c>
      <c r="Y11" s="413">
        <v>3</v>
      </c>
      <c r="Z11" s="413">
        <v>0</v>
      </c>
      <c r="AA11" s="399"/>
      <c r="AB11" s="399"/>
      <c r="AC11" s="399"/>
      <c r="AD11" s="399"/>
      <c r="AE11" s="399"/>
      <c r="AF11" s="399"/>
    </row>
    <row r="12" s="390" customFormat="1" ht="21.95" customHeight="1" spans="1:32">
      <c r="A12" s="392" t="s">
        <v>244</v>
      </c>
      <c r="B12" s="399">
        <v>1</v>
      </c>
      <c r="C12" s="399">
        <v>0</v>
      </c>
      <c r="D12" s="399">
        <v>0</v>
      </c>
      <c r="E12" s="399">
        <v>0</v>
      </c>
      <c r="F12" s="399">
        <v>0</v>
      </c>
      <c r="G12" s="399">
        <v>0</v>
      </c>
      <c r="H12" s="399">
        <v>0</v>
      </c>
      <c r="I12" s="399">
        <v>120</v>
      </c>
      <c r="J12" s="399">
        <v>0</v>
      </c>
      <c r="K12" s="399">
        <v>0</v>
      </c>
      <c r="L12" s="399">
        <v>0</v>
      </c>
      <c r="M12" s="399">
        <v>0</v>
      </c>
      <c r="N12" s="399">
        <v>0</v>
      </c>
      <c r="O12" s="399">
        <v>0</v>
      </c>
      <c r="P12" s="399">
        <v>0</v>
      </c>
      <c r="Q12" s="399">
        <v>0</v>
      </c>
      <c r="R12" s="399">
        <v>0</v>
      </c>
      <c r="S12" s="399">
        <v>0</v>
      </c>
      <c r="T12" s="399">
        <v>0</v>
      </c>
      <c r="U12" s="413">
        <v>0</v>
      </c>
      <c r="V12" s="413">
        <v>0</v>
      </c>
      <c r="W12" s="413">
        <v>1</v>
      </c>
      <c r="X12" s="413">
        <v>0</v>
      </c>
      <c r="Y12" s="413">
        <v>1</v>
      </c>
      <c r="Z12" s="413">
        <v>1</v>
      </c>
      <c r="AA12" s="399"/>
      <c r="AB12" s="399"/>
      <c r="AC12" s="399"/>
      <c r="AD12" s="399"/>
      <c r="AE12" s="399"/>
      <c r="AF12" s="399"/>
    </row>
    <row r="13" s="390" customFormat="1" ht="21.95" customHeight="1" spans="1:32">
      <c r="A13" s="392" t="s">
        <v>243</v>
      </c>
      <c r="B13" s="399">
        <v>0</v>
      </c>
      <c r="C13" s="399">
        <v>0</v>
      </c>
      <c r="D13" s="399">
        <v>0</v>
      </c>
      <c r="E13" s="399">
        <v>0</v>
      </c>
      <c r="F13" s="399">
        <v>0</v>
      </c>
      <c r="G13" s="399">
        <v>2</v>
      </c>
      <c r="H13" s="399">
        <v>0</v>
      </c>
      <c r="I13" s="399">
        <v>130</v>
      </c>
      <c r="J13" s="399">
        <v>0</v>
      </c>
      <c r="K13" s="399">
        <v>0</v>
      </c>
      <c r="L13" s="399">
        <v>0</v>
      </c>
      <c r="M13" s="399">
        <v>0</v>
      </c>
      <c r="N13" s="399">
        <v>0</v>
      </c>
      <c r="O13" s="399">
        <v>0</v>
      </c>
      <c r="P13" s="399">
        <v>0</v>
      </c>
      <c r="Q13" s="399">
        <v>0</v>
      </c>
      <c r="R13" s="399">
        <v>0</v>
      </c>
      <c r="S13" s="399">
        <v>0</v>
      </c>
      <c r="T13" s="399">
        <v>0</v>
      </c>
      <c r="U13" s="413">
        <v>0</v>
      </c>
      <c r="V13" s="413">
        <v>0</v>
      </c>
      <c r="W13" s="413">
        <v>0</v>
      </c>
      <c r="X13" s="413">
        <v>1</v>
      </c>
      <c r="Y13" s="413">
        <v>0</v>
      </c>
      <c r="Z13" s="413">
        <v>0</v>
      </c>
      <c r="AA13" s="399"/>
      <c r="AB13" s="399"/>
      <c r="AC13" s="399"/>
      <c r="AD13" s="399"/>
      <c r="AE13" s="399"/>
      <c r="AF13" s="399"/>
    </row>
    <row r="14" s="390" customFormat="1" ht="21.95" customHeight="1" spans="1:32">
      <c r="A14" s="392" t="s">
        <v>246</v>
      </c>
      <c r="B14" s="431">
        <v>0</v>
      </c>
      <c r="C14" s="431">
        <v>1</v>
      </c>
      <c r="D14" s="431">
        <v>0</v>
      </c>
      <c r="E14" s="431">
        <v>0</v>
      </c>
      <c r="F14" s="431">
        <v>0</v>
      </c>
      <c r="G14" s="431">
        <v>0</v>
      </c>
      <c r="H14" s="431">
        <v>0</v>
      </c>
      <c r="I14" s="431">
        <v>0</v>
      </c>
      <c r="J14" s="399">
        <v>0</v>
      </c>
      <c r="K14" s="399">
        <v>0</v>
      </c>
      <c r="L14" s="399">
        <v>0</v>
      </c>
      <c r="M14" s="399">
        <v>0</v>
      </c>
      <c r="N14" s="399">
        <v>0</v>
      </c>
      <c r="O14" s="431">
        <v>0</v>
      </c>
      <c r="P14" s="431">
        <v>0</v>
      </c>
      <c r="Q14" s="431">
        <v>0</v>
      </c>
      <c r="R14" s="431">
        <v>0</v>
      </c>
      <c r="S14" s="431">
        <v>0</v>
      </c>
      <c r="T14" s="431">
        <v>0</v>
      </c>
      <c r="U14" s="415">
        <v>0</v>
      </c>
      <c r="V14" s="415">
        <v>0</v>
      </c>
      <c r="W14" s="415">
        <v>0</v>
      </c>
      <c r="X14" s="415">
        <v>1</v>
      </c>
      <c r="Y14" s="415">
        <v>0</v>
      </c>
      <c r="Z14" s="415">
        <v>0</v>
      </c>
      <c r="AA14" s="431"/>
      <c r="AB14" s="431"/>
      <c r="AC14" s="431"/>
      <c r="AD14" s="399"/>
      <c r="AE14" s="399"/>
      <c r="AF14" s="399"/>
    </row>
    <row r="15" s="390" customFormat="1" ht="21.95" customHeight="1" spans="1:32">
      <c r="A15" s="392" t="s">
        <v>248</v>
      </c>
      <c r="B15" s="399">
        <v>0</v>
      </c>
      <c r="C15" s="399">
        <v>0</v>
      </c>
      <c r="D15" s="399">
        <v>0</v>
      </c>
      <c r="E15" s="399">
        <v>0</v>
      </c>
      <c r="F15" s="399">
        <v>0</v>
      </c>
      <c r="G15" s="399">
        <v>2</v>
      </c>
      <c r="H15" s="399">
        <v>0</v>
      </c>
      <c r="I15" s="399">
        <v>778</v>
      </c>
      <c r="J15" s="399">
        <v>0</v>
      </c>
      <c r="K15" s="399">
        <v>0</v>
      </c>
      <c r="L15" s="399">
        <v>0</v>
      </c>
      <c r="M15" s="399">
        <v>0</v>
      </c>
      <c r="N15" s="399">
        <v>0</v>
      </c>
      <c r="O15" s="399">
        <v>1</v>
      </c>
      <c r="P15" s="399">
        <v>0</v>
      </c>
      <c r="Q15" s="399">
        <v>1</v>
      </c>
      <c r="R15" s="399">
        <v>0</v>
      </c>
      <c r="S15" s="399">
        <v>0</v>
      </c>
      <c r="T15" s="399">
        <v>0</v>
      </c>
      <c r="U15" s="413">
        <v>0</v>
      </c>
      <c r="V15" s="413">
        <v>0</v>
      </c>
      <c r="W15" s="413">
        <v>0</v>
      </c>
      <c r="X15" s="413">
        <v>5</v>
      </c>
      <c r="Y15" s="413">
        <v>4</v>
      </c>
      <c r="Z15" s="413">
        <v>0</v>
      </c>
      <c r="AA15" s="399"/>
      <c r="AB15" s="399"/>
      <c r="AC15" s="399"/>
      <c r="AD15" s="399"/>
      <c r="AE15" s="399"/>
      <c r="AF15" s="399"/>
    </row>
    <row r="16" s="390" customFormat="1" ht="27" customHeight="1" spans="1:32">
      <c r="A16" s="392" t="s">
        <v>250</v>
      </c>
      <c r="B16" s="399">
        <v>0</v>
      </c>
      <c r="C16" s="399">
        <v>1</v>
      </c>
      <c r="D16" s="399">
        <v>0</v>
      </c>
      <c r="E16" s="399">
        <v>0</v>
      </c>
      <c r="F16" s="399">
        <v>0</v>
      </c>
      <c r="G16" s="399">
        <v>4</v>
      </c>
      <c r="H16" s="399">
        <v>0</v>
      </c>
      <c r="I16" s="399">
        <v>1070</v>
      </c>
      <c r="J16" s="399">
        <v>0</v>
      </c>
      <c r="K16" s="399">
        <v>0</v>
      </c>
      <c r="L16" s="399">
        <v>0</v>
      </c>
      <c r="M16" s="399">
        <v>0</v>
      </c>
      <c r="N16" s="399">
        <v>0</v>
      </c>
      <c r="O16" s="399">
        <v>1</v>
      </c>
      <c r="P16" s="399">
        <v>0</v>
      </c>
      <c r="Q16" s="399">
        <v>1</v>
      </c>
      <c r="R16" s="399">
        <v>0</v>
      </c>
      <c r="S16" s="399">
        <v>0</v>
      </c>
      <c r="T16" s="399">
        <v>0</v>
      </c>
      <c r="U16" s="413">
        <v>0</v>
      </c>
      <c r="V16" s="413">
        <v>0</v>
      </c>
      <c r="W16" s="413">
        <v>1</v>
      </c>
      <c r="X16" s="413">
        <v>12</v>
      </c>
      <c r="Y16" s="413">
        <v>9</v>
      </c>
      <c r="Z16" s="413">
        <v>0</v>
      </c>
      <c r="AA16" s="399">
        <v>2564895</v>
      </c>
      <c r="AB16" s="399">
        <v>3636498.96</v>
      </c>
      <c r="AC16" s="399">
        <v>3636498.96</v>
      </c>
      <c r="AD16" s="399">
        <v>75</v>
      </c>
      <c r="AE16" s="399">
        <v>100</v>
      </c>
      <c r="AF16" s="399">
        <v>100</v>
      </c>
    </row>
    <row r="17" s="390" customFormat="1" ht="21.95" customHeight="1" spans="1:32">
      <c r="A17" s="391" t="s">
        <v>251</v>
      </c>
      <c r="B17" s="399">
        <f t="shared" ref="B17:Z17" si="1">SUM((B18:B26))</f>
        <v>1</v>
      </c>
      <c r="C17" s="399">
        <f t="shared" si="1"/>
        <v>1</v>
      </c>
      <c r="D17" s="399">
        <f t="shared" si="1"/>
        <v>0</v>
      </c>
      <c r="E17" s="399">
        <f t="shared" si="1"/>
        <v>0</v>
      </c>
      <c r="F17" s="399">
        <f t="shared" si="1"/>
        <v>0</v>
      </c>
      <c r="G17" s="399">
        <f t="shared" si="1"/>
        <v>14</v>
      </c>
      <c r="H17" s="399">
        <f t="shared" si="1"/>
        <v>0</v>
      </c>
      <c r="I17" s="399">
        <f t="shared" si="1"/>
        <v>1216</v>
      </c>
      <c r="J17" s="399">
        <f t="shared" si="1"/>
        <v>0</v>
      </c>
      <c r="K17" s="399">
        <f t="shared" si="1"/>
        <v>0</v>
      </c>
      <c r="L17" s="399">
        <f t="shared" si="1"/>
        <v>0</v>
      </c>
      <c r="M17" s="399">
        <f t="shared" si="1"/>
        <v>0</v>
      </c>
      <c r="N17" s="399">
        <f t="shared" si="1"/>
        <v>2</v>
      </c>
      <c r="O17" s="399">
        <f t="shared" si="1"/>
        <v>1</v>
      </c>
      <c r="P17" s="399">
        <f t="shared" si="1"/>
        <v>0</v>
      </c>
      <c r="Q17" s="399">
        <f t="shared" si="1"/>
        <v>4</v>
      </c>
      <c r="R17" s="399">
        <f t="shared" si="1"/>
        <v>0</v>
      </c>
      <c r="S17" s="399">
        <f t="shared" si="1"/>
        <v>0</v>
      </c>
      <c r="T17" s="399">
        <f t="shared" si="1"/>
        <v>0</v>
      </c>
      <c r="U17" s="413">
        <f t="shared" si="1"/>
        <v>0</v>
      </c>
      <c r="V17" s="413">
        <v>1</v>
      </c>
      <c r="W17" s="413">
        <f t="shared" si="1"/>
        <v>5</v>
      </c>
      <c r="X17" s="413">
        <f t="shared" si="1"/>
        <v>23</v>
      </c>
      <c r="Y17" s="413">
        <f t="shared" si="1"/>
        <v>18</v>
      </c>
      <c r="Z17" s="413">
        <f t="shared" si="1"/>
        <v>5</v>
      </c>
      <c r="AA17" s="399">
        <v>3685189</v>
      </c>
      <c r="AB17" s="399">
        <v>4493300</v>
      </c>
      <c r="AC17" s="399">
        <v>4493300</v>
      </c>
      <c r="AD17" s="399">
        <v>82</v>
      </c>
      <c r="AE17" s="399">
        <v>100</v>
      </c>
      <c r="AF17" s="399">
        <v>100</v>
      </c>
    </row>
    <row r="18" s="390" customFormat="1" ht="21.95" customHeight="1" spans="1:32">
      <c r="A18" s="392" t="s">
        <v>239</v>
      </c>
      <c r="B18" s="399">
        <v>0</v>
      </c>
      <c r="C18" s="399">
        <v>0</v>
      </c>
      <c r="D18" s="399">
        <v>0</v>
      </c>
      <c r="E18" s="399">
        <v>0</v>
      </c>
      <c r="F18" s="399">
        <v>0</v>
      </c>
      <c r="G18" s="399">
        <v>0</v>
      </c>
      <c r="H18" s="399">
        <v>0</v>
      </c>
      <c r="I18" s="399">
        <v>66</v>
      </c>
      <c r="J18" s="399">
        <v>0</v>
      </c>
      <c r="K18" s="399">
        <v>0</v>
      </c>
      <c r="L18" s="399">
        <v>0</v>
      </c>
      <c r="M18" s="399">
        <v>0</v>
      </c>
      <c r="N18" s="399">
        <v>0</v>
      </c>
      <c r="O18" s="399">
        <v>0</v>
      </c>
      <c r="P18" s="399">
        <v>0</v>
      </c>
      <c r="Q18" s="399">
        <v>0</v>
      </c>
      <c r="R18" s="399">
        <v>0</v>
      </c>
      <c r="S18" s="399">
        <v>0</v>
      </c>
      <c r="T18" s="399">
        <v>0</v>
      </c>
      <c r="U18" s="413">
        <v>0</v>
      </c>
      <c r="V18" s="413">
        <v>0</v>
      </c>
      <c r="W18" s="413">
        <v>0</v>
      </c>
      <c r="X18" s="413">
        <v>0</v>
      </c>
      <c r="Y18" s="413">
        <v>0</v>
      </c>
      <c r="Z18" s="413">
        <v>0</v>
      </c>
      <c r="AA18" s="399"/>
      <c r="AB18" s="399"/>
      <c r="AC18" s="399"/>
      <c r="AD18" s="399"/>
      <c r="AE18" s="399"/>
      <c r="AF18" s="399"/>
    </row>
    <row r="19" s="390" customFormat="1" ht="21.95" customHeight="1" spans="1:32">
      <c r="A19" s="392" t="s">
        <v>240</v>
      </c>
      <c r="B19" s="399">
        <v>0</v>
      </c>
      <c r="C19" s="399">
        <v>0</v>
      </c>
      <c r="D19" s="399">
        <v>0</v>
      </c>
      <c r="E19" s="399">
        <v>0</v>
      </c>
      <c r="F19" s="399">
        <v>0</v>
      </c>
      <c r="G19" s="399">
        <v>2</v>
      </c>
      <c r="H19" s="399">
        <v>0</v>
      </c>
      <c r="I19" s="399">
        <v>10</v>
      </c>
      <c r="J19" s="399">
        <v>0</v>
      </c>
      <c r="K19" s="399">
        <v>0</v>
      </c>
      <c r="L19" s="399">
        <v>0</v>
      </c>
      <c r="M19" s="399">
        <v>0</v>
      </c>
      <c r="N19" s="399">
        <v>0</v>
      </c>
      <c r="O19" s="399">
        <v>0</v>
      </c>
      <c r="P19" s="399">
        <v>0</v>
      </c>
      <c r="Q19" s="399">
        <v>0</v>
      </c>
      <c r="R19" s="399">
        <v>0</v>
      </c>
      <c r="S19" s="399">
        <v>0</v>
      </c>
      <c r="T19" s="399">
        <v>0</v>
      </c>
      <c r="U19" s="413">
        <v>0</v>
      </c>
      <c r="V19" s="413">
        <v>0</v>
      </c>
      <c r="W19" s="413">
        <v>1</v>
      </c>
      <c r="X19" s="413">
        <v>7</v>
      </c>
      <c r="Y19" s="413">
        <v>0</v>
      </c>
      <c r="Z19" s="413">
        <v>0</v>
      </c>
      <c r="AA19" s="399"/>
      <c r="AB19" s="399"/>
      <c r="AC19" s="399"/>
      <c r="AD19" s="399"/>
      <c r="AE19" s="399"/>
      <c r="AF19" s="399"/>
    </row>
    <row r="20" s="390" customFormat="1" ht="21.95" customHeight="1" spans="1:32">
      <c r="A20" s="167" t="s">
        <v>245</v>
      </c>
      <c r="B20" s="399">
        <v>0</v>
      </c>
      <c r="C20" s="399">
        <v>0</v>
      </c>
      <c r="D20" s="399">
        <v>0</v>
      </c>
      <c r="E20" s="399">
        <v>0</v>
      </c>
      <c r="F20" s="399">
        <v>0</v>
      </c>
      <c r="G20" s="399">
        <v>0</v>
      </c>
      <c r="H20" s="399">
        <v>0</v>
      </c>
      <c r="I20" s="399">
        <v>60</v>
      </c>
      <c r="J20" s="399">
        <v>0</v>
      </c>
      <c r="K20" s="399">
        <v>0</v>
      </c>
      <c r="L20" s="399">
        <v>0</v>
      </c>
      <c r="M20" s="399">
        <v>0</v>
      </c>
      <c r="N20" s="399">
        <v>0</v>
      </c>
      <c r="O20" s="399">
        <v>0</v>
      </c>
      <c r="P20" s="399">
        <v>0</v>
      </c>
      <c r="Q20" s="399">
        <v>0</v>
      </c>
      <c r="R20" s="399">
        <v>0</v>
      </c>
      <c r="S20" s="399">
        <v>0</v>
      </c>
      <c r="T20" s="399">
        <v>0</v>
      </c>
      <c r="U20" s="413">
        <v>0</v>
      </c>
      <c r="V20" s="413">
        <v>0</v>
      </c>
      <c r="W20" s="413">
        <v>1</v>
      </c>
      <c r="X20" s="413">
        <v>4</v>
      </c>
      <c r="Y20" s="413">
        <v>2</v>
      </c>
      <c r="Z20" s="413">
        <v>0</v>
      </c>
      <c r="AA20" s="399"/>
      <c r="AB20" s="399"/>
      <c r="AC20" s="399"/>
      <c r="AD20" s="399"/>
      <c r="AE20" s="399"/>
      <c r="AF20" s="399"/>
    </row>
    <row r="21" s="390" customFormat="1" ht="21.95" customHeight="1" spans="1:32">
      <c r="A21" s="392" t="s">
        <v>242</v>
      </c>
      <c r="B21" s="399">
        <v>0</v>
      </c>
      <c r="C21" s="399">
        <v>0</v>
      </c>
      <c r="D21" s="399">
        <v>0</v>
      </c>
      <c r="E21" s="399">
        <v>0</v>
      </c>
      <c r="F21" s="399">
        <v>0</v>
      </c>
      <c r="G21" s="399">
        <v>0</v>
      </c>
      <c r="H21" s="399">
        <v>0</v>
      </c>
      <c r="I21" s="399">
        <v>52</v>
      </c>
      <c r="J21" s="399">
        <v>0</v>
      </c>
      <c r="K21" s="399">
        <v>0</v>
      </c>
      <c r="L21" s="399">
        <v>0</v>
      </c>
      <c r="M21" s="399">
        <v>0</v>
      </c>
      <c r="N21" s="399">
        <v>1</v>
      </c>
      <c r="O21" s="399">
        <v>0</v>
      </c>
      <c r="P21" s="399">
        <v>0</v>
      </c>
      <c r="Q21" s="399">
        <v>1</v>
      </c>
      <c r="R21" s="399">
        <v>0</v>
      </c>
      <c r="S21" s="399">
        <v>0</v>
      </c>
      <c r="T21" s="399">
        <v>0</v>
      </c>
      <c r="U21" s="413">
        <v>0</v>
      </c>
      <c r="V21" s="413">
        <v>0</v>
      </c>
      <c r="W21" s="413">
        <v>1</v>
      </c>
      <c r="X21" s="413">
        <v>1</v>
      </c>
      <c r="Y21" s="413">
        <v>3</v>
      </c>
      <c r="Z21" s="413">
        <v>0</v>
      </c>
      <c r="AA21" s="399"/>
      <c r="AB21" s="399"/>
      <c r="AC21" s="399"/>
      <c r="AD21" s="399"/>
      <c r="AE21" s="399"/>
      <c r="AF21" s="399"/>
    </row>
    <row r="22" s="390" customFormat="1" ht="21.95" customHeight="1" spans="1:32">
      <c r="A22" s="392" t="s">
        <v>244</v>
      </c>
      <c r="B22" s="399">
        <v>1</v>
      </c>
      <c r="C22" s="399">
        <v>0</v>
      </c>
      <c r="D22" s="399">
        <v>0</v>
      </c>
      <c r="E22" s="399">
        <v>0</v>
      </c>
      <c r="F22" s="399">
        <v>0</v>
      </c>
      <c r="G22" s="399">
        <v>0</v>
      </c>
      <c r="H22" s="399">
        <v>0</v>
      </c>
      <c r="I22" s="399">
        <v>120</v>
      </c>
      <c r="J22" s="399">
        <v>0</v>
      </c>
      <c r="K22" s="399">
        <v>0</v>
      </c>
      <c r="L22" s="399">
        <v>0</v>
      </c>
      <c r="M22" s="399">
        <v>0</v>
      </c>
      <c r="N22" s="399">
        <v>0</v>
      </c>
      <c r="O22" s="399">
        <v>0</v>
      </c>
      <c r="P22" s="399">
        <v>0</v>
      </c>
      <c r="Q22" s="399">
        <v>0</v>
      </c>
      <c r="R22" s="399">
        <v>0</v>
      </c>
      <c r="S22" s="399">
        <v>0</v>
      </c>
      <c r="T22" s="399">
        <v>0</v>
      </c>
      <c r="U22" s="413">
        <v>0</v>
      </c>
      <c r="V22" s="413">
        <v>0</v>
      </c>
      <c r="W22" s="413">
        <v>1</v>
      </c>
      <c r="X22" s="413">
        <v>0</v>
      </c>
      <c r="Y22" s="413">
        <v>1</v>
      </c>
      <c r="Z22" s="413">
        <v>1</v>
      </c>
      <c r="AA22" s="399"/>
      <c r="AB22" s="399"/>
      <c r="AC22" s="399"/>
      <c r="AD22" s="399"/>
      <c r="AE22" s="399"/>
      <c r="AF22" s="399"/>
    </row>
    <row r="23" s="390" customFormat="1" ht="21.95" customHeight="1" spans="1:32">
      <c r="A23" s="392" t="s">
        <v>243</v>
      </c>
      <c r="B23" s="399">
        <v>0</v>
      </c>
      <c r="C23" s="399">
        <v>0</v>
      </c>
      <c r="D23" s="399">
        <v>0</v>
      </c>
      <c r="E23" s="399">
        <v>0</v>
      </c>
      <c r="F23" s="399">
        <v>0</v>
      </c>
      <c r="G23" s="399">
        <v>2</v>
      </c>
      <c r="H23" s="399">
        <v>0</v>
      </c>
      <c r="I23" s="399">
        <v>130</v>
      </c>
      <c r="J23" s="399">
        <v>0</v>
      </c>
      <c r="K23" s="399">
        <v>0</v>
      </c>
      <c r="L23" s="399">
        <v>0</v>
      </c>
      <c r="M23" s="399">
        <v>0</v>
      </c>
      <c r="N23" s="399">
        <v>0</v>
      </c>
      <c r="O23" s="399">
        <v>0</v>
      </c>
      <c r="P23" s="399">
        <v>0</v>
      </c>
      <c r="Q23" s="399">
        <v>0</v>
      </c>
      <c r="R23" s="399">
        <v>0</v>
      </c>
      <c r="S23" s="399">
        <v>0</v>
      </c>
      <c r="T23" s="399">
        <v>0</v>
      </c>
      <c r="U23" s="413">
        <v>0</v>
      </c>
      <c r="V23" s="413">
        <v>0</v>
      </c>
      <c r="W23" s="413">
        <v>0</v>
      </c>
      <c r="X23" s="413">
        <v>1</v>
      </c>
      <c r="Y23" s="413">
        <v>0</v>
      </c>
      <c r="Z23" s="413">
        <v>0</v>
      </c>
      <c r="AA23" s="399"/>
      <c r="AB23" s="399"/>
      <c r="AC23" s="399"/>
      <c r="AD23" s="399"/>
      <c r="AE23" s="399"/>
      <c r="AF23" s="399"/>
    </row>
    <row r="24" s="390" customFormat="1" ht="21.95" customHeight="1" spans="1:32">
      <c r="A24" s="392" t="s">
        <v>246</v>
      </c>
      <c r="B24" s="431">
        <v>0</v>
      </c>
      <c r="C24" s="431">
        <v>1</v>
      </c>
      <c r="D24" s="431">
        <v>0</v>
      </c>
      <c r="E24" s="431">
        <v>0</v>
      </c>
      <c r="F24" s="431">
        <v>0</v>
      </c>
      <c r="G24" s="431">
        <v>3</v>
      </c>
      <c r="H24" s="431">
        <v>0</v>
      </c>
      <c r="I24" s="431">
        <v>0</v>
      </c>
      <c r="J24" s="399">
        <v>0</v>
      </c>
      <c r="K24" s="399">
        <v>0</v>
      </c>
      <c r="L24" s="399">
        <v>0</v>
      </c>
      <c r="M24" s="399">
        <v>0</v>
      </c>
      <c r="N24" s="399">
        <v>0</v>
      </c>
      <c r="O24" s="399">
        <v>0</v>
      </c>
      <c r="P24" s="399">
        <v>0</v>
      </c>
      <c r="Q24" s="399">
        <v>0</v>
      </c>
      <c r="R24" s="399">
        <v>0</v>
      </c>
      <c r="S24" s="399">
        <v>0</v>
      </c>
      <c r="T24" s="399">
        <v>0</v>
      </c>
      <c r="U24" s="415">
        <v>0</v>
      </c>
      <c r="V24" s="415">
        <v>0</v>
      </c>
      <c r="W24" s="415">
        <v>0</v>
      </c>
      <c r="X24" s="415">
        <v>1</v>
      </c>
      <c r="Y24" s="415">
        <v>0</v>
      </c>
      <c r="Z24" s="415">
        <v>0</v>
      </c>
      <c r="AA24" s="431"/>
      <c r="AB24" s="431"/>
      <c r="AC24" s="431"/>
      <c r="AD24" s="431"/>
      <c r="AE24" s="431"/>
      <c r="AF24" s="431"/>
    </row>
    <row r="25" s="390" customFormat="1" ht="21.95" customHeight="1" spans="1:32">
      <c r="A25" s="392" t="s">
        <v>248</v>
      </c>
      <c r="B25" s="399">
        <v>0</v>
      </c>
      <c r="C25" s="399">
        <v>0</v>
      </c>
      <c r="D25" s="399">
        <v>0</v>
      </c>
      <c r="E25" s="399">
        <v>0</v>
      </c>
      <c r="F25" s="399">
        <v>0</v>
      </c>
      <c r="G25" s="399">
        <v>2</v>
      </c>
      <c r="H25" s="399">
        <v>0</v>
      </c>
      <c r="I25" s="399">
        <v>778</v>
      </c>
      <c r="J25" s="399">
        <v>0</v>
      </c>
      <c r="K25" s="399">
        <v>0</v>
      </c>
      <c r="L25" s="399">
        <v>0</v>
      </c>
      <c r="M25" s="399">
        <v>0</v>
      </c>
      <c r="N25" s="399">
        <v>0</v>
      </c>
      <c r="O25" s="399">
        <v>1</v>
      </c>
      <c r="P25" s="399">
        <v>0</v>
      </c>
      <c r="Q25" s="399">
        <v>1</v>
      </c>
      <c r="R25" s="399">
        <v>0</v>
      </c>
      <c r="S25" s="399">
        <v>0</v>
      </c>
      <c r="T25" s="399">
        <v>0</v>
      </c>
      <c r="U25" s="413">
        <v>0</v>
      </c>
      <c r="V25" s="413">
        <v>0</v>
      </c>
      <c r="W25" s="413">
        <v>0</v>
      </c>
      <c r="X25" s="413">
        <v>5</v>
      </c>
      <c r="Y25" s="413">
        <v>4</v>
      </c>
      <c r="Z25" s="413">
        <v>0</v>
      </c>
      <c r="AA25" s="399"/>
      <c r="AB25" s="399"/>
      <c r="AC25" s="399"/>
      <c r="AD25" s="399"/>
      <c r="AE25" s="399"/>
      <c r="AF25" s="399"/>
    </row>
    <row r="26" s="390" customFormat="1" ht="21.95" customHeight="1" spans="1:32">
      <c r="A26" s="392" t="s">
        <v>249</v>
      </c>
      <c r="B26" s="432">
        <v>0</v>
      </c>
      <c r="C26" s="432">
        <v>0</v>
      </c>
      <c r="D26" s="432">
        <v>0</v>
      </c>
      <c r="E26" s="432">
        <v>0</v>
      </c>
      <c r="F26" s="432">
        <v>0</v>
      </c>
      <c r="G26" s="432">
        <v>5</v>
      </c>
      <c r="H26" s="432">
        <v>0</v>
      </c>
      <c r="I26" s="432">
        <v>0</v>
      </c>
      <c r="J26" s="432">
        <v>0</v>
      </c>
      <c r="K26" s="432">
        <v>0</v>
      </c>
      <c r="L26" s="432">
        <v>0</v>
      </c>
      <c r="M26" s="432">
        <v>0</v>
      </c>
      <c r="N26" s="432">
        <v>1</v>
      </c>
      <c r="O26" s="432">
        <v>0</v>
      </c>
      <c r="P26" s="432">
        <v>0</v>
      </c>
      <c r="Q26" s="432">
        <v>2</v>
      </c>
      <c r="R26" s="432">
        <v>0</v>
      </c>
      <c r="S26" s="432">
        <v>0</v>
      </c>
      <c r="T26" s="432">
        <v>0</v>
      </c>
      <c r="U26" s="421">
        <v>0</v>
      </c>
      <c r="V26" s="421">
        <v>0</v>
      </c>
      <c r="W26" s="421">
        <v>1</v>
      </c>
      <c r="X26" s="421">
        <v>4</v>
      </c>
      <c r="Y26" s="421">
        <v>8</v>
      </c>
      <c r="Z26" s="421">
        <v>4</v>
      </c>
      <c r="AA26" s="399"/>
      <c r="AB26" s="399"/>
      <c r="AC26" s="399"/>
      <c r="AD26" s="432"/>
      <c r="AE26" s="432"/>
      <c r="AF26" s="432"/>
    </row>
    <row r="27" s="390" customFormat="1" ht="33" customHeight="1" spans="1:32">
      <c r="A27" s="392" t="s">
        <v>250</v>
      </c>
      <c r="B27" s="432">
        <v>0</v>
      </c>
      <c r="C27" s="432">
        <v>1</v>
      </c>
      <c r="D27" s="432">
        <v>0</v>
      </c>
      <c r="E27" s="432">
        <v>0</v>
      </c>
      <c r="F27" s="432">
        <v>0</v>
      </c>
      <c r="G27" s="432">
        <v>5</v>
      </c>
      <c r="H27" s="432">
        <v>0</v>
      </c>
      <c r="I27" s="432">
        <v>1070</v>
      </c>
      <c r="J27" s="432">
        <v>0</v>
      </c>
      <c r="K27" s="432">
        <v>0</v>
      </c>
      <c r="L27" s="432">
        <v>0</v>
      </c>
      <c r="M27" s="432">
        <v>0</v>
      </c>
      <c r="N27" s="432">
        <v>2</v>
      </c>
      <c r="O27" s="432">
        <v>1</v>
      </c>
      <c r="P27" s="432">
        <v>0</v>
      </c>
      <c r="Q27" s="432">
        <v>4</v>
      </c>
      <c r="R27" s="432">
        <v>0</v>
      </c>
      <c r="S27" s="432">
        <v>0</v>
      </c>
      <c r="T27" s="432">
        <v>0</v>
      </c>
      <c r="U27" s="421">
        <v>0</v>
      </c>
      <c r="V27" s="421">
        <v>0</v>
      </c>
      <c r="W27" s="421">
        <v>2</v>
      </c>
      <c r="X27" s="421">
        <v>12</v>
      </c>
      <c r="Y27" s="421">
        <v>15</v>
      </c>
      <c r="Z27" s="421">
        <v>4</v>
      </c>
      <c r="AA27" s="439">
        <v>2564895</v>
      </c>
      <c r="AB27" s="439">
        <v>3636499</v>
      </c>
      <c r="AC27" s="439">
        <v>3636498.96</v>
      </c>
      <c r="AD27" s="399">
        <v>75</v>
      </c>
      <c r="AE27" s="399">
        <v>100</v>
      </c>
      <c r="AF27" s="399">
        <v>100</v>
      </c>
    </row>
    <row r="28" hidden="1" spans="1:32">
      <c r="A28" s="385" t="s">
        <v>252</v>
      </c>
      <c r="B28" s="224"/>
      <c r="C28" s="224"/>
      <c r="D28" s="224"/>
      <c r="E28" s="224"/>
      <c r="F28" s="224"/>
      <c r="G28" s="224"/>
      <c r="H28" s="224"/>
      <c r="I28" s="224"/>
      <c r="J28" s="224"/>
      <c r="K28" s="224"/>
      <c r="L28" s="224"/>
      <c r="M28" s="224"/>
      <c r="N28" s="224"/>
      <c r="O28" s="224"/>
      <c r="P28" s="224"/>
      <c r="Q28" s="224"/>
      <c r="R28" s="224"/>
      <c r="S28" s="224"/>
      <c r="T28" s="224"/>
      <c r="AA28" s="224"/>
      <c r="AB28" s="224"/>
      <c r="AC28" s="224"/>
      <c r="AD28" s="224"/>
      <c r="AE28" s="224"/>
      <c r="AF28" s="224"/>
    </row>
    <row r="29" hidden="1" spans="1:32">
      <c r="A29" s="385" t="s">
        <v>253</v>
      </c>
      <c r="B29" s="224"/>
      <c r="C29" s="224"/>
      <c r="D29" s="224"/>
      <c r="E29" s="224"/>
      <c r="F29" s="224"/>
      <c r="G29" s="224"/>
      <c r="H29" s="224"/>
      <c r="I29" s="224"/>
      <c r="J29" s="224"/>
      <c r="K29" s="224"/>
      <c r="L29" s="224"/>
      <c r="M29" s="224"/>
      <c r="N29" s="224"/>
      <c r="O29" s="224"/>
      <c r="P29" s="224"/>
      <c r="Q29" s="224"/>
      <c r="R29" s="224"/>
      <c r="S29" s="224"/>
      <c r="T29" s="224"/>
      <c r="AA29" s="224"/>
      <c r="AB29" s="224"/>
      <c r="AC29" s="224"/>
      <c r="AD29" s="224"/>
      <c r="AE29" s="224"/>
      <c r="AF29" s="224"/>
    </row>
    <row r="30" hidden="1" spans="1:32">
      <c r="A30" s="224" t="s">
        <v>254</v>
      </c>
      <c r="B30" s="224"/>
      <c r="C30" s="224"/>
      <c r="D30" s="224"/>
      <c r="E30" s="224"/>
      <c r="F30" s="224"/>
      <c r="G30" s="224"/>
      <c r="H30" s="224"/>
      <c r="I30" s="224"/>
      <c r="J30" s="224"/>
      <c r="K30" s="224"/>
      <c r="L30" s="224"/>
      <c r="M30" s="224"/>
      <c r="N30" s="224"/>
      <c r="O30" s="224"/>
      <c r="P30" s="224"/>
      <c r="Q30" s="224"/>
      <c r="R30" s="224"/>
      <c r="S30" s="224"/>
      <c r="T30" s="224"/>
      <c r="AA30" s="224"/>
      <c r="AB30" s="224"/>
      <c r="AC30" s="224"/>
      <c r="AD30" s="224"/>
      <c r="AE30" s="224"/>
      <c r="AF30" s="224"/>
    </row>
    <row r="31" hidden="1" spans="1:1">
      <c r="A31" s="4" t="s">
        <v>255</v>
      </c>
    </row>
  </sheetData>
  <mergeCells count="19">
    <mergeCell ref="A1:AF1"/>
    <mergeCell ref="B3:T3"/>
    <mergeCell ref="U3:Z3"/>
    <mergeCell ref="AA3:AC3"/>
    <mergeCell ref="AD3:AF3"/>
    <mergeCell ref="C4:I4"/>
    <mergeCell ref="J4:Q4"/>
    <mergeCell ref="R4:T4"/>
    <mergeCell ref="U4:X4"/>
    <mergeCell ref="A3:A6"/>
    <mergeCell ref="B4:B5"/>
    <mergeCell ref="Y4:Y5"/>
    <mergeCell ref="Z4:Z5"/>
    <mergeCell ref="AA4:AA5"/>
    <mergeCell ref="AB4:AB5"/>
    <mergeCell ref="AC4:AC5"/>
    <mergeCell ref="AD4:AD5"/>
    <mergeCell ref="AE4:AE5"/>
    <mergeCell ref="AF4:AF5"/>
  </mergeCells>
  <printOptions horizontalCentered="1"/>
  <pageMargins left="0.25" right="0.25" top="0.75" bottom="0.75" header="0.3" footer="0.3"/>
  <pageSetup paperSize="9" scale="66" orientation="landscape" horizontalDpi="300" verticalDpi="3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D41"/>
  <sheetViews>
    <sheetView showZeros="0" workbookViewId="0">
      <selection activeCell="A1" sqref="A1:AD1"/>
    </sheetView>
  </sheetViews>
  <sheetFormatPr defaultColWidth="9" defaultRowHeight="13.5"/>
  <cols>
    <col min="1" max="1" width="18.125" customWidth="1"/>
    <col min="2" max="4" width="6.875" customWidth="1"/>
    <col min="5" max="5" width="8" customWidth="1"/>
    <col min="6" max="9" width="6.875" customWidth="1"/>
    <col min="10" max="10" width="8.25" customWidth="1"/>
    <col min="11" max="11" width="6.875" customWidth="1"/>
    <col min="12" max="12" width="10.25" customWidth="1"/>
    <col min="13" max="14" width="8.625" customWidth="1"/>
    <col min="15" max="15" width="6.875" customWidth="1"/>
    <col min="16" max="16" width="6.875" style="178" customWidth="1"/>
    <col min="17" max="23" width="6.875" customWidth="1"/>
    <col min="24" max="24" width="10.75" style="177" customWidth="1"/>
    <col min="25" max="27" width="6.875" style="177" customWidth="1"/>
    <col min="28" max="29" width="6.875" style="405" customWidth="1"/>
    <col min="30" max="30" width="7.875" style="405" customWidth="1"/>
  </cols>
  <sheetData>
    <row r="1" ht="24.75" customHeight="1" spans="1:30">
      <c r="A1" s="377" t="s">
        <v>290</v>
      </c>
      <c r="B1" s="377"/>
      <c r="C1" s="377"/>
      <c r="D1" s="377"/>
      <c r="E1" s="377"/>
      <c r="F1" s="377"/>
      <c r="G1" s="377"/>
      <c r="H1" s="377"/>
      <c r="I1" s="377"/>
      <c r="J1" s="377"/>
      <c r="K1" s="377"/>
      <c r="L1" s="377"/>
      <c r="M1" s="377"/>
      <c r="N1" s="377"/>
      <c r="O1" s="377"/>
      <c r="P1" s="377"/>
      <c r="Q1" s="377"/>
      <c r="R1" s="377"/>
      <c r="S1" s="377"/>
      <c r="T1" s="377"/>
      <c r="U1" s="377"/>
      <c r="V1" s="377"/>
      <c r="W1" s="377"/>
      <c r="X1" s="377"/>
      <c r="Y1" s="377"/>
      <c r="Z1" s="377"/>
      <c r="AA1" s="377"/>
      <c r="AB1" s="377"/>
      <c r="AC1" s="377"/>
      <c r="AD1" s="377"/>
    </row>
    <row r="2" spans="1:1">
      <c r="A2" s="390" t="s">
        <v>291</v>
      </c>
    </row>
    <row r="3" s="402" customFormat="1" ht="32.25" customHeight="1" spans="1:30">
      <c r="A3" s="406" t="s">
        <v>212</v>
      </c>
      <c r="B3" s="407" t="s">
        <v>292</v>
      </c>
      <c r="C3" s="408"/>
      <c r="D3" s="408"/>
      <c r="E3" s="408"/>
      <c r="F3" s="408"/>
      <c r="G3" s="408"/>
      <c r="H3" s="408"/>
      <c r="I3" s="420"/>
      <c r="J3" s="407" t="s">
        <v>293</v>
      </c>
      <c r="K3" s="408"/>
      <c r="L3" s="408"/>
      <c r="M3" s="408"/>
      <c r="N3" s="408"/>
      <c r="O3" s="408"/>
      <c r="P3" s="408"/>
      <c r="Q3" s="408"/>
      <c r="R3" s="420"/>
      <c r="S3" s="410" t="s">
        <v>294</v>
      </c>
      <c r="T3" s="410"/>
      <c r="U3" s="410"/>
      <c r="V3" s="413" t="s">
        <v>295</v>
      </c>
      <c r="W3" s="413"/>
      <c r="X3" s="410" t="s">
        <v>296</v>
      </c>
      <c r="Y3" s="407" t="s">
        <v>297</v>
      </c>
      <c r="Z3" s="408"/>
      <c r="AA3" s="420"/>
      <c r="AB3" s="424" t="s">
        <v>298</v>
      </c>
      <c r="AC3" s="425"/>
      <c r="AD3" s="426"/>
    </row>
    <row r="4" s="402" customFormat="1" ht="51" customHeight="1" spans="1:30">
      <c r="A4" s="409"/>
      <c r="B4" s="410" t="s">
        <v>88</v>
      </c>
      <c r="C4" s="410" t="s">
        <v>299</v>
      </c>
      <c r="D4" s="410" t="s">
        <v>300</v>
      </c>
      <c r="E4" s="410" t="s">
        <v>301</v>
      </c>
      <c r="F4" s="410" t="s">
        <v>88</v>
      </c>
      <c r="G4" s="410" t="s">
        <v>299</v>
      </c>
      <c r="H4" s="410" t="s">
        <v>300</v>
      </c>
      <c r="I4" s="410" t="s">
        <v>301</v>
      </c>
      <c r="J4" s="410" t="s">
        <v>302</v>
      </c>
      <c r="K4" s="410" t="s">
        <v>303</v>
      </c>
      <c r="L4" s="410" t="s">
        <v>304</v>
      </c>
      <c r="M4" s="410" t="s">
        <v>305</v>
      </c>
      <c r="N4" s="410" t="s">
        <v>306</v>
      </c>
      <c r="O4" s="410" t="s">
        <v>307</v>
      </c>
      <c r="P4" s="414" t="s">
        <v>307</v>
      </c>
      <c r="Q4" s="410" t="s">
        <v>308</v>
      </c>
      <c r="R4" s="410" t="s">
        <v>309</v>
      </c>
      <c r="S4" s="414" t="s">
        <v>310</v>
      </c>
      <c r="T4" s="414" t="s">
        <v>311</v>
      </c>
      <c r="U4" s="414" t="s">
        <v>312</v>
      </c>
      <c r="V4" s="414" t="s">
        <v>313</v>
      </c>
      <c r="W4" s="414" t="s">
        <v>314</v>
      </c>
      <c r="X4" s="414" t="s">
        <v>315</v>
      </c>
      <c r="Y4" s="414" t="s">
        <v>231</v>
      </c>
      <c r="Z4" s="414" t="s">
        <v>232</v>
      </c>
      <c r="AA4" s="414" t="s">
        <v>233</v>
      </c>
      <c r="AB4" s="414" t="s">
        <v>231</v>
      </c>
      <c r="AC4" s="414" t="s">
        <v>232</v>
      </c>
      <c r="AD4" s="414" t="s">
        <v>233</v>
      </c>
    </row>
    <row r="5" s="402" customFormat="1" ht="18" customHeight="1" spans="1:30">
      <c r="A5" s="411"/>
      <c r="B5" s="410" t="s">
        <v>316</v>
      </c>
      <c r="C5" s="410" t="s">
        <v>316</v>
      </c>
      <c r="D5" s="410" t="s">
        <v>316</v>
      </c>
      <c r="E5" s="410" t="s">
        <v>316</v>
      </c>
      <c r="F5" s="410" t="s">
        <v>317</v>
      </c>
      <c r="G5" s="410" t="s">
        <v>317</v>
      </c>
      <c r="H5" s="410" t="s">
        <v>317</v>
      </c>
      <c r="I5" s="410" t="s">
        <v>317</v>
      </c>
      <c r="J5" s="410" t="s">
        <v>316</v>
      </c>
      <c r="K5" s="410" t="s">
        <v>316</v>
      </c>
      <c r="L5" s="410" t="s">
        <v>165</v>
      </c>
      <c r="M5" s="410" t="s">
        <v>139</v>
      </c>
      <c r="N5" s="410" t="s">
        <v>126</v>
      </c>
      <c r="O5" s="410" t="s">
        <v>143</v>
      </c>
      <c r="P5" s="414" t="s">
        <v>121</v>
      </c>
      <c r="Q5" s="410" t="s">
        <v>143</v>
      </c>
      <c r="R5" s="410" t="s">
        <v>130</v>
      </c>
      <c r="S5" s="414" t="s">
        <v>316</v>
      </c>
      <c r="T5" s="414" t="s">
        <v>165</v>
      </c>
      <c r="U5" s="414" t="s">
        <v>130</v>
      </c>
      <c r="V5" s="414" t="s">
        <v>316</v>
      </c>
      <c r="W5" s="414" t="s">
        <v>139</v>
      </c>
      <c r="X5" s="414" t="s">
        <v>130</v>
      </c>
      <c r="Y5" s="414" t="s">
        <v>316</v>
      </c>
      <c r="Z5" s="414" t="s">
        <v>316</v>
      </c>
      <c r="AA5" s="414" t="s">
        <v>316</v>
      </c>
      <c r="AB5" s="410" t="s">
        <v>235</v>
      </c>
      <c r="AC5" s="410" t="s">
        <v>235</v>
      </c>
      <c r="AD5" s="410" t="s">
        <v>235</v>
      </c>
    </row>
    <row r="6" s="403" customFormat="1" ht="27.95" customHeight="1" spans="1:30">
      <c r="A6" s="412" t="s">
        <v>236</v>
      </c>
      <c r="B6" s="413">
        <f>SUM(B7:B16)</f>
        <v>110</v>
      </c>
      <c r="C6" s="413">
        <f t="shared" ref="C6:AA6" si="0">SUM(C7:C16)</f>
        <v>98</v>
      </c>
      <c r="D6" s="413">
        <f t="shared" si="0"/>
        <v>9</v>
      </c>
      <c r="E6" s="413">
        <f t="shared" si="0"/>
        <v>3</v>
      </c>
      <c r="F6" s="413">
        <f t="shared" si="0"/>
        <v>2879</v>
      </c>
      <c r="G6" s="413">
        <f t="shared" si="0"/>
        <v>2209</v>
      </c>
      <c r="H6" s="413">
        <f t="shared" si="0"/>
        <v>475</v>
      </c>
      <c r="I6" s="413">
        <f t="shared" si="0"/>
        <v>195</v>
      </c>
      <c r="J6" s="413">
        <f t="shared" si="0"/>
        <v>110</v>
      </c>
      <c r="K6" s="413">
        <f t="shared" si="0"/>
        <v>346</v>
      </c>
      <c r="L6" s="413">
        <f t="shared" si="0"/>
        <v>4448</v>
      </c>
      <c r="M6" s="413">
        <f t="shared" si="0"/>
        <v>112</v>
      </c>
      <c r="N6" s="413">
        <f t="shared" si="0"/>
        <v>3035</v>
      </c>
      <c r="O6" s="413">
        <f t="shared" si="0"/>
        <v>7464</v>
      </c>
      <c r="P6" s="421"/>
      <c r="Q6" s="413">
        <f t="shared" si="0"/>
        <v>2353</v>
      </c>
      <c r="R6" s="413">
        <f t="shared" si="0"/>
        <v>4</v>
      </c>
      <c r="S6" s="413">
        <f t="shared" si="0"/>
        <v>36</v>
      </c>
      <c r="T6" s="413">
        <f t="shared" si="0"/>
        <v>452</v>
      </c>
      <c r="U6" s="413">
        <f t="shared" si="0"/>
        <v>1114</v>
      </c>
      <c r="V6" s="413">
        <f t="shared" si="0"/>
        <v>0</v>
      </c>
      <c r="W6" s="413">
        <f t="shared" si="0"/>
        <v>0</v>
      </c>
      <c r="X6" s="413">
        <f t="shared" si="0"/>
        <v>5</v>
      </c>
      <c r="Y6" s="413">
        <f t="shared" si="0"/>
        <v>102</v>
      </c>
      <c r="Z6" s="413">
        <f t="shared" si="0"/>
        <v>121</v>
      </c>
      <c r="AA6" s="413">
        <f t="shared" si="0"/>
        <v>146</v>
      </c>
      <c r="AB6" s="413">
        <v>80</v>
      </c>
      <c r="AC6" s="413">
        <v>100</v>
      </c>
      <c r="AD6" s="413">
        <v>100</v>
      </c>
    </row>
    <row r="7" s="403" customFormat="1" ht="17.25" customHeight="1" spans="1:30">
      <c r="A7" s="414" t="s">
        <v>239</v>
      </c>
      <c r="B7" s="413">
        <v>2</v>
      </c>
      <c r="C7" s="413">
        <v>0</v>
      </c>
      <c r="D7" s="413">
        <v>2</v>
      </c>
      <c r="E7" s="413">
        <v>0</v>
      </c>
      <c r="F7" s="413">
        <v>50</v>
      </c>
      <c r="G7" s="413">
        <v>0</v>
      </c>
      <c r="H7" s="413">
        <v>50</v>
      </c>
      <c r="I7" s="413">
        <v>0</v>
      </c>
      <c r="J7" s="413">
        <v>2</v>
      </c>
      <c r="K7" s="413">
        <v>2</v>
      </c>
      <c r="L7" s="413">
        <v>50</v>
      </c>
      <c r="M7" s="413">
        <v>2</v>
      </c>
      <c r="N7" s="413">
        <v>50</v>
      </c>
      <c r="O7" s="413">
        <v>1000</v>
      </c>
      <c r="P7" s="421"/>
      <c r="Q7" s="413">
        <v>0</v>
      </c>
      <c r="R7" s="413">
        <v>1</v>
      </c>
      <c r="S7" s="413">
        <v>3</v>
      </c>
      <c r="T7" s="413">
        <v>3</v>
      </c>
      <c r="U7" s="413">
        <v>9</v>
      </c>
      <c r="V7" s="413">
        <v>0</v>
      </c>
      <c r="W7" s="413">
        <v>0</v>
      </c>
      <c r="X7" s="413">
        <v>0</v>
      </c>
      <c r="Y7" s="413">
        <v>0</v>
      </c>
      <c r="Z7" s="413">
        <v>2</v>
      </c>
      <c r="AA7" s="413">
        <v>4</v>
      </c>
      <c r="AB7" s="413">
        <v>0</v>
      </c>
      <c r="AC7" s="413">
        <v>100</v>
      </c>
      <c r="AD7" s="413">
        <v>100</v>
      </c>
    </row>
    <row r="8" s="403" customFormat="1" ht="17.25" customHeight="1" spans="1:30">
      <c r="A8" s="414" t="s">
        <v>241</v>
      </c>
      <c r="B8" s="413">
        <v>50</v>
      </c>
      <c r="C8" s="413">
        <v>50</v>
      </c>
      <c r="D8" s="413">
        <v>0</v>
      </c>
      <c r="E8" s="413">
        <v>0</v>
      </c>
      <c r="F8" s="413">
        <v>900</v>
      </c>
      <c r="G8" s="413">
        <v>900</v>
      </c>
      <c r="H8" s="413">
        <v>0</v>
      </c>
      <c r="I8" s="413">
        <v>0</v>
      </c>
      <c r="J8" s="413">
        <v>50</v>
      </c>
      <c r="K8" s="413">
        <v>50</v>
      </c>
      <c r="L8" s="413">
        <v>600</v>
      </c>
      <c r="M8" s="413">
        <v>30</v>
      </c>
      <c r="N8" s="413">
        <v>346</v>
      </c>
      <c r="O8" s="413">
        <v>400</v>
      </c>
      <c r="P8" s="421"/>
      <c r="Q8" s="413">
        <v>300</v>
      </c>
      <c r="R8" s="413">
        <v>2</v>
      </c>
      <c r="S8" s="413">
        <v>12</v>
      </c>
      <c r="T8" s="413">
        <v>106</v>
      </c>
      <c r="U8" s="413">
        <v>29</v>
      </c>
      <c r="V8" s="413">
        <v>0</v>
      </c>
      <c r="W8" s="413">
        <v>0</v>
      </c>
      <c r="X8" s="413">
        <v>3</v>
      </c>
      <c r="Y8" s="413">
        <v>50</v>
      </c>
      <c r="Z8" s="413">
        <v>50</v>
      </c>
      <c r="AA8" s="413">
        <v>50</v>
      </c>
      <c r="AB8" s="413">
        <v>0</v>
      </c>
      <c r="AC8" s="413">
        <v>0</v>
      </c>
      <c r="AD8" s="413">
        <v>100</v>
      </c>
    </row>
    <row r="9" s="403" customFormat="1" ht="17.25" customHeight="1" spans="1:30">
      <c r="A9" s="410" t="s">
        <v>242</v>
      </c>
      <c r="B9" s="413">
        <v>0</v>
      </c>
      <c r="C9" s="413">
        <v>0</v>
      </c>
      <c r="D9" s="413">
        <v>0</v>
      </c>
      <c r="E9" s="413">
        <v>0</v>
      </c>
      <c r="F9" s="413">
        <v>0</v>
      </c>
      <c r="G9" s="413">
        <v>0</v>
      </c>
      <c r="H9" s="413">
        <v>0</v>
      </c>
      <c r="I9" s="413">
        <v>0</v>
      </c>
      <c r="J9" s="413">
        <v>0</v>
      </c>
      <c r="K9" s="413">
        <v>0</v>
      </c>
      <c r="L9" s="413">
        <v>626</v>
      </c>
      <c r="M9" s="413">
        <v>12</v>
      </c>
      <c r="N9" s="413">
        <v>340</v>
      </c>
      <c r="O9" s="413">
        <v>1043</v>
      </c>
      <c r="P9" s="421"/>
      <c r="Q9" s="413">
        <v>0</v>
      </c>
      <c r="R9" s="413">
        <v>0</v>
      </c>
      <c r="S9" s="413">
        <v>0</v>
      </c>
      <c r="T9" s="413">
        <v>131</v>
      </c>
      <c r="U9" s="413">
        <v>0</v>
      </c>
      <c r="V9" s="413">
        <v>0</v>
      </c>
      <c r="W9" s="413">
        <v>0</v>
      </c>
      <c r="X9" s="413">
        <v>0</v>
      </c>
      <c r="Y9" s="413">
        <v>0</v>
      </c>
      <c r="Z9" s="413">
        <v>0</v>
      </c>
      <c r="AA9" s="413">
        <v>0</v>
      </c>
      <c r="AB9" s="413"/>
      <c r="AC9" s="413"/>
      <c r="AD9" s="413"/>
    </row>
    <row r="10" s="403" customFormat="1" ht="17.25" customHeight="1" spans="1:30">
      <c r="A10" s="414" t="s">
        <v>244</v>
      </c>
      <c r="B10" s="413">
        <v>6</v>
      </c>
      <c r="C10" s="413">
        <v>6</v>
      </c>
      <c r="D10" s="413">
        <v>0</v>
      </c>
      <c r="E10" s="413">
        <v>0</v>
      </c>
      <c r="F10" s="413">
        <v>136</v>
      </c>
      <c r="G10" s="413">
        <v>136</v>
      </c>
      <c r="H10" s="413">
        <v>0</v>
      </c>
      <c r="I10" s="413">
        <v>0</v>
      </c>
      <c r="J10" s="413">
        <v>0</v>
      </c>
      <c r="K10" s="413">
        <v>6</v>
      </c>
      <c r="L10" s="413">
        <v>217</v>
      </c>
      <c r="M10" s="413">
        <v>6</v>
      </c>
      <c r="N10" s="413">
        <v>136</v>
      </c>
      <c r="O10" s="413">
        <v>0</v>
      </c>
      <c r="P10" s="421"/>
      <c r="Q10" s="413">
        <v>0</v>
      </c>
      <c r="R10" s="413">
        <v>0</v>
      </c>
      <c r="S10" s="413">
        <v>3</v>
      </c>
      <c r="T10" s="413">
        <v>32</v>
      </c>
      <c r="U10" s="413">
        <v>180</v>
      </c>
      <c r="V10" s="413">
        <v>0</v>
      </c>
      <c r="W10" s="413">
        <v>0</v>
      </c>
      <c r="X10" s="413">
        <v>0</v>
      </c>
      <c r="Y10" s="413">
        <v>9</v>
      </c>
      <c r="Z10" s="413">
        <v>6</v>
      </c>
      <c r="AA10" s="413">
        <v>6</v>
      </c>
      <c r="AB10" s="413">
        <v>100</v>
      </c>
      <c r="AC10" s="413">
        <v>100</v>
      </c>
      <c r="AD10" s="413">
        <v>100</v>
      </c>
    </row>
    <row r="11" s="403" customFormat="1" ht="17.25" customHeight="1" spans="1:30">
      <c r="A11" s="414" t="s">
        <v>238</v>
      </c>
      <c r="B11" s="413">
        <v>7</v>
      </c>
      <c r="C11" s="413">
        <v>7</v>
      </c>
      <c r="D11" s="413">
        <v>0</v>
      </c>
      <c r="E11" s="413">
        <v>0</v>
      </c>
      <c r="F11" s="413">
        <v>167</v>
      </c>
      <c r="G11" s="413">
        <v>167</v>
      </c>
      <c r="H11" s="413">
        <v>0</v>
      </c>
      <c r="I11" s="413">
        <v>0</v>
      </c>
      <c r="J11" s="413">
        <v>7</v>
      </c>
      <c r="K11" s="413">
        <v>7</v>
      </c>
      <c r="L11" s="413">
        <v>150</v>
      </c>
      <c r="M11" s="413">
        <v>7</v>
      </c>
      <c r="N11" s="413">
        <v>150</v>
      </c>
      <c r="O11" s="413">
        <v>0</v>
      </c>
      <c r="P11" s="421"/>
      <c r="Q11" s="413">
        <v>0</v>
      </c>
      <c r="R11" s="413">
        <v>0</v>
      </c>
      <c r="S11" s="413">
        <v>0</v>
      </c>
      <c r="T11" s="413">
        <v>0</v>
      </c>
      <c r="U11" s="413">
        <v>0</v>
      </c>
      <c r="V11" s="413">
        <v>0</v>
      </c>
      <c r="W11" s="413">
        <v>0</v>
      </c>
      <c r="X11" s="413">
        <v>0</v>
      </c>
      <c r="Y11" s="413">
        <v>7</v>
      </c>
      <c r="Z11" s="413">
        <v>7</v>
      </c>
      <c r="AA11" s="413">
        <v>7</v>
      </c>
      <c r="AB11" s="413"/>
      <c r="AC11" s="413"/>
      <c r="AD11" s="413"/>
    </row>
    <row r="12" s="403" customFormat="1" ht="17.25" customHeight="1" spans="1:30">
      <c r="A12" s="414" t="s">
        <v>243</v>
      </c>
      <c r="B12" s="413">
        <v>12</v>
      </c>
      <c r="C12" s="413">
        <v>12</v>
      </c>
      <c r="D12" s="413">
        <v>0</v>
      </c>
      <c r="E12" s="413">
        <v>0</v>
      </c>
      <c r="F12" s="413">
        <v>302</v>
      </c>
      <c r="G12" s="413">
        <v>302</v>
      </c>
      <c r="H12" s="413">
        <v>0</v>
      </c>
      <c r="I12" s="413">
        <v>0</v>
      </c>
      <c r="J12" s="413">
        <v>5</v>
      </c>
      <c r="K12" s="413">
        <v>12</v>
      </c>
      <c r="L12" s="413">
        <v>471</v>
      </c>
      <c r="M12" s="413">
        <v>14</v>
      </c>
      <c r="N12" s="413">
        <v>0</v>
      </c>
      <c r="O12" s="413">
        <v>0</v>
      </c>
      <c r="P12" s="421"/>
      <c r="Q12" s="413">
        <v>150</v>
      </c>
      <c r="R12" s="413">
        <v>0</v>
      </c>
      <c r="S12" s="413">
        <v>2</v>
      </c>
      <c r="T12" s="413">
        <v>10</v>
      </c>
      <c r="U12" s="413">
        <v>4</v>
      </c>
      <c r="V12" s="413">
        <v>0</v>
      </c>
      <c r="W12" s="413">
        <v>0</v>
      </c>
      <c r="X12" s="413">
        <v>2</v>
      </c>
      <c r="Y12" s="413">
        <v>12</v>
      </c>
      <c r="Z12" s="413">
        <v>15</v>
      </c>
      <c r="AA12" s="413">
        <v>18</v>
      </c>
      <c r="AB12" s="413">
        <v>59</v>
      </c>
      <c r="AC12" s="413">
        <v>76</v>
      </c>
      <c r="AD12" s="413">
        <v>100</v>
      </c>
    </row>
    <row r="13" s="403" customFormat="1" ht="17.25" customHeight="1" spans="1:30">
      <c r="A13" s="414" t="s">
        <v>246</v>
      </c>
      <c r="B13" s="415">
        <v>3</v>
      </c>
      <c r="C13" s="415">
        <v>2</v>
      </c>
      <c r="D13" s="415">
        <v>1</v>
      </c>
      <c r="E13" s="415">
        <v>0</v>
      </c>
      <c r="F13" s="415">
        <v>70</v>
      </c>
      <c r="G13" s="415">
        <v>45</v>
      </c>
      <c r="H13" s="415">
        <v>25</v>
      </c>
      <c r="I13" s="415">
        <v>0</v>
      </c>
      <c r="J13" s="415">
        <v>0</v>
      </c>
      <c r="K13" s="415">
        <v>2</v>
      </c>
      <c r="L13" s="415">
        <v>50</v>
      </c>
      <c r="M13" s="415">
        <v>1</v>
      </c>
      <c r="N13" s="415">
        <v>45</v>
      </c>
      <c r="O13" s="415">
        <v>0</v>
      </c>
      <c r="P13" s="415" t="s">
        <v>318</v>
      </c>
      <c r="Q13" s="415">
        <v>0</v>
      </c>
      <c r="R13" s="415">
        <v>0</v>
      </c>
      <c r="S13" s="415">
        <v>1</v>
      </c>
      <c r="T13" s="415">
        <v>9</v>
      </c>
      <c r="U13" s="415">
        <v>100</v>
      </c>
      <c r="V13" s="415">
        <v>0</v>
      </c>
      <c r="W13" s="415">
        <v>0</v>
      </c>
      <c r="X13" s="415">
        <v>0</v>
      </c>
      <c r="Y13" s="415">
        <v>1</v>
      </c>
      <c r="Z13" s="415">
        <v>1</v>
      </c>
      <c r="AA13" s="415">
        <v>1</v>
      </c>
      <c r="AB13" s="415">
        <v>80</v>
      </c>
      <c r="AC13" s="415">
        <v>80</v>
      </c>
      <c r="AD13" s="415">
        <v>100</v>
      </c>
    </row>
    <row r="14" s="403" customFormat="1" ht="17.25" customHeight="1" spans="1:30">
      <c r="A14" s="414" t="s">
        <v>248</v>
      </c>
      <c r="B14" s="413">
        <v>10</v>
      </c>
      <c r="C14" s="413">
        <v>10</v>
      </c>
      <c r="D14" s="413">
        <v>0</v>
      </c>
      <c r="E14" s="413">
        <v>0</v>
      </c>
      <c r="F14" s="413">
        <v>345</v>
      </c>
      <c r="G14" s="413">
        <v>345</v>
      </c>
      <c r="H14" s="413">
        <v>0</v>
      </c>
      <c r="I14" s="413">
        <v>0</v>
      </c>
      <c r="J14" s="413">
        <v>35</v>
      </c>
      <c r="K14" s="413">
        <v>34</v>
      </c>
      <c r="L14" s="413">
        <v>390</v>
      </c>
      <c r="M14" s="413">
        <v>29</v>
      </c>
      <c r="N14" s="413">
        <v>1326</v>
      </c>
      <c r="O14" s="413">
        <v>1021</v>
      </c>
      <c r="P14" s="421"/>
      <c r="Q14" s="413">
        <v>1397</v>
      </c>
      <c r="R14" s="413">
        <v>0</v>
      </c>
      <c r="S14" s="413">
        <v>4</v>
      </c>
      <c r="T14" s="413">
        <v>45</v>
      </c>
      <c r="U14" s="413">
        <v>42</v>
      </c>
      <c r="V14" s="413">
        <v>0</v>
      </c>
      <c r="W14" s="413">
        <v>0</v>
      </c>
      <c r="X14" s="413">
        <v>0</v>
      </c>
      <c r="Y14" s="413">
        <v>13</v>
      </c>
      <c r="Z14" s="413">
        <v>23</v>
      </c>
      <c r="AA14" s="413">
        <v>38</v>
      </c>
      <c r="AB14" s="413">
        <v>25</v>
      </c>
      <c r="AC14" s="413">
        <v>95</v>
      </c>
      <c r="AD14" s="413">
        <v>100</v>
      </c>
    </row>
    <row r="15" s="403" customFormat="1" ht="17.25" customHeight="1" spans="1:30">
      <c r="A15" s="414" t="s">
        <v>249</v>
      </c>
      <c r="B15" s="416">
        <v>9</v>
      </c>
      <c r="C15" s="416">
        <v>7</v>
      </c>
      <c r="D15" s="416">
        <v>1</v>
      </c>
      <c r="E15" s="413">
        <v>1</v>
      </c>
      <c r="F15" s="416">
        <v>489</v>
      </c>
      <c r="G15" s="416">
        <v>149</v>
      </c>
      <c r="H15" s="416">
        <v>200</v>
      </c>
      <c r="I15" s="416">
        <v>140</v>
      </c>
      <c r="J15" s="416">
        <v>7</v>
      </c>
      <c r="K15" s="416">
        <v>7</v>
      </c>
      <c r="L15" s="416">
        <v>160</v>
      </c>
      <c r="M15" s="416">
        <v>0</v>
      </c>
      <c r="N15" s="416">
        <v>319</v>
      </c>
      <c r="O15" s="416">
        <v>0</v>
      </c>
      <c r="P15" s="421"/>
      <c r="Q15" s="416">
        <v>6</v>
      </c>
      <c r="R15" s="416">
        <v>0</v>
      </c>
      <c r="S15" s="416">
        <v>7</v>
      </c>
      <c r="T15" s="416">
        <v>62</v>
      </c>
      <c r="U15" s="416">
        <v>692</v>
      </c>
      <c r="V15" s="416">
        <v>0</v>
      </c>
      <c r="W15" s="416">
        <v>0</v>
      </c>
      <c r="X15" s="416">
        <v>0</v>
      </c>
      <c r="Y15" s="416">
        <v>7</v>
      </c>
      <c r="Z15" s="416">
        <v>7</v>
      </c>
      <c r="AA15" s="416">
        <v>8</v>
      </c>
      <c r="AB15" s="416">
        <v>90</v>
      </c>
      <c r="AC15" s="416">
        <v>90</v>
      </c>
      <c r="AD15" s="416">
        <v>100</v>
      </c>
    </row>
    <row r="16" s="403" customFormat="1" ht="17.25" customHeight="1" spans="1:30">
      <c r="A16" s="414" t="s">
        <v>245</v>
      </c>
      <c r="B16" s="413">
        <v>11</v>
      </c>
      <c r="C16" s="413">
        <v>4</v>
      </c>
      <c r="D16" s="413">
        <v>5</v>
      </c>
      <c r="E16" s="413">
        <v>2</v>
      </c>
      <c r="F16" s="413">
        <v>420</v>
      </c>
      <c r="G16" s="413">
        <v>165</v>
      </c>
      <c r="H16" s="413">
        <v>200</v>
      </c>
      <c r="I16" s="413">
        <v>55</v>
      </c>
      <c r="J16" s="413">
        <v>4</v>
      </c>
      <c r="K16" s="413">
        <v>226</v>
      </c>
      <c r="L16" s="413">
        <v>1734</v>
      </c>
      <c r="M16" s="413">
        <v>11</v>
      </c>
      <c r="N16" s="413">
        <v>323</v>
      </c>
      <c r="O16" s="413">
        <v>4000</v>
      </c>
      <c r="P16" s="421"/>
      <c r="Q16" s="413">
        <v>500</v>
      </c>
      <c r="R16" s="413">
        <v>1</v>
      </c>
      <c r="S16" s="413">
        <v>4</v>
      </c>
      <c r="T16" s="413">
        <v>54</v>
      </c>
      <c r="U16" s="413">
        <v>58</v>
      </c>
      <c r="V16" s="413">
        <v>0</v>
      </c>
      <c r="W16" s="413">
        <v>0</v>
      </c>
      <c r="X16" s="413">
        <v>0</v>
      </c>
      <c r="Y16" s="413">
        <v>3</v>
      </c>
      <c r="Z16" s="413">
        <v>10</v>
      </c>
      <c r="AA16" s="413">
        <v>14</v>
      </c>
      <c r="AB16" s="413"/>
      <c r="AC16" s="413">
        <v>100</v>
      </c>
      <c r="AD16" s="413">
        <v>100</v>
      </c>
    </row>
    <row r="17" s="403" customFormat="1" ht="24" customHeight="1" spans="1:30">
      <c r="A17" s="414" t="s">
        <v>250</v>
      </c>
      <c r="B17" s="413">
        <v>78</v>
      </c>
      <c r="C17" s="413">
        <v>77</v>
      </c>
      <c r="D17" s="413">
        <v>1</v>
      </c>
      <c r="E17" s="413">
        <v>0</v>
      </c>
      <c r="F17" s="416">
        <v>2172</v>
      </c>
      <c r="G17" s="416">
        <v>1807</v>
      </c>
      <c r="H17" s="416">
        <v>225</v>
      </c>
      <c r="I17" s="416">
        <v>140</v>
      </c>
      <c r="J17" s="413">
        <v>90</v>
      </c>
      <c r="K17" s="413">
        <v>101</v>
      </c>
      <c r="L17" s="413">
        <v>1614</v>
      </c>
      <c r="M17" s="413">
        <v>77</v>
      </c>
      <c r="N17" s="413">
        <v>1783</v>
      </c>
      <c r="O17" s="413">
        <v>1421</v>
      </c>
      <c r="P17" s="421"/>
      <c r="Q17" s="413">
        <v>1847</v>
      </c>
      <c r="R17" s="413">
        <v>2</v>
      </c>
      <c r="S17" s="413">
        <v>22</v>
      </c>
      <c r="T17" s="413">
        <v>202</v>
      </c>
      <c r="U17" s="413">
        <v>295</v>
      </c>
      <c r="V17" s="413">
        <v>0</v>
      </c>
      <c r="W17" s="413">
        <v>0</v>
      </c>
      <c r="X17" s="413">
        <v>5</v>
      </c>
      <c r="Y17" s="413">
        <v>68</v>
      </c>
      <c r="Z17" s="413">
        <v>77</v>
      </c>
      <c r="AA17" s="413">
        <v>92</v>
      </c>
      <c r="AB17" s="413"/>
      <c r="AC17" s="413"/>
      <c r="AD17" s="413"/>
    </row>
    <row r="18" s="403" customFormat="1" ht="17.25" customHeight="1" spans="1:30">
      <c r="A18" s="412" t="s">
        <v>251</v>
      </c>
      <c r="B18" s="413">
        <f t="shared" ref="B18:AA18" si="1">SUM(B19:B29)</f>
        <v>167</v>
      </c>
      <c r="C18" s="413">
        <f t="shared" si="1"/>
        <v>133</v>
      </c>
      <c r="D18" s="413">
        <f t="shared" si="1"/>
        <v>29</v>
      </c>
      <c r="E18" s="413">
        <f t="shared" si="1"/>
        <v>5</v>
      </c>
      <c r="F18" s="413">
        <f t="shared" si="1"/>
        <v>3762</v>
      </c>
      <c r="G18" s="413">
        <f t="shared" si="1"/>
        <v>2852</v>
      </c>
      <c r="H18" s="413">
        <f t="shared" si="1"/>
        <v>632</v>
      </c>
      <c r="I18" s="413">
        <f t="shared" si="1"/>
        <v>278</v>
      </c>
      <c r="J18" s="413">
        <f t="shared" si="1"/>
        <v>126</v>
      </c>
      <c r="K18" s="413">
        <f t="shared" si="1"/>
        <v>403</v>
      </c>
      <c r="L18" s="413">
        <f t="shared" si="1"/>
        <v>6085</v>
      </c>
      <c r="M18" s="413">
        <f t="shared" si="1"/>
        <v>161</v>
      </c>
      <c r="N18" s="413">
        <f t="shared" si="1"/>
        <v>3626</v>
      </c>
      <c r="O18" s="413">
        <f t="shared" si="1"/>
        <v>9644</v>
      </c>
      <c r="P18" s="421"/>
      <c r="Q18" s="413">
        <f t="shared" si="1"/>
        <v>2753</v>
      </c>
      <c r="R18" s="413">
        <f t="shared" si="1"/>
        <v>4</v>
      </c>
      <c r="S18" s="413">
        <f t="shared" si="1"/>
        <v>73</v>
      </c>
      <c r="T18" s="413">
        <f t="shared" si="1"/>
        <v>581</v>
      </c>
      <c r="U18" s="413">
        <f t="shared" si="1"/>
        <v>1738</v>
      </c>
      <c r="V18" s="413">
        <f t="shared" si="1"/>
        <v>0</v>
      </c>
      <c r="W18" s="413">
        <f t="shared" si="1"/>
        <v>0</v>
      </c>
      <c r="X18" s="413">
        <f t="shared" si="1"/>
        <v>5</v>
      </c>
      <c r="Y18" s="413">
        <f t="shared" si="1"/>
        <v>127</v>
      </c>
      <c r="Z18" s="413">
        <f t="shared" si="1"/>
        <v>151</v>
      </c>
      <c r="AA18" s="413">
        <f t="shared" si="1"/>
        <v>176</v>
      </c>
      <c r="AB18" s="413">
        <v>80</v>
      </c>
      <c r="AC18" s="413">
        <v>100</v>
      </c>
      <c r="AD18" s="413">
        <v>100</v>
      </c>
    </row>
    <row r="19" s="403" customFormat="1" ht="17.25" customHeight="1" spans="1:30">
      <c r="A19" s="414" t="s">
        <v>239</v>
      </c>
      <c r="B19" s="413">
        <v>2</v>
      </c>
      <c r="C19" s="413">
        <v>0</v>
      </c>
      <c r="D19" s="413">
        <v>2</v>
      </c>
      <c r="E19" s="413">
        <v>0</v>
      </c>
      <c r="F19" s="413">
        <v>50</v>
      </c>
      <c r="G19" s="413">
        <v>0</v>
      </c>
      <c r="H19" s="413">
        <v>50</v>
      </c>
      <c r="I19" s="413">
        <v>0</v>
      </c>
      <c r="J19" s="413">
        <v>2</v>
      </c>
      <c r="K19" s="413">
        <v>2</v>
      </c>
      <c r="L19" s="413">
        <v>50</v>
      </c>
      <c r="M19" s="413">
        <v>2</v>
      </c>
      <c r="N19" s="413">
        <v>50</v>
      </c>
      <c r="O19" s="413">
        <v>1000</v>
      </c>
      <c r="P19" s="421"/>
      <c r="Q19" s="413">
        <v>0</v>
      </c>
      <c r="R19" s="413">
        <v>1</v>
      </c>
      <c r="S19" s="413">
        <v>3</v>
      </c>
      <c r="T19" s="413">
        <v>3</v>
      </c>
      <c r="U19" s="413">
        <v>9</v>
      </c>
      <c r="V19" s="413">
        <v>0</v>
      </c>
      <c r="W19" s="413">
        <v>0</v>
      </c>
      <c r="X19" s="413">
        <v>0</v>
      </c>
      <c r="Y19" s="413">
        <v>0</v>
      </c>
      <c r="Z19" s="413">
        <v>2</v>
      </c>
      <c r="AA19" s="413">
        <v>4</v>
      </c>
      <c r="AB19" s="413">
        <v>0</v>
      </c>
      <c r="AC19" s="413">
        <v>100</v>
      </c>
      <c r="AD19" s="413">
        <v>100</v>
      </c>
    </row>
    <row r="20" s="403" customFormat="1" ht="17.25" customHeight="1" spans="1:30">
      <c r="A20" s="414" t="s">
        <v>238</v>
      </c>
      <c r="B20" s="413">
        <v>7</v>
      </c>
      <c r="C20" s="413">
        <v>7</v>
      </c>
      <c r="D20" s="413">
        <v>0</v>
      </c>
      <c r="E20" s="413">
        <v>0</v>
      </c>
      <c r="F20" s="413">
        <v>167</v>
      </c>
      <c r="G20" s="413">
        <v>167</v>
      </c>
      <c r="H20" s="413">
        <v>0</v>
      </c>
      <c r="I20" s="413">
        <v>0</v>
      </c>
      <c r="J20" s="413">
        <v>7</v>
      </c>
      <c r="K20" s="413">
        <v>7</v>
      </c>
      <c r="L20" s="413">
        <v>150</v>
      </c>
      <c r="M20" s="413">
        <v>7</v>
      </c>
      <c r="N20" s="413">
        <v>150</v>
      </c>
      <c r="O20" s="413">
        <v>0</v>
      </c>
      <c r="P20" s="421"/>
      <c r="Q20" s="413">
        <v>0</v>
      </c>
      <c r="R20" s="413">
        <v>0</v>
      </c>
      <c r="S20" s="413">
        <v>0</v>
      </c>
      <c r="T20" s="413">
        <v>0</v>
      </c>
      <c r="U20" s="413">
        <v>0</v>
      </c>
      <c r="V20" s="413">
        <v>0</v>
      </c>
      <c r="W20" s="413">
        <v>0</v>
      </c>
      <c r="X20" s="413">
        <v>0</v>
      </c>
      <c r="Y20" s="413">
        <v>7</v>
      </c>
      <c r="Z20" s="413">
        <v>7</v>
      </c>
      <c r="AA20" s="413">
        <v>7</v>
      </c>
      <c r="AB20" s="413"/>
      <c r="AC20" s="413"/>
      <c r="AD20" s="413"/>
    </row>
    <row r="21" s="403" customFormat="1" ht="17.25" customHeight="1" spans="1:30">
      <c r="A21" s="414" t="s">
        <v>241</v>
      </c>
      <c r="B21" s="413">
        <v>50</v>
      </c>
      <c r="C21" s="413">
        <v>50</v>
      </c>
      <c r="D21" s="413">
        <v>0</v>
      </c>
      <c r="E21" s="413">
        <v>0</v>
      </c>
      <c r="F21" s="413">
        <v>900</v>
      </c>
      <c r="G21" s="413">
        <v>900</v>
      </c>
      <c r="H21" s="413">
        <v>0</v>
      </c>
      <c r="I21" s="413">
        <v>0</v>
      </c>
      <c r="J21" s="413">
        <v>50</v>
      </c>
      <c r="K21" s="413">
        <v>50</v>
      </c>
      <c r="L21" s="413">
        <v>600</v>
      </c>
      <c r="M21" s="413">
        <v>30</v>
      </c>
      <c r="N21" s="413">
        <v>346</v>
      </c>
      <c r="O21" s="413">
        <v>400</v>
      </c>
      <c r="P21" s="421"/>
      <c r="Q21" s="413">
        <v>300</v>
      </c>
      <c r="R21" s="413">
        <v>2</v>
      </c>
      <c r="S21" s="413">
        <v>12</v>
      </c>
      <c r="T21" s="413">
        <v>106</v>
      </c>
      <c r="U21" s="413">
        <v>29</v>
      </c>
      <c r="V21" s="413">
        <v>0</v>
      </c>
      <c r="W21" s="413">
        <v>0</v>
      </c>
      <c r="X21" s="413">
        <v>3</v>
      </c>
      <c r="Y21" s="413">
        <v>50</v>
      </c>
      <c r="Z21" s="413">
        <v>50</v>
      </c>
      <c r="AA21" s="413">
        <v>50</v>
      </c>
      <c r="AB21" s="413">
        <v>0</v>
      </c>
      <c r="AC21" s="413">
        <v>0</v>
      </c>
      <c r="AD21" s="413">
        <v>100</v>
      </c>
    </row>
    <row r="22" s="403" customFormat="1" ht="17.25" customHeight="1" spans="1:30">
      <c r="A22" s="410" t="s">
        <v>242</v>
      </c>
      <c r="B22" s="413">
        <v>25</v>
      </c>
      <c r="C22" s="413">
        <v>7</v>
      </c>
      <c r="D22" s="413">
        <v>18</v>
      </c>
      <c r="E22" s="413">
        <v>0</v>
      </c>
      <c r="F22" s="413">
        <v>228</v>
      </c>
      <c r="G22" s="413">
        <v>78</v>
      </c>
      <c r="H22" s="413">
        <v>150</v>
      </c>
      <c r="I22" s="413">
        <v>0</v>
      </c>
      <c r="J22" s="413">
        <v>3</v>
      </c>
      <c r="K22" s="413">
        <v>25</v>
      </c>
      <c r="L22" s="413">
        <v>1523</v>
      </c>
      <c r="M22" s="413">
        <v>30</v>
      </c>
      <c r="N22" s="413">
        <v>570</v>
      </c>
      <c r="O22" s="413">
        <v>1693</v>
      </c>
      <c r="P22" s="421"/>
      <c r="Q22" s="413">
        <v>0</v>
      </c>
      <c r="R22" s="413">
        <v>0</v>
      </c>
      <c r="S22" s="413">
        <v>1</v>
      </c>
      <c r="T22" s="413">
        <v>131</v>
      </c>
      <c r="U22" s="413">
        <v>50</v>
      </c>
      <c r="V22" s="413">
        <v>0</v>
      </c>
      <c r="W22" s="413">
        <v>0</v>
      </c>
      <c r="X22" s="413">
        <v>0</v>
      </c>
      <c r="Y22" s="413">
        <v>19</v>
      </c>
      <c r="Z22" s="413">
        <v>24</v>
      </c>
      <c r="AA22" s="413">
        <v>27</v>
      </c>
      <c r="AB22" s="413">
        <v>84</v>
      </c>
      <c r="AC22" s="413">
        <v>94</v>
      </c>
      <c r="AD22" s="413">
        <v>100</v>
      </c>
    </row>
    <row r="23" s="403" customFormat="1" ht="17.25" customHeight="1" spans="1:30">
      <c r="A23" s="414" t="s">
        <v>244</v>
      </c>
      <c r="B23" s="413">
        <v>6</v>
      </c>
      <c r="C23" s="413">
        <v>6</v>
      </c>
      <c r="D23" s="413">
        <v>0</v>
      </c>
      <c r="E23" s="413">
        <v>0</v>
      </c>
      <c r="F23" s="413">
        <v>136</v>
      </c>
      <c r="G23" s="413">
        <v>136</v>
      </c>
      <c r="H23" s="413">
        <v>0</v>
      </c>
      <c r="I23" s="413">
        <v>0</v>
      </c>
      <c r="J23" s="413">
        <v>0</v>
      </c>
      <c r="K23" s="413">
        <v>6</v>
      </c>
      <c r="L23" s="413">
        <v>217</v>
      </c>
      <c r="M23" s="413">
        <v>6</v>
      </c>
      <c r="N23" s="413">
        <v>136</v>
      </c>
      <c r="O23" s="413">
        <v>0</v>
      </c>
      <c r="P23" s="421"/>
      <c r="Q23" s="413">
        <v>0</v>
      </c>
      <c r="R23" s="413">
        <v>0</v>
      </c>
      <c r="S23" s="413">
        <v>3</v>
      </c>
      <c r="T23" s="413">
        <v>32</v>
      </c>
      <c r="U23" s="413">
        <v>180</v>
      </c>
      <c r="V23" s="413">
        <v>0</v>
      </c>
      <c r="W23" s="413">
        <v>0</v>
      </c>
      <c r="X23" s="413">
        <v>0</v>
      </c>
      <c r="Y23" s="413">
        <v>9</v>
      </c>
      <c r="Z23" s="413">
        <v>6</v>
      </c>
      <c r="AA23" s="413">
        <v>6</v>
      </c>
      <c r="AB23" s="413">
        <v>100</v>
      </c>
      <c r="AC23" s="413">
        <v>100</v>
      </c>
      <c r="AD23" s="413">
        <v>100</v>
      </c>
    </row>
    <row r="24" s="403" customFormat="1" ht="17.25" customHeight="1" spans="1:30">
      <c r="A24" s="414" t="s">
        <v>243</v>
      </c>
      <c r="B24" s="413">
        <v>12</v>
      </c>
      <c r="C24" s="413">
        <v>12</v>
      </c>
      <c r="D24" s="413">
        <v>0</v>
      </c>
      <c r="E24" s="413">
        <v>0</v>
      </c>
      <c r="F24" s="413">
        <v>302</v>
      </c>
      <c r="G24" s="413">
        <v>302</v>
      </c>
      <c r="H24" s="413">
        <v>0</v>
      </c>
      <c r="I24" s="413">
        <v>0</v>
      </c>
      <c r="J24" s="413">
        <v>5</v>
      </c>
      <c r="K24" s="413">
        <v>12</v>
      </c>
      <c r="L24" s="413">
        <v>471</v>
      </c>
      <c r="M24" s="413">
        <v>14</v>
      </c>
      <c r="N24" s="413">
        <v>0</v>
      </c>
      <c r="O24" s="413">
        <v>0</v>
      </c>
      <c r="P24" s="421"/>
      <c r="Q24" s="413">
        <v>150</v>
      </c>
      <c r="R24" s="413">
        <v>0</v>
      </c>
      <c r="S24" s="413">
        <v>2</v>
      </c>
      <c r="T24" s="413">
        <v>10</v>
      </c>
      <c r="U24" s="413">
        <v>4</v>
      </c>
      <c r="V24" s="413">
        <v>0</v>
      </c>
      <c r="W24" s="413">
        <v>0</v>
      </c>
      <c r="X24" s="413">
        <v>2</v>
      </c>
      <c r="Y24" s="413"/>
      <c r="Z24" s="413"/>
      <c r="AA24" s="413"/>
      <c r="AB24" s="413"/>
      <c r="AC24" s="413"/>
      <c r="AD24" s="413"/>
    </row>
    <row r="25" s="403" customFormat="1" ht="17.25" customHeight="1" spans="1:30">
      <c r="A25" s="414" t="s">
        <v>246</v>
      </c>
      <c r="B25" s="415">
        <v>5</v>
      </c>
      <c r="C25" s="415">
        <v>4</v>
      </c>
      <c r="D25" s="415">
        <v>1</v>
      </c>
      <c r="E25" s="413">
        <v>0</v>
      </c>
      <c r="F25" s="415">
        <v>140</v>
      </c>
      <c r="G25" s="415">
        <v>115</v>
      </c>
      <c r="H25" s="415">
        <v>25</v>
      </c>
      <c r="I25" s="415">
        <v>0</v>
      </c>
      <c r="J25" s="415">
        <v>0</v>
      </c>
      <c r="K25" s="415">
        <v>19</v>
      </c>
      <c r="L25" s="415">
        <v>84</v>
      </c>
      <c r="M25" s="415">
        <v>3</v>
      </c>
      <c r="N25" s="415">
        <v>75</v>
      </c>
      <c r="O25" s="415">
        <v>230</v>
      </c>
      <c r="P25" s="415"/>
      <c r="Q25" s="415">
        <v>100</v>
      </c>
      <c r="R25" s="415">
        <v>0</v>
      </c>
      <c r="S25" s="415">
        <v>5</v>
      </c>
      <c r="T25" s="415">
        <v>42</v>
      </c>
      <c r="U25" s="415">
        <v>615</v>
      </c>
      <c r="V25" s="413">
        <v>0</v>
      </c>
      <c r="W25" s="413">
        <v>0</v>
      </c>
      <c r="X25" s="415">
        <v>0</v>
      </c>
      <c r="Y25" s="415">
        <v>4</v>
      </c>
      <c r="Z25" s="415">
        <v>5</v>
      </c>
      <c r="AA25" s="415">
        <v>5</v>
      </c>
      <c r="AB25" s="415">
        <v>80</v>
      </c>
      <c r="AC25" s="415">
        <v>80</v>
      </c>
      <c r="AD25" s="415">
        <v>100</v>
      </c>
    </row>
    <row r="26" s="403" customFormat="1" ht="17.25" customHeight="1" spans="1:30">
      <c r="A26" s="414" t="s">
        <v>248</v>
      </c>
      <c r="B26" s="415">
        <v>23</v>
      </c>
      <c r="C26" s="415">
        <v>23</v>
      </c>
      <c r="D26" s="415">
        <v>0</v>
      </c>
      <c r="E26" s="413">
        <v>0</v>
      </c>
      <c r="F26" s="415">
        <v>601</v>
      </c>
      <c r="G26" s="415">
        <v>601</v>
      </c>
      <c r="H26" s="415">
        <v>0</v>
      </c>
      <c r="I26" s="415">
        <v>0</v>
      </c>
      <c r="J26" s="415">
        <v>35</v>
      </c>
      <c r="K26" s="415">
        <v>34</v>
      </c>
      <c r="L26" s="415">
        <v>390</v>
      </c>
      <c r="M26" s="415">
        <v>29</v>
      </c>
      <c r="N26" s="415">
        <v>1326</v>
      </c>
      <c r="O26" s="415">
        <v>1021</v>
      </c>
      <c r="P26" s="415"/>
      <c r="Q26" s="415">
        <v>1397</v>
      </c>
      <c r="R26" s="415">
        <v>0</v>
      </c>
      <c r="S26" s="415">
        <v>4</v>
      </c>
      <c r="T26" s="415">
        <v>45</v>
      </c>
      <c r="U26" s="415">
        <v>42</v>
      </c>
      <c r="V26" s="413">
        <v>0</v>
      </c>
      <c r="W26" s="413">
        <v>0</v>
      </c>
      <c r="X26" s="415">
        <v>0</v>
      </c>
      <c r="Y26" s="415">
        <v>13</v>
      </c>
      <c r="Z26" s="415">
        <v>23</v>
      </c>
      <c r="AA26" s="415">
        <v>38</v>
      </c>
      <c r="AB26" s="415">
        <v>59</v>
      </c>
      <c r="AC26" s="415">
        <v>95</v>
      </c>
      <c r="AD26" s="415">
        <v>100</v>
      </c>
    </row>
    <row r="27" s="403" customFormat="1" ht="17.25" customHeight="1" spans="1:30">
      <c r="A27" s="414" t="s">
        <v>249</v>
      </c>
      <c r="B27" s="416">
        <v>9</v>
      </c>
      <c r="C27" s="416">
        <v>7</v>
      </c>
      <c r="D27" s="416">
        <v>1</v>
      </c>
      <c r="E27" s="413">
        <v>1</v>
      </c>
      <c r="F27" s="416">
        <v>489</v>
      </c>
      <c r="G27" s="416">
        <v>149</v>
      </c>
      <c r="H27" s="416">
        <v>200</v>
      </c>
      <c r="I27" s="416">
        <v>140</v>
      </c>
      <c r="J27" s="416">
        <v>7</v>
      </c>
      <c r="K27" s="416">
        <v>7</v>
      </c>
      <c r="L27" s="416">
        <v>160</v>
      </c>
      <c r="M27" s="416">
        <v>0</v>
      </c>
      <c r="N27" s="416">
        <v>319</v>
      </c>
      <c r="O27" s="416">
        <v>0</v>
      </c>
      <c r="P27" s="421"/>
      <c r="Q27" s="416">
        <v>6</v>
      </c>
      <c r="R27" s="416">
        <v>0</v>
      </c>
      <c r="S27" s="416">
        <v>7</v>
      </c>
      <c r="T27" s="416">
        <v>62</v>
      </c>
      <c r="U27" s="416">
        <v>692</v>
      </c>
      <c r="V27" s="416">
        <v>0</v>
      </c>
      <c r="W27" s="416">
        <v>0</v>
      </c>
      <c r="X27" s="416">
        <v>0</v>
      </c>
      <c r="Y27" s="416">
        <v>7</v>
      </c>
      <c r="Z27" s="416">
        <v>7</v>
      </c>
      <c r="AA27" s="416">
        <v>8</v>
      </c>
      <c r="AB27" s="416">
        <v>90</v>
      </c>
      <c r="AC27" s="416">
        <v>90</v>
      </c>
      <c r="AD27" s="416">
        <v>100</v>
      </c>
    </row>
    <row r="28" s="403" customFormat="1" ht="17.25" customHeight="1" spans="1:30">
      <c r="A28" s="414" t="s">
        <v>247</v>
      </c>
      <c r="B28" s="416">
        <v>17</v>
      </c>
      <c r="C28" s="416">
        <v>13</v>
      </c>
      <c r="D28" s="416">
        <v>2</v>
      </c>
      <c r="E28" s="416">
        <v>2</v>
      </c>
      <c r="F28" s="416">
        <v>329</v>
      </c>
      <c r="G28" s="416">
        <v>239</v>
      </c>
      <c r="H28" s="416">
        <v>7</v>
      </c>
      <c r="I28" s="416">
        <v>83</v>
      </c>
      <c r="J28" s="416">
        <v>13</v>
      </c>
      <c r="K28" s="416">
        <v>15</v>
      </c>
      <c r="L28" s="416">
        <v>706</v>
      </c>
      <c r="M28" s="416">
        <v>29</v>
      </c>
      <c r="N28" s="416">
        <v>331</v>
      </c>
      <c r="O28" s="416">
        <v>1300</v>
      </c>
      <c r="P28" s="421"/>
      <c r="Q28" s="416">
        <v>300</v>
      </c>
      <c r="R28" s="416">
        <v>0</v>
      </c>
      <c r="S28" s="416">
        <v>32</v>
      </c>
      <c r="T28" s="416">
        <v>96</v>
      </c>
      <c r="U28" s="416">
        <v>59</v>
      </c>
      <c r="V28" s="416">
        <v>0</v>
      </c>
      <c r="W28" s="416">
        <v>0</v>
      </c>
      <c r="X28" s="416">
        <v>0</v>
      </c>
      <c r="Y28" s="416">
        <v>15</v>
      </c>
      <c r="Z28" s="416">
        <v>17</v>
      </c>
      <c r="AA28" s="416">
        <v>17</v>
      </c>
      <c r="AB28" s="416">
        <v>88.2</v>
      </c>
      <c r="AC28" s="416">
        <v>100</v>
      </c>
      <c r="AD28" s="416">
        <v>100</v>
      </c>
    </row>
    <row r="29" s="403" customFormat="1" ht="17.25" customHeight="1" spans="1:30">
      <c r="A29" s="414" t="s">
        <v>245</v>
      </c>
      <c r="B29" s="413">
        <v>11</v>
      </c>
      <c r="C29" s="413">
        <v>4</v>
      </c>
      <c r="D29" s="413">
        <v>5</v>
      </c>
      <c r="E29" s="413">
        <v>2</v>
      </c>
      <c r="F29" s="413">
        <v>420</v>
      </c>
      <c r="G29" s="413">
        <v>165</v>
      </c>
      <c r="H29" s="413">
        <v>200</v>
      </c>
      <c r="I29" s="413">
        <v>55</v>
      </c>
      <c r="J29" s="413">
        <v>4</v>
      </c>
      <c r="K29" s="413">
        <v>226</v>
      </c>
      <c r="L29" s="413">
        <v>1734</v>
      </c>
      <c r="M29" s="413">
        <v>11</v>
      </c>
      <c r="N29" s="413">
        <v>323</v>
      </c>
      <c r="O29" s="413">
        <v>4000</v>
      </c>
      <c r="P29" s="421"/>
      <c r="Q29" s="413">
        <v>500</v>
      </c>
      <c r="R29" s="413">
        <v>1</v>
      </c>
      <c r="S29" s="413">
        <v>4</v>
      </c>
      <c r="T29" s="413">
        <v>54</v>
      </c>
      <c r="U29" s="413">
        <v>58</v>
      </c>
      <c r="V29" s="413">
        <v>0</v>
      </c>
      <c r="W29" s="413">
        <v>0</v>
      </c>
      <c r="X29" s="413">
        <v>0</v>
      </c>
      <c r="Y29" s="413">
        <v>3</v>
      </c>
      <c r="Z29" s="413">
        <v>10</v>
      </c>
      <c r="AA29" s="413">
        <v>14</v>
      </c>
      <c r="AB29" s="413"/>
      <c r="AC29" s="413">
        <v>100</v>
      </c>
      <c r="AD29" s="413">
        <v>100</v>
      </c>
    </row>
    <row r="30" s="403" customFormat="1" ht="25.5" customHeight="1" spans="1:30">
      <c r="A30" s="414" t="s">
        <v>250</v>
      </c>
      <c r="B30" s="416">
        <f>(((68+(SUM(B31:B35)))+23)+11)+17</f>
        <v>119</v>
      </c>
      <c r="C30" s="416">
        <f>(((67+(SUM(C31:C35)))+23)+4)+13</f>
        <v>107</v>
      </c>
      <c r="D30" s="416">
        <f>(((1+(SUM(D31:D35)))+0)+5)+2</f>
        <v>8</v>
      </c>
      <c r="E30" s="416">
        <f>(((0+(SUM(E31:E35)))+0)+2)+2</f>
        <v>4</v>
      </c>
      <c r="F30" s="416">
        <v>3177</v>
      </c>
      <c r="G30" s="416">
        <f>((((1313+(SUM(G31:G35)))+601)+165)+239)+149</f>
        <v>2467</v>
      </c>
      <c r="H30" s="416">
        <f>((((25+(SUM(H31:H35)))+0)+200)+7)+200</f>
        <v>432</v>
      </c>
      <c r="I30" s="416">
        <f>((((0+(SUM(I31:I35)))+0)+55)+83)+140</f>
        <v>278</v>
      </c>
      <c r="J30" s="416">
        <f>(((55+(SUM(J31:J35)))+35)+4)+13</f>
        <v>107</v>
      </c>
      <c r="K30" s="416">
        <f>(((67+(SUM(K31:K35)))+34)+226)+15</f>
        <v>342</v>
      </c>
      <c r="L30" s="416">
        <f>(((1224+(SUM(L31:L35)))+390)+1734)+706</f>
        <v>4054</v>
      </c>
      <c r="M30" s="416">
        <f>(((48+(SUM(M31:M35)))+29)+11)+29</f>
        <v>117</v>
      </c>
      <c r="N30" s="416">
        <f>(((457+(SUM(N31:N35)))+1326)+323)+331</f>
        <v>2437</v>
      </c>
      <c r="O30" s="416">
        <f>(((400+(SUM(O31:O35)))+1021)+4000)+1300</f>
        <v>6721</v>
      </c>
      <c r="P30" s="421"/>
      <c r="Q30" s="416">
        <f>(((450+(SUM(Q31:Q35)))+1397)+500)+300</f>
        <v>2647</v>
      </c>
      <c r="R30" s="416">
        <f>(((2+(SUM(R31:R35)))+0)+1)+0</f>
        <v>3</v>
      </c>
      <c r="S30" s="416">
        <f>(((18+(SUM(S31:S35)))+4)+4)+32</f>
        <v>58</v>
      </c>
      <c r="T30" s="416">
        <f>(((157+(SUM(T31:T35)))+45)+54)+96</f>
        <v>352</v>
      </c>
      <c r="U30" s="416">
        <f>(((253+(SUM(U31:U35)))+42)+58)+59</f>
        <v>412</v>
      </c>
      <c r="V30" s="416">
        <f>(((0+(SUM(V31:V35)))+0)+0)+0</f>
        <v>0</v>
      </c>
      <c r="W30" s="416">
        <f>(((0+(SUM(W31:W35)))+0)+0)+0</f>
        <v>0</v>
      </c>
      <c r="X30" s="416">
        <f>(((5+(SUM(X31:X35)))+0)+0)+0</f>
        <v>5</v>
      </c>
      <c r="Y30" s="416">
        <v>99</v>
      </c>
      <c r="Z30" s="416">
        <f>(((54+(SUM(Z31:Z35)))+23)+10)+17</f>
        <v>104</v>
      </c>
      <c r="AA30" s="416">
        <v>161</v>
      </c>
      <c r="AB30" s="416"/>
      <c r="AC30" s="416"/>
      <c r="AD30" s="416"/>
    </row>
    <row r="31" s="177" customFormat="1" hidden="1" spans="1:30">
      <c r="A31" s="417" t="s">
        <v>319</v>
      </c>
      <c r="B31" s="418"/>
      <c r="C31" s="418"/>
      <c r="D31" s="418"/>
      <c r="E31" s="418"/>
      <c r="F31" s="418"/>
      <c r="G31" s="418"/>
      <c r="H31" s="418"/>
      <c r="I31" s="418"/>
      <c r="J31" s="418"/>
      <c r="K31" s="418"/>
      <c r="L31" s="418"/>
      <c r="M31" s="418"/>
      <c r="N31" s="418"/>
      <c r="O31" s="418"/>
      <c r="P31" s="422"/>
      <c r="Q31" s="418"/>
      <c r="R31" s="418"/>
      <c r="S31" s="418"/>
      <c r="T31" s="418"/>
      <c r="U31" s="418"/>
      <c r="V31" s="418"/>
      <c r="W31" s="418"/>
      <c r="X31" s="423"/>
      <c r="Y31" s="423"/>
      <c r="Z31" s="423"/>
      <c r="AA31" s="423"/>
      <c r="AB31" s="423"/>
      <c r="AC31" s="423"/>
      <c r="AD31" s="423"/>
    </row>
    <row r="32" hidden="1" spans="1:30">
      <c r="A32" s="385" t="s">
        <v>320</v>
      </c>
      <c r="B32" s="418"/>
      <c r="C32" s="418"/>
      <c r="D32" s="418"/>
      <c r="E32" s="418"/>
      <c r="F32" s="418"/>
      <c r="G32" s="418"/>
      <c r="H32" s="418"/>
      <c r="I32" s="418"/>
      <c r="J32" s="418"/>
      <c r="K32" s="418"/>
      <c r="L32" s="418"/>
      <c r="M32" s="418"/>
      <c r="N32" s="418"/>
      <c r="O32" s="418"/>
      <c r="P32" s="422"/>
      <c r="Q32" s="418"/>
      <c r="R32" s="418"/>
      <c r="S32" s="418"/>
      <c r="T32" s="418"/>
      <c r="U32" s="418"/>
      <c r="V32" s="418"/>
      <c r="W32" s="418"/>
      <c r="X32" s="423"/>
      <c r="Y32" s="423"/>
      <c r="Z32" s="423"/>
      <c r="AA32" s="423"/>
      <c r="AB32" s="423"/>
      <c r="AC32" s="423"/>
      <c r="AD32" s="423"/>
    </row>
    <row r="33" hidden="1" spans="1:30">
      <c r="A33" s="385" t="s">
        <v>321</v>
      </c>
      <c r="B33" s="418"/>
      <c r="C33" s="418"/>
      <c r="D33" s="418"/>
      <c r="E33" s="418"/>
      <c r="F33" s="418"/>
      <c r="G33" s="418"/>
      <c r="H33" s="418"/>
      <c r="I33" s="418"/>
      <c r="J33" s="418"/>
      <c r="K33" s="418"/>
      <c r="L33" s="418"/>
      <c r="M33" s="418"/>
      <c r="N33" s="418"/>
      <c r="O33" s="418"/>
      <c r="P33" s="422"/>
      <c r="Q33" s="418"/>
      <c r="R33" s="418"/>
      <c r="S33" s="418"/>
      <c r="T33" s="418"/>
      <c r="U33" s="418"/>
      <c r="V33" s="418"/>
      <c r="W33" s="418"/>
      <c r="X33" s="423"/>
      <c r="Y33" s="423"/>
      <c r="Z33" s="423"/>
      <c r="AA33" s="423"/>
      <c r="AB33" s="423"/>
      <c r="AC33" s="423"/>
      <c r="AD33" s="423"/>
    </row>
    <row r="34" hidden="1" spans="1:30">
      <c r="A34" s="224" t="s">
        <v>322</v>
      </c>
      <c r="B34" s="224"/>
      <c r="C34" s="224"/>
      <c r="D34" s="224"/>
      <c r="E34" s="224"/>
      <c r="F34" s="224"/>
      <c r="G34" s="224"/>
      <c r="H34" s="224"/>
      <c r="I34" s="224"/>
      <c r="J34" s="224"/>
      <c r="K34" s="224"/>
      <c r="L34" s="224"/>
      <c r="M34" s="224"/>
      <c r="N34" s="224"/>
      <c r="O34" s="224"/>
      <c r="Q34" s="224"/>
      <c r="R34" s="224"/>
      <c r="S34" s="224"/>
      <c r="T34" s="224"/>
      <c r="U34" s="224"/>
      <c r="V34" s="224"/>
      <c r="W34" s="224"/>
      <c r="AB34" s="177"/>
      <c r="AC34" s="177"/>
      <c r="AD34" s="177"/>
    </row>
    <row r="35" hidden="1" spans="1:1">
      <c r="A35" s="4" t="s">
        <v>323</v>
      </c>
    </row>
    <row r="36" hidden="1"/>
    <row r="37" spans="1:13">
      <c r="A37" s="419" t="s">
        <v>324</v>
      </c>
      <c r="B37" s="419"/>
      <c r="C37" s="419"/>
      <c r="D37" s="419"/>
      <c r="E37" s="419"/>
      <c r="F37" s="419"/>
      <c r="G37" s="419"/>
      <c r="H37" s="419"/>
      <c r="I37" s="419"/>
      <c r="J37" s="419"/>
      <c r="K37" s="419"/>
      <c r="L37" s="419"/>
      <c r="M37" s="419"/>
    </row>
    <row r="38" s="404" customFormat="1" spans="1:30">
      <c r="A38" s="419"/>
      <c r="B38" s="419"/>
      <c r="C38" s="419"/>
      <c r="D38" s="419"/>
      <c r="E38" s="419"/>
      <c r="F38" s="419"/>
      <c r="G38" s="419"/>
      <c r="H38" s="419"/>
      <c r="I38" s="419"/>
      <c r="J38" s="419"/>
      <c r="K38" s="419"/>
      <c r="L38" s="419"/>
      <c r="M38" s="419"/>
      <c r="P38" s="422"/>
      <c r="X38" s="423"/>
      <c r="Y38" s="423"/>
      <c r="Z38" s="423"/>
      <c r="AA38" s="423"/>
      <c r="AB38" s="427"/>
      <c r="AC38" s="427"/>
      <c r="AD38" s="427"/>
    </row>
    <row r="39" spans="1:13">
      <c r="A39" s="419"/>
      <c r="B39" s="419"/>
      <c r="C39" s="419"/>
      <c r="D39" s="419"/>
      <c r="E39" s="419"/>
      <c r="F39" s="419"/>
      <c r="G39" s="419"/>
      <c r="H39" s="419"/>
      <c r="I39" s="419"/>
      <c r="J39" s="419"/>
      <c r="K39" s="419"/>
      <c r="L39" s="419"/>
      <c r="M39" s="419"/>
    </row>
    <row r="40" spans="1:13">
      <c r="A40" s="419"/>
      <c r="B40" s="419"/>
      <c r="C40" s="419"/>
      <c r="D40" s="419"/>
      <c r="E40" s="419"/>
      <c r="F40" s="419"/>
      <c r="G40" s="419"/>
      <c r="H40" s="419"/>
      <c r="I40" s="419"/>
      <c r="J40" s="419"/>
      <c r="K40" s="419"/>
      <c r="L40" s="419"/>
      <c r="M40" s="419"/>
    </row>
    <row r="41" spans="1:13">
      <c r="A41" s="419"/>
      <c r="B41" s="419"/>
      <c r="C41" s="419"/>
      <c r="D41" s="419"/>
      <c r="E41" s="419"/>
      <c r="F41" s="419"/>
      <c r="G41" s="419"/>
      <c r="H41" s="419"/>
      <c r="I41" s="419"/>
      <c r="J41" s="419"/>
      <c r="K41" s="419"/>
      <c r="L41" s="419"/>
      <c r="M41" s="419"/>
    </row>
  </sheetData>
  <mergeCells count="8">
    <mergeCell ref="A1:AD1"/>
    <mergeCell ref="B3:I3"/>
    <mergeCell ref="J3:R3"/>
    <mergeCell ref="S3:U3"/>
    <mergeCell ref="V3:W3"/>
    <mergeCell ref="Y3:AA3"/>
    <mergeCell ref="AB3:AD3"/>
    <mergeCell ref="A3:A5"/>
  </mergeCells>
  <pageMargins left="0.699305555555556" right="0.699305555555556" top="0.75" bottom="0.75" header="0.3" footer="0.3"/>
  <pageSetup paperSize="9" scale="58" orientation="landscape" horizontalDpi="1200" verticalDpi="12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18"/>
  <sheetViews>
    <sheetView showZeros="0" workbookViewId="0">
      <selection activeCell="A1" sqref="A1:Z1"/>
    </sheetView>
  </sheetViews>
  <sheetFormatPr defaultColWidth="9" defaultRowHeight="13.5"/>
  <cols>
    <col min="1" max="1" width="18" style="224" customWidth="1"/>
    <col min="2" max="26" width="5.75" style="224" customWidth="1"/>
    <col min="27" max="16384" width="9" style="224"/>
  </cols>
  <sheetData>
    <row r="1" ht="26.1" customHeight="1" spans="1:26">
      <c r="A1" s="377" t="s">
        <v>325</v>
      </c>
      <c r="B1" s="377"/>
      <c r="C1" s="377"/>
      <c r="D1" s="377"/>
      <c r="E1" s="377"/>
      <c r="F1" s="377"/>
      <c r="G1" s="377"/>
      <c r="H1" s="377"/>
      <c r="I1" s="377"/>
      <c r="J1" s="377"/>
      <c r="K1" s="377"/>
      <c r="L1" s="377"/>
      <c r="M1" s="377"/>
      <c r="N1" s="377"/>
      <c r="O1" s="377"/>
      <c r="P1" s="377"/>
      <c r="Q1" s="377"/>
      <c r="R1" s="377"/>
      <c r="S1" s="377"/>
      <c r="T1" s="377"/>
      <c r="U1" s="377"/>
      <c r="V1" s="377"/>
      <c r="W1" s="377"/>
      <c r="X1" s="377"/>
      <c r="Y1" s="377"/>
      <c r="Z1" s="377"/>
    </row>
    <row r="2" s="376" customFormat="1" spans="1:1">
      <c r="A2" s="390" t="s">
        <v>326</v>
      </c>
    </row>
    <row r="3" s="390" customFormat="1" ht="33" customHeight="1" spans="1:26">
      <c r="A3" s="167" t="s">
        <v>212</v>
      </c>
      <c r="B3" s="167" t="s">
        <v>327</v>
      </c>
      <c r="C3" s="167"/>
      <c r="D3" s="167"/>
      <c r="E3" s="167"/>
      <c r="F3" s="167"/>
      <c r="G3" s="167"/>
      <c r="H3" s="167"/>
      <c r="I3" s="167"/>
      <c r="J3" s="167"/>
      <c r="K3" s="167"/>
      <c r="L3" s="167" t="s">
        <v>328</v>
      </c>
      <c r="M3" s="167"/>
      <c r="N3" s="167" t="s">
        <v>329</v>
      </c>
      <c r="O3" s="167"/>
      <c r="P3" s="167"/>
      <c r="Q3" s="167"/>
      <c r="R3" s="167" t="s">
        <v>330</v>
      </c>
      <c r="S3" s="167" t="s">
        <v>331</v>
      </c>
      <c r="T3" s="167" t="s">
        <v>332</v>
      </c>
      <c r="U3" s="167" t="s">
        <v>333</v>
      </c>
      <c r="V3" s="167"/>
      <c r="W3" s="167"/>
      <c r="X3" s="167" t="s">
        <v>334</v>
      </c>
      <c r="Y3" s="167"/>
      <c r="Z3" s="167"/>
    </row>
    <row r="4" s="390" customFormat="1" ht="43.15" customHeight="1" spans="1:26">
      <c r="A4" s="167"/>
      <c r="B4" s="167" t="s">
        <v>335</v>
      </c>
      <c r="C4" s="167"/>
      <c r="D4" s="167" t="s">
        <v>336</v>
      </c>
      <c r="E4" s="167"/>
      <c r="F4" s="167" t="s">
        <v>337</v>
      </c>
      <c r="G4" s="167"/>
      <c r="H4" s="167" t="s">
        <v>338</v>
      </c>
      <c r="I4" s="167"/>
      <c r="J4" s="167" t="s">
        <v>339</v>
      </c>
      <c r="K4" s="167"/>
      <c r="L4" s="167" t="s">
        <v>340</v>
      </c>
      <c r="M4" s="167" t="s">
        <v>341</v>
      </c>
      <c r="N4" s="167" t="s">
        <v>342</v>
      </c>
      <c r="O4" s="167"/>
      <c r="P4" s="167" t="s">
        <v>343</v>
      </c>
      <c r="Q4" s="167"/>
      <c r="R4" s="167"/>
      <c r="S4" s="167"/>
      <c r="T4" s="167"/>
      <c r="U4" s="398" t="s">
        <v>231</v>
      </c>
      <c r="V4" s="398" t="s">
        <v>232</v>
      </c>
      <c r="W4" s="398" t="s">
        <v>233</v>
      </c>
      <c r="X4" s="398" t="s">
        <v>231</v>
      </c>
      <c r="Y4" s="398" t="s">
        <v>232</v>
      </c>
      <c r="Z4" s="398" t="s">
        <v>233</v>
      </c>
    </row>
    <row r="5" s="390" customFormat="1" ht="12" spans="1:26">
      <c r="A5" s="167"/>
      <c r="B5" s="167" t="s">
        <v>133</v>
      </c>
      <c r="C5" s="167" t="s">
        <v>344</v>
      </c>
      <c r="D5" s="167" t="s">
        <v>133</v>
      </c>
      <c r="E5" s="167" t="s">
        <v>344</v>
      </c>
      <c r="F5" s="167" t="s">
        <v>133</v>
      </c>
      <c r="G5" s="167" t="s">
        <v>344</v>
      </c>
      <c r="H5" s="167" t="s">
        <v>133</v>
      </c>
      <c r="I5" s="167" t="s">
        <v>344</v>
      </c>
      <c r="J5" s="167" t="s">
        <v>133</v>
      </c>
      <c r="K5" s="167" t="s">
        <v>344</v>
      </c>
      <c r="L5" s="167" t="s">
        <v>133</v>
      </c>
      <c r="M5" s="167" t="s">
        <v>133</v>
      </c>
      <c r="N5" s="167"/>
      <c r="O5" s="167"/>
      <c r="P5" s="167"/>
      <c r="Q5" s="167"/>
      <c r="R5" s="167" t="s">
        <v>126</v>
      </c>
      <c r="S5" s="167" t="s">
        <v>126</v>
      </c>
      <c r="T5" s="167" t="s">
        <v>130</v>
      </c>
      <c r="U5" s="167" t="s">
        <v>234</v>
      </c>
      <c r="V5" s="167" t="s">
        <v>234</v>
      </c>
      <c r="W5" s="167" t="s">
        <v>234</v>
      </c>
      <c r="X5" s="167" t="s">
        <v>235</v>
      </c>
      <c r="Y5" s="167" t="s">
        <v>235</v>
      </c>
      <c r="Z5" s="167" t="s">
        <v>235</v>
      </c>
    </row>
    <row r="6" s="390" customFormat="1" ht="51" customHeight="1" spans="1:26">
      <c r="A6" s="391" t="s">
        <v>236</v>
      </c>
      <c r="B6" s="167">
        <v>0</v>
      </c>
      <c r="C6" s="167"/>
      <c r="D6" s="167">
        <v>0</v>
      </c>
      <c r="E6" s="167"/>
      <c r="F6" s="167">
        <v>0</v>
      </c>
      <c r="G6" s="167"/>
      <c r="H6" s="167">
        <v>0</v>
      </c>
      <c r="I6" s="167"/>
      <c r="J6" s="167">
        <v>0</v>
      </c>
      <c r="K6" s="167"/>
      <c r="L6" s="167">
        <v>0</v>
      </c>
      <c r="M6" s="167"/>
      <c r="N6" s="167" t="s">
        <v>345</v>
      </c>
      <c r="O6" s="167" t="s">
        <v>346</v>
      </c>
      <c r="P6" s="167" t="s">
        <v>345</v>
      </c>
      <c r="Q6" s="167" t="s">
        <v>346</v>
      </c>
      <c r="R6" s="167">
        <v>0</v>
      </c>
      <c r="S6" s="167">
        <v>0</v>
      </c>
      <c r="T6" s="167">
        <v>0</v>
      </c>
      <c r="U6" s="167">
        <v>0</v>
      </c>
      <c r="V6" s="167">
        <v>0</v>
      </c>
      <c r="W6" s="167"/>
      <c r="X6" s="167">
        <v>0</v>
      </c>
      <c r="Y6" s="167">
        <v>0</v>
      </c>
      <c r="Z6" s="167"/>
    </row>
    <row r="7" s="390" customFormat="1" ht="51" customHeight="1" spans="1:26">
      <c r="A7" s="391"/>
      <c r="B7" s="167">
        <v>0</v>
      </c>
      <c r="C7" s="167"/>
      <c r="D7" s="167">
        <v>0</v>
      </c>
      <c r="E7" s="167"/>
      <c r="F7" s="167">
        <v>0</v>
      </c>
      <c r="G7" s="167"/>
      <c r="H7" s="167">
        <v>0</v>
      </c>
      <c r="I7" s="167"/>
      <c r="J7" s="167">
        <v>0</v>
      </c>
      <c r="K7" s="167"/>
      <c r="L7" s="167">
        <v>0</v>
      </c>
      <c r="M7" s="167"/>
      <c r="N7" s="167" t="s">
        <v>347</v>
      </c>
      <c r="O7" s="167" t="s">
        <v>348</v>
      </c>
      <c r="P7" s="167" t="s">
        <v>347</v>
      </c>
      <c r="Q7" s="167" t="s">
        <v>348</v>
      </c>
      <c r="R7" s="167">
        <v>0</v>
      </c>
      <c r="S7" s="167">
        <v>0</v>
      </c>
      <c r="T7" s="167">
        <v>0</v>
      </c>
      <c r="U7" s="167">
        <v>0</v>
      </c>
      <c r="V7" s="167">
        <v>0</v>
      </c>
      <c r="W7" s="167"/>
      <c r="X7" s="167">
        <v>0</v>
      </c>
      <c r="Y7" s="167">
        <v>0</v>
      </c>
      <c r="Z7" s="167"/>
    </row>
    <row r="8" s="390" customFormat="1" ht="51" customHeight="1" spans="1:26">
      <c r="A8" s="391"/>
      <c r="B8" s="399">
        <v>0</v>
      </c>
      <c r="C8" s="399"/>
      <c r="D8" s="399">
        <v>0</v>
      </c>
      <c r="E8" s="399"/>
      <c r="F8" s="399">
        <v>0</v>
      </c>
      <c r="G8" s="399"/>
      <c r="H8" s="399">
        <v>0</v>
      </c>
      <c r="I8" s="399"/>
      <c r="J8" s="399">
        <v>0</v>
      </c>
      <c r="K8" s="399"/>
      <c r="L8" s="399">
        <v>0</v>
      </c>
      <c r="M8" s="399"/>
      <c r="N8" s="167" t="s">
        <v>349</v>
      </c>
      <c r="O8" s="167" t="s">
        <v>350</v>
      </c>
      <c r="P8" s="167" t="s">
        <v>349</v>
      </c>
      <c r="Q8" s="167" t="s">
        <v>350</v>
      </c>
      <c r="R8" s="399">
        <v>0</v>
      </c>
      <c r="S8" s="399">
        <v>0</v>
      </c>
      <c r="T8" s="399">
        <v>0</v>
      </c>
      <c r="U8" s="399">
        <v>0</v>
      </c>
      <c r="V8" s="399">
        <v>0</v>
      </c>
      <c r="W8" s="399"/>
      <c r="X8" s="399">
        <v>0</v>
      </c>
      <c r="Y8" s="399">
        <v>0</v>
      </c>
      <c r="Z8" s="399"/>
    </row>
    <row r="9" s="390" customFormat="1" ht="24" spans="1:26">
      <c r="A9" s="400" t="s">
        <v>351</v>
      </c>
      <c r="B9" s="401">
        <v>0</v>
      </c>
      <c r="C9" s="401"/>
      <c r="D9" s="401">
        <v>0</v>
      </c>
      <c r="E9" s="401"/>
      <c r="F9" s="401">
        <v>0</v>
      </c>
      <c r="G9" s="401"/>
      <c r="H9" s="401">
        <v>0</v>
      </c>
      <c r="I9" s="401"/>
      <c r="J9" s="401">
        <v>0</v>
      </c>
      <c r="K9" s="401"/>
      <c r="L9" s="401">
        <v>0</v>
      </c>
      <c r="M9" s="401"/>
      <c r="N9" s="401"/>
      <c r="O9" s="401"/>
      <c r="P9" s="401"/>
      <c r="Q9" s="401"/>
      <c r="R9" s="401">
        <v>0</v>
      </c>
      <c r="S9" s="401">
        <v>0</v>
      </c>
      <c r="T9" s="401">
        <v>0</v>
      </c>
      <c r="U9" s="401">
        <v>0</v>
      </c>
      <c r="V9" s="401">
        <v>0</v>
      </c>
      <c r="W9" s="401"/>
      <c r="X9" s="401">
        <v>0</v>
      </c>
      <c r="Y9" s="401">
        <v>0</v>
      </c>
      <c r="Z9" s="401"/>
    </row>
    <row r="10" s="390" customFormat="1" ht="24" spans="1:26">
      <c r="A10" s="400" t="s">
        <v>250</v>
      </c>
      <c r="B10" s="401">
        <v>0</v>
      </c>
      <c r="C10" s="401"/>
      <c r="D10" s="401">
        <v>0</v>
      </c>
      <c r="E10" s="401"/>
      <c r="F10" s="401">
        <v>0</v>
      </c>
      <c r="G10" s="401"/>
      <c r="H10" s="401">
        <v>0</v>
      </c>
      <c r="I10" s="401"/>
      <c r="J10" s="401">
        <v>0</v>
      </c>
      <c r="K10" s="401"/>
      <c r="L10" s="401">
        <v>0</v>
      </c>
      <c r="M10" s="401"/>
      <c r="N10" s="401"/>
      <c r="O10" s="401"/>
      <c r="P10" s="401"/>
      <c r="Q10" s="401"/>
      <c r="R10" s="401">
        <v>0</v>
      </c>
      <c r="S10" s="401">
        <v>0</v>
      </c>
      <c r="T10" s="401">
        <v>0</v>
      </c>
      <c r="U10" s="401">
        <v>0</v>
      </c>
      <c r="V10" s="401">
        <v>0</v>
      </c>
      <c r="W10" s="401"/>
      <c r="X10" s="401">
        <v>0</v>
      </c>
      <c r="Y10" s="401">
        <v>0</v>
      </c>
      <c r="Z10" s="401"/>
    </row>
    <row r="11" s="390" customFormat="1" ht="51" customHeight="1" spans="1:26">
      <c r="A11" s="391" t="s">
        <v>251</v>
      </c>
      <c r="B11" s="167">
        <v>0</v>
      </c>
      <c r="C11" s="167"/>
      <c r="D11" s="401">
        <v>0</v>
      </c>
      <c r="E11" s="167"/>
      <c r="F11" s="401">
        <v>0</v>
      </c>
      <c r="G11" s="167"/>
      <c r="H11" s="401">
        <v>0</v>
      </c>
      <c r="I11" s="167"/>
      <c r="J11" s="401">
        <v>0</v>
      </c>
      <c r="K11" s="167"/>
      <c r="L11" s="401">
        <v>0</v>
      </c>
      <c r="M11" s="167"/>
      <c r="N11" s="167" t="s">
        <v>345</v>
      </c>
      <c r="O11" s="167" t="s">
        <v>346</v>
      </c>
      <c r="P11" s="167" t="s">
        <v>345</v>
      </c>
      <c r="Q11" s="167" t="s">
        <v>346</v>
      </c>
      <c r="R11" s="401">
        <v>0</v>
      </c>
      <c r="S11" s="401">
        <v>0</v>
      </c>
      <c r="T11" s="401">
        <v>0</v>
      </c>
      <c r="U11" s="401">
        <v>0</v>
      </c>
      <c r="V11" s="401">
        <v>0</v>
      </c>
      <c r="W11" s="401"/>
      <c r="X11" s="401">
        <v>0</v>
      </c>
      <c r="Y11" s="401">
        <v>0</v>
      </c>
      <c r="Z11" s="167"/>
    </row>
    <row r="12" s="390" customFormat="1" ht="51" customHeight="1" spans="1:26">
      <c r="A12" s="391"/>
      <c r="B12" s="167">
        <v>0</v>
      </c>
      <c r="C12" s="167"/>
      <c r="D12" s="401">
        <v>0</v>
      </c>
      <c r="E12" s="167"/>
      <c r="F12" s="401">
        <v>0</v>
      </c>
      <c r="G12" s="167"/>
      <c r="H12" s="401">
        <v>0</v>
      </c>
      <c r="I12" s="167"/>
      <c r="J12" s="401">
        <v>0</v>
      </c>
      <c r="K12" s="167"/>
      <c r="L12" s="401">
        <v>0</v>
      </c>
      <c r="M12" s="167"/>
      <c r="N12" s="167" t="s">
        <v>347</v>
      </c>
      <c r="O12" s="167" t="s">
        <v>348</v>
      </c>
      <c r="P12" s="167" t="s">
        <v>347</v>
      </c>
      <c r="Q12" s="167" t="s">
        <v>348</v>
      </c>
      <c r="R12" s="401">
        <v>0</v>
      </c>
      <c r="S12" s="401">
        <v>0</v>
      </c>
      <c r="T12" s="401">
        <v>0</v>
      </c>
      <c r="U12" s="401">
        <v>0</v>
      </c>
      <c r="V12" s="401">
        <v>0</v>
      </c>
      <c r="W12" s="401"/>
      <c r="X12" s="401">
        <v>0</v>
      </c>
      <c r="Y12" s="401">
        <v>0</v>
      </c>
      <c r="Z12" s="167"/>
    </row>
    <row r="13" s="390" customFormat="1" ht="51" customHeight="1" spans="1:26">
      <c r="A13" s="391"/>
      <c r="B13" s="399">
        <v>0</v>
      </c>
      <c r="C13" s="399"/>
      <c r="D13" s="401">
        <v>0</v>
      </c>
      <c r="E13" s="399"/>
      <c r="F13" s="401">
        <v>0</v>
      </c>
      <c r="G13" s="399"/>
      <c r="H13" s="401">
        <v>0</v>
      </c>
      <c r="I13" s="399"/>
      <c r="J13" s="401">
        <v>0</v>
      </c>
      <c r="K13" s="399"/>
      <c r="L13" s="401">
        <v>0</v>
      </c>
      <c r="M13" s="399"/>
      <c r="N13" s="167" t="s">
        <v>349</v>
      </c>
      <c r="O13" s="167" t="s">
        <v>350</v>
      </c>
      <c r="P13" s="167" t="s">
        <v>349</v>
      </c>
      <c r="Q13" s="167" t="s">
        <v>350</v>
      </c>
      <c r="R13" s="401">
        <v>0</v>
      </c>
      <c r="S13" s="401">
        <v>0</v>
      </c>
      <c r="T13" s="401">
        <v>0</v>
      </c>
      <c r="U13" s="401">
        <v>0</v>
      </c>
      <c r="V13" s="401">
        <v>0</v>
      </c>
      <c r="W13" s="401"/>
      <c r="X13" s="401">
        <v>0</v>
      </c>
      <c r="Y13" s="401">
        <v>0</v>
      </c>
      <c r="Z13" s="399"/>
    </row>
    <row r="14" s="390" customFormat="1" ht="24" spans="1:26">
      <c r="A14" s="400" t="s">
        <v>351</v>
      </c>
      <c r="B14" s="167">
        <v>0</v>
      </c>
      <c r="C14" s="401"/>
      <c r="D14" s="401">
        <v>0</v>
      </c>
      <c r="E14" s="401"/>
      <c r="F14" s="401">
        <v>0</v>
      </c>
      <c r="G14" s="401"/>
      <c r="H14" s="401">
        <v>0</v>
      </c>
      <c r="I14" s="401"/>
      <c r="J14" s="401">
        <v>0</v>
      </c>
      <c r="K14" s="401"/>
      <c r="L14" s="401">
        <v>0</v>
      </c>
      <c r="M14" s="401"/>
      <c r="N14" s="401"/>
      <c r="O14" s="401"/>
      <c r="P14" s="401"/>
      <c r="Q14" s="401"/>
      <c r="R14" s="401">
        <v>0</v>
      </c>
      <c r="S14" s="401">
        <v>0</v>
      </c>
      <c r="T14" s="401">
        <v>0</v>
      </c>
      <c r="U14" s="401">
        <v>0</v>
      </c>
      <c r="V14" s="401">
        <v>0</v>
      </c>
      <c r="W14" s="401"/>
      <c r="X14" s="401">
        <v>0</v>
      </c>
      <c r="Y14" s="401">
        <v>0</v>
      </c>
      <c r="Z14" s="401"/>
    </row>
    <row r="15" s="390" customFormat="1" ht="24" spans="1:26">
      <c r="A15" s="400" t="s">
        <v>250</v>
      </c>
      <c r="B15" s="167">
        <v>0</v>
      </c>
      <c r="C15" s="401"/>
      <c r="D15" s="401">
        <v>0</v>
      </c>
      <c r="E15" s="401"/>
      <c r="F15" s="401">
        <v>0</v>
      </c>
      <c r="G15" s="401"/>
      <c r="H15" s="401">
        <v>0</v>
      </c>
      <c r="I15" s="401"/>
      <c r="J15" s="401">
        <v>0</v>
      </c>
      <c r="K15" s="401"/>
      <c r="L15" s="401">
        <v>0</v>
      </c>
      <c r="M15" s="401"/>
      <c r="N15" s="401"/>
      <c r="O15" s="401"/>
      <c r="P15" s="401"/>
      <c r="Q15" s="401"/>
      <c r="R15" s="401">
        <v>0</v>
      </c>
      <c r="S15" s="401">
        <v>0</v>
      </c>
      <c r="T15" s="401">
        <v>0</v>
      </c>
      <c r="U15" s="401">
        <v>0</v>
      </c>
      <c r="V15" s="401">
        <v>0</v>
      </c>
      <c r="W15" s="401"/>
      <c r="X15" s="401">
        <v>0</v>
      </c>
      <c r="Y15" s="401">
        <v>0</v>
      </c>
      <c r="Z15" s="401"/>
    </row>
    <row r="16" hidden="1" spans="1:1">
      <c r="A16" s="385" t="s">
        <v>252</v>
      </c>
    </row>
    <row r="17" hidden="1" spans="1:1">
      <c r="A17" s="385" t="s">
        <v>253</v>
      </c>
    </row>
    <row r="18" hidden="1" spans="1:1">
      <c r="A18" s="224" t="s">
        <v>254</v>
      </c>
    </row>
  </sheetData>
  <mergeCells count="19">
    <mergeCell ref="A1:Z1"/>
    <mergeCell ref="B3:K3"/>
    <mergeCell ref="L3:M3"/>
    <mergeCell ref="N3:Q3"/>
    <mergeCell ref="U3:W3"/>
    <mergeCell ref="X3:Z3"/>
    <mergeCell ref="B4:C4"/>
    <mergeCell ref="D4:E4"/>
    <mergeCell ref="F4:G4"/>
    <mergeCell ref="H4:I4"/>
    <mergeCell ref="J4:K4"/>
    <mergeCell ref="A3:A5"/>
    <mergeCell ref="A6:A8"/>
    <mergeCell ref="A11:A13"/>
    <mergeCell ref="R3:R4"/>
    <mergeCell ref="S3:S4"/>
    <mergeCell ref="T3:T4"/>
    <mergeCell ref="N4:O5"/>
    <mergeCell ref="P4:Q5"/>
  </mergeCells>
  <printOptions horizontalCentered="1"/>
  <pageMargins left="0.707638888888889" right="0.707638888888889" top="0.747916666666667" bottom="0.747916666666667" header="0.313888888888889" footer="0.313888888888889"/>
  <pageSetup paperSize="9" scale="82" fitToHeight="0" orientation="landscape" horizontalDpi="300" verticalDpi="3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38"/>
  <sheetViews>
    <sheetView showZeros="0" workbookViewId="0">
      <selection activeCell="A1" sqref="A1:Z1"/>
    </sheetView>
  </sheetViews>
  <sheetFormatPr defaultColWidth="9" defaultRowHeight="13.5"/>
  <cols>
    <col min="1" max="1" width="18" customWidth="1"/>
    <col min="2" max="16" width="9.75" customWidth="1"/>
    <col min="17" max="19" width="7.75" customWidth="1"/>
  </cols>
  <sheetData>
    <row r="1" ht="35.1" customHeight="1" spans="1:19">
      <c r="A1" s="377" t="s">
        <v>352</v>
      </c>
      <c r="B1" s="377"/>
      <c r="C1" s="377"/>
      <c r="D1" s="377"/>
      <c r="E1" s="377"/>
      <c r="F1" s="377"/>
      <c r="G1" s="377"/>
      <c r="H1" s="377"/>
      <c r="I1" s="377"/>
      <c r="J1" s="377"/>
      <c r="K1" s="377"/>
      <c r="L1" s="377"/>
      <c r="M1" s="377"/>
      <c r="N1" s="377"/>
      <c r="O1" s="377"/>
      <c r="P1" s="377"/>
      <c r="Q1" s="377"/>
      <c r="R1" s="377"/>
      <c r="S1" s="377"/>
    </row>
    <row r="2" s="376" customFormat="1" spans="1:1">
      <c r="A2" s="390" t="s">
        <v>353</v>
      </c>
    </row>
    <row r="3" s="390" customFormat="1" ht="18" customHeight="1" spans="1:19">
      <c r="A3" s="167" t="s">
        <v>212</v>
      </c>
      <c r="B3" s="167" t="s">
        <v>88</v>
      </c>
      <c r="C3" s="167" t="s">
        <v>85</v>
      </c>
      <c r="D3" s="167"/>
      <c r="E3" s="167"/>
      <c r="F3" s="167" t="s">
        <v>354</v>
      </c>
      <c r="G3" s="167"/>
      <c r="H3" s="167"/>
      <c r="I3" s="395" t="s">
        <v>355</v>
      </c>
      <c r="J3" s="396"/>
      <c r="K3" s="396"/>
      <c r="L3" s="396"/>
      <c r="M3" s="396"/>
      <c r="N3" s="396"/>
      <c r="O3" s="396"/>
      <c r="P3" s="397"/>
      <c r="Q3" s="167" t="s">
        <v>356</v>
      </c>
      <c r="R3" s="167"/>
      <c r="S3" s="167"/>
    </row>
    <row r="4" s="390" customFormat="1" ht="24" spans="1:19">
      <c r="A4" s="167"/>
      <c r="B4" s="167"/>
      <c r="C4" s="167" t="s">
        <v>357</v>
      </c>
      <c r="D4" s="167" t="s">
        <v>358</v>
      </c>
      <c r="E4" s="167" t="s">
        <v>359</v>
      </c>
      <c r="F4" s="167" t="s">
        <v>357</v>
      </c>
      <c r="G4" s="167" t="s">
        <v>360</v>
      </c>
      <c r="H4" s="167" t="s">
        <v>361</v>
      </c>
      <c r="I4" s="167" t="s">
        <v>88</v>
      </c>
      <c r="J4" s="167" t="s">
        <v>362</v>
      </c>
      <c r="K4" s="167" t="s">
        <v>363</v>
      </c>
      <c r="L4" s="167" t="s">
        <v>364</v>
      </c>
      <c r="M4" s="167" t="s">
        <v>365</v>
      </c>
      <c r="N4" s="167" t="s">
        <v>366</v>
      </c>
      <c r="O4" s="167" t="s">
        <v>367</v>
      </c>
      <c r="P4" s="167" t="s">
        <v>368</v>
      </c>
      <c r="Q4" s="398" t="s">
        <v>231</v>
      </c>
      <c r="R4" s="398" t="s">
        <v>232</v>
      </c>
      <c r="S4" s="398" t="s">
        <v>233</v>
      </c>
    </row>
    <row r="5" s="390" customFormat="1" ht="18" customHeight="1" spans="1:19">
      <c r="A5" s="167"/>
      <c r="B5" s="167" t="s">
        <v>369</v>
      </c>
      <c r="C5" s="167" t="s">
        <v>369</v>
      </c>
      <c r="D5" s="167" t="s">
        <v>369</v>
      </c>
      <c r="E5" s="167" t="s">
        <v>369</v>
      </c>
      <c r="F5" s="167" t="s">
        <v>369</v>
      </c>
      <c r="G5" s="167" t="s">
        <v>369</v>
      </c>
      <c r="H5" s="167" t="s">
        <v>369</v>
      </c>
      <c r="I5" s="167" t="s">
        <v>369</v>
      </c>
      <c r="J5" s="167" t="s">
        <v>369</v>
      </c>
      <c r="K5" s="167" t="s">
        <v>369</v>
      </c>
      <c r="L5" s="167" t="s">
        <v>369</v>
      </c>
      <c r="M5" s="167" t="s">
        <v>369</v>
      </c>
      <c r="N5" s="167" t="s">
        <v>369</v>
      </c>
      <c r="O5" s="167" t="s">
        <v>369</v>
      </c>
      <c r="P5" s="167" t="s">
        <v>369</v>
      </c>
      <c r="Q5" s="167" t="s">
        <v>370</v>
      </c>
      <c r="R5" s="167" t="s">
        <v>370</v>
      </c>
      <c r="S5" s="167" t="s">
        <v>370</v>
      </c>
    </row>
    <row r="6" s="390" customFormat="1" ht="24" spans="1:19">
      <c r="A6" s="391" t="s">
        <v>236</v>
      </c>
      <c r="B6" s="167">
        <f t="shared" ref="B6:H6" si="0">SUM(B7:B16)</f>
        <v>4784.73</v>
      </c>
      <c r="C6" s="167">
        <f t="shared" si="0"/>
        <v>1780.8</v>
      </c>
      <c r="D6" s="167">
        <f t="shared" si="0"/>
        <v>456.8</v>
      </c>
      <c r="E6" s="167">
        <f t="shared" si="0"/>
        <v>1324</v>
      </c>
      <c r="F6" s="167">
        <f t="shared" si="0"/>
        <v>3003.93</v>
      </c>
      <c r="G6" s="167">
        <f t="shared" si="0"/>
        <v>1361.61</v>
      </c>
      <c r="H6" s="167">
        <f t="shared" si="0"/>
        <v>1642.32</v>
      </c>
      <c r="I6" s="167">
        <v>0</v>
      </c>
      <c r="J6" s="167">
        <v>0</v>
      </c>
      <c r="K6" s="167">
        <v>0</v>
      </c>
      <c r="L6" s="167">
        <v>0</v>
      </c>
      <c r="M6" s="167">
        <v>0</v>
      </c>
      <c r="N6" s="167">
        <v>0</v>
      </c>
      <c r="O6" s="167">
        <v>0</v>
      </c>
      <c r="P6" s="167">
        <v>0</v>
      </c>
      <c r="Q6" s="167">
        <v>2.49</v>
      </c>
      <c r="R6" s="167">
        <v>3.6</v>
      </c>
      <c r="S6" s="167">
        <v>4.9</v>
      </c>
    </row>
    <row r="7" s="390" customFormat="1" ht="15.75" customHeight="1" spans="1:19">
      <c r="A7" s="392" t="s">
        <v>371</v>
      </c>
      <c r="B7" s="167">
        <v>283</v>
      </c>
      <c r="C7" s="167">
        <v>220</v>
      </c>
      <c r="D7" s="167">
        <v>100</v>
      </c>
      <c r="E7" s="167">
        <v>120</v>
      </c>
      <c r="F7" s="167">
        <v>63</v>
      </c>
      <c r="G7" s="167">
        <v>60</v>
      </c>
      <c r="H7" s="167">
        <v>3</v>
      </c>
      <c r="I7" s="167">
        <v>0</v>
      </c>
      <c r="J7" s="167">
        <v>0</v>
      </c>
      <c r="K7" s="167">
        <v>0</v>
      </c>
      <c r="L7" s="167">
        <v>0</v>
      </c>
      <c r="M7" s="167">
        <v>0</v>
      </c>
      <c r="N7" s="167">
        <v>0</v>
      </c>
      <c r="O7" s="167">
        <v>0</v>
      </c>
      <c r="P7" s="167">
        <v>0</v>
      </c>
      <c r="Q7" s="167"/>
      <c r="R7" s="167"/>
      <c r="S7" s="167"/>
    </row>
    <row r="8" s="390" customFormat="1" ht="15.75" customHeight="1" spans="1:19">
      <c r="A8" s="392" t="s">
        <v>239</v>
      </c>
      <c r="B8" s="167">
        <v>473</v>
      </c>
      <c r="C8" s="167">
        <v>293</v>
      </c>
      <c r="D8" s="167">
        <v>138</v>
      </c>
      <c r="E8" s="167">
        <v>155</v>
      </c>
      <c r="F8" s="167">
        <v>180</v>
      </c>
      <c r="G8" s="167">
        <v>50</v>
      </c>
      <c r="H8" s="167">
        <v>130</v>
      </c>
      <c r="I8" s="167">
        <v>0</v>
      </c>
      <c r="J8" s="167">
        <v>0</v>
      </c>
      <c r="K8" s="167">
        <v>0</v>
      </c>
      <c r="L8" s="167">
        <v>0</v>
      </c>
      <c r="M8" s="167">
        <v>0</v>
      </c>
      <c r="N8" s="167">
        <v>0</v>
      </c>
      <c r="O8" s="167">
        <v>0</v>
      </c>
      <c r="P8" s="167">
        <v>0</v>
      </c>
      <c r="Q8" s="167">
        <v>11</v>
      </c>
      <c r="R8" s="167">
        <v>19.8</v>
      </c>
      <c r="S8" s="167">
        <v>19.8</v>
      </c>
    </row>
    <row r="9" s="390" customFormat="1" ht="15.75" customHeight="1" spans="1:19">
      <c r="A9" s="167" t="s">
        <v>240</v>
      </c>
      <c r="B9" s="167">
        <v>15</v>
      </c>
      <c r="C9" s="167">
        <v>10</v>
      </c>
      <c r="D9" s="167">
        <v>0</v>
      </c>
      <c r="E9" s="167">
        <v>10</v>
      </c>
      <c r="F9" s="167">
        <v>5</v>
      </c>
      <c r="G9" s="167">
        <v>5</v>
      </c>
      <c r="H9" s="167">
        <v>0</v>
      </c>
      <c r="I9" s="167">
        <v>0</v>
      </c>
      <c r="J9" s="167">
        <v>0</v>
      </c>
      <c r="K9" s="167">
        <v>0</v>
      </c>
      <c r="L9" s="167">
        <v>0</v>
      </c>
      <c r="M9" s="167">
        <v>0</v>
      </c>
      <c r="N9" s="167">
        <v>0</v>
      </c>
      <c r="O9" s="167">
        <v>0</v>
      </c>
      <c r="P9" s="167">
        <v>0</v>
      </c>
      <c r="Q9" s="167">
        <v>2.6</v>
      </c>
      <c r="R9" s="167">
        <v>5.1</v>
      </c>
      <c r="S9" s="167"/>
    </row>
    <row r="10" s="390" customFormat="1" ht="15.75" customHeight="1" spans="1:19">
      <c r="A10" s="392" t="s">
        <v>241</v>
      </c>
      <c r="B10" s="167">
        <v>916</v>
      </c>
      <c r="C10" s="167">
        <v>553</v>
      </c>
      <c r="D10" s="167">
        <v>69</v>
      </c>
      <c r="E10" s="167">
        <v>484</v>
      </c>
      <c r="F10" s="167">
        <v>363</v>
      </c>
      <c r="G10" s="167">
        <v>196</v>
      </c>
      <c r="H10" s="167">
        <v>167</v>
      </c>
      <c r="I10" s="167">
        <v>0</v>
      </c>
      <c r="J10" s="167">
        <v>0</v>
      </c>
      <c r="K10" s="167">
        <v>0</v>
      </c>
      <c r="L10" s="167">
        <v>0</v>
      </c>
      <c r="M10" s="167">
        <v>0</v>
      </c>
      <c r="N10" s="167">
        <v>0</v>
      </c>
      <c r="O10" s="167">
        <v>0</v>
      </c>
      <c r="P10" s="167">
        <v>0</v>
      </c>
      <c r="Q10" s="167">
        <v>4</v>
      </c>
      <c r="R10" s="167">
        <v>5</v>
      </c>
      <c r="S10" s="167">
        <v>6</v>
      </c>
    </row>
    <row r="11" s="390" customFormat="1" ht="15.75" customHeight="1" spans="1:19">
      <c r="A11" s="392" t="s">
        <v>242</v>
      </c>
      <c r="B11" s="167">
        <v>479</v>
      </c>
      <c r="C11" s="167">
        <v>325</v>
      </c>
      <c r="D11" s="167">
        <v>0</v>
      </c>
      <c r="E11" s="167">
        <v>325</v>
      </c>
      <c r="F11" s="167">
        <v>154</v>
      </c>
      <c r="G11" s="167">
        <v>154</v>
      </c>
      <c r="H11" s="167">
        <v>0</v>
      </c>
      <c r="I11" s="167">
        <v>0</v>
      </c>
      <c r="J11" s="167">
        <v>0</v>
      </c>
      <c r="K11" s="167">
        <v>0</v>
      </c>
      <c r="L11" s="167">
        <v>0</v>
      </c>
      <c r="M11" s="167">
        <v>0</v>
      </c>
      <c r="N11" s="167">
        <v>0</v>
      </c>
      <c r="O11" s="167">
        <v>0</v>
      </c>
      <c r="P11" s="167">
        <v>0</v>
      </c>
      <c r="Q11" s="167">
        <v>2</v>
      </c>
      <c r="R11" s="167">
        <v>2.645</v>
      </c>
      <c r="S11" s="167">
        <v>5.35</v>
      </c>
    </row>
    <row r="12" s="390" customFormat="1" ht="15.75" customHeight="1" spans="1:19">
      <c r="A12" s="392" t="s">
        <v>244</v>
      </c>
      <c r="B12" s="167">
        <v>93</v>
      </c>
      <c r="C12" s="167">
        <v>0</v>
      </c>
      <c r="D12" s="167">
        <v>0</v>
      </c>
      <c r="E12" s="167">
        <v>0</v>
      </c>
      <c r="F12" s="167">
        <v>93</v>
      </c>
      <c r="G12" s="167">
        <v>0</v>
      </c>
      <c r="H12" s="167">
        <v>93</v>
      </c>
      <c r="I12" s="167">
        <v>0</v>
      </c>
      <c r="J12" s="167">
        <v>0</v>
      </c>
      <c r="K12" s="167">
        <v>0</v>
      </c>
      <c r="L12" s="167">
        <v>0</v>
      </c>
      <c r="M12" s="167">
        <v>0</v>
      </c>
      <c r="N12" s="167">
        <v>0</v>
      </c>
      <c r="O12" s="167">
        <v>0</v>
      </c>
      <c r="P12" s="167">
        <v>0</v>
      </c>
      <c r="Q12" s="167">
        <v>1.44</v>
      </c>
      <c r="R12" s="167">
        <v>2.35</v>
      </c>
      <c r="S12" s="167">
        <v>2.35</v>
      </c>
    </row>
    <row r="13" s="390" customFormat="1" ht="15.75" customHeight="1" spans="1:19">
      <c r="A13" s="167" t="s">
        <v>243</v>
      </c>
      <c r="B13" s="167">
        <v>167</v>
      </c>
      <c r="C13" s="167">
        <v>20</v>
      </c>
      <c r="D13" s="167">
        <v>0</v>
      </c>
      <c r="E13" s="167">
        <v>20</v>
      </c>
      <c r="F13" s="167">
        <v>147</v>
      </c>
      <c r="G13" s="167">
        <v>86</v>
      </c>
      <c r="H13" s="167">
        <v>61</v>
      </c>
      <c r="I13" s="167">
        <v>0</v>
      </c>
      <c r="J13" s="167">
        <v>0</v>
      </c>
      <c r="K13" s="167">
        <v>0</v>
      </c>
      <c r="L13" s="167">
        <v>0</v>
      </c>
      <c r="M13" s="167">
        <v>0</v>
      </c>
      <c r="N13" s="167">
        <v>0</v>
      </c>
      <c r="O13" s="167">
        <v>0</v>
      </c>
      <c r="P13" s="167">
        <v>0</v>
      </c>
      <c r="Q13" s="167">
        <v>3</v>
      </c>
      <c r="R13" s="167">
        <v>4</v>
      </c>
      <c r="S13" s="167">
        <v>5</v>
      </c>
    </row>
    <row r="14" s="390" customFormat="1" ht="15.75" customHeight="1" spans="1:19">
      <c r="A14" s="167" t="s">
        <v>246</v>
      </c>
      <c r="B14" s="393">
        <v>1064</v>
      </c>
      <c r="C14" s="393">
        <v>24</v>
      </c>
      <c r="D14" s="393">
        <v>4</v>
      </c>
      <c r="E14" s="393">
        <v>20</v>
      </c>
      <c r="F14" s="393">
        <v>1040</v>
      </c>
      <c r="G14" s="393">
        <v>40</v>
      </c>
      <c r="H14" s="393">
        <v>1000</v>
      </c>
      <c r="I14" s="167">
        <v>0</v>
      </c>
      <c r="J14" s="167">
        <v>0</v>
      </c>
      <c r="K14" s="167">
        <v>0</v>
      </c>
      <c r="L14" s="167">
        <v>0</v>
      </c>
      <c r="M14" s="167">
        <v>0</v>
      </c>
      <c r="N14" s="167">
        <v>0</v>
      </c>
      <c r="O14" s="167">
        <v>0</v>
      </c>
      <c r="P14" s="167">
        <v>0</v>
      </c>
      <c r="Q14" s="393">
        <v>3</v>
      </c>
      <c r="R14" s="393">
        <v>3</v>
      </c>
      <c r="S14" s="393">
        <v>4</v>
      </c>
    </row>
    <row r="15" s="390" customFormat="1" ht="15.75" customHeight="1" spans="1:19">
      <c r="A15" s="167" t="s">
        <v>248</v>
      </c>
      <c r="B15" s="167">
        <v>145.8</v>
      </c>
      <c r="C15" s="167">
        <v>25.8</v>
      </c>
      <c r="D15" s="167">
        <v>25.8</v>
      </c>
      <c r="E15" s="167">
        <v>0</v>
      </c>
      <c r="F15" s="167">
        <v>120</v>
      </c>
      <c r="G15" s="167">
        <v>30</v>
      </c>
      <c r="H15" s="167">
        <v>90</v>
      </c>
      <c r="I15" s="167">
        <v>0</v>
      </c>
      <c r="J15" s="167">
        <v>0</v>
      </c>
      <c r="K15" s="167">
        <v>0</v>
      </c>
      <c r="L15" s="167">
        <v>0</v>
      </c>
      <c r="M15" s="167">
        <v>0</v>
      </c>
      <c r="N15" s="167">
        <v>0</v>
      </c>
      <c r="O15" s="167">
        <v>0</v>
      </c>
      <c r="P15" s="167">
        <v>0</v>
      </c>
      <c r="Q15" s="167">
        <v>0</v>
      </c>
      <c r="R15" s="167">
        <v>1.7</v>
      </c>
      <c r="S15" s="167">
        <v>19</v>
      </c>
    </row>
    <row r="16" s="390" customFormat="1" ht="15.75" customHeight="1" spans="1:19">
      <c r="A16" s="167" t="s">
        <v>245</v>
      </c>
      <c r="B16" s="167">
        <v>1148.93</v>
      </c>
      <c r="C16" s="167">
        <v>310</v>
      </c>
      <c r="D16" s="167">
        <v>120</v>
      </c>
      <c r="E16" s="167">
        <v>190</v>
      </c>
      <c r="F16" s="167">
        <v>838.93</v>
      </c>
      <c r="G16" s="167">
        <v>740.61</v>
      </c>
      <c r="H16" s="167">
        <v>98.32</v>
      </c>
      <c r="I16" s="167">
        <v>0</v>
      </c>
      <c r="J16" s="167">
        <v>0</v>
      </c>
      <c r="K16" s="167">
        <v>0</v>
      </c>
      <c r="L16" s="167">
        <v>0</v>
      </c>
      <c r="M16" s="167">
        <v>0</v>
      </c>
      <c r="N16" s="167">
        <v>0</v>
      </c>
      <c r="O16" s="167">
        <v>0</v>
      </c>
      <c r="P16" s="167">
        <v>0</v>
      </c>
      <c r="Q16" s="167"/>
      <c r="R16" s="167"/>
      <c r="S16" s="167"/>
    </row>
    <row r="17" s="390" customFormat="1" ht="29.25" customHeight="1" spans="1:19">
      <c r="A17" s="167" t="s">
        <v>250</v>
      </c>
      <c r="B17" s="167">
        <v>4241.73</v>
      </c>
      <c r="C17" s="167">
        <v>1494.8</v>
      </c>
      <c r="D17" s="167">
        <v>318.8</v>
      </c>
      <c r="E17" s="167">
        <v>1176</v>
      </c>
      <c r="F17" s="167">
        <v>2746.93</v>
      </c>
      <c r="G17" s="167">
        <v>1266.61</v>
      </c>
      <c r="H17" s="167">
        <v>1480.32</v>
      </c>
      <c r="I17" s="167">
        <v>0</v>
      </c>
      <c r="J17" s="167">
        <v>0</v>
      </c>
      <c r="K17" s="167">
        <v>0</v>
      </c>
      <c r="L17" s="167">
        <v>0</v>
      </c>
      <c r="M17" s="167">
        <v>0</v>
      </c>
      <c r="N17" s="167">
        <v>0</v>
      </c>
      <c r="O17" s="167">
        <v>0</v>
      </c>
      <c r="P17" s="167">
        <v>0</v>
      </c>
      <c r="Q17" s="167">
        <v>2.7</v>
      </c>
      <c r="R17" s="167">
        <v>3.845</v>
      </c>
      <c r="S17" s="167">
        <v>4.7</v>
      </c>
    </row>
    <row r="18" s="390" customFormat="1" ht="36.75" customHeight="1" spans="1:19">
      <c r="A18" s="167" t="s">
        <v>372</v>
      </c>
      <c r="B18" s="167">
        <v>454.31</v>
      </c>
      <c r="C18" s="167">
        <v>0</v>
      </c>
      <c r="D18" s="167">
        <v>0</v>
      </c>
      <c r="E18" s="167">
        <v>0</v>
      </c>
      <c r="F18" s="167">
        <v>451.31</v>
      </c>
      <c r="G18" s="167">
        <v>371.31</v>
      </c>
      <c r="H18" s="167">
        <v>80</v>
      </c>
      <c r="I18" s="167">
        <v>0</v>
      </c>
      <c r="J18" s="167">
        <v>0</v>
      </c>
      <c r="K18" s="167">
        <v>0</v>
      </c>
      <c r="L18" s="167">
        <v>0</v>
      </c>
      <c r="M18" s="167">
        <v>0</v>
      </c>
      <c r="N18" s="167">
        <v>0</v>
      </c>
      <c r="O18" s="167">
        <v>0</v>
      </c>
      <c r="P18" s="167">
        <v>0</v>
      </c>
      <c r="Q18" s="167" t="s">
        <v>373</v>
      </c>
      <c r="R18" s="167" t="s">
        <v>373</v>
      </c>
      <c r="S18" s="167" t="s">
        <v>373</v>
      </c>
    </row>
    <row r="19" s="390" customFormat="1" ht="15.75" customHeight="1" spans="1:19">
      <c r="A19" s="391" t="s">
        <v>251</v>
      </c>
      <c r="B19" s="167">
        <v>14482.7</v>
      </c>
      <c r="C19" s="167">
        <f>SUM(C20:C31)</f>
        <v>4157.7</v>
      </c>
      <c r="D19" s="167">
        <f>SUM(D20:D31)</f>
        <v>516.8</v>
      </c>
      <c r="E19" s="167">
        <f>SUM(E20:E31)</f>
        <v>3640.9</v>
      </c>
      <c r="F19" s="167">
        <v>10870.8</v>
      </c>
      <c r="G19" s="167">
        <f>SUM(G20:G31)</f>
        <v>4162.2</v>
      </c>
      <c r="H19" s="167">
        <f>SUM(H20:H31)</f>
        <v>6708.6</v>
      </c>
      <c r="I19" s="167">
        <v>0</v>
      </c>
      <c r="J19" s="167">
        <v>0</v>
      </c>
      <c r="K19" s="167">
        <v>0</v>
      </c>
      <c r="L19" s="167">
        <v>0</v>
      </c>
      <c r="M19" s="167">
        <v>0</v>
      </c>
      <c r="N19" s="167">
        <v>0</v>
      </c>
      <c r="O19" s="167">
        <v>0</v>
      </c>
      <c r="P19" s="167">
        <v>0</v>
      </c>
      <c r="Q19" s="167">
        <v>2.49</v>
      </c>
      <c r="R19" s="167">
        <v>3.6</v>
      </c>
      <c r="S19" s="167">
        <v>4.9</v>
      </c>
    </row>
    <row r="20" s="390" customFormat="1" ht="15.75" customHeight="1" spans="1:19">
      <c r="A20" s="392" t="s">
        <v>371</v>
      </c>
      <c r="B20" s="167">
        <v>283</v>
      </c>
      <c r="C20" s="167">
        <v>220</v>
      </c>
      <c r="D20" s="167">
        <v>100</v>
      </c>
      <c r="E20" s="167">
        <v>120</v>
      </c>
      <c r="F20" s="167">
        <v>63</v>
      </c>
      <c r="G20" s="167">
        <v>60</v>
      </c>
      <c r="H20" s="167">
        <v>3</v>
      </c>
      <c r="I20" s="167">
        <v>0</v>
      </c>
      <c r="J20" s="167">
        <v>0</v>
      </c>
      <c r="K20" s="167">
        <v>0</v>
      </c>
      <c r="L20" s="167">
        <v>0</v>
      </c>
      <c r="M20" s="167">
        <v>0</v>
      </c>
      <c r="N20" s="167">
        <v>0</v>
      </c>
      <c r="O20" s="167">
        <v>0</v>
      </c>
      <c r="P20" s="167">
        <v>0</v>
      </c>
      <c r="Q20" s="167"/>
      <c r="R20" s="167"/>
      <c r="S20" s="167"/>
    </row>
    <row r="21" s="390" customFormat="1" ht="15.75" customHeight="1" spans="1:19">
      <c r="A21" s="392" t="s">
        <v>239</v>
      </c>
      <c r="B21" s="167">
        <v>473</v>
      </c>
      <c r="C21" s="167">
        <v>293</v>
      </c>
      <c r="D21" s="167">
        <v>138</v>
      </c>
      <c r="E21" s="167">
        <v>155</v>
      </c>
      <c r="F21" s="167">
        <v>180</v>
      </c>
      <c r="G21" s="167">
        <v>50</v>
      </c>
      <c r="H21" s="167">
        <v>130</v>
      </c>
      <c r="I21" s="167">
        <v>0</v>
      </c>
      <c r="J21" s="167">
        <v>0</v>
      </c>
      <c r="K21" s="167">
        <v>0</v>
      </c>
      <c r="L21" s="167">
        <v>0</v>
      </c>
      <c r="M21" s="167">
        <v>0</v>
      </c>
      <c r="N21" s="167">
        <v>0</v>
      </c>
      <c r="O21" s="167">
        <v>0</v>
      </c>
      <c r="P21" s="167">
        <v>0</v>
      </c>
      <c r="Q21" s="167">
        <v>11</v>
      </c>
      <c r="R21" s="167">
        <v>19.8</v>
      </c>
      <c r="S21" s="167">
        <v>19.8</v>
      </c>
    </row>
    <row r="22" s="390" customFormat="1" ht="15.75" customHeight="1" spans="1:19">
      <c r="A22" s="167" t="s">
        <v>240</v>
      </c>
      <c r="B22" s="167">
        <v>20</v>
      </c>
      <c r="C22" s="167">
        <v>15</v>
      </c>
      <c r="D22" s="167">
        <v>0</v>
      </c>
      <c r="E22" s="167">
        <v>15</v>
      </c>
      <c r="F22" s="167">
        <v>5</v>
      </c>
      <c r="G22" s="167">
        <v>5</v>
      </c>
      <c r="H22" s="167">
        <v>0</v>
      </c>
      <c r="I22" s="167">
        <v>0</v>
      </c>
      <c r="J22" s="167">
        <v>0</v>
      </c>
      <c r="K22" s="167">
        <v>0</v>
      </c>
      <c r="L22" s="167">
        <v>0</v>
      </c>
      <c r="M22" s="167">
        <v>0</v>
      </c>
      <c r="N22" s="167">
        <v>0</v>
      </c>
      <c r="O22" s="167">
        <v>0</v>
      </c>
      <c r="P22" s="167">
        <v>0</v>
      </c>
      <c r="Q22" s="167"/>
      <c r="R22" s="167">
        <v>5.1</v>
      </c>
      <c r="S22" s="167"/>
    </row>
    <row r="23" s="390" customFormat="1" ht="15.75" customHeight="1" spans="1:19">
      <c r="A23" s="392" t="s">
        <v>241</v>
      </c>
      <c r="B23" s="167">
        <v>1723</v>
      </c>
      <c r="C23" s="167">
        <v>1286</v>
      </c>
      <c r="D23" s="167">
        <v>69</v>
      </c>
      <c r="E23" s="167">
        <v>1217</v>
      </c>
      <c r="F23" s="167">
        <v>437</v>
      </c>
      <c r="G23" s="167">
        <v>270</v>
      </c>
      <c r="H23" s="167">
        <v>167</v>
      </c>
      <c r="I23" s="167">
        <v>0</v>
      </c>
      <c r="J23" s="167">
        <v>0</v>
      </c>
      <c r="K23" s="167">
        <v>0</v>
      </c>
      <c r="L23" s="167">
        <v>0</v>
      </c>
      <c r="M23" s="167">
        <v>0</v>
      </c>
      <c r="N23" s="167">
        <v>0</v>
      </c>
      <c r="O23" s="167">
        <v>0</v>
      </c>
      <c r="P23" s="167">
        <v>0</v>
      </c>
      <c r="Q23" s="167">
        <v>4</v>
      </c>
      <c r="R23" s="167">
        <v>5</v>
      </c>
      <c r="S23" s="167">
        <v>6</v>
      </c>
    </row>
    <row r="24" s="390" customFormat="1" ht="15.75" customHeight="1" spans="1:19">
      <c r="A24" s="392" t="s">
        <v>242</v>
      </c>
      <c r="B24" s="167">
        <v>1805</v>
      </c>
      <c r="C24" s="167">
        <v>1520</v>
      </c>
      <c r="D24" s="167">
        <v>0</v>
      </c>
      <c r="E24" s="167">
        <v>1520</v>
      </c>
      <c r="F24" s="167">
        <v>1350</v>
      </c>
      <c r="G24" s="167">
        <v>368</v>
      </c>
      <c r="H24" s="167">
        <v>982</v>
      </c>
      <c r="I24" s="167">
        <v>0</v>
      </c>
      <c r="J24" s="167">
        <v>0</v>
      </c>
      <c r="K24" s="167">
        <v>0</v>
      </c>
      <c r="L24" s="167">
        <v>0</v>
      </c>
      <c r="M24" s="167">
        <v>0</v>
      </c>
      <c r="N24" s="167">
        <v>0</v>
      </c>
      <c r="O24" s="167">
        <v>0</v>
      </c>
      <c r="P24" s="167">
        <v>0</v>
      </c>
      <c r="Q24" s="167">
        <v>2</v>
      </c>
      <c r="R24" s="167">
        <v>2.645</v>
      </c>
      <c r="S24" s="167">
        <v>5.35</v>
      </c>
    </row>
    <row r="25" s="390" customFormat="1" ht="15.75" customHeight="1" spans="1:19">
      <c r="A25" s="392" t="s">
        <v>244</v>
      </c>
      <c r="B25" s="167">
        <v>361</v>
      </c>
      <c r="C25" s="167">
        <v>0</v>
      </c>
      <c r="D25" s="167">
        <v>0</v>
      </c>
      <c r="E25" s="167">
        <v>0</v>
      </c>
      <c r="F25" s="167">
        <v>361</v>
      </c>
      <c r="G25" s="167">
        <v>0</v>
      </c>
      <c r="H25" s="167">
        <v>361</v>
      </c>
      <c r="I25" s="167">
        <v>0</v>
      </c>
      <c r="J25" s="167">
        <v>0</v>
      </c>
      <c r="K25" s="167">
        <v>0</v>
      </c>
      <c r="L25" s="167">
        <v>0</v>
      </c>
      <c r="M25" s="167">
        <v>0</v>
      </c>
      <c r="N25" s="167">
        <v>0</v>
      </c>
      <c r="O25" s="167">
        <v>0</v>
      </c>
      <c r="P25" s="167">
        <v>0</v>
      </c>
      <c r="Q25" s="167"/>
      <c r="R25" s="167"/>
      <c r="S25" s="167"/>
    </row>
    <row r="26" s="390" customFormat="1" ht="15.75" customHeight="1" spans="1:19">
      <c r="A26" s="167" t="s">
        <v>243</v>
      </c>
      <c r="B26" s="167">
        <v>167</v>
      </c>
      <c r="C26" s="167">
        <v>20</v>
      </c>
      <c r="D26" s="167">
        <v>0</v>
      </c>
      <c r="E26" s="167">
        <v>20</v>
      </c>
      <c r="F26" s="167">
        <v>147</v>
      </c>
      <c r="G26" s="167">
        <v>86</v>
      </c>
      <c r="H26" s="167">
        <v>61</v>
      </c>
      <c r="I26" s="167">
        <v>0</v>
      </c>
      <c r="J26" s="167">
        <v>0</v>
      </c>
      <c r="K26" s="167">
        <v>0</v>
      </c>
      <c r="L26" s="167">
        <v>0</v>
      </c>
      <c r="M26" s="167">
        <v>0</v>
      </c>
      <c r="N26" s="167">
        <v>0</v>
      </c>
      <c r="O26" s="167">
        <v>0</v>
      </c>
      <c r="P26" s="167">
        <v>0</v>
      </c>
      <c r="Q26" s="167"/>
      <c r="R26" s="167"/>
      <c r="S26" s="167"/>
    </row>
    <row r="27" s="390" customFormat="1" ht="15.75" customHeight="1" spans="1:19">
      <c r="A27" s="167" t="s">
        <v>246</v>
      </c>
      <c r="B27" s="393">
        <v>3075.9</v>
      </c>
      <c r="C27" s="393">
        <v>462.9</v>
      </c>
      <c r="D27" s="393">
        <v>64</v>
      </c>
      <c r="E27" s="393">
        <v>398.9</v>
      </c>
      <c r="F27" s="393">
        <v>2613</v>
      </c>
      <c r="G27" s="393">
        <v>103</v>
      </c>
      <c r="H27" s="393">
        <v>2510</v>
      </c>
      <c r="I27" s="167">
        <v>0</v>
      </c>
      <c r="J27" s="167">
        <v>0</v>
      </c>
      <c r="K27" s="167">
        <v>0</v>
      </c>
      <c r="L27" s="167">
        <v>0</v>
      </c>
      <c r="M27" s="167">
        <v>0</v>
      </c>
      <c r="N27" s="167">
        <v>0</v>
      </c>
      <c r="O27" s="167">
        <v>0</v>
      </c>
      <c r="P27" s="167">
        <v>0</v>
      </c>
      <c r="Q27" s="393">
        <v>2</v>
      </c>
      <c r="R27" s="393">
        <v>2</v>
      </c>
      <c r="S27" s="393">
        <v>3</v>
      </c>
    </row>
    <row r="28" s="390" customFormat="1" ht="15.75" customHeight="1" spans="1:19">
      <c r="A28" s="167" t="s">
        <v>248</v>
      </c>
      <c r="B28" s="393">
        <v>815.1</v>
      </c>
      <c r="C28" s="393">
        <v>25.8</v>
      </c>
      <c r="D28" s="393">
        <v>25.8</v>
      </c>
      <c r="E28" s="393">
        <v>0</v>
      </c>
      <c r="F28" s="393">
        <v>789.3</v>
      </c>
      <c r="G28" s="393">
        <v>675.3</v>
      </c>
      <c r="H28" s="393">
        <v>114</v>
      </c>
      <c r="I28" s="167">
        <v>0</v>
      </c>
      <c r="J28" s="167">
        <v>0</v>
      </c>
      <c r="K28" s="167">
        <v>0</v>
      </c>
      <c r="L28" s="167">
        <v>0</v>
      </c>
      <c r="M28" s="167">
        <v>0</v>
      </c>
      <c r="N28" s="167">
        <v>0</v>
      </c>
      <c r="O28" s="167">
        <v>0</v>
      </c>
      <c r="P28" s="167">
        <v>0</v>
      </c>
      <c r="Q28" s="393">
        <v>0</v>
      </c>
      <c r="R28" s="393">
        <v>1.7</v>
      </c>
      <c r="S28" s="393">
        <v>19</v>
      </c>
    </row>
    <row r="29" s="390" customFormat="1" ht="15.75" customHeight="1" spans="1:19">
      <c r="A29" s="167" t="s">
        <v>249</v>
      </c>
      <c r="B29" s="394">
        <v>1850.5</v>
      </c>
      <c r="C29" s="394">
        <v>5</v>
      </c>
      <c r="D29" s="394">
        <v>0</v>
      </c>
      <c r="E29" s="394">
        <v>5</v>
      </c>
      <c r="F29" s="394">
        <v>1845.5</v>
      </c>
      <c r="G29" s="394">
        <v>793.9</v>
      </c>
      <c r="H29" s="394">
        <v>1051.6</v>
      </c>
      <c r="I29" s="167">
        <v>0</v>
      </c>
      <c r="J29" s="167">
        <v>0</v>
      </c>
      <c r="K29" s="167">
        <v>0</v>
      </c>
      <c r="L29" s="167">
        <v>0</v>
      </c>
      <c r="M29" s="167">
        <v>0</v>
      </c>
      <c r="N29" s="167">
        <v>0</v>
      </c>
      <c r="O29" s="167">
        <v>0</v>
      </c>
      <c r="P29" s="167">
        <v>0</v>
      </c>
      <c r="Q29" s="394">
        <v>1.2</v>
      </c>
      <c r="R29" s="394">
        <v>1.8</v>
      </c>
      <c r="S29" s="394">
        <v>2.1</v>
      </c>
    </row>
    <row r="30" s="390" customFormat="1" ht="15.75" customHeight="1" spans="1:19">
      <c r="A30" s="167" t="s">
        <v>247</v>
      </c>
      <c r="B30" s="394">
        <v>926</v>
      </c>
      <c r="C30" s="394">
        <v>0</v>
      </c>
      <c r="D30" s="394">
        <v>0</v>
      </c>
      <c r="E30" s="394">
        <v>0</v>
      </c>
      <c r="F30" s="394">
        <v>926</v>
      </c>
      <c r="G30" s="394">
        <v>662</v>
      </c>
      <c r="H30" s="394">
        <v>264</v>
      </c>
      <c r="I30" s="167"/>
      <c r="J30" s="167"/>
      <c r="K30" s="167"/>
      <c r="L30" s="167"/>
      <c r="M30" s="167"/>
      <c r="N30" s="167"/>
      <c r="O30" s="167"/>
      <c r="P30" s="167"/>
      <c r="Q30" s="394"/>
      <c r="R30" s="394"/>
      <c r="S30" s="394"/>
    </row>
    <row r="31" s="390" customFormat="1" ht="15.75" customHeight="1" spans="1:19">
      <c r="A31" s="167" t="s">
        <v>245</v>
      </c>
      <c r="B31" s="167">
        <v>1148.93</v>
      </c>
      <c r="C31" s="167">
        <v>310</v>
      </c>
      <c r="D31" s="167">
        <v>120</v>
      </c>
      <c r="E31" s="167">
        <v>190</v>
      </c>
      <c r="F31" s="167">
        <v>2154</v>
      </c>
      <c r="G31" s="167">
        <v>1089</v>
      </c>
      <c r="H31" s="167">
        <v>1065</v>
      </c>
      <c r="I31" s="167">
        <v>0</v>
      </c>
      <c r="J31" s="167">
        <v>0</v>
      </c>
      <c r="K31" s="167">
        <v>0</v>
      </c>
      <c r="L31" s="167">
        <v>0</v>
      </c>
      <c r="M31" s="167">
        <v>0</v>
      </c>
      <c r="N31" s="167">
        <v>0</v>
      </c>
      <c r="O31" s="167">
        <v>0</v>
      </c>
      <c r="P31" s="167">
        <v>0</v>
      </c>
      <c r="Q31" s="394"/>
      <c r="R31" s="394"/>
      <c r="S31" s="394"/>
    </row>
    <row r="32" s="390" customFormat="1" ht="15.75" customHeight="1" spans="1:19">
      <c r="A32" s="167" t="s">
        <v>250</v>
      </c>
      <c r="B32" s="394">
        <v>13985</v>
      </c>
      <c r="C32" s="394">
        <v>4058</v>
      </c>
      <c r="D32" s="394">
        <v>198.8</v>
      </c>
      <c r="E32" s="394">
        <v>2186</v>
      </c>
      <c r="F32" s="394">
        <v>9927</v>
      </c>
      <c r="G32" s="394">
        <v>2021.2</v>
      </c>
      <c r="H32" s="394">
        <v>2599.6</v>
      </c>
      <c r="I32" s="167">
        <v>0</v>
      </c>
      <c r="J32" s="167">
        <v>0</v>
      </c>
      <c r="K32" s="167">
        <v>0</v>
      </c>
      <c r="L32" s="167">
        <v>0</v>
      </c>
      <c r="M32" s="167">
        <v>0</v>
      </c>
      <c r="N32" s="167">
        <v>0</v>
      </c>
      <c r="O32" s="167">
        <v>0</v>
      </c>
      <c r="P32" s="167">
        <v>0</v>
      </c>
      <c r="Q32" s="167">
        <v>2.7</v>
      </c>
      <c r="R32" s="167">
        <v>3.845</v>
      </c>
      <c r="S32" s="167">
        <v>4.7</v>
      </c>
    </row>
    <row r="33" s="390" customFormat="1" ht="15.75" customHeight="1" spans="1:19">
      <c r="A33" s="167" t="s">
        <v>372</v>
      </c>
      <c r="B33" s="167">
        <v>3296.11</v>
      </c>
      <c r="C33" s="167"/>
      <c r="D33" s="167"/>
      <c r="E33" s="167"/>
      <c r="F33" s="394">
        <v>3296.11</v>
      </c>
      <c r="G33" s="394">
        <v>2050.51</v>
      </c>
      <c r="H33" s="394">
        <v>1245.6</v>
      </c>
      <c r="I33" s="167">
        <v>0</v>
      </c>
      <c r="J33" s="167">
        <v>0</v>
      </c>
      <c r="K33" s="167">
        <v>0</v>
      </c>
      <c r="L33" s="167">
        <v>0</v>
      </c>
      <c r="M33" s="167">
        <v>0</v>
      </c>
      <c r="N33" s="167">
        <v>0</v>
      </c>
      <c r="O33" s="167">
        <v>0</v>
      </c>
      <c r="P33" s="167">
        <v>0</v>
      </c>
      <c r="Q33" s="393" t="s">
        <v>373</v>
      </c>
      <c r="R33" s="393" t="s">
        <v>373</v>
      </c>
      <c r="S33" s="393" t="s">
        <v>373</v>
      </c>
    </row>
    <row r="34" spans="1:19">
      <c r="A34" s="385" t="s">
        <v>252</v>
      </c>
      <c r="B34" s="224"/>
      <c r="C34" s="224"/>
      <c r="D34" s="224"/>
      <c r="E34" s="224"/>
      <c r="F34" s="224"/>
      <c r="G34" s="224"/>
      <c r="H34" s="224"/>
      <c r="I34" s="224"/>
      <c r="J34" s="224"/>
      <c r="K34" s="224"/>
      <c r="L34" s="224"/>
      <c r="M34" s="224"/>
      <c r="N34" s="224"/>
      <c r="O34" s="224"/>
      <c r="P34" s="224"/>
      <c r="Q34" s="224"/>
      <c r="R34" s="224"/>
      <c r="S34" s="224"/>
    </row>
    <row r="35" spans="1:19">
      <c r="A35" s="385" t="s">
        <v>374</v>
      </c>
      <c r="B35" s="224"/>
      <c r="C35" s="224"/>
      <c r="D35" s="224"/>
      <c r="E35" s="224"/>
      <c r="F35" s="224"/>
      <c r="G35" s="224"/>
      <c r="H35" s="224"/>
      <c r="I35" s="224"/>
      <c r="J35" s="224"/>
      <c r="K35" s="224"/>
      <c r="L35" s="224"/>
      <c r="M35" s="224"/>
      <c r="N35" s="224"/>
      <c r="O35" s="224"/>
      <c r="P35" s="224"/>
      <c r="Q35" s="224"/>
      <c r="R35" s="224"/>
      <c r="S35" s="224"/>
    </row>
    <row r="36" spans="1:19">
      <c r="A36" s="385" t="s">
        <v>321</v>
      </c>
      <c r="B36" s="224"/>
      <c r="C36" s="224"/>
      <c r="D36" s="224"/>
      <c r="E36" s="224"/>
      <c r="F36" s="224"/>
      <c r="G36" s="224"/>
      <c r="H36" s="224"/>
      <c r="I36" s="224"/>
      <c r="J36" s="224"/>
      <c r="K36" s="224"/>
      <c r="L36" s="224"/>
      <c r="M36" s="224"/>
      <c r="N36" s="224"/>
      <c r="O36" s="224"/>
      <c r="P36" s="224"/>
      <c r="Q36" s="224"/>
      <c r="R36" s="224"/>
      <c r="S36" s="224"/>
    </row>
    <row r="37" spans="1:1">
      <c r="A37" s="224" t="s">
        <v>322</v>
      </c>
    </row>
    <row r="38" spans="1:1">
      <c r="A38" s="4" t="s">
        <v>323</v>
      </c>
    </row>
  </sheetData>
  <mergeCells count="7">
    <mergeCell ref="A1:S1"/>
    <mergeCell ref="C3:E3"/>
    <mergeCell ref="F3:H3"/>
    <mergeCell ref="I3:P3"/>
    <mergeCell ref="Q3:S3"/>
    <mergeCell ref="A3:A5"/>
    <mergeCell ref="B3:B4"/>
  </mergeCells>
  <printOptions horizontalCentered="1"/>
  <pageMargins left="0.708333333333333" right="0.708333333333333" top="0.747916666666667" bottom="0.747916666666667" header="0.314583333333333" footer="0.314583333333333"/>
  <pageSetup paperSize="9" scale="60" orientation="landscape" horizontalDpi="300" verticalDpi="3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36"/>
  <sheetViews>
    <sheetView workbookViewId="0">
      <selection activeCell="A1" sqref="A1:Z1"/>
    </sheetView>
  </sheetViews>
  <sheetFormatPr defaultColWidth="9" defaultRowHeight="13.5"/>
  <cols>
    <col min="1" max="1" width="18.125" customWidth="1"/>
    <col min="2" max="2" width="12.625" customWidth="1"/>
    <col min="3" max="3" width="11.25" customWidth="1"/>
    <col min="4" max="4" width="8.625" customWidth="1"/>
    <col min="5" max="5" width="13.875" customWidth="1"/>
    <col min="6" max="14" width="8.625" customWidth="1"/>
    <col min="15" max="17" width="8.625" style="177" customWidth="1"/>
  </cols>
  <sheetData>
    <row r="1" ht="24.95" customHeight="1" spans="1:17">
      <c r="A1" s="377" t="s">
        <v>375</v>
      </c>
      <c r="B1" s="377"/>
      <c r="C1" s="377"/>
      <c r="D1" s="377"/>
      <c r="E1" s="377"/>
      <c r="F1" s="377"/>
      <c r="G1" s="377"/>
      <c r="H1" s="377"/>
      <c r="I1" s="377"/>
      <c r="J1" s="377"/>
      <c r="K1" s="377"/>
      <c r="L1" s="377"/>
      <c r="M1" s="377"/>
      <c r="N1" s="377"/>
      <c r="O1" s="377"/>
      <c r="P1" s="377"/>
      <c r="Q1" s="377"/>
    </row>
    <row r="2" s="376" customFormat="1" spans="1:17">
      <c r="A2" s="224" t="s">
        <v>108</v>
      </c>
      <c r="O2" s="179"/>
      <c r="P2" s="179"/>
      <c r="Q2" s="179"/>
    </row>
    <row r="3" ht="27.6" customHeight="1" spans="1:17">
      <c r="A3" s="156" t="s">
        <v>212</v>
      </c>
      <c r="B3" s="156" t="s">
        <v>88</v>
      </c>
      <c r="C3" s="156" t="s">
        <v>376</v>
      </c>
      <c r="D3" s="156"/>
      <c r="E3" s="156"/>
      <c r="F3" s="378" t="s">
        <v>377</v>
      </c>
      <c r="G3" s="379"/>
      <c r="H3" s="379"/>
      <c r="I3" s="379"/>
      <c r="J3" s="379"/>
      <c r="K3" s="386"/>
      <c r="L3" s="156" t="s">
        <v>378</v>
      </c>
      <c r="M3" s="156"/>
      <c r="N3" s="156"/>
      <c r="O3" s="281" t="s">
        <v>379</v>
      </c>
      <c r="P3" s="281"/>
      <c r="Q3" s="281"/>
    </row>
    <row r="4" ht="33" customHeight="1" spans="1:17">
      <c r="A4" s="156"/>
      <c r="B4" s="156"/>
      <c r="C4" s="156" t="s">
        <v>357</v>
      </c>
      <c r="D4" s="156" t="s">
        <v>380</v>
      </c>
      <c r="E4" s="156" t="s">
        <v>381</v>
      </c>
      <c r="F4" s="156" t="s">
        <v>382</v>
      </c>
      <c r="G4" s="156" t="s">
        <v>383</v>
      </c>
      <c r="H4" s="156" t="s">
        <v>384</v>
      </c>
      <c r="I4" s="156" t="s">
        <v>385</v>
      </c>
      <c r="J4" s="156" t="s">
        <v>386</v>
      </c>
      <c r="K4" s="156" t="s">
        <v>387</v>
      </c>
      <c r="L4" s="387" t="s">
        <v>231</v>
      </c>
      <c r="M4" s="387" t="s">
        <v>232</v>
      </c>
      <c r="N4" s="387" t="s">
        <v>233</v>
      </c>
      <c r="O4" s="388" t="s">
        <v>231</v>
      </c>
      <c r="P4" s="388" t="s">
        <v>232</v>
      </c>
      <c r="Q4" s="388" t="s">
        <v>233</v>
      </c>
    </row>
    <row r="5" spans="1:17">
      <c r="A5" s="156"/>
      <c r="B5" s="156" t="s">
        <v>369</v>
      </c>
      <c r="C5" s="156" t="s">
        <v>369</v>
      </c>
      <c r="D5" s="156" t="s">
        <v>369</v>
      </c>
      <c r="E5" s="156" t="s">
        <v>369</v>
      </c>
      <c r="F5" s="156" t="s">
        <v>369</v>
      </c>
      <c r="G5" s="156" t="s">
        <v>369</v>
      </c>
      <c r="H5" s="156" t="s">
        <v>369</v>
      </c>
      <c r="I5" s="156" t="s">
        <v>369</v>
      </c>
      <c r="J5" s="156" t="s">
        <v>369</v>
      </c>
      <c r="K5" s="156" t="s">
        <v>369</v>
      </c>
      <c r="L5" s="156" t="s">
        <v>370</v>
      </c>
      <c r="M5" s="156" t="s">
        <v>370</v>
      </c>
      <c r="N5" s="156" t="s">
        <v>370</v>
      </c>
      <c r="O5" s="281" t="s">
        <v>370</v>
      </c>
      <c r="P5" s="281" t="s">
        <v>370</v>
      </c>
      <c r="Q5" s="281" t="s">
        <v>370</v>
      </c>
    </row>
    <row r="6" ht="27" spans="1:17">
      <c r="A6" s="380" t="s">
        <v>236</v>
      </c>
      <c r="B6" s="156">
        <f>SUM(B7:B17)</f>
        <v>1217.236</v>
      </c>
      <c r="C6" s="156">
        <f>SUM(C7:C17)</f>
        <v>1217.236</v>
      </c>
      <c r="D6" s="156">
        <f>SUM(D7:D17)</f>
        <v>182.8</v>
      </c>
      <c r="E6" s="156">
        <f>SUM(E7:E17)</f>
        <v>1034.436</v>
      </c>
      <c r="F6" s="156">
        <v>0</v>
      </c>
      <c r="G6" s="156">
        <v>0</v>
      </c>
      <c r="H6" s="156">
        <v>0</v>
      </c>
      <c r="I6" s="156">
        <v>0</v>
      </c>
      <c r="J6" s="156">
        <v>0</v>
      </c>
      <c r="K6" s="156">
        <v>0</v>
      </c>
      <c r="L6" s="156">
        <v>2.4</v>
      </c>
      <c r="M6" s="156">
        <v>2.7</v>
      </c>
      <c r="N6" s="156">
        <v>3.5</v>
      </c>
      <c r="O6" s="156">
        <v>0.98</v>
      </c>
      <c r="P6" s="156">
        <v>1.24</v>
      </c>
      <c r="Q6" s="156">
        <v>3.2</v>
      </c>
    </row>
    <row r="7" ht="18" customHeight="1" spans="1:17">
      <c r="A7" s="381" t="s">
        <v>371</v>
      </c>
      <c r="B7" s="156">
        <v>246.846</v>
      </c>
      <c r="C7" s="156">
        <v>246.846</v>
      </c>
      <c r="D7" s="156">
        <v>0</v>
      </c>
      <c r="E7" s="156">
        <v>246.846</v>
      </c>
      <c r="F7" s="156">
        <v>0</v>
      </c>
      <c r="G7" s="156">
        <v>0</v>
      </c>
      <c r="H7" s="156">
        <v>0</v>
      </c>
      <c r="I7" s="156">
        <v>0</v>
      </c>
      <c r="J7" s="156">
        <v>0</v>
      </c>
      <c r="K7" s="156">
        <v>0</v>
      </c>
      <c r="L7" s="156"/>
      <c r="M7" s="156"/>
      <c r="N7" s="156"/>
      <c r="O7" s="389"/>
      <c r="P7" s="389"/>
      <c r="Q7" s="389"/>
    </row>
    <row r="8" ht="18" customHeight="1" spans="1:17">
      <c r="A8" s="381" t="s">
        <v>388</v>
      </c>
      <c r="B8" s="156">
        <v>40</v>
      </c>
      <c r="C8" s="156">
        <v>40</v>
      </c>
      <c r="D8" s="156">
        <v>0</v>
      </c>
      <c r="E8" s="156">
        <v>40</v>
      </c>
      <c r="F8" s="156">
        <v>0</v>
      </c>
      <c r="G8" s="156">
        <v>0</v>
      </c>
      <c r="H8" s="156">
        <v>0</v>
      </c>
      <c r="I8" s="156">
        <v>0</v>
      </c>
      <c r="J8" s="156">
        <v>0</v>
      </c>
      <c r="K8" s="156">
        <v>0</v>
      </c>
      <c r="L8" s="156"/>
      <c r="M8" s="156"/>
      <c r="N8" s="156"/>
      <c r="O8" s="389"/>
      <c r="P8" s="389"/>
      <c r="Q8" s="389"/>
    </row>
    <row r="9" ht="18" customHeight="1" spans="1:17">
      <c r="A9" s="156" t="s">
        <v>239</v>
      </c>
      <c r="B9" s="156">
        <v>20</v>
      </c>
      <c r="C9" s="156">
        <v>20</v>
      </c>
      <c r="D9" s="156">
        <v>7</v>
      </c>
      <c r="E9" s="156">
        <v>13</v>
      </c>
      <c r="F9" s="156">
        <v>0</v>
      </c>
      <c r="G9" s="156">
        <v>0</v>
      </c>
      <c r="H9" s="156">
        <v>0</v>
      </c>
      <c r="I9" s="156">
        <v>0</v>
      </c>
      <c r="J9" s="156">
        <v>0</v>
      </c>
      <c r="K9" s="156">
        <v>0</v>
      </c>
      <c r="L9" s="156">
        <v>5</v>
      </c>
      <c r="M9" s="156">
        <v>12.9</v>
      </c>
      <c r="N9" s="156">
        <v>14</v>
      </c>
      <c r="O9" s="281">
        <v>8.2</v>
      </c>
      <c r="P9" s="281">
        <v>21.7</v>
      </c>
      <c r="Q9" s="281">
        <v>23</v>
      </c>
    </row>
    <row r="10" ht="18" customHeight="1" spans="1:17">
      <c r="A10" s="381" t="s">
        <v>240</v>
      </c>
      <c r="B10" s="156">
        <v>18</v>
      </c>
      <c r="C10" s="156">
        <v>18</v>
      </c>
      <c r="D10" s="156">
        <v>5</v>
      </c>
      <c r="E10" s="156">
        <v>13</v>
      </c>
      <c r="F10" s="156">
        <v>0</v>
      </c>
      <c r="G10" s="156">
        <v>0</v>
      </c>
      <c r="H10" s="156">
        <v>0</v>
      </c>
      <c r="I10" s="156">
        <v>0</v>
      </c>
      <c r="J10" s="156">
        <v>0</v>
      </c>
      <c r="K10" s="156">
        <v>0</v>
      </c>
      <c r="L10" s="156"/>
      <c r="M10" s="156"/>
      <c r="N10" s="156"/>
      <c r="O10" s="389"/>
      <c r="P10" s="389"/>
      <c r="Q10" s="389"/>
    </row>
    <row r="11" ht="18" customHeight="1" spans="1:17">
      <c r="A11" s="381" t="s">
        <v>241</v>
      </c>
      <c r="B11" s="156">
        <v>228</v>
      </c>
      <c r="C11" s="156">
        <v>228</v>
      </c>
      <c r="D11" s="156">
        <v>48</v>
      </c>
      <c r="E11" s="156">
        <v>180</v>
      </c>
      <c r="F11" s="156">
        <v>0</v>
      </c>
      <c r="G11" s="156">
        <v>0</v>
      </c>
      <c r="H11" s="156">
        <v>0</v>
      </c>
      <c r="I11" s="156">
        <v>0</v>
      </c>
      <c r="J11" s="156">
        <v>0</v>
      </c>
      <c r="K11" s="156">
        <v>0</v>
      </c>
      <c r="L11" s="156">
        <v>2</v>
      </c>
      <c r="M11" s="156">
        <v>3.2</v>
      </c>
      <c r="N11" s="156">
        <v>3.5</v>
      </c>
      <c r="O11" s="281">
        <v>2</v>
      </c>
      <c r="P11" s="281">
        <v>3.2</v>
      </c>
      <c r="Q11" s="281">
        <v>3.5</v>
      </c>
    </row>
    <row r="12" ht="18" customHeight="1" spans="1:17">
      <c r="A12" s="156" t="s">
        <v>242</v>
      </c>
      <c r="B12" s="382">
        <v>335.5</v>
      </c>
      <c r="C12" s="382">
        <v>335.5</v>
      </c>
      <c r="D12" s="382">
        <v>100.8</v>
      </c>
      <c r="E12" s="382">
        <v>234.7</v>
      </c>
      <c r="F12" s="156">
        <v>0</v>
      </c>
      <c r="G12" s="156">
        <v>0</v>
      </c>
      <c r="H12" s="156">
        <v>0</v>
      </c>
      <c r="I12" s="156">
        <v>0</v>
      </c>
      <c r="J12" s="156">
        <v>0</v>
      </c>
      <c r="K12" s="156">
        <v>0</v>
      </c>
      <c r="L12" s="156"/>
      <c r="M12" s="156"/>
      <c r="N12" s="156"/>
      <c r="O12" s="389"/>
      <c r="P12" s="389"/>
      <c r="Q12" s="389"/>
    </row>
    <row r="13" ht="18" customHeight="1" spans="1:17">
      <c r="A13" s="156" t="s">
        <v>244</v>
      </c>
      <c r="B13" s="156">
        <v>147</v>
      </c>
      <c r="C13" s="156">
        <v>147</v>
      </c>
      <c r="D13" s="383">
        <v>0</v>
      </c>
      <c r="E13" s="156">
        <v>147</v>
      </c>
      <c r="F13" s="156">
        <v>0</v>
      </c>
      <c r="G13" s="156">
        <v>0</v>
      </c>
      <c r="H13" s="156">
        <v>0</v>
      </c>
      <c r="I13" s="156">
        <v>0</v>
      </c>
      <c r="J13" s="156">
        <v>0</v>
      </c>
      <c r="K13" s="156">
        <v>0</v>
      </c>
      <c r="L13" s="156">
        <v>1</v>
      </c>
      <c r="M13" s="156">
        <v>2.5</v>
      </c>
      <c r="N13" s="156">
        <v>3.1</v>
      </c>
      <c r="O13" s="281">
        <v>1.3</v>
      </c>
      <c r="P13" s="281">
        <v>2.8</v>
      </c>
      <c r="Q13" s="281">
        <v>3</v>
      </c>
    </row>
    <row r="14" ht="18" customHeight="1" spans="1:17">
      <c r="A14" s="156" t="s">
        <v>243</v>
      </c>
      <c r="B14" s="156">
        <v>8</v>
      </c>
      <c r="C14" s="156">
        <v>8</v>
      </c>
      <c r="D14" s="156">
        <v>3</v>
      </c>
      <c r="E14" s="156">
        <v>5</v>
      </c>
      <c r="F14" s="156">
        <v>0</v>
      </c>
      <c r="G14" s="156">
        <v>0</v>
      </c>
      <c r="H14" s="156">
        <v>0</v>
      </c>
      <c r="I14" s="156">
        <v>0</v>
      </c>
      <c r="J14" s="156">
        <v>0</v>
      </c>
      <c r="K14" s="156">
        <v>0</v>
      </c>
      <c r="L14" s="156">
        <v>5.2</v>
      </c>
      <c r="M14" s="156">
        <v>6.3</v>
      </c>
      <c r="N14" s="156">
        <v>7</v>
      </c>
      <c r="O14" s="156">
        <v>13</v>
      </c>
      <c r="P14" s="156">
        <v>14.2</v>
      </c>
      <c r="Q14" s="156">
        <v>14.8</v>
      </c>
    </row>
    <row r="15" ht="18" customHeight="1" spans="1:17">
      <c r="A15" s="156" t="s">
        <v>246</v>
      </c>
      <c r="B15" s="384">
        <v>65</v>
      </c>
      <c r="C15" s="384">
        <v>65</v>
      </c>
      <c r="D15" s="384">
        <v>4</v>
      </c>
      <c r="E15" s="384">
        <v>61</v>
      </c>
      <c r="F15" s="156">
        <v>0</v>
      </c>
      <c r="G15" s="156">
        <v>0</v>
      </c>
      <c r="H15" s="156">
        <v>0</v>
      </c>
      <c r="I15" s="156">
        <v>0</v>
      </c>
      <c r="J15" s="156">
        <v>0</v>
      </c>
      <c r="K15" s="156">
        <v>0</v>
      </c>
      <c r="L15" s="384">
        <v>20</v>
      </c>
      <c r="M15" s="384">
        <v>20</v>
      </c>
      <c r="N15" s="384">
        <v>25</v>
      </c>
      <c r="O15" s="311">
        <v>9</v>
      </c>
      <c r="P15" s="311">
        <v>9.2</v>
      </c>
      <c r="Q15" s="311">
        <v>9.2</v>
      </c>
    </row>
    <row r="16" ht="18" customHeight="1" spans="1:17">
      <c r="A16" s="156" t="s">
        <v>248</v>
      </c>
      <c r="B16" s="156">
        <v>50</v>
      </c>
      <c r="C16" s="156">
        <v>50</v>
      </c>
      <c r="D16" s="156">
        <v>15</v>
      </c>
      <c r="E16" s="156">
        <v>35</v>
      </c>
      <c r="F16" s="156">
        <v>0</v>
      </c>
      <c r="G16" s="156">
        <v>0</v>
      </c>
      <c r="H16" s="156">
        <v>0</v>
      </c>
      <c r="I16" s="156">
        <v>0</v>
      </c>
      <c r="J16" s="156">
        <v>0</v>
      </c>
      <c r="K16" s="156">
        <v>0</v>
      </c>
      <c r="L16" s="156">
        <v>1.5</v>
      </c>
      <c r="M16" s="156">
        <v>4.56</v>
      </c>
      <c r="N16" s="156">
        <v>4.56</v>
      </c>
      <c r="O16" s="156">
        <v>1.5</v>
      </c>
      <c r="P16" s="156">
        <v>0.53</v>
      </c>
      <c r="Q16" s="156">
        <v>1</v>
      </c>
    </row>
    <row r="17" ht="18" customHeight="1" spans="1:17">
      <c r="A17" s="156" t="s">
        <v>245</v>
      </c>
      <c r="B17" s="156">
        <v>58.89</v>
      </c>
      <c r="C17" s="156">
        <v>58.89</v>
      </c>
      <c r="D17" s="156">
        <v>0</v>
      </c>
      <c r="E17" s="156">
        <v>58.89</v>
      </c>
      <c r="F17" s="156">
        <v>0</v>
      </c>
      <c r="G17" s="156">
        <v>0</v>
      </c>
      <c r="H17" s="156">
        <v>0</v>
      </c>
      <c r="I17" s="156">
        <v>0</v>
      </c>
      <c r="J17" s="156">
        <v>0</v>
      </c>
      <c r="K17" s="156">
        <v>0</v>
      </c>
      <c r="L17" s="156"/>
      <c r="M17" s="156"/>
      <c r="N17" s="156"/>
      <c r="O17" s="156"/>
      <c r="P17" s="156"/>
      <c r="Q17" s="156"/>
    </row>
    <row r="18" ht="27" spans="1:17">
      <c r="A18" s="156" t="s">
        <v>250</v>
      </c>
      <c r="B18" s="384">
        <v>568.63</v>
      </c>
      <c r="C18" s="384">
        <v>568.63</v>
      </c>
      <c r="D18" s="384">
        <v>52</v>
      </c>
      <c r="E18" s="384">
        <v>516.63</v>
      </c>
      <c r="F18" s="156">
        <v>0</v>
      </c>
      <c r="G18" s="156">
        <v>0</v>
      </c>
      <c r="H18" s="156">
        <v>0</v>
      </c>
      <c r="I18" s="156">
        <v>0</v>
      </c>
      <c r="J18" s="156">
        <v>0</v>
      </c>
      <c r="K18" s="156">
        <v>0</v>
      </c>
      <c r="L18" s="156"/>
      <c r="M18" s="156"/>
      <c r="N18" s="156"/>
      <c r="O18" s="281"/>
      <c r="P18" s="281"/>
      <c r="Q18" s="281"/>
    </row>
    <row r="19" ht="18" customHeight="1" spans="1:17">
      <c r="A19" s="380" t="s">
        <v>251</v>
      </c>
      <c r="B19" s="156">
        <v>4872.236</v>
      </c>
      <c r="C19" s="156">
        <f>SUM(C20:C30)</f>
        <v>4872.236</v>
      </c>
      <c r="D19" s="156">
        <f>SUM(D20:D30)</f>
        <v>1499.8</v>
      </c>
      <c r="E19" s="156">
        <f>SUM(E20:E30)</f>
        <v>3372.436</v>
      </c>
      <c r="F19" s="156">
        <v>0</v>
      </c>
      <c r="G19" s="156">
        <v>0</v>
      </c>
      <c r="H19" s="156">
        <v>0</v>
      </c>
      <c r="I19" s="156">
        <v>0</v>
      </c>
      <c r="J19" s="156">
        <v>0</v>
      </c>
      <c r="K19" s="156">
        <v>0</v>
      </c>
      <c r="L19" s="156">
        <v>2.4</v>
      </c>
      <c r="M19" s="156">
        <v>2.7</v>
      </c>
      <c r="N19" s="156">
        <v>3.5</v>
      </c>
      <c r="O19" s="156">
        <v>0.98</v>
      </c>
      <c r="P19" s="156">
        <v>1.24</v>
      </c>
      <c r="Q19" s="156">
        <v>3.2</v>
      </c>
    </row>
    <row r="20" ht="18" customHeight="1" spans="1:17">
      <c r="A20" s="381" t="s">
        <v>371</v>
      </c>
      <c r="B20" s="156">
        <v>246.846</v>
      </c>
      <c r="C20" s="156">
        <v>246.846</v>
      </c>
      <c r="D20" s="156">
        <v>0</v>
      </c>
      <c r="E20" s="156">
        <v>246.846</v>
      </c>
      <c r="F20" s="156">
        <v>0</v>
      </c>
      <c r="G20" s="156">
        <v>0</v>
      </c>
      <c r="H20" s="156">
        <v>0</v>
      </c>
      <c r="I20" s="156">
        <v>0</v>
      </c>
      <c r="J20" s="156">
        <v>0</v>
      </c>
      <c r="K20" s="156">
        <v>0</v>
      </c>
      <c r="L20" s="156"/>
      <c r="M20" s="156"/>
      <c r="N20" s="156"/>
      <c r="O20" s="389"/>
      <c r="P20" s="389"/>
      <c r="Q20" s="389"/>
    </row>
    <row r="21" ht="18" customHeight="1" spans="1:17">
      <c r="A21" s="381" t="s">
        <v>388</v>
      </c>
      <c r="B21" s="156">
        <v>40</v>
      </c>
      <c r="C21" s="156">
        <v>40</v>
      </c>
      <c r="D21" s="156">
        <v>0</v>
      </c>
      <c r="E21" s="156">
        <v>40</v>
      </c>
      <c r="F21" s="156">
        <v>0</v>
      </c>
      <c r="G21" s="156">
        <v>0</v>
      </c>
      <c r="H21" s="156">
        <v>0</v>
      </c>
      <c r="I21" s="156">
        <v>0</v>
      </c>
      <c r="J21" s="156">
        <v>0</v>
      </c>
      <c r="K21" s="156">
        <v>0</v>
      </c>
      <c r="L21" s="156"/>
      <c r="M21" s="156"/>
      <c r="N21" s="156"/>
      <c r="O21" s="156"/>
      <c r="P21" s="156"/>
      <c r="Q21" s="156"/>
    </row>
    <row r="22" ht="18" customHeight="1" spans="1:17">
      <c r="A22" s="381" t="s">
        <v>239</v>
      </c>
      <c r="B22" s="156">
        <v>20</v>
      </c>
      <c r="C22" s="156">
        <v>20</v>
      </c>
      <c r="D22" s="156">
        <v>7</v>
      </c>
      <c r="E22" s="156">
        <v>13</v>
      </c>
      <c r="F22" s="156">
        <v>0</v>
      </c>
      <c r="G22" s="156">
        <v>0</v>
      </c>
      <c r="H22" s="156">
        <v>0</v>
      </c>
      <c r="I22" s="156">
        <v>0</v>
      </c>
      <c r="J22" s="156">
        <v>0</v>
      </c>
      <c r="K22" s="156">
        <v>0</v>
      </c>
      <c r="L22" s="156">
        <v>5</v>
      </c>
      <c r="M22" s="156">
        <v>12.9</v>
      </c>
      <c r="N22" s="156">
        <v>14</v>
      </c>
      <c r="O22" s="156">
        <v>8.2</v>
      </c>
      <c r="P22" s="156">
        <v>21.7</v>
      </c>
      <c r="Q22" s="156">
        <v>23</v>
      </c>
    </row>
    <row r="23" spans="1:17">
      <c r="A23" s="381" t="s">
        <v>240</v>
      </c>
      <c r="B23" s="156">
        <v>70</v>
      </c>
      <c r="C23" s="156">
        <v>70</v>
      </c>
      <c r="D23" s="156">
        <v>20</v>
      </c>
      <c r="E23" s="156">
        <v>50</v>
      </c>
      <c r="F23" s="156">
        <v>0</v>
      </c>
      <c r="G23" s="156">
        <v>0</v>
      </c>
      <c r="H23" s="156">
        <v>0</v>
      </c>
      <c r="I23" s="156">
        <v>0</v>
      </c>
      <c r="J23" s="156">
        <v>0</v>
      </c>
      <c r="K23" s="156">
        <v>0</v>
      </c>
      <c r="L23" s="156">
        <v>5.1</v>
      </c>
      <c r="M23" s="156">
        <v>18</v>
      </c>
      <c r="N23" s="156"/>
      <c r="O23" s="156">
        <v>0.8</v>
      </c>
      <c r="P23" s="156">
        <v>2.1</v>
      </c>
      <c r="Q23" s="156">
        <v>3.1</v>
      </c>
    </row>
    <row r="24" spans="1:17">
      <c r="A24" s="381" t="s">
        <v>241</v>
      </c>
      <c r="B24" s="156">
        <v>228</v>
      </c>
      <c r="C24" s="156">
        <v>228</v>
      </c>
      <c r="D24" s="156">
        <v>48</v>
      </c>
      <c r="E24" s="156">
        <v>180</v>
      </c>
      <c r="F24" s="156">
        <v>0</v>
      </c>
      <c r="G24" s="156">
        <v>0</v>
      </c>
      <c r="H24" s="156">
        <v>0</v>
      </c>
      <c r="I24" s="156">
        <v>0</v>
      </c>
      <c r="J24" s="156">
        <v>0</v>
      </c>
      <c r="K24" s="156">
        <v>0</v>
      </c>
      <c r="L24" s="156">
        <v>2</v>
      </c>
      <c r="M24" s="156">
        <v>3.2</v>
      </c>
      <c r="N24" s="156">
        <v>3.5</v>
      </c>
      <c r="O24" s="156">
        <v>2</v>
      </c>
      <c r="P24" s="156">
        <v>3.2</v>
      </c>
      <c r="Q24" s="156">
        <v>3.5</v>
      </c>
    </row>
    <row r="25" spans="1:17">
      <c r="A25" s="381" t="s">
        <v>242</v>
      </c>
      <c r="B25" s="382">
        <v>3287.5</v>
      </c>
      <c r="C25" s="382">
        <v>3287.5</v>
      </c>
      <c r="D25" s="382">
        <v>984.8</v>
      </c>
      <c r="E25" s="382">
        <v>2302.7</v>
      </c>
      <c r="F25" s="156">
        <v>0</v>
      </c>
      <c r="G25" s="156">
        <v>0</v>
      </c>
      <c r="H25" s="156">
        <v>0</v>
      </c>
      <c r="I25" s="156">
        <v>0</v>
      </c>
      <c r="J25" s="156">
        <v>0</v>
      </c>
      <c r="K25" s="156">
        <v>0</v>
      </c>
      <c r="L25" s="156">
        <v>1.85</v>
      </c>
      <c r="M25" s="156">
        <v>3.45</v>
      </c>
      <c r="N25" s="156">
        <v>3.75</v>
      </c>
      <c r="O25" s="156">
        <v>7.1</v>
      </c>
      <c r="P25" s="156">
        <v>8.07</v>
      </c>
      <c r="Q25" s="156">
        <v>10.5</v>
      </c>
    </row>
    <row r="26" spans="1:17">
      <c r="A26" s="381" t="s">
        <v>244</v>
      </c>
      <c r="B26" s="156">
        <v>147</v>
      </c>
      <c r="C26" s="156">
        <v>147</v>
      </c>
      <c r="D26" s="383"/>
      <c r="E26" s="156">
        <v>147</v>
      </c>
      <c r="F26" s="156">
        <v>0</v>
      </c>
      <c r="G26" s="156">
        <v>0</v>
      </c>
      <c r="H26" s="156">
        <v>0</v>
      </c>
      <c r="I26" s="156">
        <v>0</v>
      </c>
      <c r="J26" s="156">
        <v>0</v>
      </c>
      <c r="K26" s="156">
        <v>0</v>
      </c>
      <c r="L26" s="156"/>
      <c r="M26" s="156"/>
      <c r="N26" s="156"/>
      <c r="O26" s="156"/>
      <c r="P26" s="156"/>
      <c r="Q26" s="156"/>
    </row>
    <row r="27" spans="1:17">
      <c r="A27" s="156" t="s">
        <v>243</v>
      </c>
      <c r="B27" s="156">
        <v>8</v>
      </c>
      <c r="C27" s="156">
        <v>8</v>
      </c>
      <c r="D27" s="156">
        <v>3</v>
      </c>
      <c r="E27" s="156">
        <v>5</v>
      </c>
      <c r="F27" s="156">
        <v>0</v>
      </c>
      <c r="G27" s="156">
        <v>0</v>
      </c>
      <c r="H27" s="156">
        <v>0</v>
      </c>
      <c r="I27" s="156">
        <v>0</v>
      </c>
      <c r="J27" s="156">
        <v>0</v>
      </c>
      <c r="K27" s="156">
        <v>0</v>
      </c>
      <c r="L27" s="156">
        <v>5.2</v>
      </c>
      <c r="M27" s="156">
        <v>6.3</v>
      </c>
      <c r="N27" s="156">
        <v>7</v>
      </c>
      <c r="O27" s="156">
        <v>13</v>
      </c>
      <c r="P27" s="156">
        <v>14.2</v>
      </c>
      <c r="Q27" s="156">
        <v>14.8</v>
      </c>
    </row>
    <row r="28" spans="1:17">
      <c r="A28" s="381" t="s">
        <v>246</v>
      </c>
      <c r="B28" s="384">
        <v>250</v>
      </c>
      <c r="C28" s="384">
        <v>250</v>
      </c>
      <c r="D28" s="384">
        <v>60</v>
      </c>
      <c r="E28" s="384">
        <v>190</v>
      </c>
      <c r="F28" s="156">
        <v>0</v>
      </c>
      <c r="G28" s="156">
        <v>0</v>
      </c>
      <c r="H28" s="156">
        <v>0</v>
      </c>
      <c r="I28" s="156">
        <v>0</v>
      </c>
      <c r="J28" s="156">
        <v>0</v>
      </c>
      <c r="K28" s="156">
        <v>0</v>
      </c>
      <c r="L28" s="156"/>
      <c r="M28" s="156"/>
      <c r="N28" s="156"/>
      <c r="O28" s="156"/>
      <c r="P28" s="156"/>
      <c r="Q28" s="156"/>
    </row>
    <row r="29" spans="1:17">
      <c r="A29" s="156" t="s">
        <v>248</v>
      </c>
      <c r="B29" s="156">
        <v>75</v>
      </c>
      <c r="C29" s="156">
        <v>75</v>
      </c>
      <c r="D29" s="156">
        <v>25</v>
      </c>
      <c r="E29" s="156">
        <v>50</v>
      </c>
      <c r="F29" s="156">
        <v>0</v>
      </c>
      <c r="G29" s="156">
        <v>0</v>
      </c>
      <c r="H29" s="156">
        <v>0</v>
      </c>
      <c r="I29" s="156">
        <v>0</v>
      </c>
      <c r="J29" s="156">
        <v>0</v>
      </c>
      <c r="K29" s="156">
        <v>0</v>
      </c>
      <c r="L29" s="156">
        <v>1.5</v>
      </c>
      <c r="M29" s="156">
        <v>4.56</v>
      </c>
      <c r="N29" s="156">
        <v>4.56</v>
      </c>
      <c r="O29" s="156">
        <v>1.5</v>
      </c>
      <c r="P29" s="156">
        <v>0.53</v>
      </c>
      <c r="Q29" s="156">
        <v>1</v>
      </c>
    </row>
    <row r="30" spans="1:17">
      <c r="A30" s="156" t="s">
        <v>245</v>
      </c>
      <c r="B30" s="156">
        <v>499.89</v>
      </c>
      <c r="C30" s="156">
        <v>499.89</v>
      </c>
      <c r="D30" s="156">
        <v>352</v>
      </c>
      <c r="E30" s="156">
        <v>147.89</v>
      </c>
      <c r="F30" s="156">
        <v>0</v>
      </c>
      <c r="G30" s="156">
        <v>0</v>
      </c>
      <c r="H30" s="156">
        <v>0</v>
      </c>
      <c r="I30" s="156">
        <v>0</v>
      </c>
      <c r="J30" s="156">
        <v>0</v>
      </c>
      <c r="K30" s="156">
        <v>0</v>
      </c>
      <c r="L30" s="156"/>
      <c r="M30" s="156"/>
      <c r="N30" s="156"/>
      <c r="O30" s="156"/>
      <c r="P30" s="156"/>
      <c r="Q30" s="156"/>
    </row>
    <row r="31" ht="27" spans="1:17">
      <c r="A31" s="156" t="s">
        <v>250</v>
      </c>
      <c r="B31" s="384">
        <v>4520</v>
      </c>
      <c r="C31" s="384">
        <v>4520</v>
      </c>
      <c r="D31" s="384">
        <v>1268</v>
      </c>
      <c r="E31" s="384">
        <v>3252</v>
      </c>
      <c r="F31" s="156">
        <v>0</v>
      </c>
      <c r="G31" s="156">
        <v>0</v>
      </c>
      <c r="H31" s="156">
        <v>0</v>
      </c>
      <c r="I31" s="156">
        <v>0</v>
      </c>
      <c r="J31" s="156">
        <v>0</v>
      </c>
      <c r="K31" s="156">
        <v>0</v>
      </c>
      <c r="L31" s="156">
        <v>2.4</v>
      </c>
      <c r="M31" s="156">
        <v>2.7</v>
      </c>
      <c r="N31" s="156">
        <v>3.5</v>
      </c>
      <c r="O31" s="156">
        <v>0.98</v>
      </c>
      <c r="P31" s="156">
        <v>1.24</v>
      </c>
      <c r="Q31" s="156">
        <v>3.2</v>
      </c>
    </row>
    <row r="32" spans="1:14">
      <c r="A32" s="385" t="s">
        <v>252</v>
      </c>
      <c r="B32" s="224"/>
      <c r="C32" s="224"/>
      <c r="D32" s="224"/>
      <c r="E32" s="224"/>
      <c r="F32" s="224"/>
      <c r="G32" s="224"/>
      <c r="H32" s="224"/>
      <c r="I32" s="224"/>
      <c r="J32" s="224"/>
      <c r="K32" s="224"/>
      <c r="L32" s="224"/>
      <c r="M32" s="224"/>
      <c r="N32" s="224"/>
    </row>
    <row r="33" spans="1:14">
      <c r="A33" s="385" t="s">
        <v>389</v>
      </c>
      <c r="B33" s="224"/>
      <c r="C33" s="224"/>
      <c r="D33" s="224"/>
      <c r="E33" s="224"/>
      <c r="F33" s="224"/>
      <c r="G33" s="224"/>
      <c r="H33" s="224"/>
      <c r="I33" s="224"/>
      <c r="J33" s="224"/>
      <c r="K33" s="224"/>
      <c r="L33" s="224"/>
      <c r="M33" s="224"/>
      <c r="N33" s="224"/>
    </row>
    <row r="34" spans="1:14">
      <c r="A34" s="385" t="s">
        <v>321</v>
      </c>
      <c r="B34" s="224"/>
      <c r="C34" s="224"/>
      <c r="D34" s="224"/>
      <c r="E34" s="224"/>
      <c r="F34" s="224"/>
      <c r="G34" s="224"/>
      <c r="H34" s="224"/>
      <c r="I34" s="224"/>
      <c r="J34" s="224"/>
      <c r="K34" s="224"/>
      <c r="L34" s="224"/>
      <c r="M34" s="224"/>
      <c r="N34" s="224"/>
    </row>
    <row r="35" spans="1:1">
      <c r="A35" s="224" t="s">
        <v>322</v>
      </c>
    </row>
    <row r="36" spans="1:1">
      <c r="A36" s="4" t="s">
        <v>323</v>
      </c>
    </row>
  </sheetData>
  <mergeCells count="7">
    <mergeCell ref="A1:Q1"/>
    <mergeCell ref="C3:E3"/>
    <mergeCell ref="F3:K3"/>
    <mergeCell ref="L3:N3"/>
    <mergeCell ref="O3:Q3"/>
    <mergeCell ref="A3:A5"/>
    <mergeCell ref="B3:B4"/>
  </mergeCells>
  <printOptions horizontalCentered="1"/>
  <pageMargins left="0.707638888888889" right="0.707638888888889" top="0.747916666666667" bottom="0.747916666666667" header="0.313888888888889" footer="0.313888888888889"/>
  <pageSetup paperSize="9" scale="75" orientation="landscape" horizontalDpi="300" verticalDpi="3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P53"/>
  <sheetViews>
    <sheetView workbookViewId="0">
      <pane ySplit="6" topLeftCell="A7" activePane="bottomLeft" state="frozen"/>
      <selection/>
      <selection pane="bottomLeft" activeCell="C14" sqref="C14"/>
    </sheetView>
  </sheetViews>
  <sheetFormatPr defaultColWidth="9" defaultRowHeight="13.5"/>
  <cols>
    <col min="1" max="1" width="33.875" customWidth="1"/>
    <col min="2" max="2" width="22.25" customWidth="1"/>
    <col min="3" max="3" width="34" customWidth="1"/>
    <col min="4" max="4" width="72.875" customWidth="1"/>
    <col min="5" max="5" width="37.75" customWidth="1"/>
    <col min="6" max="8" width="9" hidden="1" customWidth="1"/>
    <col min="9" max="9" width="8.625" hidden="1" customWidth="1"/>
    <col min="10" max="10" width="9.5" hidden="1" customWidth="1"/>
    <col min="11" max="11" width="10.25" hidden="1" customWidth="1"/>
    <col min="12" max="12" width="9.125" hidden="1" customWidth="1"/>
    <col min="13" max="13" width="10.25" hidden="1" customWidth="1"/>
    <col min="14" max="14" width="7.25" hidden="1" customWidth="1"/>
    <col min="15" max="15" width="9.375" customWidth="1"/>
    <col min="16" max="20" width="9" hidden="1" customWidth="1"/>
  </cols>
  <sheetData>
    <row r="1" spans="1:1">
      <c r="A1" s="226" t="s">
        <v>390</v>
      </c>
    </row>
    <row r="2" ht="33.75" customHeight="1" spans="1:15">
      <c r="A2" s="183" t="s">
        <v>391</v>
      </c>
      <c r="B2" s="183"/>
      <c r="C2" s="183"/>
      <c r="D2" s="183"/>
      <c r="E2" s="183"/>
      <c r="F2" s="183"/>
      <c r="G2" s="183"/>
      <c r="H2" s="183"/>
      <c r="I2" s="183"/>
      <c r="J2" s="183"/>
      <c r="K2" s="183"/>
      <c r="L2" s="183"/>
      <c r="M2" s="183"/>
      <c r="N2" s="183"/>
      <c r="O2" s="183"/>
    </row>
    <row r="3" ht="19.5" customHeight="1" spans="1:14">
      <c r="A3" s="185"/>
      <c r="B3" s="185"/>
      <c r="C3" s="185"/>
      <c r="D3" s="185"/>
      <c r="E3" s="185"/>
      <c r="F3" s="207" t="s">
        <v>109</v>
      </c>
      <c r="G3" s="207"/>
      <c r="H3" s="207"/>
      <c r="I3" s="207"/>
      <c r="J3" s="207"/>
      <c r="K3" s="207"/>
      <c r="L3" s="207"/>
      <c r="M3" s="207"/>
      <c r="N3" s="207"/>
    </row>
    <row r="4" ht="21.75" customHeight="1" spans="1:14">
      <c r="A4" s="186" t="s">
        <v>110</v>
      </c>
      <c r="B4" s="241" t="s">
        <v>392</v>
      </c>
      <c r="C4" s="241" t="s">
        <v>393</v>
      </c>
      <c r="D4" s="241" t="s">
        <v>394</v>
      </c>
      <c r="E4" s="242" t="s">
        <v>114</v>
      </c>
      <c r="F4" s="243" t="s">
        <v>115</v>
      </c>
      <c r="G4" s="208"/>
      <c r="H4" s="209"/>
      <c r="I4" s="186" t="s">
        <v>116</v>
      </c>
      <c r="J4" s="186"/>
      <c r="K4" s="186"/>
      <c r="L4" s="186" t="s">
        <v>117</v>
      </c>
      <c r="M4" s="186"/>
      <c r="N4" s="186"/>
    </row>
    <row r="5" ht="27.75" customHeight="1" spans="1:14">
      <c r="A5" s="186"/>
      <c r="B5" s="244"/>
      <c r="C5" s="244"/>
      <c r="D5" s="244"/>
      <c r="E5" s="245"/>
      <c r="F5" s="186" t="s">
        <v>52</v>
      </c>
      <c r="G5" s="186" t="s">
        <v>395</v>
      </c>
      <c r="H5" s="186" t="s">
        <v>396</v>
      </c>
      <c r="I5" s="186" t="s">
        <v>52</v>
      </c>
      <c r="J5" s="186" t="s">
        <v>395</v>
      </c>
      <c r="K5" s="186" t="s">
        <v>396</v>
      </c>
      <c r="L5" s="186" t="s">
        <v>52</v>
      </c>
      <c r="M5" s="186" t="s">
        <v>395</v>
      </c>
      <c r="N5" s="186" t="s">
        <v>396</v>
      </c>
    </row>
    <row r="6" s="240" customFormat="1" ht="23.25" customHeight="1" spans="1:14">
      <c r="A6" s="243" t="s">
        <v>397</v>
      </c>
      <c r="B6" s="209"/>
      <c r="C6" s="209"/>
      <c r="D6" s="209"/>
      <c r="E6" s="209"/>
      <c r="F6" s="246">
        <f>F7+F12+F17+F22+F25+F29+F34+F39+F41+F43</f>
        <v>449400</v>
      </c>
      <c r="G6" s="246">
        <f t="shared" ref="G6:N6" si="0">G7+G12+G17+G22+G25+G29+G34+G39+G41+G43</f>
        <v>332620</v>
      </c>
      <c r="H6" s="246">
        <f t="shared" si="0"/>
        <v>116780</v>
      </c>
      <c r="I6" s="246">
        <f t="shared" si="0"/>
        <v>223850</v>
      </c>
      <c r="J6" s="246">
        <f t="shared" si="0"/>
        <v>162630</v>
      </c>
      <c r="K6" s="246">
        <f t="shared" si="0"/>
        <v>61220</v>
      </c>
      <c r="L6" s="246">
        <f t="shared" si="0"/>
        <v>225550</v>
      </c>
      <c r="M6" s="246">
        <f t="shared" si="0"/>
        <v>169990</v>
      </c>
      <c r="N6" s="246">
        <f t="shared" si="0"/>
        <v>55560</v>
      </c>
    </row>
    <row r="7" ht="27" customHeight="1" spans="1:14">
      <c r="A7" s="188" t="s">
        <v>398</v>
      </c>
      <c r="B7" s="188"/>
      <c r="C7" s="188"/>
      <c r="D7" s="188"/>
      <c r="E7" s="188"/>
      <c r="F7" s="211">
        <f>F8+F10+F11+F9</f>
        <v>12250</v>
      </c>
      <c r="G7" s="211">
        <f t="shared" ref="G7:N7" si="1">G8+G10+G11+G9</f>
        <v>9800</v>
      </c>
      <c r="H7" s="211">
        <f t="shared" si="1"/>
        <v>2450</v>
      </c>
      <c r="I7" s="211">
        <f t="shared" si="1"/>
        <v>7300</v>
      </c>
      <c r="J7" s="211">
        <f t="shared" si="1"/>
        <v>5840</v>
      </c>
      <c r="K7" s="211">
        <f t="shared" si="1"/>
        <v>1460</v>
      </c>
      <c r="L7" s="211">
        <f t="shared" si="1"/>
        <v>4950</v>
      </c>
      <c r="M7" s="211">
        <f t="shared" si="1"/>
        <v>3960</v>
      </c>
      <c r="N7" s="211">
        <f t="shared" si="1"/>
        <v>990</v>
      </c>
    </row>
    <row r="8" ht="40.5" customHeight="1" spans="1:14">
      <c r="A8" s="189" t="s">
        <v>213</v>
      </c>
      <c r="B8" s="190" t="s">
        <v>399</v>
      </c>
      <c r="C8" s="190" t="s">
        <v>400</v>
      </c>
      <c r="D8" s="190" t="s">
        <v>401</v>
      </c>
      <c r="E8" s="190"/>
      <c r="F8" s="211">
        <v>600</v>
      </c>
      <c r="G8" s="211">
        <f>F8*0.8</f>
        <v>480</v>
      </c>
      <c r="H8" s="211">
        <f>F8*0.2</f>
        <v>120</v>
      </c>
      <c r="I8" s="211">
        <v>400</v>
      </c>
      <c r="J8" s="211">
        <f>I8*0.8</f>
        <v>320</v>
      </c>
      <c r="K8" s="211">
        <f>I8*0.2</f>
        <v>80</v>
      </c>
      <c r="L8" s="211">
        <f>F8-I8</f>
        <v>200</v>
      </c>
      <c r="M8" s="211">
        <f>L8*0.8</f>
        <v>160</v>
      </c>
      <c r="N8" s="211">
        <f>L8*0.2</f>
        <v>40</v>
      </c>
    </row>
    <row r="9" s="177" customFormat="1" ht="99.75" customHeight="1" spans="1:16">
      <c r="A9" s="191" t="s">
        <v>402</v>
      </c>
      <c r="B9" s="192" t="s">
        <v>403</v>
      </c>
      <c r="C9" s="192"/>
      <c r="D9" s="192" t="s">
        <v>403</v>
      </c>
      <c r="E9" s="192" t="s">
        <v>404</v>
      </c>
      <c r="F9" s="213">
        <v>1000</v>
      </c>
      <c r="G9" s="213">
        <f>F9*0.8</f>
        <v>800</v>
      </c>
      <c r="H9" s="213">
        <f>F9*0.2</f>
        <v>200</v>
      </c>
      <c r="I9" s="213">
        <v>600</v>
      </c>
      <c r="J9" s="213">
        <f>I9*0.8</f>
        <v>480</v>
      </c>
      <c r="K9" s="213">
        <f>I9*0.2</f>
        <v>120</v>
      </c>
      <c r="L9" s="213">
        <f>F9-I9</f>
        <v>400</v>
      </c>
      <c r="M9" s="213">
        <f>L9*0.8</f>
        <v>320</v>
      </c>
      <c r="N9" s="213">
        <f>L9*0.2</f>
        <v>80</v>
      </c>
      <c r="P9" s="223"/>
    </row>
    <row r="10" s="4" customFormat="1" ht="53.25" customHeight="1" spans="1:14">
      <c r="A10" s="189" t="s">
        <v>215</v>
      </c>
      <c r="B10" s="190" t="s">
        <v>405</v>
      </c>
      <c r="C10" s="190" t="s">
        <v>406</v>
      </c>
      <c r="D10" s="190"/>
      <c r="E10" s="192" t="s">
        <v>407</v>
      </c>
      <c r="F10" s="211">
        <v>7500</v>
      </c>
      <c r="G10" s="211">
        <f>F10*0.8</f>
        <v>6000</v>
      </c>
      <c r="H10" s="211">
        <f>F10*0.2</f>
        <v>1500</v>
      </c>
      <c r="I10" s="211">
        <v>4500</v>
      </c>
      <c r="J10" s="211">
        <f>I10*0.8</f>
        <v>3600</v>
      </c>
      <c r="K10" s="211">
        <f>I10*0.2</f>
        <v>900</v>
      </c>
      <c r="L10" s="211">
        <f>F10-I10</f>
        <v>3000</v>
      </c>
      <c r="M10" s="211">
        <f>L10*0.8</f>
        <v>2400</v>
      </c>
      <c r="N10" s="211">
        <f>L10*0.2</f>
        <v>600</v>
      </c>
    </row>
    <row r="11" s="4" customFormat="1" ht="44.25" customHeight="1" spans="1:14">
      <c r="A11" s="189" t="s">
        <v>408</v>
      </c>
      <c r="B11" s="190" t="s">
        <v>409</v>
      </c>
      <c r="C11" s="190" t="s">
        <v>410</v>
      </c>
      <c r="D11" s="190" t="s">
        <v>411</v>
      </c>
      <c r="E11" s="190"/>
      <c r="F11" s="211">
        <v>3150</v>
      </c>
      <c r="G11" s="211">
        <f>F11*0.8</f>
        <v>2520</v>
      </c>
      <c r="H11" s="211">
        <f>F11*0.2</f>
        <v>630</v>
      </c>
      <c r="I11" s="211">
        <v>1800</v>
      </c>
      <c r="J11" s="211">
        <f>I11*0.8</f>
        <v>1440</v>
      </c>
      <c r="K11" s="211">
        <f>I11*0.2</f>
        <v>360</v>
      </c>
      <c r="L11" s="211">
        <f>F11-I11</f>
        <v>1350</v>
      </c>
      <c r="M11" s="211">
        <f>L11*0.8</f>
        <v>1080</v>
      </c>
      <c r="N11" s="211">
        <f>L11*0.2</f>
        <v>270</v>
      </c>
    </row>
    <row r="12" s="4" customFormat="1" ht="25.5" customHeight="1" spans="1:14">
      <c r="A12" s="188" t="s">
        <v>412</v>
      </c>
      <c r="B12" s="196"/>
      <c r="C12" s="196"/>
      <c r="D12" s="196"/>
      <c r="E12" s="196"/>
      <c r="F12" s="211">
        <f>SUM(F13:F16)</f>
        <v>4000</v>
      </c>
      <c r="G12" s="211">
        <f t="shared" ref="G12:N12" si="2">SUM(G13:G16)</f>
        <v>3200</v>
      </c>
      <c r="H12" s="211">
        <f t="shared" si="2"/>
        <v>800</v>
      </c>
      <c r="I12" s="211">
        <f t="shared" si="2"/>
        <v>2100</v>
      </c>
      <c r="J12" s="211">
        <f t="shared" si="2"/>
        <v>1680</v>
      </c>
      <c r="K12" s="211">
        <f t="shared" si="2"/>
        <v>420</v>
      </c>
      <c r="L12" s="211">
        <f t="shared" si="2"/>
        <v>1900</v>
      </c>
      <c r="M12" s="211">
        <f t="shared" si="2"/>
        <v>1520</v>
      </c>
      <c r="N12" s="211">
        <f t="shared" si="2"/>
        <v>380</v>
      </c>
    </row>
    <row r="13" s="4" customFormat="1" ht="49.5" customHeight="1" spans="1:14">
      <c r="A13" s="189" t="s">
        <v>413</v>
      </c>
      <c r="B13" s="190" t="s">
        <v>414</v>
      </c>
      <c r="C13" s="190" t="s">
        <v>415</v>
      </c>
      <c r="D13" s="190" t="s">
        <v>414</v>
      </c>
      <c r="E13" s="190"/>
      <c r="F13" s="211">
        <v>500</v>
      </c>
      <c r="G13" s="211">
        <f t="shared" ref="G13:G45" si="3">F13*0.8</f>
        <v>400</v>
      </c>
      <c r="H13" s="211">
        <f t="shared" ref="H13:H45" si="4">F13*0.2</f>
        <v>100</v>
      </c>
      <c r="I13" s="211">
        <v>300</v>
      </c>
      <c r="J13" s="211">
        <f t="shared" ref="J13:J45" si="5">I13*0.8</f>
        <v>240</v>
      </c>
      <c r="K13" s="211">
        <f t="shared" ref="K13:K45" si="6">I13*0.2</f>
        <v>60</v>
      </c>
      <c r="L13" s="211">
        <f>F13-I13</f>
        <v>200</v>
      </c>
      <c r="M13" s="211">
        <f>L13*0.8</f>
        <v>160</v>
      </c>
      <c r="N13" s="211">
        <f>L13*0.2</f>
        <v>40</v>
      </c>
    </row>
    <row r="14" s="4" customFormat="1" ht="69.75" customHeight="1" spans="1:14">
      <c r="A14" s="189" t="s">
        <v>262</v>
      </c>
      <c r="B14" s="190" t="s">
        <v>416</v>
      </c>
      <c r="C14" s="190" t="s">
        <v>417</v>
      </c>
      <c r="D14" s="190" t="s">
        <v>418</v>
      </c>
      <c r="E14" s="190"/>
      <c r="F14" s="211">
        <v>1100</v>
      </c>
      <c r="G14" s="211">
        <f t="shared" si="3"/>
        <v>880</v>
      </c>
      <c r="H14" s="211">
        <f t="shared" si="4"/>
        <v>220</v>
      </c>
      <c r="I14" s="211">
        <v>500</v>
      </c>
      <c r="J14" s="211">
        <f t="shared" si="5"/>
        <v>400</v>
      </c>
      <c r="K14" s="211">
        <f t="shared" si="6"/>
        <v>100</v>
      </c>
      <c r="L14" s="211">
        <f t="shared" ref="L14:L45" si="7">F14-I14</f>
        <v>600</v>
      </c>
      <c r="M14" s="211">
        <f t="shared" ref="M14:M45" si="8">L14*0.8</f>
        <v>480</v>
      </c>
      <c r="N14" s="211">
        <f t="shared" ref="N14:N45" si="9">L14*0.2</f>
        <v>120</v>
      </c>
    </row>
    <row r="15" s="4" customFormat="1" ht="91.5" customHeight="1" spans="1:14">
      <c r="A15" s="189" t="s">
        <v>419</v>
      </c>
      <c r="B15" s="190" t="s">
        <v>420</v>
      </c>
      <c r="C15" s="190" t="s">
        <v>421</v>
      </c>
      <c r="D15" s="190" t="s">
        <v>422</v>
      </c>
      <c r="E15" s="190"/>
      <c r="F15" s="211">
        <v>1500</v>
      </c>
      <c r="G15" s="211">
        <f t="shared" si="3"/>
        <v>1200</v>
      </c>
      <c r="H15" s="211">
        <f t="shared" si="4"/>
        <v>300</v>
      </c>
      <c r="I15" s="211">
        <v>800</v>
      </c>
      <c r="J15" s="211">
        <f t="shared" si="5"/>
        <v>640</v>
      </c>
      <c r="K15" s="211">
        <f t="shared" si="6"/>
        <v>160</v>
      </c>
      <c r="L15" s="211">
        <f t="shared" si="7"/>
        <v>700</v>
      </c>
      <c r="M15" s="211">
        <f t="shared" si="8"/>
        <v>560</v>
      </c>
      <c r="N15" s="211">
        <f t="shared" si="9"/>
        <v>140</v>
      </c>
    </row>
    <row r="16" s="177" customFormat="1" ht="32.25" customHeight="1" spans="1:14">
      <c r="A16" s="189" t="s">
        <v>423</v>
      </c>
      <c r="B16" s="190" t="s">
        <v>424</v>
      </c>
      <c r="C16" s="190"/>
      <c r="D16" s="190" t="s">
        <v>424</v>
      </c>
      <c r="E16" s="192" t="s">
        <v>425</v>
      </c>
      <c r="F16" s="213">
        <v>900</v>
      </c>
      <c r="G16" s="213">
        <f t="shared" si="3"/>
        <v>720</v>
      </c>
      <c r="H16" s="213">
        <f t="shared" si="4"/>
        <v>180</v>
      </c>
      <c r="I16" s="213">
        <v>500</v>
      </c>
      <c r="J16" s="213">
        <f t="shared" si="5"/>
        <v>400</v>
      </c>
      <c r="K16" s="213">
        <f t="shared" si="6"/>
        <v>100</v>
      </c>
      <c r="L16" s="213">
        <f t="shared" si="7"/>
        <v>400</v>
      </c>
      <c r="M16" s="213">
        <f t="shared" si="8"/>
        <v>320</v>
      </c>
      <c r="N16" s="213">
        <f t="shared" si="9"/>
        <v>80</v>
      </c>
    </row>
    <row r="17" s="4" customFormat="1" ht="25.5" customHeight="1" spans="1:14">
      <c r="A17" s="188" t="s">
        <v>426</v>
      </c>
      <c r="B17" s="190"/>
      <c r="C17" s="190"/>
      <c r="D17" s="190"/>
      <c r="E17" s="190"/>
      <c r="F17" s="211">
        <f>F18+F19+F20+F21</f>
        <v>13500</v>
      </c>
      <c r="G17" s="211">
        <f t="shared" ref="G17:N17" si="10">G18+G19+G20+G21</f>
        <v>10800</v>
      </c>
      <c r="H17" s="211">
        <f t="shared" si="10"/>
        <v>2700</v>
      </c>
      <c r="I17" s="211">
        <f t="shared" si="10"/>
        <v>8200</v>
      </c>
      <c r="J17" s="211">
        <f t="shared" si="10"/>
        <v>6560</v>
      </c>
      <c r="K17" s="211">
        <f t="shared" si="10"/>
        <v>1640</v>
      </c>
      <c r="L17" s="211">
        <f t="shared" si="10"/>
        <v>5300</v>
      </c>
      <c r="M17" s="211">
        <f t="shared" si="10"/>
        <v>4240</v>
      </c>
      <c r="N17" s="211">
        <f t="shared" si="10"/>
        <v>1060</v>
      </c>
    </row>
    <row r="18" s="177" customFormat="1" ht="78" customHeight="1" spans="1:14">
      <c r="A18" s="191" t="s">
        <v>427</v>
      </c>
      <c r="B18" s="192" t="s">
        <v>428</v>
      </c>
      <c r="C18" s="192"/>
      <c r="D18" s="192" t="s">
        <v>428</v>
      </c>
      <c r="E18" s="192" t="s">
        <v>429</v>
      </c>
      <c r="F18" s="213">
        <v>1500</v>
      </c>
      <c r="G18" s="213">
        <f t="shared" si="3"/>
        <v>1200</v>
      </c>
      <c r="H18" s="213">
        <f t="shared" si="4"/>
        <v>300</v>
      </c>
      <c r="I18" s="213">
        <v>1000</v>
      </c>
      <c r="J18" s="213">
        <f t="shared" si="5"/>
        <v>800</v>
      </c>
      <c r="K18" s="213">
        <f t="shared" si="6"/>
        <v>200</v>
      </c>
      <c r="L18" s="213">
        <f t="shared" si="7"/>
        <v>500</v>
      </c>
      <c r="M18" s="213">
        <f t="shared" si="8"/>
        <v>400</v>
      </c>
      <c r="N18" s="213">
        <f t="shared" si="9"/>
        <v>100</v>
      </c>
    </row>
    <row r="19" s="4" customFormat="1" ht="70.5" customHeight="1" spans="1:14">
      <c r="A19" s="189" t="s">
        <v>430</v>
      </c>
      <c r="B19" s="190" t="s">
        <v>431</v>
      </c>
      <c r="C19" s="190" t="s">
        <v>432</v>
      </c>
      <c r="D19" s="190" t="s">
        <v>433</v>
      </c>
      <c r="E19" s="190"/>
      <c r="F19" s="211">
        <v>10000</v>
      </c>
      <c r="G19" s="211">
        <f t="shared" si="3"/>
        <v>8000</v>
      </c>
      <c r="H19" s="211">
        <f t="shared" si="4"/>
        <v>2000</v>
      </c>
      <c r="I19" s="211">
        <v>6000</v>
      </c>
      <c r="J19" s="211">
        <f t="shared" si="5"/>
        <v>4800</v>
      </c>
      <c r="K19" s="211">
        <f t="shared" si="6"/>
        <v>1200</v>
      </c>
      <c r="L19" s="211">
        <f t="shared" si="7"/>
        <v>4000</v>
      </c>
      <c r="M19" s="211">
        <f t="shared" si="8"/>
        <v>3200</v>
      </c>
      <c r="N19" s="211">
        <f t="shared" si="9"/>
        <v>800</v>
      </c>
    </row>
    <row r="20" s="4" customFormat="1" ht="30" customHeight="1" spans="1:14">
      <c r="A20" s="189" t="s">
        <v>434</v>
      </c>
      <c r="B20" s="190" t="s">
        <v>435</v>
      </c>
      <c r="C20" s="190" t="s">
        <v>436</v>
      </c>
      <c r="D20" s="190" t="s">
        <v>437</v>
      </c>
      <c r="E20" s="190"/>
      <c r="F20" s="211">
        <v>500</v>
      </c>
      <c r="G20" s="211">
        <f t="shared" si="3"/>
        <v>400</v>
      </c>
      <c r="H20" s="211">
        <f t="shared" si="4"/>
        <v>100</v>
      </c>
      <c r="I20" s="211">
        <v>300</v>
      </c>
      <c r="J20" s="211">
        <f t="shared" si="5"/>
        <v>240</v>
      </c>
      <c r="K20" s="211">
        <f t="shared" si="6"/>
        <v>60</v>
      </c>
      <c r="L20" s="211">
        <f t="shared" si="7"/>
        <v>200</v>
      </c>
      <c r="M20" s="211">
        <f t="shared" si="8"/>
        <v>160</v>
      </c>
      <c r="N20" s="211">
        <f t="shared" si="9"/>
        <v>40</v>
      </c>
    </row>
    <row r="21" s="4" customFormat="1" ht="64.5" customHeight="1" spans="1:14">
      <c r="A21" s="189" t="s">
        <v>438</v>
      </c>
      <c r="B21" s="190" t="s">
        <v>439</v>
      </c>
      <c r="C21" s="190"/>
      <c r="D21" s="190" t="s">
        <v>439</v>
      </c>
      <c r="E21" s="192" t="s">
        <v>440</v>
      </c>
      <c r="F21" s="211">
        <v>1500</v>
      </c>
      <c r="G21" s="211">
        <f t="shared" si="3"/>
        <v>1200</v>
      </c>
      <c r="H21" s="211">
        <f t="shared" si="4"/>
        <v>300</v>
      </c>
      <c r="I21" s="211">
        <v>900</v>
      </c>
      <c r="J21" s="211">
        <f t="shared" si="5"/>
        <v>720</v>
      </c>
      <c r="K21" s="211">
        <f t="shared" si="6"/>
        <v>180</v>
      </c>
      <c r="L21" s="211">
        <f t="shared" si="7"/>
        <v>600</v>
      </c>
      <c r="M21" s="211">
        <f t="shared" si="8"/>
        <v>480</v>
      </c>
      <c r="N21" s="211">
        <f t="shared" si="9"/>
        <v>120</v>
      </c>
    </row>
    <row r="22" s="235" customFormat="1" ht="26.25" customHeight="1" spans="1:14">
      <c r="A22" s="236" t="s">
        <v>441</v>
      </c>
      <c r="B22" s="237"/>
      <c r="C22" s="237"/>
      <c r="D22" s="237"/>
      <c r="E22" s="237"/>
      <c r="F22" s="239">
        <f t="shared" ref="F22:N22" si="11">F23+F24</f>
        <v>61000</v>
      </c>
      <c r="G22" s="239">
        <f t="shared" si="11"/>
        <v>47900</v>
      </c>
      <c r="H22" s="239">
        <f t="shared" si="11"/>
        <v>13100</v>
      </c>
      <c r="I22" s="239">
        <f t="shared" si="11"/>
        <v>31500</v>
      </c>
      <c r="J22" s="239">
        <f t="shared" si="11"/>
        <v>24750</v>
      </c>
      <c r="K22" s="239">
        <f t="shared" si="11"/>
        <v>6750</v>
      </c>
      <c r="L22" s="239">
        <f t="shared" si="11"/>
        <v>29500</v>
      </c>
      <c r="M22" s="239">
        <f t="shared" si="11"/>
        <v>23150</v>
      </c>
      <c r="N22" s="239">
        <f t="shared" si="11"/>
        <v>6350</v>
      </c>
    </row>
    <row r="23" s="4" customFormat="1" ht="48" customHeight="1" spans="1:14">
      <c r="A23" s="189" t="s">
        <v>442</v>
      </c>
      <c r="B23" s="190" t="s">
        <v>443</v>
      </c>
      <c r="C23" s="190"/>
      <c r="D23" s="190" t="s">
        <v>443</v>
      </c>
      <c r="E23" s="192" t="s">
        <v>425</v>
      </c>
      <c r="F23" s="211">
        <v>3000</v>
      </c>
      <c r="G23" s="211">
        <v>1500</v>
      </c>
      <c r="H23" s="211">
        <v>1500</v>
      </c>
      <c r="I23" s="211">
        <v>1500</v>
      </c>
      <c r="J23" s="211">
        <v>750</v>
      </c>
      <c r="K23" s="211">
        <v>750</v>
      </c>
      <c r="L23" s="211">
        <v>1500</v>
      </c>
      <c r="M23" s="211">
        <v>750</v>
      </c>
      <c r="N23" s="211">
        <v>750</v>
      </c>
    </row>
    <row r="24" s="179" customFormat="1" ht="156.75" customHeight="1" spans="1:14">
      <c r="A24" s="188" t="s">
        <v>444</v>
      </c>
      <c r="B24" s="196" t="s">
        <v>445</v>
      </c>
      <c r="C24" s="196" t="s">
        <v>446</v>
      </c>
      <c r="D24" s="196" t="s">
        <v>447</v>
      </c>
      <c r="E24" s="200" t="s">
        <v>448</v>
      </c>
      <c r="F24" s="218">
        <v>58000</v>
      </c>
      <c r="G24" s="218">
        <f t="shared" si="3"/>
        <v>46400</v>
      </c>
      <c r="H24" s="218">
        <f t="shared" si="4"/>
        <v>11600</v>
      </c>
      <c r="I24" s="218">
        <v>30000</v>
      </c>
      <c r="J24" s="218">
        <f t="shared" si="5"/>
        <v>24000</v>
      </c>
      <c r="K24" s="218">
        <f t="shared" si="6"/>
        <v>6000</v>
      </c>
      <c r="L24" s="218">
        <f t="shared" si="7"/>
        <v>28000</v>
      </c>
      <c r="M24" s="218">
        <f t="shared" si="8"/>
        <v>22400</v>
      </c>
      <c r="N24" s="218">
        <f t="shared" si="9"/>
        <v>5600</v>
      </c>
    </row>
    <row r="25" s="4" customFormat="1" ht="27" customHeight="1" spans="1:14">
      <c r="A25" s="188" t="s">
        <v>449</v>
      </c>
      <c r="B25" s="196"/>
      <c r="C25" s="196"/>
      <c r="D25" s="196"/>
      <c r="E25" s="196"/>
      <c r="F25" s="211">
        <f>F26+F27+F28</f>
        <v>55950</v>
      </c>
      <c r="G25" s="211">
        <f t="shared" si="3"/>
        <v>44760</v>
      </c>
      <c r="H25" s="211">
        <f t="shared" si="4"/>
        <v>11190</v>
      </c>
      <c r="I25" s="211">
        <f>I26+I27+I28</f>
        <v>33100</v>
      </c>
      <c r="J25" s="211">
        <f t="shared" si="5"/>
        <v>26480</v>
      </c>
      <c r="K25" s="211">
        <f t="shared" si="6"/>
        <v>6620</v>
      </c>
      <c r="L25" s="211">
        <f>L26+L27+L28</f>
        <v>22850</v>
      </c>
      <c r="M25" s="211">
        <f t="shared" si="8"/>
        <v>18280</v>
      </c>
      <c r="N25" s="211">
        <f t="shared" si="9"/>
        <v>4570</v>
      </c>
    </row>
    <row r="26" s="4" customFormat="1" ht="59.25" customHeight="1" spans="1:14">
      <c r="A26" s="189" t="s">
        <v>450</v>
      </c>
      <c r="B26" s="190" t="s">
        <v>451</v>
      </c>
      <c r="C26" s="190" t="s">
        <v>452</v>
      </c>
      <c r="D26" s="190" t="s">
        <v>453</v>
      </c>
      <c r="E26" s="190"/>
      <c r="F26" s="211">
        <v>50000</v>
      </c>
      <c r="G26" s="211">
        <f t="shared" si="3"/>
        <v>40000</v>
      </c>
      <c r="H26" s="211">
        <f t="shared" si="4"/>
        <v>10000</v>
      </c>
      <c r="I26" s="211">
        <v>30000</v>
      </c>
      <c r="J26" s="211">
        <f t="shared" si="5"/>
        <v>24000</v>
      </c>
      <c r="K26" s="211">
        <f t="shared" si="6"/>
        <v>6000</v>
      </c>
      <c r="L26" s="211">
        <f t="shared" si="7"/>
        <v>20000</v>
      </c>
      <c r="M26" s="211">
        <f t="shared" si="8"/>
        <v>16000</v>
      </c>
      <c r="N26" s="211">
        <f t="shared" si="9"/>
        <v>4000</v>
      </c>
    </row>
    <row r="27" s="177" customFormat="1" ht="76.5" customHeight="1" spans="1:14">
      <c r="A27" s="191" t="s">
        <v>454</v>
      </c>
      <c r="B27" s="192" t="s">
        <v>455</v>
      </c>
      <c r="C27" s="192"/>
      <c r="D27" s="192" t="s">
        <v>455</v>
      </c>
      <c r="E27" s="192" t="s">
        <v>456</v>
      </c>
      <c r="F27" s="213">
        <v>2950</v>
      </c>
      <c r="G27" s="213">
        <f t="shared" si="3"/>
        <v>2360</v>
      </c>
      <c r="H27" s="213">
        <f t="shared" si="4"/>
        <v>590</v>
      </c>
      <c r="I27" s="213">
        <v>1600</v>
      </c>
      <c r="J27" s="213">
        <f t="shared" si="5"/>
        <v>1280</v>
      </c>
      <c r="K27" s="213">
        <f t="shared" si="6"/>
        <v>320</v>
      </c>
      <c r="L27" s="213">
        <f t="shared" si="7"/>
        <v>1350</v>
      </c>
      <c r="M27" s="213">
        <f t="shared" si="8"/>
        <v>1080</v>
      </c>
      <c r="N27" s="213">
        <f t="shared" si="9"/>
        <v>270</v>
      </c>
    </row>
    <row r="28" s="177" customFormat="1" ht="45.75" customHeight="1" spans="1:14">
      <c r="A28" s="191" t="s">
        <v>457</v>
      </c>
      <c r="B28" s="192" t="s">
        <v>458</v>
      </c>
      <c r="C28" s="192"/>
      <c r="D28" s="192" t="s">
        <v>458</v>
      </c>
      <c r="E28" s="192" t="s">
        <v>459</v>
      </c>
      <c r="F28" s="213">
        <v>3000</v>
      </c>
      <c r="G28" s="213">
        <f t="shared" si="3"/>
        <v>2400</v>
      </c>
      <c r="H28" s="213">
        <f t="shared" si="4"/>
        <v>600</v>
      </c>
      <c r="I28" s="213">
        <v>1500</v>
      </c>
      <c r="J28" s="213">
        <f t="shared" si="5"/>
        <v>1200</v>
      </c>
      <c r="K28" s="213">
        <f t="shared" si="6"/>
        <v>300</v>
      </c>
      <c r="L28" s="213">
        <f t="shared" si="7"/>
        <v>1500</v>
      </c>
      <c r="M28" s="213">
        <f t="shared" si="8"/>
        <v>1200</v>
      </c>
      <c r="N28" s="213">
        <f t="shared" si="9"/>
        <v>300</v>
      </c>
    </row>
    <row r="29" s="180" customFormat="1" ht="33.75" customHeight="1" spans="1:14">
      <c r="A29" s="199" t="s">
        <v>460</v>
      </c>
      <c r="B29" s="200"/>
      <c r="C29" s="200"/>
      <c r="D29" s="200"/>
      <c r="E29" s="200" t="s">
        <v>461</v>
      </c>
      <c r="F29" s="213">
        <f>F30+F31+F32+F33</f>
        <v>27500</v>
      </c>
      <c r="G29" s="213">
        <f t="shared" ref="G29:N29" si="12">G30+G31+G32+G33</f>
        <v>22000</v>
      </c>
      <c r="H29" s="213">
        <f t="shared" si="12"/>
        <v>5500</v>
      </c>
      <c r="I29" s="213">
        <f t="shared" si="12"/>
        <v>13750</v>
      </c>
      <c r="J29" s="213">
        <f t="shared" si="12"/>
        <v>11000</v>
      </c>
      <c r="K29" s="213">
        <f t="shared" si="12"/>
        <v>2750</v>
      </c>
      <c r="L29" s="213">
        <f t="shared" si="12"/>
        <v>13750</v>
      </c>
      <c r="M29" s="213">
        <f t="shared" si="12"/>
        <v>11000</v>
      </c>
      <c r="N29" s="213">
        <f t="shared" si="12"/>
        <v>2750</v>
      </c>
    </row>
    <row r="30" s="181" customFormat="1" ht="43.5" customHeight="1" spans="1:14">
      <c r="A30" s="201" t="s">
        <v>462</v>
      </c>
      <c r="B30" s="190" t="s">
        <v>463</v>
      </c>
      <c r="C30" s="202"/>
      <c r="D30" s="202" t="s">
        <v>463</v>
      </c>
      <c r="E30" s="202"/>
      <c r="F30" s="220">
        <v>15000</v>
      </c>
      <c r="G30" s="220">
        <f t="shared" si="3"/>
        <v>12000</v>
      </c>
      <c r="H30" s="220">
        <f t="shared" si="4"/>
        <v>3000</v>
      </c>
      <c r="I30" s="220">
        <v>7500</v>
      </c>
      <c r="J30" s="220">
        <f t="shared" si="5"/>
        <v>6000</v>
      </c>
      <c r="K30" s="220">
        <f t="shared" si="6"/>
        <v>1500</v>
      </c>
      <c r="L30" s="220">
        <f t="shared" si="7"/>
        <v>7500</v>
      </c>
      <c r="M30" s="220">
        <f t="shared" si="8"/>
        <v>6000</v>
      </c>
      <c r="N30" s="220">
        <f t="shared" si="9"/>
        <v>1500</v>
      </c>
    </row>
    <row r="31" s="182" customFormat="1" ht="51" customHeight="1" spans="1:14">
      <c r="A31" s="201" t="s">
        <v>464</v>
      </c>
      <c r="B31" s="190" t="s">
        <v>465</v>
      </c>
      <c r="C31" s="202"/>
      <c r="D31" s="202" t="s">
        <v>465</v>
      </c>
      <c r="E31" s="202"/>
      <c r="F31" s="220">
        <v>8500</v>
      </c>
      <c r="G31" s="220">
        <f t="shared" si="3"/>
        <v>6800</v>
      </c>
      <c r="H31" s="220">
        <f t="shared" si="4"/>
        <v>1700</v>
      </c>
      <c r="I31" s="220">
        <v>3750</v>
      </c>
      <c r="J31" s="220">
        <f t="shared" si="5"/>
        <v>3000</v>
      </c>
      <c r="K31" s="220">
        <f t="shared" si="6"/>
        <v>750</v>
      </c>
      <c r="L31" s="220">
        <f t="shared" si="7"/>
        <v>4750</v>
      </c>
      <c r="M31" s="220">
        <f t="shared" si="8"/>
        <v>3800</v>
      </c>
      <c r="N31" s="220">
        <f t="shared" si="9"/>
        <v>950</v>
      </c>
    </row>
    <row r="32" s="181" customFormat="1" ht="51" customHeight="1" spans="1:14">
      <c r="A32" s="201" t="s">
        <v>330</v>
      </c>
      <c r="B32" s="190" t="s">
        <v>466</v>
      </c>
      <c r="C32" s="202"/>
      <c r="D32" s="202" t="s">
        <v>466</v>
      </c>
      <c r="E32" s="202"/>
      <c r="F32" s="220">
        <v>1000</v>
      </c>
      <c r="G32" s="220">
        <f t="shared" si="3"/>
        <v>800</v>
      </c>
      <c r="H32" s="220">
        <f t="shared" si="4"/>
        <v>200</v>
      </c>
      <c r="I32" s="220">
        <v>500</v>
      </c>
      <c r="J32" s="220">
        <f t="shared" si="5"/>
        <v>400</v>
      </c>
      <c r="K32" s="220">
        <f t="shared" si="6"/>
        <v>100</v>
      </c>
      <c r="L32" s="220">
        <f t="shared" si="7"/>
        <v>500</v>
      </c>
      <c r="M32" s="220">
        <f t="shared" si="8"/>
        <v>400</v>
      </c>
      <c r="N32" s="220">
        <f t="shared" si="9"/>
        <v>100</v>
      </c>
    </row>
    <row r="33" s="177" customFormat="1" ht="51" customHeight="1" spans="1:14">
      <c r="A33" s="191" t="s">
        <v>467</v>
      </c>
      <c r="B33" s="192" t="s">
        <v>468</v>
      </c>
      <c r="C33" s="192"/>
      <c r="D33" s="192" t="s">
        <v>468</v>
      </c>
      <c r="E33" s="192" t="s">
        <v>469</v>
      </c>
      <c r="F33" s="213">
        <v>3000</v>
      </c>
      <c r="G33" s="213">
        <f t="shared" si="3"/>
        <v>2400</v>
      </c>
      <c r="H33" s="213">
        <f t="shared" si="4"/>
        <v>600</v>
      </c>
      <c r="I33" s="213">
        <v>2000</v>
      </c>
      <c r="J33" s="213">
        <f t="shared" si="5"/>
        <v>1600</v>
      </c>
      <c r="K33" s="213">
        <f t="shared" si="6"/>
        <v>400</v>
      </c>
      <c r="L33" s="213">
        <f t="shared" si="7"/>
        <v>1000</v>
      </c>
      <c r="M33" s="213">
        <f t="shared" si="8"/>
        <v>800</v>
      </c>
      <c r="N33" s="213">
        <f t="shared" si="9"/>
        <v>200</v>
      </c>
    </row>
    <row r="34" s="177" customFormat="1" ht="87" customHeight="1" spans="1:14">
      <c r="A34" s="199" t="s">
        <v>470</v>
      </c>
      <c r="B34" s="200"/>
      <c r="C34" s="190" t="s">
        <v>471</v>
      </c>
      <c r="D34" s="200"/>
      <c r="E34" s="200" t="s">
        <v>185</v>
      </c>
      <c r="F34" s="213">
        <f>F35+F36+F37+F38</f>
        <v>38700</v>
      </c>
      <c r="G34" s="213">
        <f t="shared" ref="G34:N34" si="13">G35+G36+G37+G38</f>
        <v>30960</v>
      </c>
      <c r="H34" s="213">
        <f t="shared" si="13"/>
        <v>7740</v>
      </c>
      <c r="I34" s="213">
        <f t="shared" si="13"/>
        <v>1900</v>
      </c>
      <c r="J34" s="213">
        <f t="shared" si="13"/>
        <v>1520</v>
      </c>
      <c r="K34" s="213">
        <f t="shared" si="13"/>
        <v>380</v>
      </c>
      <c r="L34" s="213">
        <f t="shared" si="13"/>
        <v>36800</v>
      </c>
      <c r="M34" s="213">
        <f t="shared" si="13"/>
        <v>29440</v>
      </c>
      <c r="N34" s="213">
        <f t="shared" si="13"/>
        <v>7360</v>
      </c>
    </row>
    <row r="35" s="181" customFormat="1" ht="30.75" customHeight="1" spans="1:14">
      <c r="A35" s="201" t="s">
        <v>472</v>
      </c>
      <c r="B35" s="201" t="s">
        <v>473</v>
      </c>
      <c r="C35" s="201" t="s">
        <v>473</v>
      </c>
      <c r="D35" s="201" t="s">
        <v>473</v>
      </c>
      <c r="E35" s="201"/>
      <c r="F35" s="220">
        <v>13500</v>
      </c>
      <c r="G35" s="220">
        <f t="shared" si="3"/>
        <v>10800</v>
      </c>
      <c r="H35" s="220">
        <f t="shared" si="4"/>
        <v>2700</v>
      </c>
      <c r="I35" s="220">
        <v>600</v>
      </c>
      <c r="J35" s="220">
        <f t="shared" si="5"/>
        <v>480</v>
      </c>
      <c r="K35" s="220">
        <f t="shared" si="6"/>
        <v>120</v>
      </c>
      <c r="L35" s="220">
        <f t="shared" si="7"/>
        <v>12900</v>
      </c>
      <c r="M35" s="220">
        <f t="shared" si="8"/>
        <v>10320</v>
      </c>
      <c r="N35" s="220">
        <f t="shared" si="9"/>
        <v>2580</v>
      </c>
    </row>
    <row r="36" s="181" customFormat="1" ht="30.75" customHeight="1" spans="1:14">
      <c r="A36" s="201" t="s">
        <v>474</v>
      </c>
      <c r="B36" s="201" t="s">
        <v>475</v>
      </c>
      <c r="C36" s="201" t="s">
        <v>475</v>
      </c>
      <c r="D36" s="201" t="s">
        <v>475</v>
      </c>
      <c r="E36" s="201"/>
      <c r="F36" s="220">
        <v>16200</v>
      </c>
      <c r="G36" s="220">
        <f t="shared" si="3"/>
        <v>12960</v>
      </c>
      <c r="H36" s="220">
        <f t="shared" si="4"/>
        <v>3240</v>
      </c>
      <c r="I36" s="220">
        <v>600</v>
      </c>
      <c r="J36" s="220">
        <f t="shared" si="5"/>
        <v>480</v>
      </c>
      <c r="K36" s="220">
        <f t="shared" si="6"/>
        <v>120</v>
      </c>
      <c r="L36" s="220">
        <f t="shared" si="7"/>
        <v>15600</v>
      </c>
      <c r="M36" s="220">
        <f t="shared" si="8"/>
        <v>12480</v>
      </c>
      <c r="N36" s="220">
        <f t="shared" si="9"/>
        <v>3120</v>
      </c>
    </row>
    <row r="37" s="181" customFormat="1" ht="30.75" customHeight="1" spans="1:14">
      <c r="A37" s="201" t="s">
        <v>476</v>
      </c>
      <c r="B37" s="201" t="s">
        <v>477</v>
      </c>
      <c r="C37" s="201" t="s">
        <v>477</v>
      </c>
      <c r="D37" s="201" t="s">
        <v>477</v>
      </c>
      <c r="E37" s="201"/>
      <c r="F37" s="220">
        <v>4500</v>
      </c>
      <c r="G37" s="220">
        <f t="shared" si="3"/>
        <v>3600</v>
      </c>
      <c r="H37" s="220">
        <f t="shared" si="4"/>
        <v>900</v>
      </c>
      <c r="I37" s="220">
        <v>400</v>
      </c>
      <c r="J37" s="220">
        <f t="shared" si="5"/>
        <v>320</v>
      </c>
      <c r="K37" s="220">
        <f t="shared" si="6"/>
        <v>80</v>
      </c>
      <c r="L37" s="220">
        <f t="shared" si="7"/>
        <v>4100</v>
      </c>
      <c r="M37" s="220">
        <f t="shared" si="8"/>
        <v>3280</v>
      </c>
      <c r="N37" s="220">
        <f t="shared" si="9"/>
        <v>820</v>
      </c>
    </row>
    <row r="38" s="181" customFormat="1" ht="30.75" customHeight="1" spans="1:14">
      <c r="A38" s="201" t="s">
        <v>478</v>
      </c>
      <c r="B38" s="201" t="s">
        <v>477</v>
      </c>
      <c r="C38" s="201" t="s">
        <v>477</v>
      </c>
      <c r="D38" s="201" t="s">
        <v>477</v>
      </c>
      <c r="E38" s="201"/>
      <c r="F38" s="220">
        <v>4500</v>
      </c>
      <c r="G38" s="220">
        <f t="shared" si="3"/>
        <v>3600</v>
      </c>
      <c r="H38" s="220">
        <f t="shared" si="4"/>
        <v>900</v>
      </c>
      <c r="I38" s="220">
        <v>300</v>
      </c>
      <c r="J38" s="220">
        <f t="shared" si="5"/>
        <v>240</v>
      </c>
      <c r="K38" s="220">
        <f t="shared" si="6"/>
        <v>60</v>
      </c>
      <c r="L38" s="220">
        <f t="shared" si="7"/>
        <v>4200</v>
      </c>
      <c r="M38" s="220">
        <f t="shared" si="8"/>
        <v>3360</v>
      </c>
      <c r="N38" s="220">
        <f t="shared" si="9"/>
        <v>840</v>
      </c>
    </row>
    <row r="39" s="4" customFormat="1" ht="40.5" customHeight="1" spans="1:14">
      <c r="A39" s="188" t="s">
        <v>479</v>
      </c>
      <c r="B39" s="190"/>
      <c r="C39" s="190"/>
      <c r="D39" s="190"/>
      <c r="E39" s="190"/>
      <c r="F39" s="211">
        <f>F40</f>
        <v>34000</v>
      </c>
      <c r="G39" s="211">
        <f t="shared" ref="G39:N39" si="14">G40</f>
        <v>27200</v>
      </c>
      <c r="H39" s="211">
        <f t="shared" si="14"/>
        <v>6800</v>
      </c>
      <c r="I39" s="211">
        <f t="shared" si="14"/>
        <v>18000</v>
      </c>
      <c r="J39" s="211">
        <f t="shared" si="14"/>
        <v>14400</v>
      </c>
      <c r="K39" s="211">
        <f t="shared" si="14"/>
        <v>3600</v>
      </c>
      <c r="L39" s="211">
        <f t="shared" si="14"/>
        <v>16000</v>
      </c>
      <c r="M39" s="211">
        <f t="shared" si="14"/>
        <v>12800</v>
      </c>
      <c r="N39" s="211">
        <f t="shared" si="14"/>
        <v>3200</v>
      </c>
    </row>
    <row r="40" s="4" customFormat="1" ht="84" customHeight="1" spans="1:14">
      <c r="A40" s="189" t="s">
        <v>480</v>
      </c>
      <c r="B40" s="190" t="s">
        <v>481</v>
      </c>
      <c r="C40" s="190" t="s">
        <v>482</v>
      </c>
      <c r="D40" s="190" t="s">
        <v>483</v>
      </c>
      <c r="E40" s="190"/>
      <c r="F40" s="211">
        <v>34000</v>
      </c>
      <c r="G40" s="211">
        <f t="shared" si="3"/>
        <v>27200</v>
      </c>
      <c r="H40" s="211">
        <f t="shared" si="4"/>
        <v>6800</v>
      </c>
      <c r="I40" s="211">
        <v>18000</v>
      </c>
      <c r="J40" s="211">
        <f t="shared" si="5"/>
        <v>14400</v>
      </c>
      <c r="K40" s="211">
        <f t="shared" si="6"/>
        <v>3600</v>
      </c>
      <c r="L40" s="211">
        <f t="shared" si="7"/>
        <v>16000</v>
      </c>
      <c r="M40" s="211">
        <f t="shared" si="8"/>
        <v>12800</v>
      </c>
      <c r="N40" s="211">
        <f t="shared" si="9"/>
        <v>3200</v>
      </c>
    </row>
    <row r="41" s="177" customFormat="1" ht="24" customHeight="1" spans="1:14">
      <c r="A41" s="199" t="s">
        <v>484</v>
      </c>
      <c r="B41" s="192"/>
      <c r="C41" s="192"/>
      <c r="D41" s="192"/>
      <c r="E41" s="192"/>
      <c r="F41" s="213">
        <f>F42</f>
        <v>32500</v>
      </c>
      <c r="G41" s="213">
        <f t="shared" ref="G41:N41" si="15">G42</f>
        <v>0</v>
      </c>
      <c r="H41" s="213">
        <f t="shared" si="15"/>
        <v>32500</v>
      </c>
      <c r="I41" s="213">
        <f t="shared" si="15"/>
        <v>20000</v>
      </c>
      <c r="J41" s="213">
        <f t="shared" si="15"/>
        <v>0</v>
      </c>
      <c r="K41" s="213">
        <f t="shared" si="15"/>
        <v>20000</v>
      </c>
      <c r="L41" s="213">
        <f t="shared" si="15"/>
        <v>12500</v>
      </c>
      <c r="M41" s="213">
        <f t="shared" si="15"/>
        <v>0</v>
      </c>
      <c r="N41" s="213">
        <f t="shared" si="15"/>
        <v>12500</v>
      </c>
    </row>
    <row r="42" s="177" customFormat="1" ht="51" customHeight="1" spans="1:14">
      <c r="A42" s="191" t="s">
        <v>485</v>
      </c>
      <c r="B42" s="192" t="s">
        <v>486</v>
      </c>
      <c r="C42" s="192"/>
      <c r="D42" s="192" t="s">
        <v>487</v>
      </c>
      <c r="E42" s="192" t="s">
        <v>196</v>
      </c>
      <c r="F42" s="213">
        <v>32500</v>
      </c>
      <c r="G42" s="213"/>
      <c r="H42" s="213">
        <f>F42</f>
        <v>32500</v>
      </c>
      <c r="I42" s="213">
        <v>20000</v>
      </c>
      <c r="J42" s="213"/>
      <c r="K42" s="213">
        <f>I42</f>
        <v>20000</v>
      </c>
      <c r="L42" s="213">
        <f t="shared" si="7"/>
        <v>12500</v>
      </c>
      <c r="M42" s="213"/>
      <c r="N42" s="213">
        <f>L42</f>
        <v>12500</v>
      </c>
    </row>
    <row r="43" s="177" customFormat="1" ht="18.75" customHeight="1" spans="1:14">
      <c r="A43" s="199" t="s">
        <v>488</v>
      </c>
      <c r="B43" s="192"/>
      <c r="C43" s="192"/>
      <c r="D43" s="192"/>
      <c r="E43" s="192"/>
      <c r="F43" s="213">
        <f>F44+F45</f>
        <v>170000</v>
      </c>
      <c r="G43" s="213">
        <f t="shared" ref="G43:N43" si="16">G44+G45</f>
        <v>136000</v>
      </c>
      <c r="H43" s="213">
        <f t="shared" si="16"/>
        <v>34000</v>
      </c>
      <c r="I43" s="213">
        <f t="shared" si="16"/>
        <v>88000</v>
      </c>
      <c r="J43" s="213">
        <f t="shared" si="16"/>
        <v>70400</v>
      </c>
      <c r="K43" s="213">
        <f t="shared" si="16"/>
        <v>17600</v>
      </c>
      <c r="L43" s="213">
        <f t="shared" si="16"/>
        <v>82000</v>
      </c>
      <c r="M43" s="213">
        <f t="shared" si="16"/>
        <v>65600</v>
      </c>
      <c r="N43" s="213">
        <f t="shared" si="16"/>
        <v>16400</v>
      </c>
    </row>
    <row r="44" s="177" customFormat="1" ht="39.75" customHeight="1" spans="1:14">
      <c r="A44" s="191" t="s">
        <v>489</v>
      </c>
      <c r="B44" s="192" t="s">
        <v>490</v>
      </c>
      <c r="C44" s="192"/>
      <c r="D44" s="192" t="s">
        <v>490</v>
      </c>
      <c r="E44" s="192" t="s">
        <v>196</v>
      </c>
      <c r="F44" s="213">
        <v>165000</v>
      </c>
      <c r="G44" s="213">
        <f t="shared" si="3"/>
        <v>132000</v>
      </c>
      <c r="H44" s="213">
        <f t="shared" si="4"/>
        <v>33000</v>
      </c>
      <c r="I44" s="213">
        <v>85000</v>
      </c>
      <c r="J44" s="213">
        <f t="shared" si="5"/>
        <v>68000</v>
      </c>
      <c r="K44" s="213">
        <f t="shared" si="6"/>
        <v>17000</v>
      </c>
      <c r="L44" s="213">
        <f t="shared" si="7"/>
        <v>80000</v>
      </c>
      <c r="M44" s="213">
        <f t="shared" si="8"/>
        <v>64000</v>
      </c>
      <c r="N44" s="213">
        <f t="shared" si="9"/>
        <v>16000</v>
      </c>
    </row>
    <row r="45" s="177" customFormat="1" ht="28.5" customHeight="1" spans="1:14">
      <c r="A45" s="191" t="s">
        <v>491</v>
      </c>
      <c r="B45" s="203" t="s">
        <v>492</v>
      </c>
      <c r="C45" s="203"/>
      <c r="D45" s="203" t="s">
        <v>492</v>
      </c>
      <c r="E45" s="192" t="s">
        <v>196</v>
      </c>
      <c r="F45" s="213">
        <v>5000</v>
      </c>
      <c r="G45" s="213">
        <f t="shared" si="3"/>
        <v>4000</v>
      </c>
      <c r="H45" s="213">
        <f t="shared" si="4"/>
        <v>1000</v>
      </c>
      <c r="I45" s="213">
        <v>3000</v>
      </c>
      <c r="J45" s="213">
        <f t="shared" si="5"/>
        <v>2400</v>
      </c>
      <c r="K45" s="213">
        <f t="shared" si="6"/>
        <v>600</v>
      </c>
      <c r="L45" s="213">
        <f t="shared" si="7"/>
        <v>2000</v>
      </c>
      <c r="M45" s="213">
        <f t="shared" si="8"/>
        <v>1600</v>
      </c>
      <c r="N45" s="213">
        <f t="shared" si="9"/>
        <v>400</v>
      </c>
    </row>
    <row r="46" ht="18.75" customHeight="1" spans="1:1">
      <c r="A46" s="188" t="s">
        <v>493</v>
      </c>
    </row>
    <row r="47" ht="146.25" customHeight="1" spans="1:5">
      <c r="A47" s="204" t="s">
        <v>494</v>
      </c>
      <c r="B47" s="205"/>
      <c r="D47" s="190" t="s">
        <v>495</v>
      </c>
      <c r="E47" s="221" t="s">
        <v>496</v>
      </c>
    </row>
    <row r="48" ht="164.25" customHeight="1" spans="1:5">
      <c r="A48" s="204" t="s">
        <v>497</v>
      </c>
      <c r="D48" s="190" t="s">
        <v>498</v>
      </c>
      <c r="E48" s="222" t="s">
        <v>499</v>
      </c>
    </row>
    <row r="49" ht="102" customHeight="1" spans="1:5">
      <c r="A49" s="204" t="s">
        <v>500</v>
      </c>
      <c r="D49" s="190" t="s">
        <v>501</v>
      </c>
      <c r="E49" s="222" t="s">
        <v>502</v>
      </c>
    </row>
    <row r="50" ht="14.25" customHeight="1" spans="1:1">
      <c r="A50" s="188" t="s">
        <v>503</v>
      </c>
    </row>
    <row r="51" ht="48" customHeight="1" spans="1:5">
      <c r="A51" s="204" t="s">
        <v>504</v>
      </c>
      <c r="D51" s="190" t="s">
        <v>505</v>
      </c>
      <c r="E51" s="222" t="s">
        <v>506</v>
      </c>
    </row>
    <row r="52" ht="34.5" customHeight="1" spans="1:5">
      <c r="A52" s="204" t="s">
        <v>507</v>
      </c>
      <c r="D52" s="190" t="s">
        <v>508</v>
      </c>
      <c r="E52" s="222" t="s">
        <v>506</v>
      </c>
    </row>
    <row r="53" ht="44.25" customHeight="1" spans="1:5">
      <c r="A53" s="204" t="s">
        <v>509</v>
      </c>
      <c r="D53" s="190" t="s">
        <v>510</v>
      </c>
      <c r="E53" s="222" t="s">
        <v>502</v>
      </c>
    </row>
  </sheetData>
  <mergeCells count="12">
    <mergeCell ref="A2:O2"/>
    <mergeCell ref="A3:B3"/>
    <mergeCell ref="F3:N3"/>
    <mergeCell ref="F4:H4"/>
    <mergeCell ref="I4:K4"/>
    <mergeCell ref="L4:N4"/>
    <mergeCell ref="A6:B6"/>
    <mergeCell ref="A4:A5"/>
    <mergeCell ref="B4:B5"/>
    <mergeCell ref="C4:C5"/>
    <mergeCell ref="D4:D5"/>
    <mergeCell ref="E4:E5"/>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5"/>
  <sheetViews>
    <sheetView showZeros="0" workbookViewId="0">
      <selection activeCell="L18" sqref="L18"/>
    </sheetView>
  </sheetViews>
  <sheetFormatPr defaultColWidth="9" defaultRowHeight="13.5"/>
  <cols>
    <col min="9" max="9" width="48.875" customWidth="1"/>
  </cols>
  <sheetData>
    <row r="1" spans="1:9">
      <c r="A1" s="357" t="s">
        <v>31</v>
      </c>
      <c r="B1" s="357" t="s">
        <v>511</v>
      </c>
      <c r="C1" s="357" t="s">
        <v>512</v>
      </c>
      <c r="D1" s="357"/>
      <c r="E1" s="357" t="s">
        <v>513</v>
      </c>
      <c r="F1" s="357"/>
      <c r="G1" s="357"/>
      <c r="H1" s="357"/>
      <c r="I1" s="357" t="s">
        <v>51</v>
      </c>
    </row>
    <row r="2" spans="1:9">
      <c r="A2" s="357"/>
      <c r="B2" s="357"/>
      <c r="C2" s="357"/>
      <c r="D2" s="357"/>
      <c r="E2" s="357" t="s">
        <v>514</v>
      </c>
      <c r="F2" s="357" t="s">
        <v>515</v>
      </c>
      <c r="G2" s="357" t="s">
        <v>516</v>
      </c>
      <c r="H2" s="357" t="s">
        <v>517</v>
      </c>
      <c r="I2" s="357"/>
    </row>
    <row r="3" spans="1:9">
      <c r="A3" s="357" t="s">
        <v>518</v>
      </c>
      <c r="B3" s="357"/>
      <c r="C3" s="357"/>
      <c r="D3" s="357"/>
      <c r="E3" s="358">
        <v>1226</v>
      </c>
      <c r="F3" s="359">
        <v>2382.8</v>
      </c>
      <c r="G3" s="359">
        <v>30167.8</v>
      </c>
      <c r="H3" s="358">
        <v>33776.6</v>
      </c>
      <c r="I3" s="357"/>
    </row>
    <row r="4" spans="1:9">
      <c r="A4" s="357" t="s">
        <v>519</v>
      </c>
      <c r="B4" s="357"/>
      <c r="C4" s="357"/>
      <c r="D4" s="357"/>
      <c r="E4" s="357">
        <v>140</v>
      </c>
      <c r="F4" s="357">
        <v>0</v>
      </c>
      <c r="G4" s="357">
        <v>0</v>
      </c>
      <c r="H4" s="357">
        <v>140</v>
      </c>
      <c r="I4" s="357"/>
    </row>
    <row r="5" s="178" customFormat="1" ht="38.25" spans="1:9">
      <c r="A5" s="360">
        <v>1</v>
      </c>
      <c r="B5" s="360" t="s">
        <v>520</v>
      </c>
      <c r="C5" s="360" t="s">
        <v>521</v>
      </c>
      <c r="D5" s="360"/>
      <c r="E5" s="360">
        <v>140</v>
      </c>
      <c r="F5" s="360">
        <v>0</v>
      </c>
      <c r="G5" s="360">
        <v>0</v>
      </c>
      <c r="H5" s="360">
        <v>140</v>
      </c>
      <c r="I5" s="360"/>
    </row>
    <row r="6" s="177" customFormat="1" spans="1:9">
      <c r="A6" s="361" t="s">
        <v>522</v>
      </c>
      <c r="B6" s="361"/>
      <c r="C6" s="361"/>
      <c r="D6" s="361"/>
      <c r="E6" s="362">
        <v>331</v>
      </c>
      <c r="F6" s="362">
        <v>2382.8</v>
      </c>
      <c r="G6" s="362">
        <v>30167.8</v>
      </c>
      <c r="H6" s="362">
        <v>32881.6</v>
      </c>
      <c r="I6" s="364"/>
    </row>
    <row r="7" s="178" customFormat="1" ht="58.5" customHeight="1" spans="1:9">
      <c r="A7" s="360">
        <v>2</v>
      </c>
      <c r="B7" s="360" t="s">
        <v>523</v>
      </c>
      <c r="C7" s="363" t="s">
        <v>524</v>
      </c>
      <c r="D7" s="363"/>
      <c r="E7" s="360">
        <v>150</v>
      </c>
      <c r="F7" s="360">
        <v>0</v>
      </c>
      <c r="G7" s="360">
        <v>0</v>
      </c>
      <c r="H7" s="360">
        <v>150</v>
      </c>
      <c r="I7" s="363" t="s">
        <v>525</v>
      </c>
    </row>
    <row r="8" s="177" customFormat="1" ht="25.5" spans="1:9">
      <c r="A8" s="364">
        <v>3</v>
      </c>
      <c r="B8" s="364" t="s">
        <v>526</v>
      </c>
      <c r="C8" s="365" t="s">
        <v>527</v>
      </c>
      <c r="D8" s="365"/>
      <c r="E8" s="364">
        <v>0</v>
      </c>
      <c r="F8" s="364">
        <v>700</v>
      </c>
      <c r="G8" s="364">
        <v>0</v>
      </c>
      <c r="H8" s="364">
        <v>700</v>
      </c>
      <c r="I8" s="365" t="s">
        <v>528</v>
      </c>
    </row>
    <row r="9" s="177" customFormat="1" ht="25.5" spans="1:9">
      <c r="A9" s="364">
        <v>4</v>
      </c>
      <c r="B9" s="364" t="s">
        <v>529</v>
      </c>
      <c r="C9" s="365" t="s">
        <v>530</v>
      </c>
      <c r="D9" s="365"/>
      <c r="E9" s="364">
        <v>0</v>
      </c>
      <c r="F9" s="364">
        <v>0</v>
      </c>
      <c r="G9" s="364">
        <v>1650</v>
      </c>
      <c r="H9" s="364">
        <v>1650</v>
      </c>
      <c r="I9" s="365" t="s">
        <v>531</v>
      </c>
    </row>
    <row r="10" s="177" customFormat="1" ht="51" spans="1:9">
      <c r="A10" s="364">
        <v>5</v>
      </c>
      <c r="B10" s="364" t="s">
        <v>532</v>
      </c>
      <c r="C10" s="364" t="s">
        <v>533</v>
      </c>
      <c r="D10" s="364" t="s">
        <v>534</v>
      </c>
      <c r="E10" s="366"/>
      <c r="F10" s="364">
        <v>720</v>
      </c>
      <c r="G10" s="364">
        <v>0</v>
      </c>
      <c r="H10" s="364">
        <v>720</v>
      </c>
      <c r="I10" s="365" t="s">
        <v>535</v>
      </c>
    </row>
    <row r="11" s="177" customFormat="1" ht="51" spans="1:9">
      <c r="A11" s="364">
        <v>6</v>
      </c>
      <c r="B11" s="364"/>
      <c r="C11" s="364"/>
      <c r="D11" s="364" t="s">
        <v>536</v>
      </c>
      <c r="E11" s="366"/>
      <c r="F11" s="364">
        <v>240</v>
      </c>
      <c r="G11" s="364">
        <v>1360</v>
      </c>
      <c r="H11" s="364">
        <v>1600</v>
      </c>
      <c r="I11" s="365" t="s">
        <v>537</v>
      </c>
    </row>
    <row r="12" s="177" customFormat="1" ht="51" spans="1:9">
      <c r="A12" s="364">
        <v>7</v>
      </c>
      <c r="B12" s="364"/>
      <c r="C12" s="364"/>
      <c r="D12" s="364" t="s">
        <v>538</v>
      </c>
      <c r="E12" s="366"/>
      <c r="F12" s="364">
        <v>200</v>
      </c>
      <c r="G12" s="364">
        <v>740</v>
      </c>
      <c r="H12" s="364">
        <v>940</v>
      </c>
      <c r="I12" s="365" t="s">
        <v>539</v>
      </c>
    </row>
    <row r="13" s="177" customFormat="1" ht="38.25" spans="1:9">
      <c r="A13" s="364">
        <v>8</v>
      </c>
      <c r="B13" s="364"/>
      <c r="C13" s="364" t="s">
        <v>540</v>
      </c>
      <c r="D13" s="366" t="s">
        <v>541</v>
      </c>
      <c r="E13" s="364"/>
      <c r="F13" s="364"/>
      <c r="G13" s="364">
        <v>720</v>
      </c>
      <c r="H13" s="364">
        <v>720</v>
      </c>
      <c r="I13" s="365" t="s">
        <v>542</v>
      </c>
    </row>
    <row r="14" s="177" customFormat="1" ht="25.5" spans="1:9">
      <c r="A14" s="364">
        <v>9</v>
      </c>
      <c r="B14" s="364"/>
      <c r="C14" s="364"/>
      <c r="D14" s="366" t="s">
        <v>543</v>
      </c>
      <c r="E14" s="364">
        <v>0</v>
      </c>
      <c r="F14" s="364">
        <v>0</v>
      </c>
      <c r="G14" s="367">
        <v>22219.8</v>
      </c>
      <c r="H14" s="367">
        <v>22219.8</v>
      </c>
      <c r="I14" s="365" t="s">
        <v>544</v>
      </c>
    </row>
    <row r="15" s="177" customFormat="1" spans="1:9">
      <c r="A15" s="364">
        <v>10</v>
      </c>
      <c r="B15" s="368" t="s">
        <v>545</v>
      </c>
      <c r="C15" s="364" t="s">
        <v>546</v>
      </c>
      <c r="D15" s="364" t="s">
        <v>547</v>
      </c>
      <c r="E15" s="366">
        <v>150</v>
      </c>
      <c r="F15" s="364">
        <v>0</v>
      </c>
      <c r="G15" s="364">
        <v>0</v>
      </c>
      <c r="H15" s="364">
        <v>150</v>
      </c>
      <c r="I15" s="365"/>
    </row>
    <row r="16" s="177" customFormat="1" spans="1:9">
      <c r="A16" s="364">
        <v>11</v>
      </c>
      <c r="B16" s="368"/>
      <c r="C16" s="364"/>
      <c r="D16" s="364" t="s">
        <v>548</v>
      </c>
      <c r="E16" s="366">
        <v>3</v>
      </c>
      <c r="F16" s="364">
        <v>32</v>
      </c>
      <c r="G16" s="364">
        <v>216</v>
      </c>
      <c r="H16" s="364">
        <v>251</v>
      </c>
      <c r="I16" s="365" t="s">
        <v>549</v>
      </c>
    </row>
    <row r="17" spans="1:9">
      <c r="A17" s="368">
        <v>12</v>
      </c>
      <c r="B17" s="368"/>
      <c r="C17" s="368"/>
      <c r="D17" s="369"/>
      <c r="E17" s="369"/>
      <c r="F17" s="368"/>
      <c r="G17" s="368"/>
      <c r="H17" s="368"/>
      <c r="I17" s="374"/>
    </row>
    <row r="18" spans="1:9">
      <c r="A18" s="368">
        <v>13</v>
      </c>
      <c r="B18" s="368"/>
      <c r="C18" s="368"/>
      <c r="D18" s="369"/>
      <c r="E18" s="369"/>
      <c r="F18" s="368"/>
      <c r="G18" s="368"/>
      <c r="H18" s="368"/>
      <c r="I18" s="374"/>
    </row>
    <row r="19" spans="1:9">
      <c r="A19" s="368">
        <v>14</v>
      </c>
      <c r="B19" s="368"/>
      <c r="C19" s="368"/>
      <c r="D19" s="369"/>
      <c r="E19" s="369"/>
      <c r="F19" s="368"/>
      <c r="G19" s="368"/>
      <c r="H19" s="368"/>
      <c r="I19" s="374"/>
    </row>
    <row r="20" spans="1:9">
      <c r="A20" s="368">
        <v>15</v>
      </c>
      <c r="B20" s="368"/>
      <c r="C20" s="368"/>
      <c r="D20" s="369"/>
      <c r="E20" s="369"/>
      <c r="F20" s="368"/>
      <c r="G20" s="368"/>
      <c r="H20" s="368"/>
      <c r="I20" s="374"/>
    </row>
    <row r="21" spans="1:9">
      <c r="A21" s="368">
        <v>16</v>
      </c>
      <c r="B21" s="368"/>
      <c r="C21" s="368"/>
      <c r="D21" s="369"/>
      <c r="E21" s="369"/>
      <c r="F21" s="368"/>
      <c r="G21" s="368"/>
      <c r="H21" s="368"/>
      <c r="I21" s="374"/>
    </row>
    <row r="22" spans="1:9">
      <c r="A22" s="368">
        <v>17</v>
      </c>
      <c r="B22" s="368"/>
      <c r="C22" s="368"/>
      <c r="D22" s="369"/>
      <c r="E22" s="369"/>
      <c r="F22" s="368"/>
      <c r="G22" s="368"/>
      <c r="H22" s="368"/>
      <c r="I22" s="374"/>
    </row>
    <row r="23" spans="1:9">
      <c r="A23" s="368">
        <v>18</v>
      </c>
      <c r="B23" s="368"/>
      <c r="C23" s="368"/>
      <c r="D23" s="369"/>
      <c r="E23" s="369"/>
      <c r="F23" s="368"/>
      <c r="G23" s="368"/>
      <c r="H23" s="368"/>
      <c r="I23" s="374"/>
    </row>
    <row r="24" spans="1:9">
      <c r="A24" s="368">
        <v>19</v>
      </c>
      <c r="B24" s="368"/>
      <c r="C24" s="368"/>
      <c r="D24" s="369"/>
      <c r="E24" s="369"/>
      <c r="F24" s="368"/>
      <c r="G24" s="368"/>
      <c r="H24" s="368"/>
      <c r="I24" s="374"/>
    </row>
    <row r="25" spans="1:9">
      <c r="A25" s="368">
        <v>20</v>
      </c>
      <c r="B25" s="368"/>
      <c r="C25" s="368"/>
      <c r="D25" s="369"/>
      <c r="E25" s="369"/>
      <c r="F25" s="368"/>
      <c r="G25" s="368"/>
      <c r="H25" s="368"/>
      <c r="I25" s="374"/>
    </row>
    <row r="26" spans="1:9">
      <c r="A26" s="368">
        <v>21</v>
      </c>
      <c r="B26" s="368"/>
      <c r="C26" s="368"/>
      <c r="D26" s="369"/>
      <c r="E26" s="369"/>
      <c r="F26" s="368"/>
      <c r="G26" s="368"/>
      <c r="H26" s="368"/>
      <c r="I26" s="374"/>
    </row>
    <row r="27" spans="1:9">
      <c r="A27" s="368">
        <v>22</v>
      </c>
      <c r="B27" s="368"/>
      <c r="C27" s="368"/>
      <c r="D27" s="369"/>
      <c r="E27" s="369"/>
      <c r="F27" s="368"/>
      <c r="G27" s="368"/>
      <c r="H27" s="368"/>
      <c r="I27" s="374"/>
    </row>
    <row r="28" spans="1:9">
      <c r="A28" s="368">
        <v>23</v>
      </c>
      <c r="B28" s="368"/>
      <c r="C28" s="368"/>
      <c r="D28" s="369"/>
      <c r="E28" s="369"/>
      <c r="F28" s="368"/>
      <c r="G28" s="368"/>
      <c r="H28" s="368"/>
      <c r="I28" s="374"/>
    </row>
    <row r="29" s="177" customFormat="1" ht="25.5" spans="1:9">
      <c r="A29" s="364">
        <v>24</v>
      </c>
      <c r="B29" s="368"/>
      <c r="C29" s="364" t="s">
        <v>550</v>
      </c>
      <c r="D29" s="364" t="s">
        <v>551</v>
      </c>
      <c r="E29" s="366">
        <v>20</v>
      </c>
      <c r="F29" s="364">
        <v>0</v>
      </c>
      <c r="G29" s="364">
        <v>0</v>
      </c>
      <c r="H29" s="364">
        <v>20</v>
      </c>
      <c r="I29" s="365"/>
    </row>
    <row r="30" s="177" customFormat="1" ht="25.5" spans="1:9">
      <c r="A30" s="364">
        <v>25</v>
      </c>
      <c r="B30" s="368"/>
      <c r="C30" s="364"/>
      <c r="D30" s="364" t="s">
        <v>552</v>
      </c>
      <c r="E30" s="366"/>
      <c r="F30" s="364">
        <v>120</v>
      </c>
      <c r="G30" s="364">
        <v>0</v>
      </c>
      <c r="H30" s="364">
        <v>120</v>
      </c>
      <c r="I30" s="365" t="s">
        <v>553</v>
      </c>
    </row>
    <row r="31" s="177" customFormat="1" ht="25.5" spans="1:9">
      <c r="A31" s="364">
        <v>26</v>
      </c>
      <c r="B31" s="368"/>
      <c r="C31" s="364"/>
      <c r="D31" s="364" t="s">
        <v>554</v>
      </c>
      <c r="E31" s="366">
        <v>6</v>
      </c>
      <c r="F31" s="364">
        <v>64</v>
      </c>
      <c r="G31" s="364">
        <v>284</v>
      </c>
      <c r="H31" s="364">
        <v>354</v>
      </c>
      <c r="I31" s="365" t="s">
        <v>555</v>
      </c>
    </row>
    <row r="32" ht="25.5" spans="1:9">
      <c r="A32" s="368">
        <v>27</v>
      </c>
      <c r="B32" s="368" t="s">
        <v>556</v>
      </c>
      <c r="C32" s="368" t="s">
        <v>557</v>
      </c>
      <c r="D32" s="368"/>
      <c r="E32" s="369"/>
      <c r="F32" s="368">
        <v>30</v>
      </c>
      <c r="G32" s="368">
        <v>880</v>
      </c>
      <c r="H32" s="368">
        <v>910</v>
      </c>
      <c r="I32" s="374" t="s">
        <v>558</v>
      </c>
    </row>
    <row r="33" spans="1:9">
      <c r="A33" s="368">
        <v>28</v>
      </c>
      <c r="B33" s="368"/>
      <c r="C33" s="368" t="s">
        <v>559</v>
      </c>
      <c r="D33" s="368"/>
      <c r="E33" s="369">
        <v>0</v>
      </c>
      <c r="F33" s="368">
        <v>0</v>
      </c>
      <c r="G33" s="368">
        <v>1530</v>
      </c>
      <c r="H33" s="368">
        <v>1530</v>
      </c>
      <c r="I33" s="374" t="s">
        <v>560</v>
      </c>
    </row>
    <row r="34" spans="1:9">
      <c r="A34" s="368">
        <v>29</v>
      </c>
      <c r="B34" s="368"/>
      <c r="C34" s="368" t="s">
        <v>561</v>
      </c>
      <c r="D34" s="368"/>
      <c r="E34" s="369"/>
      <c r="F34" s="368">
        <v>240</v>
      </c>
      <c r="G34" s="368"/>
      <c r="H34" s="368">
        <v>240</v>
      </c>
      <c r="I34" s="374" t="s">
        <v>562</v>
      </c>
    </row>
    <row r="35" ht="25.5" spans="1:9">
      <c r="A35" s="368">
        <v>30</v>
      </c>
      <c r="B35" s="368"/>
      <c r="C35" s="368" t="s">
        <v>563</v>
      </c>
      <c r="D35" s="368"/>
      <c r="E35" s="369">
        <v>2</v>
      </c>
      <c r="F35" s="368">
        <v>32</v>
      </c>
      <c r="G35" s="368">
        <v>142</v>
      </c>
      <c r="H35" s="368">
        <v>176</v>
      </c>
      <c r="I35" s="374" t="s">
        <v>564</v>
      </c>
    </row>
    <row r="36" ht="25.5" spans="1:9">
      <c r="A36" s="368">
        <v>31</v>
      </c>
      <c r="B36" s="368"/>
      <c r="C36" s="368" t="s">
        <v>565</v>
      </c>
      <c r="D36" s="368"/>
      <c r="E36" s="369">
        <v>0</v>
      </c>
      <c r="F36" s="368">
        <v>4.8</v>
      </c>
      <c r="G36" s="368">
        <v>426</v>
      </c>
      <c r="H36" s="368">
        <v>430.8</v>
      </c>
      <c r="I36" s="374" t="s">
        <v>566</v>
      </c>
    </row>
    <row r="37" spans="1:9">
      <c r="A37" s="368">
        <v>32</v>
      </c>
      <c r="B37" s="368"/>
      <c r="C37" s="368"/>
      <c r="D37" s="368"/>
      <c r="E37" s="369"/>
      <c r="F37" s="368"/>
      <c r="G37" s="368"/>
      <c r="H37" s="368"/>
      <c r="I37" s="374"/>
    </row>
    <row r="38" spans="1:9">
      <c r="A38" s="368">
        <v>33</v>
      </c>
      <c r="B38" s="368"/>
      <c r="C38" s="368"/>
      <c r="D38" s="368"/>
      <c r="E38" s="369"/>
      <c r="F38" s="368"/>
      <c r="G38" s="368"/>
      <c r="H38" s="368"/>
      <c r="I38" s="374"/>
    </row>
    <row r="39" spans="1:9">
      <c r="A39" s="357" t="s">
        <v>567</v>
      </c>
      <c r="B39" s="357"/>
      <c r="C39" s="357"/>
      <c r="D39" s="357"/>
      <c r="E39" s="357">
        <v>655</v>
      </c>
      <c r="F39" s="357">
        <v>0</v>
      </c>
      <c r="G39" s="357">
        <v>0</v>
      </c>
      <c r="H39" s="357">
        <v>655</v>
      </c>
      <c r="I39" s="368"/>
    </row>
    <row r="40" s="177" customFormat="1" spans="1:9">
      <c r="A40" s="364">
        <v>34</v>
      </c>
      <c r="B40" s="368" t="s">
        <v>568</v>
      </c>
      <c r="C40" s="365" t="s">
        <v>569</v>
      </c>
      <c r="D40" s="365"/>
      <c r="E40" s="364">
        <v>200</v>
      </c>
      <c r="F40" s="364">
        <v>0</v>
      </c>
      <c r="G40" s="364">
        <v>0</v>
      </c>
      <c r="H40" s="364">
        <v>200</v>
      </c>
      <c r="I40" s="364"/>
    </row>
    <row r="41" s="177" customFormat="1" ht="25.5" customHeight="1" spans="1:9">
      <c r="A41" s="364">
        <v>35</v>
      </c>
      <c r="B41" s="368"/>
      <c r="C41" s="370" t="s">
        <v>570</v>
      </c>
      <c r="D41" s="370"/>
      <c r="E41" s="364">
        <v>20</v>
      </c>
      <c r="F41" s="364">
        <v>0</v>
      </c>
      <c r="G41" s="364">
        <v>0</v>
      </c>
      <c r="H41" s="364">
        <v>20</v>
      </c>
      <c r="I41" s="364"/>
    </row>
    <row r="42" s="177" customFormat="1" ht="25.5" customHeight="1" spans="1:9">
      <c r="A42" s="364">
        <v>36</v>
      </c>
      <c r="B42" s="368"/>
      <c r="C42" s="370" t="s">
        <v>571</v>
      </c>
      <c r="D42" s="370"/>
      <c r="E42" s="364">
        <v>20</v>
      </c>
      <c r="F42" s="364">
        <v>0</v>
      </c>
      <c r="G42" s="364">
        <v>0</v>
      </c>
      <c r="H42" s="364">
        <v>20</v>
      </c>
      <c r="I42" s="364"/>
    </row>
    <row r="43" s="178" customFormat="1" ht="25.5" customHeight="1" spans="1:9">
      <c r="A43" s="360">
        <v>37</v>
      </c>
      <c r="B43" s="368"/>
      <c r="C43" s="363" t="s">
        <v>572</v>
      </c>
      <c r="D43" s="363"/>
      <c r="E43" s="360">
        <v>180</v>
      </c>
      <c r="F43" s="360">
        <v>0</v>
      </c>
      <c r="G43" s="360">
        <v>0</v>
      </c>
      <c r="H43" s="360">
        <v>180</v>
      </c>
      <c r="I43" s="360"/>
    </row>
    <row r="44" s="178" customFormat="1" ht="25.5" customHeight="1" spans="1:9">
      <c r="A44" s="360">
        <v>38</v>
      </c>
      <c r="B44" s="368"/>
      <c r="C44" s="363" t="s">
        <v>573</v>
      </c>
      <c r="D44" s="363"/>
      <c r="E44" s="360">
        <v>50</v>
      </c>
      <c r="F44" s="360">
        <v>0</v>
      </c>
      <c r="G44" s="360">
        <v>0</v>
      </c>
      <c r="H44" s="360">
        <v>50</v>
      </c>
      <c r="I44" s="360"/>
    </row>
    <row r="45" s="178" customFormat="1" spans="1:9">
      <c r="A45" s="360">
        <v>39</v>
      </c>
      <c r="B45" s="368"/>
      <c r="C45" s="363" t="s">
        <v>574</v>
      </c>
      <c r="D45" s="363"/>
      <c r="E45" s="360">
        <v>35</v>
      </c>
      <c r="F45" s="360">
        <v>0</v>
      </c>
      <c r="G45" s="360">
        <v>0</v>
      </c>
      <c r="H45" s="360">
        <v>35</v>
      </c>
      <c r="I45" s="360"/>
    </row>
    <row r="46" s="178" customFormat="1" spans="1:9">
      <c r="A46" s="360">
        <v>40</v>
      </c>
      <c r="B46" s="368"/>
      <c r="C46" s="363" t="s">
        <v>575</v>
      </c>
      <c r="D46" s="363"/>
      <c r="E46" s="360">
        <v>150</v>
      </c>
      <c r="F46" s="360">
        <v>0</v>
      </c>
      <c r="G46" s="360">
        <v>0</v>
      </c>
      <c r="H46" s="360">
        <v>150</v>
      </c>
      <c r="I46" s="360"/>
    </row>
    <row r="47" s="178" customFormat="1" spans="1:9">
      <c r="A47" s="371" t="s">
        <v>576</v>
      </c>
      <c r="B47" s="371"/>
      <c r="C47" s="371"/>
      <c r="D47" s="371"/>
      <c r="E47" s="371">
        <v>100</v>
      </c>
      <c r="F47" s="371">
        <v>0</v>
      </c>
      <c r="G47" s="371">
        <v>0</v>
      </c>
      <c r="H47" s="371">
        <v>100</v>
      </c>
      <c r="I47" s="360"/>
    </row>
    <row r="48" s="178" customFormat="1" ht="38.25" spans="1:9">
      <c r="A48" s="360">
        <v>41</v>
      </c>
      <c r="B48" s="360" t="s">
        <v>577</v>
      </c>
      <c r="C48" s="360" t="s">
        <v>578</v>
      </c>
      <c r="D48" s="360"/>
      <c r="E48" s="360">
        <v>100</v>
      </c>
      <c r="F48" s="360">
        <v>0</v>
      </c>
      <c r="G48" s="360">
        <v>0</v>
      </c>
      <c r="H48" s="360">
        <v>100</v>
      </c>
      <c r="I48" s="360"/>
    </row>
    <row r="49" spans="1:9">
      <c r="A49" s="368">
        <v>42</v>
      </c>
      <c r="B49" s="368"/>
      <c r="C49" s="368"/>
      <c r="D49" s="368"/>
      <c r="E49" s="368"/>
      <c r="F49" s="368"/>
      <c r="G49" s="368"/>
      <c r="H49" s="368"/>
      <c r="I49" s="368"/>
    </row>
    <row r="50" spans="1:9">
      <c r="A50" s="357" t="s">
        <v>579</v>
      </c>
      <c r="B50" s="357"/>
      <c r="C50" s="357"/>
      <c r="D50" s="357"/>
      <c r="E50" s="359">
        <v>215.6</v>
      </c>
      <c r="F50" s="359">
        <v>28.59</v>
      </c>
      <c r="G50" s="359">
        <v>362.01</v>
      </c>
      <c r="H50" s="359">
        <v>606.2</v>
      </c>
      <c r="I50" s="357"/>
    </row>
    <row r="51" ht="25.5" spans="1:9">
      <c r="A51" s="368">
        <v>1</v>
      </c>
      <c r="B51" s="372" t="s">
        <v>580</v>
      </c>
      <c r="C51" s="372"/>
      <c r="D51" s="372"/>
      <c r="E51" s="373">
        <v>168.88</v>
      </c>
      <c r="F51" s="368"/>
      <c r="G51" s="368"/>
      <c r="H51" s="368">
        <v>168.88</v>
      </c>
      <c r="I51" s="374" t="s">
        <v>581</v>
      </c>
    </row>
    <row r="52" spans="1:9">
      <c r="A52" s="368">
        <v>3</v>
      </c>
      <c r="B52" s="372" t="s">
        <v>582</v>
      </c>
      <c r="C52" s="372"/>
      <c r="D52" s="372"/>
      <c r="E52" s="373">
        <v>14.71</v>
      </c>
      <c r="F52" s="373">
        <v>28.59</v>
      </c>
      <c r="G52" s="373">
        <v>362.01</v>
      </c>
      <c r="H52" s="368">
        <v>405.32</v>
      </c>
      <c r="I52" s="374" t="s">
        <v>583</v>
      </c>
    </row>
    <row r="53" ht="25.5" spans="1:9">
      <c r="A53" s="368">
        <v>4</v>
      </c>
      <c r="B53" s="372" t="s">
        <v>584</v>
      </c>
      <c r="C53" s="372"/>
      <c r="D53" s="372"/>
      <c r="E53" s="373">
        <v>16</v>
      </c>
      <c r="F53" s="368"/>
      <c r="G53" s="368"/>
      <c r="H53" s="368">
        <v>16</v>
      </c>
      <c r="I53" s="368" t="s">
        <v>585</v>
      </c>
    </row>
    <row r="54" spans="1:9">
      <c r="A54" s="368">
        <v>5</v>
      </c>
      <c r="B54" s="372" t="s">
        <v>586</v>
      </c>
      <c r="C54" s="372"/>
      <c r="D54" s="372"/>
      <c r="E54" s="373">
        <v>16</v>
      </c>
      <c r="F54" s="368"/>
      <c r="G54" s="368"/>
      <c r="H54" s="368">
        <v>16</v>
      </c>
      <c r="I54" s="368"/>
    </row>
    <row r="55" spans="1:9">
      <c r="A55" s="357" t="s">
        <v>587</v>
      </c>
      <c r="B55" s="357"/>
      <c r="C55" s="357"/>
      <c r="D55" s="357"/>
      <c r="E55" s="359">
        <v>1441.6</v>
      </c>
      <c r="F55" s="359">
        <v>2411.39</v>
      </c>
      <c r="G55" s="359">
        <v>30529.81</v>
      </c>
      <c r="H55" s="359">
        <v>34382.8</v>
      </c>
      <c r="I55" s="375"/>
    </row>
  </sheetData>
  <mergeCells count="45">
    <mergeCell ref="E1:H1"/>
    <mergeCell ref="A3:D3"/>
    <mergeCell ref="A4:D4"/>
    <mergeCell ref="C5:D5"/>
    <mergeCell ref="A6:D6"/>
    <mergeCell ref="C7:D7"/>
    <mergeCell ref="C8:D8"/>
    <mergeCell ref="C9:D9"/>
    <mergeCell ref="C32:D32"/>
    <mergeCell ref="C33:D33"/>
    <mergeCell ref="C34:D34"/>
    <mergeCell ref="C35:D35"/>
    <mergeCell ref="C36:D36"/>
    <mergeCell ref="C37:D37"/>
    <mergeCell ref="C38:D38"/>
    <mergeCell ref="A39:D39"/>
    <mergeCell ref="C40:D40"/>
    <mergeCell ref="C41:D41"/>
    <mergeCell ref="C42:D42"/>
    <mergeCell ref="C43:D43"/>
    <mergeCell ref="C44:D44"/>
    <mergeCell ref="C45:D45"/>
    <mergeCell ref="C46:D46"/>
    <mergeCell ref="A47:D47"/>
    <mergeCell ref="C48:D48"/>
    <mergeCell ref="C49:D49"/>
    <mergeCell ref="A50:D50"/>
    <mergeCell ref="B51:D51"/>
    <mergeCell ref="B52:D52"/>
    <mergeCell ref="B53:D53"/>
    <mergeCell ref="B54:D54"/>
    <mergeCell ref="A55:D55"/>
    <mergeCell ref="A1:A2"/>
    <mergeCell ref="B1:B2"/>
    <mergeCell ref="B10:B14"/>
    <mergeCell ref="B15:B31"/>
    <mergeCell ref="B32:B38"/>
    <mergeCell ref="B40:B46"/>
    <mergeCell ref="C10:C12"/>
    <mergeCell ref="C13:C14"/>
    <mergeCell ref="C15:C16"/>
    <mergeCell ref="C17:C28"/>
    <mergeCell ref="C29:C31"/>
    <mergeCell ref="I1:I2"/>
    <mergeCell ref="C1:D2"/>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F89"/>
  <sheetViews>
    <sheetView showZeros="0" workbookViewId="0">
      <pane xSplit="2" ySplit="5" topLeftCell="C6" activePane="bottomRight" state="frozen"/>
      <selection/>
      <selection pane="topRight"/>
      <selection pane="bottomLeft"/>
      <selection pane="bottomRight" activeCell="I15" sqref="I15"/>
    </sheetView>
  </sheetViews>
  <sheetFormatPr defaultColWidth="9" defaultRowHeight="13.5" outlineLevelCol="5"/>
  <cols>
    <col min="1" max="1" width="6.375" style="4" customWidth="1"/>
    <col min="2" max="2" width="34.375" style="339" customWidth="1"/>
    <col min="3" max="5" width="15.625" style="268" customWidth="1"/>
    <col min="6" max="6" width="18.125" style="268" customWidth="1"/>
    <col min="7" max="16384" width="9" style="4"/>
  </cols>
  <sheetData>
    <row r="1" ht="35.1" customHeight="1" spans="1:6">
      <c r="A1" s="270" t="s">
        <v>588</v>
      </c>
      <c r="B1" s="270"/>
      <c r="C1" s="303"/>
      <c r="D1" s="303"/>
      <c r="E1" s="303"/>
      <c r="F1" s="303"/>
    </row>
    <row r="2" s="267" customFormat="1" spans="1:6">
      <c r="A2" s="267" t="s">
        <v>589</v>
      </c>
      <c r="B2" s="327"/>
      <c r="C2" s="271"/>
      <c r="D2" s="271"/>
      <c r="E2" s="271"/>
      <c r="F2" s="271"/>
    </row>
    <row r="3" ht="18" customHeight="1" spans="1:6">
      <c r="A3" s="281" t="s">
        <v>212</v>
      </c>
      <c r="B3" s="281"/>
      <c r="C3" s="288" t="s">
        <v>590</v>
      </c>
      <c r="D3" s="288"/>
      <c r="E3" s="288"/>
      <c r="F3" s="288"/>
    </row>
    <row r="4" ht="18" customHeight="1" spans="1:6">
      <c r="A4" s="281"/>
      <c r="B4" s="281"/>
      <c r="C4" s="286" t="s">
        <v>591</v>
      </c>
      <c r="D4" s="286" t="s">
        <v>592</v>
      </c>
      <c r="E4" s="286"/>
      <c r="F4" s="286" t="s">
        <v>593</v>
      </c>
    </row>
    <row r="5" ht="18" customHeight="1" spans="1:6">
      <c r="A5" s="281"/>
      <c r="B5" s="281"/>
      <c r="C5" s="286"/>
      <c r="D5" s="288" t="s">
        <v>594</v>
      </c>
      <c r="E5" s="288" t="s">
        <v>595</v>
      </c>
      <c r="F5" s="286"/>
    </row>
    <row r="6" s="267" customFormat="1" ht="28.5" customHeight="1" spans="1:6">
      <c r="A6" s="353" t="s">
        <v>596</v>
      </c>
      <c r="B6" s="354"/>
      <c r="C6" s="279">
        <f t="shared" ref="C6:F6" si="0">C7+C16+C23+C41+C52+C61+C73</f>
        <v>5489.37</v>
      </c>
      <c r="D6" s="279">
        <f t="shared" si="0"/>
        <v>2648.18</v>
      </c>
      <c r="E6" s="279">
        <f t="shared" si="0"/>
        <v>1326.42</v>
      </c>
      <c r="F6" s="279">
        <f t="shared" si="0"/>
        <v>22128.1188</v>
      </c>
    </row>
    <row r="7" s="267" customFormat="1" ht="27" customHeight="1" spans="1:6">
      <c r="A7" s="346" t="s">
        <v>597</v>
      </c>
      <c r="B7" s="347" t="s">
        <v>598</v>
      </c>
      <c r="C7" s="355">
        <f>SUM(C8:C14)</f>
        <v>1664.12</v>
      </c>
      <c r="D7" s="355">
        <f t="shared" ref="D7:F7" si="1">SUM(D8:D14)</f>
        <v>1111.08</v>
      </c>
      <c r="E7" s="355">
        <f t="shared" si="1"/>
        <v>197.08</v>
      </c>
      <c r="F7" s="355">
        <f t="shared" si="1"/>
        <v>1724.3388</v>
      </c>
    </row>
    <row r="8" ht="20.25" customHeight="1" spans="1:6">
      <c r="A8" s="346"/>
      <c r="B8" s="286" t="s">
        <v>237</v>
      </c>
      <c r="C8" s="348">
        <v>0</v>
      </c>
      <c r="D8" s="348">
        <v>0</v>
      </c>
      <c r="E8" s="348">
        <v>0</v>
      </c>
      <c r="F8" s="349">
        <v>1200</v>
      </c>
    </row>
    <row r="9" ht="20.25" customHeight="1" spans="1:6">
      <c r="A9" s="346"/>
      <c r="B9" s="286" t="s">
        <v>239</v>
      </c>
      <c r="C9" s="349">
        <v>0</v>
      </c>
      <c r="D9" s="349">
        <v>0</v>
      </c>
      <c r="E9" s="349">
        <v>0</v>
      </c>
      <c r="F9" s="349">
        <v>211.2</v>
      </c>
    </row>
    <row r="10" ht="20.25" customHeight="1" spans="1:6">
      <c r="A10" s="346"/>
      <c r="B10" s="281" t="s">
        <v>240</v>
      </c>
      <c r="C10" s="349">
        <v>0</v>
      </c>
      <c r="D10" s="349">
        <v>0</v>
      </c>
      <c r="E10" s="349">
        <v>0</v>
      </c>
      <c r="F10" s="349">
        <v>95</v>
      </c>
    </row>
    <row r="11" ht="20.25" customHeight="1" spans="1:6">
      <c r="A11" s="346"/>
      <c r="B11" s="286" t="s">
        <v>241</v>
      </c>
      <c r="C11" s="349">
        <v>1460</v>
      </c>
      <c r="D11" s="349">
        <v>975</v>
      </c>
      <c r="E11" s="349">
        <v>61</v>
      </c>
      <c r="F11" s="349">
        <v>0</v>
      </c>
    </row>
    <row r="12" ht="20.25" customHeight="1" spans="1:6">
      <c r="A12" s="346"/>
      <c r="B12" s="286" t="s">
        <v>242</v>
      </c>
      <c r="C12" s="349">
        <v>0</v>
      </c>
      <c r="D12" s="349">
        <v>0</v>
      </c>
      <c r="E12" s="349">
        <v>0</v>
      </c>
      <c r="F12" s="349">
        <v>0</v>
      </c>
    </row>
    <row r="13" ht="20.25" customHeight="1" spans="1:6">
      <c r="A13" s="346"/>
      <c r="B13" s="286" t="s">
        <v>248</v>
      </c>
      <c r="C13" s="355">
        <v>0</v>
      </c>
      <c r="D13" s="355">
        <v>0</v>
      </c>
      <c r="E13" s="355">
        <v>0</v>
      </c>
      <c r="F13" s="355">
        <v>26.1388</v>
      </c>
    </row>
    <row r="14" ht="20.25" customHeight="1" spans="1:6">
      <c r="A14" s="346"/>
      <c r="B14" s="286" t="s">
        <v>249</v>
      </c>
      <c r="C14" s="349">
        <v>204.12</v>
      </c>
      <c r="D14" s="349">
        <v>136.08</v>
      </c>
      <c r="E14" s="349">
        <v>136.08</v>
      </c>
      <c r="F14" s="349">
        <v>192</v>
      </c>
    </row>
    <row r="15" ht="20.25" customHeight="1" spans="1:6">
      <c r="A15" s="346"/>
      <c r="B15" s="286" t="s">
        <v>250</v>
      </c>
      <c r="C15" s="349">
        <v>1460</v>
      </c>
      <c r="D15" s="349">
        <v>2838</v>
      </c>
      <c r="E15" s="349">
        <v>61</v>
      </c>
      <c r="F15" s="349">
        <v>0</v>
      </c>
    </row>
    <row r="16" s="267" customFormat="1" ht="27" customHeight="1" spans="1:6">
      <c r="A16" s="346" t="s">
        <v>599</v>
      </c>
      <c r="B16" s="273" t="s">
        <v>600</v>
      </c>
      <c r="C16" s="355">
        <f t="shared" ref="C16:F16" si="2">SUM(C17:C22)</f>
        <v>0</v>
      </c>
      <c r="D16" s="355">
        <f t="shared" si="2"/>
        <v>0</v>
      </c>
      <c r="E16" s="355">
        <f t="shared" si="2"/>
        <v>0</v>
      </c>
      <c r="F16" s="355">
        <f t="shared" si="2"/>
        <v>645</v>
      </c>
    </row>
    <row r="17" ht="17.25" customHeight="1" spans="1:6">
      <c r="A17" s="346"/>
      <c r="B17" s="286" t="s">
        <v>239</v>
      </c>
      <c r="C17" s="349">
        <v>0</v>
      </c>
      <c r="D17" s="349">
        <v>0</v>
      </c>
      <c r="E17" s="349">
        <v>0</v>
      </c>
      <c r="F17" s="349">
        <v>3</v>
      </c>
    </row>
    <row r="18" ht="17.25" customHeight="1" spans="1:6">
      <c r="A18" s="346"/>
      <c r="B18" s="286" t="s">
        <v>240</v>
      </c>
      <c r="C18" s="349">
        <v>0</v>
      </c>
      <c r="D18" s="349">
        <v>0</v>
      </c>
      <c r="E18" s="349">
        <v>0</v>
      </c>
      <c r="F18" s="349">
        <v>12</v>
      </c>
    </row>
    <row r="19" ht="17.25" customHeight="1" spans="1:6">
      <c r="A19" s="346"/>
      <c r="B19" s="281" t="s">
        <v>241</v>
      </c>
      <c r="C19" s="349">
        <v>0</v>
      </c>
      <c r="D19" s="349">
        <v>0</v>
      </c>
      <c r="E19" s="349">
        <v>0</v>
      </c>
      <c r="F19" s="349">
        <v>20</v>
      </c>
    </row>
    <row r="20" ht="17.25" customHeight="1" spans="1:6">
      <c r="A20" s="346"/>
      <c r="B20" s="301" t="s">
        <v>244</v>
      </c>
      <c r="C20" s="356">
        <v>0</v>
      </c>
      <c r="D20" s="356">
        <v>0</v>
      </c>
      <c r="E20" s="356">
        <v>0</v>
      </c>
      <c r="F20" s="356">
        <v>590</v>
      </c>
    </row>
    <row r="21" ht="17.25" customHeight="1" spans="1:6">
      <c r="A21" s="346"/>
      <c r="B21" s="286" t="s">
        <v>248</v>
      </c>
      <c r="C21" s="349">
        <v>0</v>
      </c>
      <c r="D21" s="349">
        <v>0</v>
      </c>
      <c r="E21" s="349">
        <v>0</v>
      </c>
      <c r="F21" s="349">
        <v>0</v>
      </c>
    </row>
    <row r="22" ht="17.25" customHeight="1" spans="1:6">
      <c r="A22" s="346"/>
      <c r="B22" s="286" t="s">
        <v>250</v>
      </c>
      <c r="C22" s="349">
        <v>0</v>
      </c>
      <c r="D22" s="349">
        <v>0</v>
      </c>
      <c r="E22" s="349">
        <v>0</v>
      </c>
      <c r="F22" s="349">
        <v>20</v>
      </c>
    </row>
    <row r="23" s="267" customFormat="1" ht="27" customHeight="1" spans="1:6">
      <c r="A23" s="346" t="s">
        <v>601</v>
      </c>
      <c r="B23" s="273" t="s">
        <v>602</v>
      </c>
      <c r="C23" s="355">
        <f t="shared" ref="C23:F23" si="3">SUM(C24:C30)</f>
        <v>413.25</v>
      </c>
      <c r="D23" s="355">
        <f t="shared" si="3"/>
        <v>275.5</v>
      </c>
      <c r="E23" s="355">
        <f t="shared" si="3"/>
        <v>275.5</v>
      </c>
      <c r="F23" s="355">
        <f t="shared" si="3"/>
        <v>1148.13</v>
      </c>
    </row>
    <row r="24" ht="17.25" customHeight="1" spans="1:6">
      <c r="A24" s="346"/>
      <c r="B24" s="286" t="s">
        <v>241</v>
      </c>
      <c r="C24" s="349">
        <v>0</v>
      </c>
      <c r="D24" s="349">
        <v>0</v>
      </c>
      <c r="E24" s="349">
        <v>0</v>
      </c>
      <c r="F24" s="349">
        <v>102</v>
      </c>
    </row>
    <row r="25" ht="17.25" customHeight="1" spans="1:6">
      <c r="A25" s="346"/>
      <c r="B25" s="286" t="s">
        <v>242</v>
      </c>
      <c r="C25" s="349">
        <v>0</v>
      </c>
      <c r="D25" s="349">
        <v>0</v>
      </c>
      <c r="E25" s="349">
        <v>0</v>
      </c>
      <c r="F25" s="349">
        <v>169.8</v>
      </c>
    </row>
    <row r="26" ht="17.25" customHeight="1" spans="1:6">
      <c r="A26" s="346"/>
      <c r="B26" s="281" t="s">
        <v>244</v>
      </c>
      <c r="C26" s="349">
        <v>0</v>
      </c>
      <c r="D26" s="349">
        <v>0</v>
      </c>
      <c r="E26" s="349">
        <v>0</v>
      </c>
      <c r="F26" s="349">
        <v>135</v>
      </c>
    </row>
    <row r="27" ht="17.25" customHeight="1" spans="1:6">
      <c r="A27" s="346"/>
      <c r="B27" s="286" t="s">
        <v>246</v>
      </c>
      <c r="C27" s="349">
        <v>0</v>
      </c>
      <c r="D27" s="349">
        <v>0</v>
      </c>
      <c r="E27" s="349">
        <v>0</v>
      </c>
      <c r="F27" s="349">
        <v>330</v>
      </c>
    </row>
    <row r="28" ht="17.25" customHeight="1" spans="1:6">
      <c r="A28" s="346"/>
      <c r="B28" s="286" t="s">
        <v>248</v>
      </c>
      <c r="C28" s="349">
        <v>0</v>
      </c>
      <c r="D28" s="349">
        <v>0</v>
      </c>
      <c r="E28" s="349">
        <v>0</v>
      </c>
      <c r="F28" s="349">
        <v>123</v>
      </c>
    </row>
    <row r="29" ht="17.25" customHeight="1" spans="1:6">
      <c r="A29" s="346"/>
      <c r="B29" s="286" t="s">
        <v>249</v>
      </c>
      <c r="C29" s="348">
        <v>413.25</v>
      </c>
      <c r="D29" s="348">
        <v>275.5</v>
      </c>
      <c r="E29" s="348">
        <v>275.5</v>
      </c>
      <c r="F29" s="349">
        <v>0</v>
      </c>
    </row>
    <row r="30" ht="17.25" customHeight="1" spans="1:6">
      <c r="A30" s="346"/>
      <c r="B30" s="286" t="s">
        <v>245</v>
      </c>
      <c r="C30" s="348">
        <v>0</v>
      </c>
      <c r="D30" s="348">
        <v>0</v>
      </c>
      <c r="E30" s="348">
        <v>0</v>
      </c>
      <c r="F30" s="348">
        <v>288.33</v>
      </c>
    </row>
    <row r="31" ht="17.25" customHeight="1" spans="1:6">
      <c r="A31" s="346"/>
      <c r="B31" s="286" t="s">
        <v>250</v>
      </c>
      <c r="C31" s="349">
        <v>0</v>
      </c>
      <c r="D31" s="349">
        <v>0</v>
      </c>
      <c r="E31" s="349">
        <v>0</v>
      </c>
      <c r="F31" s="350">
        <v>461.8</v>
      </c>
    </row>
    <row r="32" s="267" customFormat="1" ht="27" hidden="1" customHeight="1" spans="1:6">
      <c r="A32" s="346" t="s">
        <v>603</v>
      </c>
      <c r="B32" s="273" t="s">
        <v>604</v>
      </c>
      <c r="C32" s="345">
        <v>0</v>
      </c>
      <c r="D32" s="345">
        <v>0</v>
      </c>
      <c r="E32" s="345">
        <v>0</v>
      </c>
      <c r="F32" s="345">
        <v>0</v>
      </c>
    </row>
    <row r="33" ht="27" hidden="1" customHeight="1" spans="1:6">
      <c r="A33" s="346"/>
      <c r="B33" s="286" t="s">
        <v>605</v>
      </c>
      <c r="C33" s="349">
        <v>0</v>
      </c>
      <c r="D33" s="349">
        <v>0</v>
      </c>
      <c r="E33" s="349">
        <v>0</v>
      </c>
      <c r="F33" s="349">
        <v>0</v>
      </c>
    </row>
    <row r="34" ht="27" hidden="1" customHeight="1" spans="1:6">
      <c r="A34" s="346"/>
      <c r="B34" s="286" t="s">
        <v>606</v>
      </c>
      <c r="C34" s="349">
        <v>0</v>
      </c>
      <c r="D34" s="349">
        <v>0</v>
      </c>
      <c r="E34" s="349">
        <v>0</v>
      </c>
      <c r="F34" s="349">
        <v>0</v>
      </c>
    </row>
    <row r="35" ht="27" hidden="1" customHeight="1" spans="1:6">
      <c r="A35" s="346"/>
      <c r="B35" s="281" t="s">
        <v>607</v>
      </c>
      <c r="C35" s="349">
        <v>0</v>
      </c>
      <c r="D35" s="349">
        <v>0</v>
      </c>
      <c r="E35" s="349">
        <v>0</v>
      </c>
      <c r="F35" s="349">
        <v>0</v>
      </c>
    </row>
    <row r="36" ht="27" hidden="1" customHeight="1" spans="1:6">
      <c r="A36" s="346"/>
      <c r="B36" s="286" t="s">
        <v>608</v>
      </c>
      <c r="C36" s="349">
        <v>0</v>
      </c>
      <c r="D36" s="349">
        <v>0</v>
      </c>
      <c r="E36" s="349">
        <v>0</v>
      </c>
      <c r="F36" s="349">
        <v>0</v>
      </c>
    </row>
    <row r="37" ht="27" hidden="1" customHeight="1" spans="1:6">
      <c r="A37" s="346"/>
      <c r="B37" s="286" t="s">
        <v>609</v>
      </c>
      <c r="C37" s="349">
        <v>0</v>
      </c>
      <c r="D37" s="349">
        <v>0</v>
      </c>
      <c r="E37" s="349">
        <v>0</v>
      </c>
      <c r="F37" s="349">
        <v>0</v>
      </c>
    </row>
    <row r="38" ht="27" hidden="1" customHeight="1" spans="1:6">
      <c r="A38" s="346"/>
      <c r="B38" s="286" t="s">
        <v>610</v>
      </c>
      <c r="C38" s="349">
        <v>0</v>
      </c>
      <c r="D38" s="349">
        <v>0</v>
      </c>
      <c r="E38" s="349">
        <v>0</v>
      </c>
      <c r="F38" s="349">
        <v>0</v>
      </c>
    </row>
    <row r="39" ht="27" hidden="1" customHeight="1" spans="1:6">
      <c r="A39" s="346"/>
      <c r="B39" s="286" t="s">
        <v>351</v>
      </c>
      <c r="C39" s="348">
        <v>0</v>
      </c>
      <c r="D39" s="348">
        <v>0</v>
      </c>
      <c r="E39" s="348">
        <v>0</v>
      </c>
      <c r="F39" s="348">
        <v>0</v>
      </c>
    </row>
    <row r="40" ht="27" hidden="1" customHeight="1" spans="1:6">
      <c r="A40" s="346"/>
      <c r="B40" s="286" t="s">
        <v>250</v>
      </c>
      <c r="C40" s="348">
        <v>0</v>
      </c>
      <c r="D40" s="348">
        <v>0</v>
      </c>
      <c r="E40" s="348">
        <v>0</v>
      </c>
      <c r="F40" s="348">
        <v>0</v>
      </c>
    </row>
    <row r="41" s="267" customFormat="1" ht="27" customHeight="1" spans="1:6">
      <c r="A41" s="346" t="s">
        <v>611</v>
      </c>
      <c r="B41" s="273" t="s">
        <v>612</v>
      </c>
      <c r="C41" s="355">
        <f t="shared" ref="C41:F41" si="4">SUM(C42:C50)</f>
        <v>2350</v>
      </c>
      <c r="D41" s="355">
        <f t="shared" si="4"/>
        <v>586.6</v>
      </c>
      <c r="E41" s="355">
        <f t="shared" si="4"/>
        <v>178.84</v>
      </c>
      <c r="F41" s="355">
        <f t="shared" si="4"/>
        <v>3167.1</v>
      </c>
    </row>
    <row r="42" ht="16.5" customHeight="1" spans="1:6">
      <c r="A42" s="346"/>
      <c r="B42" s="286" t="s">
        <v>239</v>
      </c>
      <c r="C42" s="349">
        <v>0</v>
      </c>
      <c r="D42" s="349">
        <v>0</v>
      </c>
      <c r="E42" s="349">
        <v>0</v>
      </c>
      <c r="F42" s="349">
        <v>320</v>
      </c>
    </row>
    <row r="43" ht="16.5" customHeight="1" spans="1:6">
      <c r="A43" s="346"/>
      <c r="B43" s="286" t="s">
        <v>240</v>
      </c>
      <c r="C43" s="349">
        <v>0</v>
      </c>
      <c r="D43" s="349">
        <v>0</v>
      </c>
      <c r="E43" s="349">
        <v>0</v>
      </c>
      <c r="F43" s="349">
        <v>60</v>
      </c>
    </row>
    <row r="44" ht="16.5" customHeight="1" spans="1:6">
      <c r="A44" s="346"/>
      <c r="B44" s="281" t="s">
        <v>241</v>
      </c>
      <c r="C44" s="349">
        <v>0</v>
      </c>
      <c r="D44" s="349">
        <v>0</v>
      </c>
      <c r="E44" s="349">
        <v>0</v>
      </c>
      <c r="F44" s="349">
        <v>350</v>
      </c>
    </row>
    <row r="45" ht="16.5" customHeight="1" spans="1:6">
      <c r="A45" s="346"/>
      <c r="B45" s="286" t="s">
        <v>242</v>
      </c>
      <c r="C45" s="349">
        <v>0</v>
      </c>
      <c r="D45" s="349">
        <v>0</v>
      </c>
      <c r="E45" s="349">
        <v>0</v>
      </c>
      <c r="F45" s="349">
        <v>323</v>
      </c>
    </row>
    <row r="46" ht="16.5" customHeight="1" spans="1:6">
      <c r="A46" s="346"/>
      <c r="B46" s="286" t="s">
        <v>244</v>
      </c>
      <c r="C46" s="349">
        <v>0</v>
      </c>
      <c r="D46" s="349">
        <v>0</v>
      </c>
      <c r="E46" s="349">
        <v>0</v>
      </c>
      <c r="F46" s="349">
        <v>930</v>
      </c>
    </row>
    <row r="47" ht="16.5" customHeight="1" spans="1:6">
      <c r="A47" s="346"/>
      <c r="B47" s="286" t="s">
        <v>246</v>
      </c>
      <c r="C47" s="349">
        <v>0</v>
      </c>
      <c r="D47" s="349">
        <v>0</v>
      </c>
      <c r="E47" s="349">
        <v>0</v>
      </c>
      <c r="F47" s="349">
        <v>800</v>
      </c>
    </row>
    <row r="48" ht="16.5" customHeight="1" spans="1:6">
      <c r="A48" s="346"/>
      <c r="B48" s="286" t="s">
        <v>245</v>
      </c>
      <c r="C48" s="349">
        <v>2350</v>
      </c>
      <c r="D48" s="349">
        <v>586.6</v>
      </c>
      <c r="E48" s="349">
        <v>178.84</v>
      </c>
      <c r="F48" s="349">
        <v>0</v>
      </c>
    </row>
    <row r="49" ht="16.5" customHeight="1" spans="1:6">
      <c r="A49" s="346"/>
      <c r="B49" s="286" t="s">
        <v>248</v>
      </c>
      <c r="C49" s="348">
        <v>0</v>
      </c>
      <c r="D49" s="348">
        <v>0</v>
      </c>
      <c r="E49" s="348">
        <v>0</v>
      </c>
      <c r="F49" s="348">
        <v>2.5</v>
      </c>
    </row>
    <row r="50" ht="16.5" customHeight="1" spans="1:6">
      <c r="A50" s="346"/>
      <c r="B50" s="286" t="s">
        <v>249</v>
      </c>
      <c r="C50" s="348">
        <v>0</v>
      </c>
      <c r="D50" s="348">
        <v>0</v>
      </c>
      <c r="E50" s="348">
        <v>0</v>
      </c>
      <c r="F50" s="348">
        <v>381.6</v>
      </c>
    </row>
    <row r="51" ht="16.5" customHeight="1" spans="1:6">
      <c r="A51" s="346"/>
      <c r="B51" s="286" t="s">
        <v>250</v>
      </c>
      <c r="C51" s="349">
        <v>2350</v>
      </c>
      <c r="D51" s="349">
        <v>586.6</v>
      </c>
      <c r="E51" s="349">
        <v>178.84</v>
      </c>
      <c r="F51" s="350">
        <v>1583</v>
      </c>
    </row>
    <row r="52" s="267" customFormat="1" ht="27" customHeight="1" spans="1:6">
      <c r="A52" s="346" t="s">
        <v>613</v>
      </c>
      <c r="B52" s="273" t="s">
        <v>614</v>
      </c>
      <c r="C52" s="355">
        <f t="shared" ref="C52:F52" si="5">SUM(C53:C59)</f>
        <v>0</v>
      </c>
      <c r="D52" s="355">
        <f t="shared" si="5"/>
        <v>0</v>
      </c>
      <c r="E52" s="355">
        <f t="shared" si="5"/>
        <v>0</v>
      </c>
      <c r="F52" s="355">
        <f t="shared" si="5"/>
        <v>11285</v>
      </c>
    </row>
    <row r="53" ht="15.75" customHeight="1" spans="1:6">
      <c r="A53" s="346"/>
      <c r="B53" s="286" t="s">
        <v>239</v>
      </c>
      <c r="C53" s="348">
        <v>0</v>
      </c>
      <c r="D53" s="348">
        <v>0</v>
      </c>
      <c r="E53" s="348">
        <v>0</v>
      </c>
      <c r="F53" s="348">
        <v>3055</v>
      </c>
    </row>
    <row r="54" ht="15.75" customHeight="1" spans="1:6">
      <c r="A54" s="346"/>
      <c r="B54" s="286" t="s">
        <v>240</v>
      </c>
      <c r="C54" s="348">
        <v>0</v>
      </c>
      <c r="D54" s="348">
        <v>0</v>
      </c>
      <c r="E54" s="348">
        <v>0</v>
      </c>
      <c r="F54" s="348">
        <v>160</v>
      </c>
    </row>
    <row r="55" s="267" customFormat="1" ht="15.75" customHeight="1" spans="1:6">
      <c r="A55" s="346"/>
      <c r="B55" s="281" t="s">
        <v>241</v>
      </c>
      <c r="C55" s="348">
        <v>0</v>
      </c>
      <c r="D55" s="348">
        <v>0</v>
      </c>
      <c r="E55" s="348">
        <v>0</v>
      </c>
      <c r="F55" s="348">
        <v>650</v>
      </c>
    </row>
    <row r="56" ht="15.75" customHeight="1" spans="1:6">
      <c r="A56" s="346"/>
      <c r="B56" s="286" t="s">
        <v>242</v>
      </c>
      <c r="C56" s="348">
        <v>0</v>
      </c>
      <c r="D56" s="348">
        <v>0</v>
      </c>
      <c r="E56" s="348">
        <v>0</v>
      </c>
      <c r="F56" s="348">
        <v>55</v>
      </c>
    </row>
    <row r="57" ht="15.75" customHeight="1" spans="1:6">
      <c r="A57" s="346"/>
      <c r="B57" s="286" t="s">
        <v>244</v>
      </c>
      <c r="C57" s="349">
        <v>0</v>
      </c>
      <c r="D57" s="349">
        <v>0</v>
      </c>
      <c r="E57" s="349">
        <v>0</v>
      </c>
      <c r="F57" s="349">
        <v>5580</v>
      </c>
    </row>
    <row r="58" ht="15.75" customHeight="1" spans="1:6">
      <c r="A58" s="346"/>
      <c r="B58" s="286" t="s">
        <v>246</v>
      </c>
      <c r="C58" s="349">
        <v>0</v>
      </c>
      <c r="D58" s="349">
        <v>0</v>
      </c>
      <c r="E58" s="349">
        <v>0</v>
      </c>
      <c r="F58" s="349">
        <v>1600</v>
      </c>
    </row>
    <row r="59" ht="15.75" customHeight="1" spans="1:6">
      <c r="A59" s="346"/>
      <c r="B59" s="286" t="s">
        <v>245</v>
      </c>
      <c r="C59" s="348">
        <v>0</v>
      </c>
      <c r="D59" s="348">
        <v>0</v>
      </c>
      <c r="E59" s="348">
        <v>0</v>
      </c>
      <c r="F59" s="348">
        <v>185</v>
      </c>
    </row>
    <row r="60" ht="15.75" customHeight="1" spans="1:6">
      <c r="A60" s="346"/>
      <c r="B60" s="286" t="s">
        <v>250</v>
      </c>
      <c r="C60" s="348">
        <v>0</v>
      </c>
      <c r="D60" s="348">
        <v>0</v>
      </c>
      <c r="E60" s="348">
        <v>0</v>
      </c>
      <c r="F60" s="350">
        <v>5025</v>
      </c>
    </row>
    <row r="61" s="267" customFormat="1" ht="27" customHeight="1" spans="1:6">
      <c r="A61" s="346" t="s">
        <v>615</v>
      </c>
      <c r="B61" s="273" t="s">
        <v>616</v>
      </c>
      <c r="C61" s="355">
        <f t="shared" ref="C61:F61" si="6">SUM(C62:C71)</f>
        <v>70</v>
      </c>
      <c r="D61" s="355">
        <f t="shared" si="6"/>
        <v>14</v>
      </c>
      <c r="E61" s="355">
        <f t="shared" si="6"/>
        <v>14</v>
      </c>
      <c r="F61" s="355">
        <f t="shared" si="6"/>
        <v>989.55</v>
      </c>
    </row>
    <row r="62" ht="17.25" customHeight="1" spans="1:6">
      <c r="A62" s="346"/>
      <c r="B62" s="286" t="s">
        <v>239</v>
      </c>
      <c r="C62" s="348">
        <v>0</v>
      </c>
      <c r="D62" s="348">
        <v>0</v>
      </c>
      <c r="E62" s="348">
        <v>0</v>
      </c>
      <c r="F62" s="348">
        <v>60</v>
      </c>
    </row>
    <row r="63" ht="17.25" customHeight="1" spans="1:6">
      <c r="A63" s="346"/>
      <c r="B63" s="286" t="s">
        <v>617</v>
      </c>
      <c r="C63" s="348">
        <v>0</v>
      </c>
      <c r="D63" s="348">
        <v>0</v>
      </c>
      <c r="E63" s="348">
        <v>0</v>
      </c>
      <c r="F63" s="348">
        <v>6</v>
      </c>
    </row>
    <row r="64" s="267" customFormat="1" ht="17.25" customHeight="1" spans="1:6">
      <c r="A64" s="346"/>
      <c r="B64" s="286" t="s">
        <v>240</v>
      </c>
      <c r="C64" s="345">
        <v>0</v>
      </c>
      <c r="D64" s="345">
        <v>0</v>
      </c>
      <c r="E64" s="345">
        <v>0</v>
      </c>
      <c r="F64" s="345">
        <v>72</v>
      </c>
    </row>
    <row r="65" ht="17.25" customHeight="1" spans="1:6">
      <c r="A65" s="346"/>
      <c r="B65" s="286" t="s">
        <v>241</v>
      </c>
      <c r="C65" s="348">
        <v>0</v>
      </c>
      <c r="D65" s="348">
        <v>0</v>
      </c>
      <c r="E65" s="348">
        <v>0</v>
      </c>
      <c r="F65" s="348">
        <v>210</v>
      </c>
    </row>
    <row r="66" ht="17.25" customHeight="1" spans="1:6">
      <c r="A66" s="346"/>
      <c r="B66" s="286" t="s">
        <v>242</v>
      </c>
      <c r="C66" s="348">
        <v>0</v>
      </c>
      <c r="D66" s="348">
        <v>0</v>
      </c>
      <c r="E66" s="348">
        <v>0</v>
      </c>
      <c r="F66" s="348">
        <v>285.35</v>
      </c>
    </row>
    <row r="67" ht="17.25" customHeight="1" spans="1:6">
      <c r="A67" s="346"/>
      <c r="B67" s="286" t="s">
        <v>244</v>
      </c>
      <c r="C67" s="349">
        <v>0</v>
      </c>
      <c r="D67" s="349">
        <v>0</v>
      </c>
      <c r="E67" s="349">
        <v>0</v>
      </c>
      <c r="F67" s="349">
        <v>50</v>
      </c>
    </row>
    <row r="68" ht="17.25" customHeight="1" spans="1:6">
      <c r="A68" s="346"/>
      <c r="B68" s="286" t="s">
        <v>243</v>
      </c>
      <c r="C68" s="348">
        <v>0</v>
      </c>
      <c r="D68" s="348">
        <v>0</v>
      </c>
      <c r="E68" s="348">
        <v>0</v>
      </c>
      <c r="F68" s="348">
        <v>60</v>
      </c>
    </row>
    <row r="69" ht="17.25" customHeight="1" spans="1:6">
      <c r="A69" s="346"/>
      <c r="B69" s="286" t="s">
        <v>246</v>
      </c>
      <c r="C69" s="348">
        <v>0</v>
      </c>
      <c r="D69" s="348">
        <v>0</v>
      </c>
      <c r="E69" s="348">
        <v>0</v>
      </c>
      <c r="F69" s="356">
        <v>225</v>
      </c>
    </row>
    <row r="70" ht="17.25" customHeight="1" spans="1:6">
      <c r="A70" s="346"/>
      <c r="B70" s="286" t="s">
        <v>248</v>
      </c>
      <c r="C70" s="348">
        <v>0</v>
      </c>
      <c r="D70" s="348">
        <v>0</v>
      </c>
      <c r="E70" s="348">
        <v>0</v>
      </c>
      <c r="F70" s="348">
        <v>1.2</v>
      </c>
    </row>
    <row r="71" ht="17.25" customHeight="1" spans="1:6">
      <c r="A71" s="346"/>
      <c r="B71" s="286" t="s">
        <v>249</v>
      </c>
      <c r="C71" s="348">
        <v>70</v>
      </c>
      <c r="D71" s="348">
        <v>14</v>
      </c>
      <c r="E71" s="348">
        <v>14</v>
      </c>
      <c r="F71" s="348">
        <v>20</v>
      </c>
    </row>
    <row r="72" ht="17.25" customHeight="1" spans="1:6">
      <c r="A72" s="346"/>
      <c r="B72" s="286" t="s">
        <v>250</v>
      </c>
      <c r="C72" s="348">
        <v>70</v>
      </c>
      <c r="D72" s="348">
        <v>14</v>
      </c>
      <c r="E72" s="348">
        <v>14</v>
      </c>
      <c r="F72" s="350">
        <v>677.35</v>
      </c>
    </row>
    <row r="73" s="267" customFormat="1" ht="27" customHeight="1" spans="1:6">
      <c r="A73" s="346" t="s">
        <v>618</v>
      </c>
      <c r="B73" s="273" t="s">
        <v>619</v>
      </c>
      <c r="C73" s="355">
        <f t="shared" ref="C73:F73" si="7">SUM(C74:C83)</f>
        <v>992</v>
      </c>
      <c r="D73" s="355">
        <f t="shared" si="7"/>
        <v>661</v>
      </c>
      <c r="E73" s="355">
        <f t="shared" si="7"/>
        <v>661</v>
      </c>
      <c r="F73" s="355">
        <f t="shared" si="7"/>
        <v>3169</v>
      </c>
    </row>
    <row r="74" ht="14.25" customHeight="1" spans="1:6">
      <c r="A74" s="346"/>
      <c r="B74" s="286" t="s">
        <v>388</v>
      </c>
      <c r="C74" s="348">
        <v>0</v>
      </c>
      <c r="D74" s="348">
        <v>0</v>
      </c>
      <c r="E74" s="348">
        <v>0</v>
      </c>
      <c r="F74" s="348">
        <v>689</v>
      </c>
    </row>
    <row r="75" ht="14.25" customHeight="1" spans="1:6">
      <c r="A75" s="346"/>
      <c r="B75" s="286" t="s">
        <v>238</v>
      </c>
      <c r="C75" s="345">
        <v>0</v>
      </c>
      <c r="D75" s="345">
        <v>0</v>
      </c>
      <c r="E75" s="345">
        <v>0</v>
      </c>
      <c r="F75" s="348">
        <v>0</v>
      </c>
    </row>
    <row r="76" ht="14.25" customHeight="1" spans="1:6">
      <c r="A76" s="346"/>
      <c r="B76" s="286" t="s">
        <v>617</v>
      </c>
      <c r="C76" s="348">
        <v>0</v>
      </c>
      <c r="D76" s="348">
        <v>0</v>
      </c>
      <c r="E76" s="348">
        <v>0</v>
      </c>
      <c r="F76" s="348">
        <v>5</v>
      </c>
    </row>
    <row r="77" s="267" customFormat="1" ht="14.25" customHeight="1" spans="1:6">
      <c r="A77" s="346"/>
      <c r="B77" s="286" t="s">
        <v>240</v>
      </c>
      <c r="C77" s="349">
        <v>0</v>
      </c>
      <c r="D77" s="349">
        <v>0</v>
      </c>
      <c r="E77" s="349">
        <v>0</v>
      </c>
      <c r="F77" s="349">
        <v>196</v>
      </c>
    </row>
    <row r="78" ht="14.25" customHeight="1" spans="1:6">
      <c r="A78" s="346"/>
      <c r="B78" s="286" t="s">
        <v>241</v>
      </c>
      <c r="C78" s="348">
        <v>0</v>
      </c>
      <c r="D78" s="348">
        <v>0</v>
      </c>
      <c r="E78" s="348">
        <v>0</v>
      </c>
      <c r="F78" s="348">
        <v>278</v>
      </c>
    </row>
    <row r="79" ht="14.25" customHeight="1" spans="1:6">
      <c r="A79" s="346"/>
      <c r="B79" s="286" t="s">
        <v>242</v>
      </c>
      <c r="C79" s="348">
        <v>0</v>
      </c>
      <c r="D79" s="348">
        <v>0</v>
      </c>
      <c r="E79" s="348">
        <v>0</v>
      </c>
      <c r="F79" s="348">
        <v>110</v>
      </c>
    </row>
    <row r="80" ht="14.25" customHeight="1" spans="1:6">
      <c r="A80" s="346"/>
      <c r="B80" s="286" t="s">
        <v>244</v>
      </c>
      <c r="C80" s="349">
        <v>0</v>
      </c>
      <c r="D80" s="349">
        <v>0</v>
      </c>
      <c r="E80" s="349">
        <v>0</v>
      </c>
      <c r="F80" s="349">
        <v>174</v>
      </c>
    </row>
    <row r="81" ht="14.25" customHeight="1" spans="1:6">
      <c r="A81" s="346"/>
      <c r="B81" s="286" t="s">
        <v>243</v>
      </c>
      <c r="C81" s="348">
        <v>0</v>
      </c>
      <c r="D81" s="348">
        <v>0</v>
      </c>
      <c r="E81" s="348">
        <v>0</v>
      </c>
      <c r="F81" s="348">
        <v>158</v>
      </c>
    </row>
    <row r="82" ht="14.25" customHeight="1" spans="1:6">
      <c r="A82" s="346"/>
      <c r="B82" s="286" t="s">
        <v>246</v>
      </c>
      <c r="C82" s="348">
        <v>0</v>
      </c>
      <c r="D82" s="348">
        <v>0</v>
      </c>
      <c r="E82" s="348">
        <v>0</v>
      </c>
      <c r="F82" s="348">
        <v>245</v>
      </c>
    </row>
    <row r="83" ht="14.25" customHeight="1" spans="1:6">
      <c r="A83" s="346"/>
      <c r="B83" s="286" t="s">
        <v>245</v>
      </c>
      <c r="C83" s="348">
        <v>992</v>
      </c>
      <c r="D83" s="348">
        <v>661</v>
      </c>
      <c r="E83" s="348">
        <v>661</v>
      </c>
      <c r="F83" s="348">
        <v>1314</v>
      </c>
    </row>
    <row r="84" ht="14.25" customHeight="1" spans="1:6">
      <c r="A84" s="346"/>
      <c r="B84" s="286" t="s">
        <v>250</v>
      </c>
      <c r="C84" s="348">
        <v>992</v>
      </c>
      <c r="D84" s="348">
        <v>661</v>
      </c>
      <c r="E84" s="348">
        <v>661</v>
      </c>
      <c r="F84" s="350">
        <v>1972</v>
      </c>
    </row>
    <row r="85" spans="1:1">
      <c r="A85" s="352" t="s">
        <v>252</v>
      </c>
    </row>
    <row r="86" spans="1:1">
      <c r="A86" s="352" t="s">
        <v>253</v>
      </c>
    </row>
    <row r="87" spans="1:1">
      <c r="A87" s="4" t="s">
        <v>620</v>
      </c>
    </row>
    <row r="88" spans="1:1">
      <c r="A88" s="4" t="s">
        <v>322</v>
      </c>
    </row>
    <row r="89" spans="1:1">
      <c r="A89" s="4" t="s">
        <v>323</v>
      </c>
    </row>
  </sheetData>
  <mergeCells count="7">
    <mergeCell ref="A1:F1"/>
    <mergeCell ref="C3:F3"/>
    <mergeCell ref="D4:E4"/>
    <mergeCell ref="A6:B6"/>
    <mergeCell ref="C4:C5"/>
    <mergeCell ref="F4:F5"/>
    <mergeCell ref="A3:B5"/>
  </mergeCells>
  <printOptions horizontalCentered="1"/>
  <pageMargins left="0.707638888888889" right="0.707638888888889" top="0.747916666666667" bottom="0.747916666666667" header="0.313888888888889" footer="0.313888888888889"/>
  <pageSetup paperSize="9" scale="84" fitToHeight="0" orientation="portrait" horizontalDpi="300" verticalDpi="300"/>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E60"/>
  <sheetViews>
    <sheetView workbookViewId="0">
      <pane xSplit="2" ySplit="5" topLeftCell="C6" activePane="bottomRight" state="frozen"/>
      <selection/>
      <selection pane="topRight"/>
      <selection pane="bottomLeft"/>
      <selection pane="bottomRight" activeCell="D10" sqref="D10"/>
    </sheetView>
  </sheetViews>
  <sheetFormatPr defaultColWidth="9" defaultRowHeight="13.5" outlineLevelCol="4"/>
  <cols>
    <col min="1" max="1" width="6.375" style="4" customWidth="1"/>
    <col min="2" max="2" width="34.375" style="339" customWidth="1"/>
    <col min="3" max="4" width="18.625" style="268" customWidth="1"/>
    <col min="5" max="5" width="28" style="268" customWidth="1"/>
    <col min="6" max="16384" width="9" style="4"/>
  </cols>
  <sheetData>
    <row r="1" ht="35.1" customHeight="1" spans="1:5">
      <c r="A1" s="270" t="s">
        <v>621</v>
      </c>
      <c r="B1" s="270"/>
      <c r="C1" s="303"/>
      <c r="D1" s="303"/>
      <c r="E1" s="303"/>
    </row>
    <row r="2" s="267" customFormat="1" spans="1:5">
      <c r="A2" s="267" t="s">
        <v>589</v>
      </c>
      <c r="B2" s="327"/>
      <c r="C2" s="271"/>
      <c r="D2" s="271"/>
      <c r="E2" s="271"/>
    </row>
    <row r="3" ht="18" customHeight="1" spans="1:5">
      <c r="A3" s="281" t="s">
        <v>212</v>
      </c>
      <c r="B3" s="281"/>
      <c r="C3" s="288" t="s">
        <v>590</v>
      </c>
      <c r="D3" s="288"/>
      <c r="E3" s="288"/>
    </row>
    <row r="4" ht="18" customHeight="1" spans="1:5">
      <c r="A4" s="281"/>
      <c r="B4" s="281"/>
      <c r="C4" s="286" t="s">
        <v>88</v>
      </c>
      <c r="D4" s="286" t="s">
        <v>622</v>
      </c>
      <c r="E4" s="286" t="s">
        <v>623</v>
      </c>
    </row>
    <row r="5" ht="18" customHeight="1" spans="1:5">
      <c r="A5" s="281"/>
      <c r="B5" s="281"/>
      <c r="C5" s="286"/>
      <c r="D5" s="286"/>
      <c r="E5" s="286"/>
    </row>
    <row r="6" s="267" customFormat="1" ht="27" customHeight="1" spans="1:5">
      <c r="A6" s="343" t="s">
        <v>624</v>
      </c>
      <c r="B6" s="344"/>
      <c r="C6" s="345">
        <f>C7+C22+C30</f>
        <v>16460.9517</v>
      </c>
      <c r="D6" s="345">
        <f>D7+D22+D30</f>
        <v>701.02</v>
      </c>
      <c r="E6" s="345">
        <f>E7+E22+E30</f>
        <v>15759.9317</v>
      </c>
    </row>
    <row r="7" ht="27" customHeight="1" spans="1:5">
      <c r="A7" s="346" t="s">
        <v>625</v>
      </c>
      <c r="B7" s="347" t="s">
        <v>626</v>
      </c>
      <c r="C7" s="348">
        <f>SUM(C8:C20)</f>
        <v>10316.3537</v>
      </c>
      <c r="D7" s="348">
        <f>SUM(D8:D20)</f>
        <v>501.02</v>
      </c>
      <c r="E7" s="348">
        <f>SUM(E8:E20)</f>
        <v>9815.3337</v>
      </c>
    </row>
    <row r="8" ht="27" customHeight="1" spans="1:5">
      <c r="A8" s="346"/>
      <c r="B8" s="297" t="s">
        <v>371</v>
      </c>
      <c r="C8" s="348">
        <v>1071.191</v>
      </c>
      <c r="D8" s="348">
        <v>0</v>
      </c>
      <c r="E8" s="348">
        <v>1071.191</v>
      </c>
    </row>
    <row r="9" ht="27" customHeight="1" spans="1:5">
      <c r="A9" s="346"/>
      <c r="B9" s="297" t="s">
        <v>388</v>
      </c>
      <c r="C9" s="348">
        <v>639</v>
      </c>
      <c r="D9" s="348">
        <v>0</v>
      </c>
      <c r="E9" s="348">
        <v>639</v>
      </c>
    </row>
    <row r="10" ht="27" customHeight="1" spans="1:5">
      <c r="A10" s="346"/>
      <c r="B10" s="297" t="s">
        <v>239</v>
      </c>
      <c r="C10" s="348">
        <v>300</v>
      </c>
      <c r="D10" s="348">
        <v>0</v>
      </c>
      <c r="E10" s="348">
        <v>300</v>
      </c>
    </row>
    <row r="11" ht="27" customHeight="1" spans="1:5">
      <c r="A11" s="346"/>
      <c r="B11" s="297" t="s">
        <v>617</v>
      </c>
      <c r="C11" s="348">
        <v>20</v>
      </c>
      <c r="D11" s="348">
        <v>0</v>
      </c>
      <c r="E11" s="348">
        <v>20</v>
      </c>
    </row>
    <row r="12" ht="27" customHeight="1" spans="1:5">
      <c r="A12" s="346"/>
      <c r="B12" s="297" t="s">
        <v>240</v>
      </c>
      <c r="C12" s="349">
        <v>128</v>
      </c>
      <c r="D12" s="349">
        <v>0</v>
      </c>
      <c r="E12" s="349">
        <v>128</v>
      </c>
    </row>
    <row r="13" ht="27" customHeight="1" spans="1:5">
      <c r="A13" s="346"/>
      <c r="B13" s="297" t="s">
        <v>241</v>
      </c>
      <c r="C13" s="348">
        <v>515</v>
      </c>
      <c r="D13" s="348">
        <v>175</v>
      </c>
      <c r="E13" s="348">
        <v>340</v>
      </c>
    </row>
    <row r="14" ht="27" customHeight="1" spans="1:5">
      <c r="A14" s="346"/>
      <c r="B14" s="297" t="s">
        <v>242</v>
      </c>
      <c r="C14" s="348">
        <v>947.6627</v>
      </c>
      <c r="D14" s="348">
        <v>46.92</v>
      </c>
      <c r="E14" s="348">
        <v>900.7427</v>
      </c>
    </row>
    <row r="15" ht="27" customHeight="1" spans="1:5">
      <c r="A15" s="346"/>
      <c r="B15" s="297" t="s">
        <v>244</v>
      </c>
      <c r="C15" s="348">
        <v>510</v>
      </c>
      <c r="D15" s="348">
        <v>0</v>
      </c>
      <c r="E15" s="348">
        <v>510</v>
      </c>
    </row>
    <row r="16" ht="27" customHeight="1" spans="1:5">
      <c r="A16" s="346"/>
      <c r="B16" s="297" t="s">
        <v>243</v>
      </c>
      <c r="C16" s="348">
        <v>300</v>
      </c>
      <c r="D16" s="348">
        <v>0</v>
      </c>
      <c r="E16" s="348">
        <v>300</v>
      </c>
    </row>
    <row r="17" ht="27" customHeight="1" spans="1:5">
      <c r="A17" s="346"/>
      <c r="B17" s="297" t="s">
        <v>246</v>
      </c>
      <c r="C17" s="350">
        <v>503</v>
      </c>
      <c r="D17" s="350">
        <v>0</v>
      </c>
      <c r="E17" s="350">
        <v>503</v>
      </c>
    </row>
    <row r="18" ht="27" customHeight="1" spans="1:5">
      <c r="A18" s="346"/>
      <c r="B18" s="297" t="s">
        <v>249</v>
      </c>
      <c r="C18" s="351">
        <f>SUM(D18:E18)</f>
        <v>3635.1</v>
      </c>
      <c r="D18" s="351">
        <v>239.1</v>
      </c>
      <c r="E18" s="351">
        <v>3396</v>
      </c>
    </row>
    <row r="19" ht="27" customHeight="1" spans="1:5">
      <c r="A19" s="346"/>
      <c r="B19" s="297" t="s">
        <v>245</v>
      </c>
      <c r="C19" s="351">
        <v>917.4</v>
      </c>
      <c r="D19" s="351">
        <v>0</v>
      </c>
      <c r="E19" s="351">
        <v>917.4</v>
      </c>
    </row>
    <row r="20" ht="27" customHeight="1" spans="1:5">
      <c r="A20" s="346"/>
      <c r="B20" s="297" t="s">
        <v>248</v>
      </c>
      <c r="C20" s="351">
        <v>830</v>
      </c>
      <c r="D20" s="351">
        <v>40</v>
      </c>
      <c r="E20" s="351">
        <v>790</v>
      </c>
    </row>
    <row r="21" ht="27" customHeight="1" spans="1:5">
      <c r="A21" s="346"/>
      <c r="B21" s="297" t="s">
        <v>250</v>
      </c>
      <c r="C21" s="351">
        <v>2482.6627</v>
      </c>
      <c r="D21" s="351">
        <v>261.92</v>
      </c>
      <c r="E21" s="351">
        <v>3238.1427</v>
      </c>
    </row>
    <row r="22" ht="27" customHeight="1" spans="1:5">
      <c r="A22" s="346" t="s">
        <v>627</v>
      </c>
      <c r="B22" s="347" t="s">
        <v>628</v>
      </c>
      <c r="C22" s="348">
        <v>600</v>
      </c>
      <c r="D22" s="348">
        <v>0</v>
      </c>
      <c r="E22" s="348">
        <v>600</v>
      </c>
    </row>
    <row r="23" ht="27" customHeight="1" spans="1:5">
      <c r="A23" s="346"/>
      <c r="B23" s="297" t="s">
        <v>248</v>
      </c>
      <c r="C23" s="351">
        <v>500</v>
      </c>
      <c r="D23" s="351">
        <v>0</v>
      </c>
      <c r="E23" s="351">
        <v>500</v>
      </c>
    </row>
    <row r="24" ht="27" customHeight="1" spans="1:5">
      <c r="A24" s="346"/>
      <c r="B24" s="297" t="s">
        <v>245</v>
      </c>
      <c r="C24" s="351">
        <v>100</v>
      </c>
      <c r="D24" s="351">
        <v>0</v>
      </c>
      <c r="E24" s="351">
        <v>100</v>
      </c>
    </row>
    <row r="25" ht="27" customHeight="1" spans="1:5">
      <c r="A25" s="346"/>
      <c r="B25" s="297" t="s">
        <v>250</v>
      </c>
      <c r="C25" s="351">
        <v>600</v>
      </c>
      <c r="D25" s="351">
        <v>0</v>
      </c>
      <c r="E25" s="351">
        <v>600</v>
      </c>
    </row>
    <row r="26" ht="27" customHeight="1" spans="1:5">
      <c r="A26" s="346" t="s">
        <v>629</v>
      </c>
      <c r="B26" s="347" t="s">
        <v>630</v>
      </c>
      <c r="C26" s="348">
        <v>0</v>
      </c>
      <c r="D26" s="348">
        <v>0</v>
      </c>
      <c r="E26" s="348">
        <v>0</v>
      </c>
    </row>
    <row r="27" ht="27" customHeight="1" spans="1:5">
      <c r="A27" s="346" t="s">
        <v>631</v>
      </c>
      <c r="B27" s="347" t="s">
        <v>632</v>
      </c>
      <c r="C27" s="348">
        <v>0</v>
      </c>
      <c r="D27" s="348">
        <v>0</v>
      </c>
      <c r="E27" s="348">
        <v>0</v>
      </c>
    </row>
    <row r="28" ht="27" customHeight="1" spans="1:5">
      <c r="A28" s="346" t="s">
        <v>633</v>
      </c>
      <c r="B28" s="347" t="s">
        <v>634</v>
      </c>
      <c r="C28" s="348">
        <v>0</v>
      </c>
      <c r="D28" s="348">
        <v>0</v>
      </c>
      <c r="E28" s="348">
        <v>0</v>
      </c>
    </row>
    <row r="29" ht="27" customHeight="1" spans="1:5">
      <c r="A29" s="346" t="s">
        <v>635</v>
      </c>
      <c r="B29" s="347" t="s">
        <v>636</v>
      </c>
      <c r="C29" s="348">
        <v>0</v>
      </c>
      <c r="D29" s="348">
        <v>0</v>
      </c>
      <c r="E29" s="348">
        <v>0</v>
      </c>
    </row>
    <row r="30" ht="27" customHeight="1" spans="1:5">
      <c r="A30" s="346" t="s">
        <v>637</v>
      </c>
      <c r="B30" s="347" t="s">
        <v>638</v>
      </c>
      <c r="C30" s="348">
        <f>SUM(C31:C42)</f>
        <v>5544.598</v>
      </c>
      <c r="D30" s="348">
        <f>SUM(D31:D42)</f>
        <v>200</v>
      </c>
      <c r="E30" s="348">
        <f>SUM(E31:E42)</f>
        <v>5344.598</v>
      </c>
    </row>
    <row r="31" ht="27" customHeight="1" spans="1:5">
      <c r="A31" s="346"/>
      <c r="B31" s="297" t="s">
        <v>371</v>
      </c>
      <c r="C31" s="348">
        <v>154.648</v>
      </c>
      <c r="D31" s="348">
        <v>0</v>
      </c>
      <c r="E31" s="348">
        <v>154.648</v>
      </c>
    </row>
    <row r="32" ht="27" customHeight="1" spans="1:5">
      <c r="A32" s="346"/>
      <c r="B32" s="297" t="s">
        <v>388</v>
      </c>
      <c r="C32" s="348">
        <v>90</v>
      </c>
      <c r="D32" s="348">
        <v>0</v>
      </c>
      <c r="E32" s="348">
        <v>90</v>
      </c>
    </row>
    <row r="33" ht="27" customHeight="1" spans="1:5">
      <c r="A33" s="346"/>
      <c r="B33" s="297" t="s">
        <v>238</v>
      </c>
      <c r="C33" s="348">
        <v>495</v>
      </c>
      <c r="D33" s="348">
        <v>30</v>
      </c>
      <c r="E33" s="348">
        <v>465</v>
      </c>
    </row>
    <row r="34" ht="27" customHeight="1" spans="1:5">
      <c r="A34" s="346"/>
      <c r="B34" s="297" t="s">
        <v>617</v>
      </c>
      <c r="C34" s="348">
        <v>10</v>
      </c>
      <c r="D34" s="348">
        <v>0</v>
      </c>
      <c r="E34" s="348">
        <v>10</v>
      </c>
    </row>
    <row r="35" ht="27" customHeight="1" spans="1:5">
      <c r="A35" s="346"/>
      <c r="B35" s="297" t="s">
        <v>240</v>
      </c>
      <c r="C35" s="348">
        <v>17</v>
      </c>
      <c r="D35" s="348">
        <v>0</v>
      </c>
      <c r="E35" s="348">
        <v>17</v>
      </c>
    </row>
    <row r="36" ht="27" customHeight="1" spans="1:5">
      <c r="A36" s="346"/>
      <c r="B36" s="297" t="s">
        <v>241</v>
      </c>
      <c r="C36" s="348">
        <v>440</v>
      </c>
      <c r="D36" s="348">
        <v>0</v>
      </c>
      <c r="E36" s="348">
        <v>440</v>
      </c>
    </row>
    <row r="37" ht="27" customHeight="1" spans="1:5">
      <c r="A37" s="346"/>
      <c r="B37" s="297" t="s">
        <v>242</v>
      </c>
      <c r="C37" s="348">
        <v>19.15</v>
      </c>
      <c r="D37" s="348">
        <v>0</v>
      </c>
      <c r="E37" s="348">
        <v>19.15</v>
      </c>
    </row>
    <row r="38" ht="27" customHeight="1" spans="1:5">
      <c r="A38" s="346"/>
      <c r="B38" s="297" t="s">
        <v>243</v>
      </c>
      <c r="C38" s="348">
        <v>60</v>
      </c>
      <c r="D38" s="348">
        <v>0</v>
      </c>
      <c r="E38" s="348">
        <v>60</v>
      </c>
    </row>
    <row r="39" ht="27" customHeight="1" spans="1:5">
      <c r="A39" s="346"/>
      <c r="B39" s="297" t="s">
        <v>246</v>
      </c>
      <c r="C39" s="350">
        <v>45</v>
      </c>
      <c r="D39" s="350">
        <v>0</v>
      </c>
      <c r="E39" s="350">
        <v>45</v>
      </c>
    </row>
    <row r="40" ht="27" customHeight="1" spans="1:5">
      <c r="A40" s="346"/>
      <c r="B40" s="297" t="s">
        <v>249</v>
      </c>
      <c r="C40" s="351">
        <f>SUM(D40:E40)</f>
        <v>3445.8</v>
      </c>
      <c r="D40" s="351">
        <v>70</v>
      </c>
      <c r="E40" s="351">
        <v>3375.8</v>
      </c>
    </row>
    <row r="41" ht="27" customHeight="1" spans="1:5">
      <c r="A41" s="346"/>
      <c r="B41" s="297" t="s">
        <v>245</v>
      </c>
      <c r="C41" s="351">
        <v>618</v>
      </c>
      <c r="D41" s="351">
        <v>0</v>
      </c>
      <c r="E41" s="351">
        <v>618</v>
      </c>
    </row>
    <row r="42" ht="27" customHeight="1" spans="1:5">
      <c r="A42" s="346"/>
      <c r="B42" s="297" t="s">
        <v>248</v>
      </c>
      <c r="C42" s="351">
        <v>150</v>
      </c>
      <c r="D42" s="351">
        <v>100</v>
      </c>
      <c r="E42" s="351">
        <v>50</v>
      </c>
    </row>
    <row r="43" ht="27" customHeight="1" spans="1:5">
      <c r="A43" s="346"/>
      <c r="B43" s="297" t="s">
        <v>250</v>
      </c>
      <c r="C43" s="351">
        <v>675.45</v>
      </c>
      <c r="D43" s="351">
        <v>170</v>
      </c>
      <c r="E43" s="351">
        <v>1193.45</v>
      </c>
    </row>
    <row r="44" ht="27" customHeight="1" spans="1:5">
      <c r="A44" s="346" t="s">
        <v>639</v>
      </c>
      <c r="B44" s="347" t="s">
        <v>640</v>
      </c>
      <c r="C44" s="348">
        <f>SUM(C45:C54)</f>
        <v>10953.5548</v>
      </c>
      <c r="D44" s="348">
        <f>SUM(D45:D54)</f>
        <v>112.5648</v>
      </c>
      <c r="E44" s="348">
        <f>SUM(E45:E54)</f>
        <v>10840.99</v>
      </c>
    </row>
    <row r="45" ht="27" customHeight="1" spans="1:5">
      <c r="A45" s="346"/>
      <c r="B45" s="297" t="s">
        <v>371</v>
      </c>
      <c r="C45" s="348">
        <v>56.64</v>
      </c>
      <c r="D45" s="348">
        <v>0</v>
      </c>
      <c r="E45" s="348">
        <v>56.64</v>
      </c>
    </row>
    <row r="46" ht="27" customHeight="1" spans="1:5">
      <c r="A46" s="346"/>
      <c r="B46" s="297" t="s">
        <v>388</v>
      </c>
      <c r="C46" s="348">
        <v>600</v>
      </c>
      <c r="D46" s="348">
        <v>0</v>
      </c>
      <c r="E46" s="348">
        <v>600</v>
      </c>
    </row>
    <row r="47" ht="27" customHeight="1" spans="1:5">
      <c r="A47" s="346"/>
      <c r="B47" s="347" t="s">
        <v>617</v>
      </c>
      <c r="C47" s="348">
        <v>9</v>
      </c>
      <c r="D47" s="348">
        <v>0</v>
      </c>
      <c r="E47" s="348">
        <v>9</v>
      </c>
    </row>
    <row r="48" ht="27" customHeight="1" spans="1:5">
      <c r="A48" s="346"/>
      <c r="B48" s="297" t="s">
        <v>240</v>
      </c>
      <c r="C48" s="348">
        <v>5</v>
      </c>
      <c r="D48" s="348">
        <v>0</v>
      </c>
      <c r="E48" s="348">
        <v>5</v>
      </c>
    </row>
    <row r="49" ht="27" customHeight="1" spans="1:5">
      <c r="A49" s="346"/>
      <c r="B49" s="297" t="s">
        <v>242</v>
      </c>
      <c r="C49" s="348">
        <v>186.9148</v>
      </c>
      <c r="D49" s="348">
        <v>42.5648</v>
      </c>
      <c r="E49" s="348">
        <v>144.35</v>
      </c>
    </row>
    <row r="50" ht="27" customHeight="1" spans="1:5">
      <c r="A50" s="346"/>
      <c r="B50" s="297" t="s">
        <v>243</v>
      </c>
      <c r="C50" s="349">
        <v>158</v>
      </c>
      <c r="D50" s="349">
        <v>0</v>
      </c>
      <c r="E50" s="349">
        <v>158</v>
      </c>
    </row>
    <row r="51" ht="27" customHeight="1" spans="1:5">
      <c r="A51" s="346"/>
      <c r="B51" s="297" t="s">
        <v>246</v>
      </c>
      <c r="C51" s="350">
        <v>862</v>
      </c>
      <c r="D51" s="350">
        <v>0</v>
      </c>
      <c r="E51" s="350">
        <v>862</v>
      </c>
    </row>
    <row r="52" ht="27" customHeight="1" spans="1:5">
      <c r="A52" s="346"/>
      <c r="B52" s="297" t="s">
        <v>249</v>
      </c>
      <c r="C52" s="351">
        <v>7713</v>
      </c>
      <c r="D52" s="351">
        <v>0</v>
      </c>
      <c r="E52" s="351">
        <v>7713</v>
      </c>
    </row>
    <row r="53" ht="27" customHeight="1" spans="1:5">
      <c r="A53" s="346"/>
      <c r="B53" s="297" t="s">
        <v>245</v>
      </c>
      <c r="C53" s="351">
        <v>1293</v>
      </c>
      <c r="D53" s="351">
        <v>0</v>
      </c>
      <c r="E53" s="351">
        <v>1293</v>
      </c>
    </row>
    <row r="54" ht="27" customHeight="1" spans="1:5">
      <c r="A54" s="346"/>
      <c r="B54" s="297" t="s">
        <v>248</v>
      </c>
      <c r="C54" s="351">
        <v>70</v>
      </c>
      <c r="D54" s="351">
        <v>70</v>
      </c>
      <c r="E54" s="351">
        <v>0</v>
      </c>
    </row>
    <row r="55" ht="27" customHeight="1" spans="1:5">
      <c r="A55" s="346"/>
      <c r="B55" s="297" t="s">
        <v>250</v>
      </c>
      <c r="C55" s="350">
        <v>1729.9148</v>
      </c>
      <c r="D55" s="350">
        <v>42.5648</v>
      </c>
      <c r="E55" s="351">
        <v>1687.35</v>
      </c>
    </row>
    <row r="56" spans="1:1">
      <c r="A56" s="352" t="s">
        <v>252</v>
      </c>
    </row>
    <row r="57" spans="1:1">
      <c r="A57" s="352" t="s">
        <v>253</v>
      </c>
    </row>
    <row r="58" spans="1:1">
      <c r="A58" s="4" t="s">
        <v>620</v>
      </c>
    </row>
    <row r="59" spans="1:1">
      <c r="A59" s="4" t="s">
        <v>322</v>
      </c>
    </row>
    <row r="60" spans="1:1">
      <c r="A60" s="4" t="s">
        <v>323</v>
      </c>
    </row>
  </sheetData>
  <mergeCells count="7">
    <mergeCell ref="A1:E1"/>
    <mergeCell ref="C3:E3"/>
    <mergeCell ref="A6:B6"/>
    <mergeCell ref="C4:C5"/>
    <mergeCell ref="D4:D5"/>
    <mergeCell ref="E4:E5"/>
    <mergeCell ref="A3:B5"/>
  </mergeCells>
  <printOptions horizontalCentered="1"/>
  <pageMargins left="0.707638888888889" right="0.707638888888889" top="0.747916666666667" bottom="0.747916666666667" header="0.313888888888889" footer="0.313888888888889"/>
  <pageSetup paperSize="9" scale="84" fitToHeight="0" orientation="portrait" horizontalDpi="300" verticalDpi="300"/>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K20"/>
  <sheetViews>
    <sheetView workbookViewId="0">
      <selection activeCell="H30" sqref="H30"/>
    </sheetView>
  </sheetViews>
  <sheetFormatPr defaultColWidth="9" defaultRowHeight="13.5"/>
  <cols>
    <col min="1" max="1" width="6.375" style="301" customWidth="1"/>
    <col min="2" max="2" width="23.875" style="4" customWidth="1"/>
    <col min="3" max="8" width="12.625" style="268" customWidth="1"/>
    <col min="9" max="10" width="9.75" style="4" customWidth="1"/>
    <col min="11" max="11" width="26.875" style="4" customWidth="1"/>
    <col min="12" max="16384" width="9" style="4"/>
  </cols>
  <sheetData>
    <row r="1" ht="35.1" customHeight="1" spans="1:11">
      <c r="A1" s="270" t="s">
        <v>641</v>
      </c>
      <c r="B1" s="270"/>
      <c r="C1" s="303"/>
      <c r="D1" s="303"/>
      <c r="E1" s="303"/>
      <c r="F1" s="303"/>
      <c r="G1" s="303"/>
      <c r="H1" s="303"/>
      <c r="I1" s="270"/>
      <c r="J1" s="270"/>
      <c r="K1" s="270"/>
    </row>
    <row r="2" s="267" customFormat="1" spans="1:8">
      <c r="A2" s="327" t="s">
        <v>589</v>
      </c>
      <c r="C2" s="271"/>
      <c r="D2" s="271"/>
      <c r="E2" s="271"/>
      <c r="F2" s="271"/>
      <c r="G2" s="271"/>
      <c r="H2" s="271"/>
    </row>
    <row r="3" s="301" customFormat="1" ht="18" customHeight="1" spans="1:11">
      <c r="A3" s="281" t="s">
        <v>642</v>
      </c>
      <c r="B3" s="281"/>
      <c r="C3" s="281" t="s">
        <v>643</v>
      </c>
      <c r="D3" s="281"/>
      <c r="E3" s="281"/>
      <c r="F3" s="281"/>
      <c r="G3" s="281"/>
      <c r="H3" s="281"/>
      <c r="I3" s="281" t="s">
        <v>644</v>
      </c>
      <c r="J3" s="281"/>
      <c r="K3" s="281"/>
    </row>
    <row r="4" s="301" customFormat="1" ht="39" customHeight="1" spans="1:11">
      <c r="A4" s="281"/>
      <c r="B4" s="281"/>
      <c r="C4" s="286" t="s">
        <v>645</v>
      </c>
      <c r="D4" s="286" t="s">
        <v>646</v>
      </c>
      <c r="E4" s="328" t="s">
        <v>647</v>
      </c>
      <c r="F4" s="329"/>
      <c r="G4" s="286" t="s">
        <v>648</v>
      </c>
      <c r="H4" s="286"/>
      <c r="I4" s="281"/>
      <c r="J4" s="281"/>
      <c r="K4" s="281"/>
    </row>
    <row r="5" s="301" customFormat="1" ht="27" spans="1:11">
      <c r="A5" s="281"/>
      <c r="B5" s="281"/>
      <c r="C5" s="286"/>
      <c r="D5" s="286"/>
      <c r="E5" s="330"/>
      <c r="F5" s="331"/>
      <c r="G5" s="286" t="s">
        <v>649</v>
      </c>
      <c r="H5" s="286" t="s">
        <v>650</v>
      </c>
      <c r="I5" s="281"/>
      <c r="J5" s="281"/>
      <c r="K5" s="281"/>
    </row>
    <row r="6" s="301" customFormat="1" ht="18" customHeight="1" spans="1:11">
      <c r="A6" s="12" t="s">
        <v>31</v>
      </c>
      <c r="B6" s="281" t="s">
        <v>651</v>
      </c>
      <c r="C6" s="286">
        <f t="shared" ref="C6:H6" si="0">SUM(C7:C16)</f>
        <v>1321</v>
      </c>
      <c r="D6" s="286">
        <f t="shared" si="0"/>
        <v>525.1</v>
      </c>
      <c r="E6" s="286">
        <f t="shared" si="0"/>
        <v>256.6</v>
      </c>
      <c r="F6" s="286">
        <f t="shared" si="0"/>
        <v>4.6</v>
      </c>
      <c r="G6" s="286">
        <f t="shared" si="0"/>
        <v>71</v>
      </c>
      <c r="H6" s="286">
        <f t="shared" si="0"/>
        <v>248.4</v>
      </c>
      <c r="I6" s="12" t="s">
        <v>652</v>
      </c>
      <c r="J6" s="12"/>
      <c r="K6" s="12"/>
    </row>
    <row r="7" ht="23.1" customHeight="1" spans="1:11">
      <c r="A7" s="310">
        <v>1</v>
      </c>
      <c r="B7" s="286" t="s">
        <v>239</v>
      </c>
      <c r="C7" s="312">
        <v>14</v>
      </c>
      <c r="D7" s="312">
        <v>0</v>
      </c>
      <c r="E7" s="288">
        <v>0</v>
      </c>
      <c r="F7" s="312">
        <v>0</v>
      </c>
      <c r="G7" s="312">
        <v>12</v>
      </c>
      <c r="H7" s="288">
        <v>14</v>
      </c>
      <c r="I7" s="287"/>
      <c r="J7" s="287"/>
      <c r="K7" s="287"/>
    </row>
    <row r="8" ht="18" customHeight="1" spans="1:11">
      <c r="A8" s="332">
        <v>2</v>
      </c>
      <c r="B8" s="286" t="s">
        <v>617</v>
      </c>
      <c r="C8" s="312">
        <v>30</v>
      </c>
      <c r="D8" s="312">
        <v>20</v>
      </c>
      <c r="E8" s="288">
        <v>10</v>
      </c>
      <c r="F8" s="312">
        <v>0</v>
      </c>
      <c r="G8" s="312">
        <v>0</v>
      </c>
      <c r="H8" s="288">
        <v>0</v>
      </c>
      <c r="I8" s="287"/>
      <c r="J8" s="287"/>
      <c r="K8" s="287"/>
    </row>
    <row r="9" ht="18" customHeight="1" spans="1:11">
      <c r="A9" s="332">
        <v>3</v>
      </c>
      <c r="B9" s="286" t="s">
        <v>241</v>
      </c>
      <c r="C9" s="312">
        <v>400</v>
      </c>
      <c r="D9" s="312">
        <v>23</v>
      </c>
      <c r="E9" s="288">
        <v>34</v>
      </c>
      <c r="F9" s="312">
        <v>2</v>
      </c>
      <c r="G9" s="312">
        <v>4</v>
      </c>
      <c r="H9" s="288">
        <v>2</v>
      </c>
      <c r="I9" s="287"/>
      <c r="J9" s="287"/>
      <c r="K9" s="287"/>
    </row>
    <row r="10" ht="18" customHeight="1" spans="1:11">
      <c r="A10" s="332">
        <v>4</v>
      </c>
      <c r="B10" s="286" t="s">
        <v>242</v>
      </c>
      <c r="C10" s="333">
        <v>37.5</v>
      </c>
      <c r="D10" s="334">
        <v>15</v>
      </c>
      <c r="E10" s="335">
        <v>24</v>
      </c>
      <c r="F10" s="312">
        <v>0</v>
      </c>
      <c r="G10" s="312">
        <v>8</v>
      </c>
      <c r="H10" s="288">
        <v>23.5</v>
      </c>
      <c r="I10" s="287"/>
      <c r="J10" s="287"/>
      <c r="K10" s="287"/>
    </row>
    <row r="11" ht="15" spans="1:11">
      <c r="A11" s="332">
        <v>5</v>
      </c>
      <c r="B11" s="286" t="s">
        <v>244</v>
      </c>
      <c r="C11" s="312">
        <v>10.4</v>
      </c>
      <c r="D11" s="312">
        <v>0</v>
      </c>
      <c r="E11" s="288">
        <v>10.4</v>
      </c>
      <c r="F11" s="312">
        <v>0</v>
      </c>
      <c r="G11" s="312">
        <v>0</v>
      </c>
      <c r="H11" s="288">
        <v>0</v>
      </c>
      <c r="I11" s="287"/>
      <c r="J11" s="287"/>
      <c r="K11" s="287"/>
    </row>
    <row r="12" ht="15" spans="1:11">
      <c r="A12" s="332">
        <v>6</v>
      </c>
      <c r="B12" s="286" t="s">
        <v>245</v>
      </c>
      <c r="C12" s="312">
        <v>0.5</v>
      </c>
      <c r="D12" s="312"/>
      <c r="E12" s="288">
        <v>0</v>
      </c>
      <c r="F12" s="312">
        <v>0</v>
      </c>
      <c r="G12" s="312">
        <v>1</v>
      </c>
      <c r="H12" s="288">
        <v>0.5</v>
      </c>
      <c r="I12" s="287"/>
      <c r="J12" s="287"/>
      <c r="K12" s="287"/>
    </row>
    <row r="13" ht="18" customHeight="1" spans="1:11">
      <c r="A13" s="332">
        <v>7</v>
      </c>
      <c r="B13" s="281" t="s">
        <v>246</v>
      </c>
      <c r="C13" s="312">
        <v>34.7</v>
      </c>
      <c r="D13" s="312">
        <v>20.6</v>
      </c>
      <c r="E13" s="336">
        <v>20.6</v>
      </c>
      <c r="F13" s="312">
        <v>0</v>
      </c>
      <c r="G13" s="312">
        <v>21</v>
      </c>
      <c r="H13" s="336">
        <v>20.6</v>
      </c>
      <c r="I13" s="340"/>
      <c r="J13" s="341"/>
      <c r="K13" s="342"/>
    </row>
    <row r="14" ht="18" customHeight="1" spans="1:11">
      <c r="A14" s="332">
        <v>8</v>
      </c>
      <c r="B14" s="281" t="s">
        <v>248</v>
      </c>
      <c r="C14" s="312">
        <v>34.1</v>
      </c>
      <c r="D14" s="312">
        <v>1.5</v>
      </c>
      <c r="E14" s="336">
        <v>32.6</v>
      </c>
      <c r="F14" s="312">
        <v>2.6</v>
      </c>
      <c r="G14" s="312">
        <v>8</v>
      </c>
      <c r="H14" s="336">
        <v>24</v>
      </c>
      <c r="I14" s="340"/>
      <c r="J14" s="341"/>
      <c r="K14" s="342"/>
    </row>
    <row r="15" ht="18" customHeight="1" spans="1:11">
      <c r="A15" s="332">
        <v>9</v>
      </c>
      <c r="B15" s="281" t="s">
        <v>249</v>
      </c>
      <c r="C15" s="337">
        <v>32</v>
      </c>
      <c r="D15" s="337">
        <v>0</v>
      </c>
      <c r="E15" s="336">
        <v>20</v>
      </c>
      <c r="F15" s="312">
        <v>0</v>
      </c>
      <c r="G15" s="337">
        <v>1</v>
      </c>
      <c r="H15" s="338">
        <v>2</v>
      </c>
      <c r="I15" s="340"/>
      <c r="J15" s="341"/>
      <c r="K15" s="342"/>
    </row>
    <row r="16" ht="18" customHeight="1" spans="1:11">
      <c r="A16" s="332">
        <v>10</v>
      </c>
      <c r="B16" s="281" t="s">
        <v>247</v>
      </c>
      <c r="C16" s="312">
        <v>727.8</v>
      </c>
      <c r="D16" s="312">
        <v>445</v>
      </c>
      <c r="E16" s="312">
        <v>105</v>
      </c>
      <c r="F16" s="312">
        <v>0</v>
      </c>
      <c r="G16" s="312">
        <v>16</v>
      </c>
      <c r="H16" s="312">
        <v>161.8</v>
      </c>
      <c r="I16" s="340"/>
      <c r="J16" s="341"/>
      <c r="K16" s="342"/>
    </row>
    <row r="17" ht="18" customHeight="1" spans="1:11">
      <c r="A17" s="281" t="s">
        <v>653</v>
      </c>
      <c r="B17" s="287" t="s">
        <v>654</v>
      </c>
      <c r="C17" s="312">
        <v>478.1</v>
      </c>
      <c r="D17" s="312">
        <v>43</v>
      </c>
      <c r="E17" s="288">
        <v>98.6</v>
      </c>
      <c r="F17" s="312">
        <v>4.6</v>
      </c>
      <c r="G17" s="312">
        <v>58</v>
      </c>
      <c r="H17" s="288">
        <v>54.6</v>
      </c>
      <c r="I17" s="340"/>
      <c r="J17" s="341"/>
      <c r="K17" s="342"/>
    </row>
    <row r="18" ht="15" spans="1:8">
      <c r="A18" s="339" t="s">
        <v>655</v>
      </c>
      <c r="C18" s="289"/>
      <c r="D18" s="289"/>
      <c r="E18" s="290"/>
      <c r="F18" s="289"/>
      <c r="G18" s="289"/>
      <c r="H18" s="290"/>
    </row>
    <row r="19" ht="15" spans="1:8">
      <c r="A19" s="339" t="s">
        <v>656</v>
      </c>
      <c r="C19" s="289"/>
      <c r="D19" s="289"/>
      <c r="E19" s="290"/>
      <c r="F19" s="289"/>
      <c r="G19" s="289"/>
      <c r="H19" s="290"/>
    </row>
    <row r="20" spans="1:1">
      <c r="A20" s="339" t="s">
        <v>657</v>
      </c>
    </row>
  </sheetData>
  <mergeCells count="17">
    <mergeCell ref="A1:K1"/>
    <mergeCell ref="C3:H3"/>
    <mergeCell ref="G4:H4"/>
    <mergeCell ref="I6:K6"/>
    <mergeCell ref="I7:K7"/>
    <mergeCell ref="I8:K8"/>
    <mergeCell ref="I9:K9"/>
    <mergeCell ref="I10:K10"/>
    <mergeCell ref="I11:K11"/>
    <mergeCell ref="I12:K12"/>
    <mergeCell ref="I13:K13"/>
    <mergeCell ref="I17:K17"/>
    <mergeCell ref="C4:C5"/>
    <mergeCell ref="D4:D5"/>
    <mergeCell ref="A3:B5"/>
    <mergeCell ref="I3:K5"/>
    <mergeCell ref="E4:F5"/>
  </mergeCells>
  <printOptions horizontalCentered="1"/>
  <pageMargins left="0.707638888888889" right="0.707638888888889" top="0.747916666666667" bottom="0.747916666666667" header="0.313888888888889" footer="0.313888888888889"/>
  <pageSetup paperSize="9" scale="87" fitToHeight="0" orientation="landscape" horizontalDpi="300" verticalDpi="300"/>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I48"/>
  <sheetViews>
    <sheetView workbookViewId="0">
      <selection activeCell="E16" sqref="E16"/>
    </sheetView>
  </sheetViews>
  <sheetFormatPr defaultColWidth="9" defaultRowHeight="13.5"/>
  <cols>
    <col min="1" max="1" width="6.375" style="4" customWidth="1"/>
    <col min="2" max="2" width="37.25" style="4" customWidth="1"/>
    <col min="3" max="3" width="9.75" style="302" customWidth="1"/>
    <col min="4" max="8" width="9.75" style="268" customWidth="1"/>
    <col min="9" max="9" width="34.875" style="4" customWidth="1"/>
    <col min="10" max="16384" width="9" style="4"/>
  </cols>
  <sheetData>
    <row r="1" ht="35.1" customHeight="1" spans="1:9">
      <c r="A1" s="270" t="s">
        <v>658</v>
      </c>
      <c r="B1" s="270"/>
      <c r="C1" s="303"/>
      <c r="D1" s="303"/>
      <c r="E1" s="303"/>
      <c r="F1" s="303"/>
      <c r="G1" s="303"/>
      <c r="H1" s="303"/>
      <c r="I1" s="270"/>
    </row>
    <row r="2" s="267" customFormat="1" spans="1:9">
      <c r="A2" s="267" t="s">
        <v>589</v>
      </c>
      <c r="C2" s="304"/>
      <c r="D2" s="271"/>
      <c r="E2" s="271"/>
      <c r="F2" s="271"/>
      <c r="G2" s="271"/>
      <c r="H2" s="271"/>
      <c r="I2" s="4"/>
    </row>
    <row r="3" s="300" customFormat="1" ht="18" customHeight="1" spans="1:9">
      <c r="A3" s="273" t="s">
        <v>212</v>
      </c>
      <c r="B3" s="273"/>
      <c r="C3" s="275" t="s">
        <v>111</v>
      </c>
      <c r="D3" s="275" t="s">
        <v>95</v>
      </c>
      <c r="E3" s="279" t="s">
        <v>659</v>
      </c>
      <c r="F3" s="275" t="s">
        <v>660</v>
      </c>
      <c r="G3" s="275"/>
      <c r="H3" s="275"/>
      <c r="I3" s="273" t="s">
        <v>51</v>
      </c>
    </row>
    <row r="4" s="300" customFormat="1" ht="18" customHeight="1" spans="1:9">
      <c r="A4" s="273"/>
      <c r="B4" s="273"/>
      <c r="C4" s="275"/>
      <c r="D4" s="275"/>
      <c r="E4" s="279"/>
      <c r="F4" s="279" t="s">
        <v>88</v>
      </c>
      <c r="G4" s="279" t="s">
        <v>661</v>
      </c>
      <c r="H4" s="279" t="s">
        <v>662</v>
      </c>
      <c r="I4" s="273"/>
    </row>
    <row r="5" s="301" customFormat="1" ht="18" customHeight="1" spans="1:9">
      <c r="A5" s="12" t="s">
        <v>31</v>
      </c>
      <c r="B5" s="12" t="s">
        <v>88</v>
      </c>
      <c r="C5" s="305"/>
      <c r="D5" s="305"/>
      <c r="E5" s="306"/>
      <c r="F5" s="307">
        <v>173400.05</v>
      </c>
      <c r="G5" s="307">
        <v>138720.04</v>
      </c>
      <c r="H5" s="275">
        <v>34680.01</v>
      </c>
      <c r="I5" s="281"/>
    </row>
    <row r="6" s="300" customFormat="1" ht="18" customHeight="1" spans="1:9">
      <c r="A6" s="308" t="s">
        <v>663</v>
      </c>
      <c r="B6" s="273" t="s">
        <v>664</v>
      </c>
      <c r="C6" s="307"/>
      <c r="D6" s="307"/>
      <c r="E6" s="279"/>
      <c r="F6" s="307">
        <f t="shared" ref="F6:H6" si="0">F7+F12+F18+F22</f>
        <v>41358.8</v>
      </c>
      <c r="G6" s="307">
        <f t="shared" si="0"/>
        <v>33087.04</v>
      </c>
      <c r="H6" s="307">
        <f t="shared" si="0"/>
        <v>8271.76</v>
      </c>
      <c r="I6" s="281"/>
    </row>
    <row r="7" s="300" customFormat="1" ht="18" customHeight="1" spans="1:9">
      <c r="A7" s="309">
        <v>1</v>
      </c>
      <c r="B7" s="273" t="s">
        <v>665</v>
      </c>
      <c r="C7" s="307"/>
      <c r="D7" s="307"/>
      <c r="E7" s="279"/>
      <c r="F7" s="307">
        <v>3421</v>
      </c>
      <c r="G7" s="307">
        <v>2736.8</v>
      </c>
      <c r="H7" s="279">
        <v>684.2</v>
      </c>
      <c r="I7" s="281"/>
    </row>
    <row r="8" s="301" customFormat="1" ht="18" customHeight="1" spans="1:9">
      <c r="A8" s="310">
        <v>1.1</v>
      </c>
      <c r="B8" s="287" t="s">
        <v>666</v>
      </c>
      <c r="C8" s="311" t="s">
        <v>139</v>
      </c>
      <c r="D8" s="312">
        <v>121</v>
      </c>
      <c r="E8" s="313">
        <v>15</v>
      </c>
      <c r="F8" s="314">
        <v>1815</v>
      </c>
      <c r="G8" s="314">
        <f t="shared" ref="G8:G10" si="1">F8*0.8</f>
        <v>1452</v>
      </c>
      <c r="H8" s="313">
        <f t="shared" ref="H8:H10" si="2">F8*0.2</f>
        <v>363</v>
      </c>
      <c r="I8" s="12"/>
    </row>
    <row r="9" s="301" customFormat="1" ht="18" customHeight="1" spans="1:9">
      <c r="A9" s="310">
        <v>1.2</v>
      </c>
      <c r="B9" s="287" t="s">
        <v>667</v>
      </c>
      <c r="C9" s="311" t="s">
        <v>130</v>
      </c>
      <c r="D9" s="312">
        <v>703</v>
      </c>
      <c r="E9" s="313">
        <v>1</v>
      </c>
      <c r="F9" s="314">
        <v>703</v>
      </c>
      <c r="G9" s="314">
        <f t="shared" si="1"/>
        <v>562.4</v>
      </c>
      <c r="H9" s="313">
        <f t="shared" si="2"/>
        <v>140.6</v>
      </c>
      <c r="I9" s="12"/>
    </row>
    <row r="10" s="301" customFormat="1" ht="18" customHeight="1" spans="1:9">
      <c r="A10" s="310">
        <v>1.3</v>
      </c>
      <c r="B10" s="287" t="s">
        <v>668</v>
      </c>
      <c r="C10" s="311" t="s">
        <v>126</v>
      </c>
      <c r="D10" s="312">
        <v>1806</v>
      </c>
      <c r="E10" s="313">
        <v>0.5</v>
      </c>
      <c r="F10" s="314">
        <v>903</v>
      </c>
      <c r="G10" s="314">
        <f t="shared" si="1"/>
        <v>722.4</v>
      </c>
      <c r="H10" s="313">
        <f t="shared" si="2"/>
        <v>180.6</v>
      </c>
      <c r="I10" s="12"/>
    </row>
    <row r="11" s="301" customFormat="1" ht="18" customHeight="1" spans="1:9">
      <c r="A11" s="310" t="s">
        <v>669</v>
      </c>
      <c r="B11" s="281" t="s">
        <v>607</v>
      </c>
      <c r="C11" s="312"/>
      <c r="D11" s="312"/>
      <c r="E11" s="313"/>
      <c r="F11" s="314"/>
      <c r="G11" s="314"/>
      <c r="H11" s="313"/>
      <c r="I11" s="12"/>
    </row>
    <row r="12" s="300" customFormat="1" ht="18" customHeight="1" spans="1:9">
      <c r="A12" s="307">
        <v>2</v>
      </c>
      <c r="B12" s="279" t="s">
        <v>670</v>
      </c>
      <c r="C12" s="307"/>
      <c r="D12" s="307"/>
      <c r="E12" s="315"/>
      <c r="F12" s="316">
        <v>32108.3</v>
      </c>
      <c r="G12" s="316">
        <v>25686.64</v>
      </c>
      <c r="H12" s="315">
        <v>6421.66</v>
      </c>
      <c r="I12" s="12"/>
    </row>
    <row r="13" ht="18" customHeight="1" spans="1:9">
      <c r="A13" s="312">
        <v>2.1</v>
      </c>
      <c r="B13" s="297" t="s">
        <v>671</v>
      </c>
      <c r="C13" s="288" t="s">
        <v>130</v>
      </c>
      <c r="D13" s="317">
        <v>505</v>
      </c>
      <c r="E13" s="313">
        <v>2.5</v>
      </c>
      <c r="F13" s="313">
        <v>1262.5</v>
      </c>
      <c r="G13" s="314">
        <f t="shared" ref="G13:G17" si="3">F13*0.8</f>
        <v>1010</v>
      </c>
      <c r="H13" s="313">
        <f t="shared" ref="H13:H17" si="4">F13*0.2</f>
        <v>252.5</v>
      </c>
      <c r="I13" s="298"/>
    </row>
    <row r="14" ht="18" customHeight="1" spans="1:9">
      <c r="A14" s="312">
        <v>2.2</v>
      </c>
      <c r="B14" s="297" t="s">
        <v>672</v>
      </c>
      <c r="C14" s="288" t="s">
        <v>130</v>
      </c>
      <c r="D14" s="317">
        <v>152</v>
      </c>
      <c r="E14" s="313">
        <v>1</v>
      </c>
      <c r="F14" s="313">
        <v>152</v>
      </c>
      <c r="G14" s="314">
        <f t="shared" si="3"/>
        <v>121.6</v>
      </c>
      <c r="H14" s="313">
        <f t="shared" si="4"/>
        <v>30.4</v>
      </c>
      <c r="I14" s="298"/>
    </row>
    <row r="15" ht="18" customHeight="1" spans="1:9">
      <c r="A15" s="312">
        <v>2.3</v>
      </c>
      <c r="B15" s="297" t="s">
        <v>673</v>
      </c>
      <c r="C15" s="288" t="s">
        <v>121</v>
      </c>
      <c r="D15" s="317">
        <v>750</v>
      </c>
      <c r="E15" s="313">
        <v>10</v>
      </c>
      <c r="F15" s="313">
        <v>7500</v>
      </c>
      <c r="G15" s="314">
        <f t="shared" si="3"/>
        <v>6000</v>
      </c>
      <c r="H15" s="313">
        <f t="shared" si="4"/>
        <v>1500</v>
      </c>
      <c r="I15" s="298"/>
    </row>
    <row r="16" ht="18" customHeight="1" spans="1:9">
      <c r="A16" s="312">
        <v>2.4</v>
      </c>
      <c r="B16" s="297" t="s">
        <v>674</v>
      </c>
      <c r="C16" s="288" t="s">
        <v>121</v>
      </c>
      <c r="D16" s="317">
        <v>974</v>
      </c>
      <c r="E16" s="313">
        <v>1</v>
      </c>
      <c r="F16" s="313">
        <v>974</v>
      </c>
      <c r="G16" s="314">
        <f t="shared" si="3"/>
        <v>779.2</v>
      </c>
      <c r="H16" s="313">
        <f t="shared" si="4"/>
        <v>194.8</v>
      </c>
      <c r="I16" s="298"/>
    </row>
    <row r="17" ht="18" customHeight="1" spans="1:9">
      <c r="A17" s="310">
        <v>2.5</v>
      </c>
      <c r="B17" s="281" t="s">
        <v>675</v>
      </c>
      <c r="C17" s="288"/>
      <c r="D17" s="317">
        <v>2554</v>
      </c>
      <c r="E17" s="313">
        <v>8.7</v>
      </c>
      <c r="F17" s="313">
        <v>22219.8</v>
      </c>
      <c r="G17" s="314">
        <f t="shared" si="3"/>
        <v>17775.84</v>
      </c>
      <c r="H17" s="313">
        <f t="shared" si="4"/>
        <v>4443.96</v>
      </c>
      <c r="I17" s="298"/>
    </row>
    <row r="18" s="300" customFormat="1" ht="18" customHeight="1" spans="1:9">
      <c r="A18" s="307">
        <v>3</v>
      </c>
      <c r="B18" s="279" t="s">
        <v>676</v>
      </c>
      <c r="C18" s="275"/>
      <c r="D18" s="275"/>
      <c r="E18" s="315"/>
      <c r="F18" s="315">
        <v>827</v>
      </c>
      <c r="G18" s="315">
        <v>661.6</v>
      </c>
      <c r="H18" s="315">
        <v>165.4</v>
      </c>
      <c r="I18" s="12"/>
    </row>
    <row r="19" ht="18" customHeight="1" spans="1:9">
      <c r="A19" s="312">
        <v>3.1</v>
      </c>
      <c r="B19" s="297" t="s">
        <v>677</v>
      </c>
      <c r="C19" s="288" t="s">
        <v>316</v>
      </c>
      <c r="D19" s="317">
        <v>121</v>
      </c>
      <c r="E19" s="313">
        <v>5</v>
      </c>
      <c r="F19" s="313">
        <v>605</v>
      </c>
      <c r="G19" s="314">
        <f t="shared" ref="G19:G24" si="5">F19*0.8</f>
        <v>484</v>
      </c>
      <c r="H19" s="313">
        <f t="shared" ref="H19:H24" si="6">F19*0.2</f>
        <v>121</v>
      </c>
      <c r="I19" s="298"/>
    </row>
    <row r="20" ht="18" customHeight="1" spans="1:9">
      <c r="A20" s="312">
        <v>3.2</v>
      </c>
      <c r="B20" s="297" t="s">
        <v>678</v>
      </c>
      <c r="C20" s="288" t="s">
        <v>316</v>
      </c>
      <c r="D20" s="317">
        <v>111</v>
      </c>
      <c r="E20" s="313">
        <v>2</v>
      </c>
      <c r="F20" s="313">
        <v>222</v>
      </c>
      <c r="G20" s="314">
        <f t="shared" si="5"/>
        <v>177.6</v>
      </c>
      <c r="H20" s="313">
        <f t="shared" si="6"/>
        <v>44.4</v>
      </c>
      <c r="I20" s="298"/>
    </row>
    <row r="21" ht="18" customHeight="1" spans="1:9">
      <c r="A21" s="310" t="s">
        <v>679</v>
      </c>
      <c r="B21" s="281" t="s">
        <v>607</v>
      </c>
      <c r="C21" s="288"/>
      <c r="D21" s="317"/>
      <c r="E21" s="313"/>
      <c r="F21" s="313"/>
      <c r="G21" s="313"/>
      <c r="H21" s="313"/>
      <c r="I21" s="298"/>
    </row>
    <row r="22" s="300" customFormat="1" ht="18" customHeight="1" spans="1:9">
      <c r="A22" s="307">
        <v>4</v>
      </c>
      <c r="B22" s="318" t="s">
        <v>680</v>
      </c>
      <c r="C22" s="275"/>
      <c r="D22" s="275"/>
      <c r="E22" s="315"/>
      <c r="F22" s="315">
        <v>5002.5</v>
      </c>
      <c r="G22" s="315">
        <v>4002</v>
      </c>
      <c r="H22" s="315">
        <v>1000.5</v>
      </c>
      <c r="I22" s="12"/>
    </row>
    <row r="23" ht="18" customHeight="1" spans="1:9">
      <c r="A23" s="312">
        <v>4.1</v>
      </c>
      <c r="B23" s="298" t="s">
        <v>681</v>
      </c>
      <c r="C23" s="288" t="s">
        <v>126</v>
      </c>
      <c r="D23" s="317">
        <v>4747</v>
      </c>
      <c r="E23" s="313">
        <v>1</v>
      </c>
      <c r="F23" s="313">
        <v>4747</v>
      </c>
      <c r="G23" s="314">
        <f t="shared" si="5"/>
        <v>3797.6</v>
      </c>
      <c r="H23" s="313">
        <f t="shared" si="6"/>
        <v>949.4</v>
      </c>
      <c r="I23" s="298"/>
    </row>
    <row r="24" ht="18" customHeight="1" spans="1:9">
      <c r="A24" s="312">
        <v>4.2</v>
      </c>
      <c r="B24" s="298" t="s">
        <v>682</v>
      </c>
      <c r="C24" s="288" t="s">
        <v>126</v>
      </c>
      <c r="D24" s="317">
        <v>511</v>
      </c>
      <c r="E24" s="313">
        <v>0.5</v>
      </c>
      <c r="F24" s="313">
        <v>255.5</v>
      </c>
      <c r="G24" s="314">
        <f t="shared" si="5"/>
        <v>204.4</v>
      </c>
      <c r="H24" s="313">
        <f t="shared" si="6"/>
        <v>51.1</v>
      </c>
      <c r="I24" s="298"/>
    </row>
    <row r="25" ht="18" customHeight="1" spans="1:9">
      <c r="A25" s="310" t="s">
        <v>683</v>
      </c>
      <c r="B25" s="281" t="s">
        <v>607</v>
      </c>
      <c r="C25" s="288"/>
      <c r="D25" s="288"/>
      <c r="E25" s="317"/>
      <c r="F25" s="317"/>
      <c r="G25" s="317"/>
      <c r="H25" s="317"/>
      <c r="I25" s="298"/>
    </row>
    <row r="26" s="300" customFormat="1" ht="18" customHeight="1" spans="1:9">
      <c r="A26" s="318" t="s">
        <v>684</v>
      </c>
      <c r="B26" s="318" t="s">
        <v>685</v>
      </c>
      <c r="C26" s="275"/>
      <c r="D26" s="275"/>
      <c r="E26" s="275"/>
      <c r="F26" s="305">
        <v>1463.28</v>
      </c>
      <c r="G26" s="316">
        <f>F26*0.8</f>
        <v>1170.624</v>
      </c>
      <c r="H26" s="315">
        <f>F26*0.2</f>
        <v>292.656</v>
      </c>
      <c r="I26" s="12"/>
    </row>
    <row r="27" s="300" customFormat="1" ht="18" customHeight="1" spans="1:9">
      <c r="A27" s="318">
        <v>1</v>
      </c>
      <c r="B27" s="319" t="s">
        <v>686</v>
      </c>
      <c r="C27" s="275"/>
      <c r="D27" s="275"/>
      <c r="E27" s="275"/>
      <c r="F27" s="275"/>
      <c r="G27" s="275"/>
      <c r="H27" s="275"/>
      <c r="I27" s="323" t="s">
        <v>687</v>
      </c>
    </row>
    <row r="28" s="301" customFormat="1" ht="18" customHeight="1" spans="1:9">
      <c r="A28" s="12">
        <v>1.1</v>
      </c>
      <c r="B28" s="320" t="s">
        <v>688</v>
      </c>
      <c r="C28" s="288" t="s">
        <v>143</v>
      </c>
      <c r="D28" s="288"/>
      <c r="E28" s="288"/>
      <c r="F28" s="288"/>
      <c r="G28" s="288"/>
      <c r="H28" s="288"/>
      <c r="I28" s="324"/>
    </row>
    <row r="29" s="300" customFormat="1" ht="18" customHeight="1" spans="1:9">
      <c r="A29" s="310" t="s">
        <v>669</v>
      </c>
      <c r="B29" s="281" t="s">
        <v>607</v>
      </c>
      <c r="C29" s="275"/>
      <c r="D29" s="305"/>
      <c r="E29" s="275"/>
      <c r="F29" s="275"/>
      <c r="G29" s="275"/>
      <c r="H29" s="275"/>
      <c r="I29" s="324"/>
    </row>
    <row r="30" s="267" customFormat="1" ht="18" customHeight="1" spans="1:9">
      <c r="A30" s="318">
        <v>2</v>
      </c>
      <c r="B30" s="321" t="s">
        <v>689</v>
      </c>
      <c r="C30" s="275"/>
      <c r="D30" s="305"/>
      <c r="E30" s="305"/>
      <c r="F30" s="305"/>
      <c r="G30" s="305"/>
      <c r="H30" s="305"/>
      <c r="I30" s="324"/>
    </row>
    <row r="31" ht="18" customHeight="1" spans="1:9">
      <c r="A31" s="12">
        <v>2.1</v>
      </c>
      <c r="B31" s="320" t="s">
        <v>688</v>
      </c>
      <c r="C31" s="288" t="s">
        <v>143</v>
      </c>
      <c r="D31" s="305">
        <v>2500</v>
      </c>
      <c r="E31" s="317">
        <v>1463.28</v>
      </c>
      <c r="F31" s="317">
        <v>1463.28</v>
      </c>
      <c r="G31" s="314">
        <f>F31*0.8</f>
        <v>1170.624</v>
      </c>
      <c r="H31" s="313">
        <f>F31*0.2</f>
        <v>292.656</v>
      </c>
      <c r="I31" s="324"/>
    </row>
    <row r="32" s="267" customFormat="1" ht="18" customHeight="1" spans="1:9">
      <c r="A32" s="310" t="s">
        <v>690</v>
      </c>
      <c r="B32" s="281" t="s">
        <v>607</v>
      </c>
      <c r="C32" s="275"/>
      <c r="D32" s="317"/>
      <c r="E32" s="305"/>
      <c r="F32" s="305"/>
      <c r="G32" s="305"/>
      <c r="H32" s="305"/>
      <c r="I32" s="324"/>
    </row>
    <row r="33" s="267" customFormat="1" ht="18" customHeight="1" spans="1:9">
      <c r="A33" s="318">
        <v>3</v>
      </c>
      <c r="B33" s="321" t="s">
        <v>691</v>
      </c>
      <c r="C33" s="275"/>
      <c r="D33" s="305"/>
      <c r="E33" s="305"/>
      <c r="F33" s="305"/>
      <c r="G33" s="305"/>
      <c r="H33" s="305"/>
      <c r="I33" s="324"/>
    </row>
    <row r="34" ht="18" customHeight="1" spans="1:9">
      <c r="A34" s="12">
        <v>3.1</v>
      </c>
      <c r="B34" s="320" t="s">
        <v>688</v>
      </c>
      <c r="C34" s="288" t="s">
        <v>143</v>
      </c>
      <c r="D34" s="317"/>
      <c r="E34" s="317"/>
      <c r="F34" s="317"/>
      <c r="G34" s="317"/>
      <c r="H34" s="317"/>
      <c r="I34" s="324"/>
    </row>
    <row r="35" ht="18" customHeight="1" spans="1:9">
      <c r="A35" s="310" t="s">
        <v>679</v>
      </c>
      <c r="B35" s="281" t="s">
        <v>607</v>
      </c>
      <c r="C35" s="288"/>
      <c r="D35" s="317"/>
      <c r="E35" s="317"/>
      <c r="F35" s="317"/>
      <c r="G35" s="317"/>
      <c r="H35" s="317"/>
      <c r="I35" s="325"/>
    </row>
    <row r="36" s="300" customFormat="1" ht="18" customHeight="1" spans="1:9">
      <c r="A36" s="318" t="s">
        <v>692</v>
      </c>
      <c r="B36" s="318" t="s">
        <v>693</v>
      </c>
      <c r="C36" s="275"/>
      <c r="D36" s="275"/>
      <c r="E36" s="275"/>
      <c r="F36" s="318">
        <v>58549.22</v>
      </c>
      <c r="G36" s="318">
        <v>46839.376</v>
      </c>
      <c r="H36" s="318">
        <v>11709.844</v>
      </c>
      <c r="I36" s="12"/>
    </row>
    <row r="37" s="267" customFormat="1" ht="18" customHeight="1" spans="1:9">
      <c r="A37" s="307">
        <v>1</v>
      </c>
      <c r="B37" s="321" t="s">
        <v>694</v>
      </c>
      <c r="C37" s="275"/>
      <c r="D37" s="305"/>
      <c r="E37" s="305"/>
      <c r="F37" s="305"/>
      <c r="G37" s="305"/>
      <c r="H37" s="305"/>
      <c r="I37" s="298"/>
    </row>
    <row r="38" s="267" customFormat="1" ht="18" customHeight="1" spans="1:9">
      <c r="A38" s="312">
        <v>1.1</v>
      </c>
      <c r="B38" s="298" t="s">
        <v>695</v>
      </c>
      <c r="C38" s="275"/>
      <c r="D38" s="305"/>
      <c r="E38" s="305"/>
      <c r="F38" s="305"/>
      <c r="G38" s="305"/>
      <c r="H38" s="305"/>
      <c r="I38" s="298"/>
    </row>
    <row r="39" ht="18" customHeight="1" spans="1:9">
      <c r="A39" s="310">
        <v>1.2</v>
      </c>
      <c r="B39" s="298" t="s">
        <v>696</v>
      </c>
      <c r="C39" s="288"/>
      <c r="D39" s="317"/>
      <c r="E39" s="317"/>
      <c r="F39" s="317"/>
      <c r="G39" s="317"/>
      <c r="H39" s="317"/>
      <c r="I39" s="298"/>
    </row>
    <row r="40" ht="78.75" customHeight="1" spans="1:9">
      <c r="A40" s="310">
        <v>1.3</v>
      </c>
      <c r="B40" s="4" t="s">
        <v>697</v>
      </c>
      <c r="C40" s="288" t="s">
        <v>317</v>
      </c>
      <c r="D40" s="317">
        <v>2107</v>
      </c>
      <c r="E40" s="317">
        <v>57021.22</v>
      </c>
      <c r="F40" s="317">
        <v>57021.22</v>
      </c>
      <c r="G40" s="314">
        <f>F40*0.8</f>
        <v>45616.976</v>
      </c>
      <c r="H40" s="313">
        <f>F40*0.2</f>
        <v>11404.244</v>
      </c>
      <c r="I40" s="326" t="s">
        <v>698</v>
      </c>
    </row>
    <row r="41" s="267" customFormat="1" ht="18" customHeight="1" spans="1:8">
      <c r="A41" s="309">
        <v>2</v>
      </c>
      <c r="B41" s="321" t="s">
        <v>699</v>
      </c>
      <c r="C41" s="275"/>
      <c r="D41" s="305">
        <v>5</v>
      </c>
      <c r="E41" s="305"/>
      <c r="F41" s="305"/>
      <c r="G41" s="305"/>
      <c r="H41" s="305"/>
    </row>
    <row r="42" ht="18" customHeight="1" spans="1:9">
      <c r="A42" s="309">
        <v>3</v>
      </c>
      <c r="B42" s="321" t="s">
        <v>700</v>
      </c>
      <c r="C42" s="288"/>
      <c r="D42" s="317"/>
      <c r="E42" s="317"/>
      <c r="F42" s="317"/>
      <c r="G42" s="317"/>
      <c r="H42" s="317"/>
      <c r="I42" s="298"/>
    </row>
    <row r="43" ht="54" customHeight="1" spans="1:9">
      <c r="A43" s="309">
        <v>4</v>
      </c>
      <c r="B43" s="321" t="s">
        <v>701</v>
      </c>
      <c r="C43" s="288" t="s">
        <v>121</v>
      </c>
      <c r="D43" s="317">
        <v>1</v>
      </c>
      <c r="E43" s="317">
        <v>1528</v>
      </c>
      <c r="F43" s="317">
        <v>1528</v>
      </c>
      <c r="G43" s="314">
        <f>F43*0.8</f>
        <v>1222.4</v>
      </c>
      <c r="H43" s="313">
        <f>F43*0.2</f>
        <v>305.6</v>
      </c>
      <c r="I43" s="326" t="s">
        <v>702</v>
      </c>
    </row>
    <row r="44" ht="18" customHeight="1" spans="1:9">
      <c r="A44" s="310" t="s">
        <v>653</v>
      </c>
      <c r="B44" s="281" t="s">
        <v>607</v>
      </c>
      <c r="C44" s="288"/>
      <c r="D44" s="317"/>
      <c r="E44" s="317"/>
      <c r="F44" s="317"/>
      <c r="G44" s="317"/>
      <c r="H44" s="317"/>
      <c r="I44" s="298"/>
    </row>
    <row r="45" ht="18" customHeight="1" spans="1:9">
      <c r="A45" s="318" t="s">
        <v>703</v>
      </c>
      <c r="B45" s="318" t="s">
        <v>704</v>
      </c>
      <c r="C45" s="288"/>
      <c r="D45" s="322">
        <v>1299.5</v>
      </c>
      <c r="E45" s="317">
        <v>42.5</v>
      </c>
      <c r="F45" s="305">
        <v>55228.75</v>
      </c>
      <c r="G45" s="316">
        <f>F45*0.8</f>
        <v>44183</v>
      </c>
      <c r="H45" s="315">
        <f>F45*0.2</f>
        <v>11045.75</v>
      </c>
      <c r="I45" s="298"/>
    </row>
    <row r="46" ht="18" customHeight="1" spans="1:9">
      <c r="A46" s="318" t="s">
        <v>705</v>
      </c>
      <c r="B46" s="318" t="s">
        <v>706</v>
      </c>
      <c r="C46" s="288"/>
      <c r="D46" s="322">
        <v>5600</v>
      </c>
      <c r="E46" s="317">
        <v>3</v>
      </c>
      <c r="F46" s="305">
        <v>16800</v>
      </c>
      <c r="G46" s="316">
        <f>F46*0.8</f>
        <v>13440</v>
      </c>
      <c r="H46" s="315">
        <f>F46*0.2</f>
        <v>3360</v>
      </c>
      <c r="I46" s="298"/>
    </row>
    <row r="47" ht="18" customHeight="1" spans="1:9">
      <c r="A47" s="310" t="s">
        <v>653</v>
      </c>
      <c r="B47" s="281" t="s">
        <v>607</v>
      </c>
      <c r="C47" s="288"/>
      <c r="D47" s="317"/>
      <c r="E47" s="317"/>
      <c r="F47" s="317"/>
      <c r="G47" s="317"/>
      <c r="H47" s="317"/>
      <c r="I47" s="298"/>
    </row>
    <row r="48" spans="1:1">
      <c r="A48" s="4" t="s">
        <v>707</v>
      </c>
    </row>
  </sheetData>
  <mergeCells count="8">
    <mergeCell ref="A1:I1"/>
    <mergeCell ref="F3:H3"/>
    <mergeCell ref="C3:C4"/>
    <mergeCell ref="D3:D4"/>
    <mergeCell ref="E3:E4"/>
    <mergeCell ref="I3:I4"/>
    <mergeCell ref="I27:I35"/>
    <mergeCell ref="A3:B4"/>
  </mergeCells>
  <printOptions horizontalCentered="1"/>
  <pageMargins left="0.707638888888889" right="0.707638888888889" top="0.747916666666667" bottom="0.747916666666667" header="0.313888888888889" footer="0.313888888888889"/>
  <pageSetup paperSize="9" scale="85" fitToHeight="0" orientation="landscape" horizontalDpi="300" verticalDpi="300"/>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K19"/>
  <sheetViews>
    <sheetView workbookViewId="0">
      <selection activeCell="I32" sqref="I32"/>
    </sheetView>
  </sheetViews>
  <sheetFormatPr defaultColWidth="9" defaultRowHeight="13.5"/>
  <cols>
    <col min="1" max="1" width="4.5" style="4" customWidth="1"/>
    <col min="2" max="2" width="10.25" style="4" customWidth="1"/>
    <col min="3" max="3" width="15.25" style="4" customWidth="1"/>
    <col min="4" max="7" width="10.625" style="268" customWidth="1"/>
    <col min="8" max="8" width="10.625" style="269" customWidth="1"/>
    <col min="9" max="9" width="10.625" style="268" customWidth="1"/>
    <col min="10" max="10" width="24.125" style="269" customWidth="1"/>
    <col min="11" max="11" width="15.625" style="4" customWidth="1"/>
    <col min="12" max="16384" width="9" style="4"/>
  </cols>
  <sheetData>
    <row r="1" ht="35.1" customHeight="1" spans="1:11">
      <c r="A1" s="270" t="s">
        <v>708</v>
      </c>
      <c r="B1" s="270"/>
      <c r="C1" s="270"/>
      <c r="D1" s="270"/>
      <c r="E1" s="270"/>
      <c r="F1" s="270"/>
      <c r="G1" s="270"/>
      <c r="H1" s="270"/>
      <c r="I1" s="270"/>
      <c r="J1" s="270"/>
      <c r="K1" s="270"/>
    </row>
    <row r="2" s="267" customFormat="1" spans="1:10">
      <c r="A2" s="267" t="s">
        <v>589</v>
      </c>
      <c r="D2" s="271"/>
      <c r="E2" s="271"/>
      <c r="F2" s="271"/>
      <c r="G2" s="271"/>
      <c r="H2" s="272"/>
      <c r="I2" s="271"/>
      <c r="J2" s="272"/>
    </row>
    <row r="3" s="267" customFormat="1" ht="24" customHeight="1" spans="1:11">
      <c r="A3" s="273" t="s">
        <v>31</v>
      </c>
      <c r="B3" s="273" t="s">
        <v>709</v>
      </c>
      <c r="C3" s="274" t="s">
        <v>710</v>
      </c>
      <c r="D3" s="275" t="s">
        <v>711</v>
      </c>
      <c r="E3" s="275"/>
      <c r="F3" s="275"/>
      <c r="G3" s="276" t="s">
        <v>712</v>
      </c>
      <c r="H3" s="277"/>
      <c r="I3" s="277"/>
      <c r="J3" s="292" t="s">
        <v>713</v>
      </c>
      <c r="K3" s="293" t="s">
        <v>51</v>
      </c>
    </row>
    <row r="4" s="267" customFormat="1" ht="24" customHeight="1" spans="1:11">
      <c r="A4" s="273"/>
      <c r="B4" s="273"/>
      <c r="C4" s="278"/>
      <c r="D4" s="275" t="s">
        <v>714</v>
      </c>
      <c r="E4" s="275" t="s">
        <v>715</v>
      </c>
      <c r="F4" s="275" t="s">
        <v>716</v>
      </c>
      <c r="G4" s="275" t="s">
        <v>714</v>
      </c>
      <c r="H4" s="275" t="s">
        <v>715</v>
      </c>
      <c r="I4" s="276" t="s">
        <v>716</v>
      </c>
      <c r="J4" s="292"/>
      <c r="K4" s="294" t="s">
        <v>51</v>
      </c>
    </row>
    <row r="5" s="267" customFormat="1" ht="21.75" customHeight="1" spans="1:11">
      <c r="A5" s="273"/>
      <c r="B5" s="273" t="s">
        <v>88</v>
      </c>
      <c r="C5" s="273"/>
      <c r="D5" s="275"/>
      <c r="E5" s="275"/>
      <c r="F5" s="275"/>
      <c r="G5" s="279"/>
      <c r="H5" s="280"/>
      <c r="I5" s="279"/>
      <c r="J5" s="295"/>
      <c r="K5" s="279"/>
    </row>
    <row r="6" ht="27" customHeight="1" spans="1:11">
      <c r="A6" s="281">
        <v>1</v>
      </c>
      <c r="B6" s="281" t="s">
        <v>239</v>
      </c>
      <c r="C6" s="281" t="s">
        <v>717</v>
      </c>
      <c r="D6" s="282"/>
      <c r="E6" s="283" t="s">
        <v>718</v>
      </c>
      <c r="F6" s="284"/>
      <c r="G6" s="285" t="s">
        <v>718</v>
      </c>
      <c r="H6" s="284"/>
      <c r="I6" s="282"/>
      <c r="J6" s="296" t="s">
        <v>719</v>
      </c>
      <c r="K6" s="281"/>
    </row>
    <row r="7" ht="18" customHeight="1" spans="1:11">
      <c r="A7" s="281"/>
      <c r="B7" s="281"/>
      <c r="C7" s="281" t="s">
        <v>720</v>
      </c>
      <c r="D7" s="283" t="s">
        <v>718</v>
      </c>
      <c r="E7" s="282"/>
      <c r="F7" s="284"/>
      <c r="G7" s="286"/>
      <c r="H7" s="283" t="s">
        <v>718</v>
      </c>
      <c r="I7" s="282"/>
      <c r="J7" s="297" t="s">
        <v>719</v>
      </c>
      <c r="K7" s="281"/>
    </row>
    <row r="8" ht="18" customHeight="1" spans="1:11">
      <c r="A8" s="281"/>
      <c r="B8" s="281"/>
      <c r="C8" s="281"/>
      <c r="D8" s="282"/>
      <c r="E8" s="282"/>
      <c r="F8" s="284"/>
      <c r="G8" s="286"/>
      <c r="H8" s="284"/>
      <c r="I8" s="282"/>
      <c r="J8" s="297"/>
      <c r="K8" s="281"/>
    </row>
    <row r="9" ht="18" customHeight="1" spans="1:11">
      <c r="A9" s="281"/>
      <c r="B9" s="281"/>
      <c r="C9" s="281"/>
      <c r="D9" s="282"/>
      <c r="E9" s="282"/>
      <c r="F9" s="287"/>
      <c r="G9" s="288"/>
      <c r="H9" s="284"/>
      <c r="I9" s="282"/>
      <c r="J9" s="296"/>
      <c r="K9" s="12"/>
    </row>
    <row r="10" ht="18" customHeight="1" spans="1:11">
      <c r="A10" s="281"/>
      <c r="B10" s="281"/>
      <c r="C10" s="281"/>
      <c r="D10" s="282"/>
      <c r="E10" s="282"/>
      <c r="F10" s="284"/>
      <c r="G10" s="288"/>
      <c r="H10" s="284"/>
      <c r="I10" s="282"/>
      <c r="J10" s="296"/>
      <c r="K10" s="12"/>
    </row>
    <row r="11" ht="18" customHeight="1" spans="1:11">
      <c r="A11" s="281"/>
      <c r="B11" s="281"/>
      <c r="C11" s="281"/>
      <c r="D11" s="282"/>
      <c r="E11" s="282"/>
      <c r="F11" s="284"/>
      <c r="G11" s="288"/>
      <c r="H11" s="284"/>
      <c r="I11" s="282"/>
      <c r="J11" s="296"/>
      <c r="K11" s="12"/>
    </row>
    <row r="12" ht="18" customHeight="1" spans="1:11">
      <c r="A12" s="281"/>
      <c r="B12" s="281"/>
      <c r="C12" s="281"/>
      <c r="D12" s="282"/>
      <c r="E12" s="282"/>
      <c r="F12" s="284"/>
      <c r="G12" s="288"/>
      <c r="H12" s="284"/>
      <c r="I12" s="282"/>
      <c r="J12" s="296"/>
      <c r="K12" s="12"/>
    </row>
    <row r="13" ht="18" customHeight="1" spans="1:11">
      <c r="A13" s="281"/>
      <c r="B13" s="281"/>
      <c r="C13" s="281"/>
      <c r="D13" s="282"/>
      <c r="E13" s="282"/>
      <c r="F13" s="287"/>
      <c r="G13" s="288"/>
      <c r="H13" s="284"/>
      <c r="I13" s="282"/>
      <c r="J13" s="296"/>
      <c r="K13" s="298"/>
    </row>
    <row r="14" ht="18" customHeight="1" spans="1:11">
      <c r="A14" s="281"/>
      <c r="B14" s="281"/>
      <c r="C14" s="281"/>
      <c r="D14" s="282"/>
      <c r="E14" s="282"/>
      <c r="F14" s="284"/>
      <c r="G14" s="288"/>
      <c r="H14" s="284"/>
      <c r="I14" s="282"/>
      <c r="J14" s="296"/>
      <c r="K14" s="298"/>
    </row>
    <row r="15" ht="18" customHeight="1" spans="1:11">
      <c r="A15" s="281"/>
      <c r="B15" s="281"/>
      <c r="C15" s="281"/>
      <c r="D15" s="282"/>
      <c r="E15" s="282"/>
      <c r="F15" s="284"/>
      <c r="G15" s="288"/>
      <c r="H15" s="284"/>
      <c r="I15" s="282"/>
      <c r="J15" s="296"/>
      <c r="K15" s="298"/>
    </row>
    <row r="16" ht="18" customHeight="1" spans="1:11">
      <c r="A16" s="281"/>
      <c r="B16" s="281"/>
      <c r="C16" s="281"/>
      <c r="D16" s="282"/>
      <c r="E16" s="282"/>
      <c r="F16" s="284"/>
      <c r="G16" s="288"/>
      <c r="H16" s="284"/>
      <c r="I16" s="282"/>
      <c r="J16" s="296"/>
      <c r="K16" s="298"/>
    </row>
    <row r="17" ht="18" customHeight="1" spans="1:11">
      <c r="A17" s="281"/>
      <c r="B17" s="281"/>
      <c r="C17" s="281"/>
      <c r="D17" s="282"/>
      <c r="E17" s="282"/>
      <c r="F17" s="287"/>
      <c r="G17" s="288"/>
      <c r="H17" s="284"/>
      <c r="I17" s="282"/>
      <c r="J17" s="296"/>
      <c r="K17" s="298"/>
    </row>
    <row r="18" ht="15" spans="1:10">
      <c r="A18" s="4" t="s">
        <v>721</v>
      </c>
      <c r="D18" s="289"/>
      <c r="E18" s="289"/>
      <c r="F18" s="289"/>
      <c r="G18" s="290"/>
      <c r="H18" s="291"/>
      <c r="I18" s="289"/>
      <c r="J18" s="299"/>
    </row>
    <row r="19" spans="1:1">
      <c r="A19" s="225" t="s">
        <v>722</v>
      </c>
    </row>
  </sheetData>
  <mergeCells count="14">
    <mergeCell ref="A1:K1"/>
    <mergeCell ref="D3:F3"/>
    <mergeCell ref="G3:I3"/>
    <mergeCell ref="A3:A4"/>
    <mergeCell ref="A6:A9"/>
    <mergeCell ref="A10:A13"/>
    <mergeCell ref="A14:A17"/>
    <mergeCell ref="B3:B4"/>
    <mergeCell ref="B6:B9"/>
    <mergeCell ref="B10:B13"/>
    <mergeCell ref="B14:B17"/>
    <mergeCell ref="C3:C4"/>
    <mergeCell ref="J3:J4"/>
    <mergeCell ref="K3:K4"/>
  </mergeCells>
  <printOptions horizontalCentered="1"/>
  <pageMargins left="0.707638888888889" right="0.707638888888889" top="0.747916666666667" bottom="0.747916666666667" header="0.313888888888889" footer="0.313888888888889"/>
  <pageSetup paperSize="9" fitToHeight="0" orientation="landscape" horizontalDpi="300" verticalDpi="300"/>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Q46"/>
  <sheetViews>
    <sheetView workbookViewId="0">
      <selection activeCell="A43" sqref="A43"/>
    </sheetView>
  </sheetViews>
  <sheetFormatPr defaultColWidth="9" defaultRowHeight="13.5"/>
  <cols>
    <col min="1" max="1" width="46.375" customWidth="1"/>
    <col min="2" max="2" width="48.375" customWidth="1"/>
    <col min="3" max="5" width="9" customWidth="1"/>
    <col min="6" max="6" width="8.625" customWidth="1"/>
    <col min="7" max="7" width="9.5" customWidth="1"/>
    <col min="8" max="8" width="10.25" customWidth="1"/>
    <col min="9" max="9" width="9.125" customWidth="1"/>
    <col min="10" max="10" width="10.25" customWidth="1"/>
    <col min="11" max="11" width="7.25" customWidth="1"/>
    <col min="12" max="12" width="9.375" customWidth="1"/>
    <col min="13" max="17" width="9" hidden="1" customWidth="1"/>
  </cols>
  <sheetData>
    <row r="1" spans="1:1">
      <c r="A1" s="226" t="s">
        <v>390</v>
      </c>
    </row>
    <row r="2" ht="33.75" customHeight="1" spans="1:12">
      <c r="A2" s="183" t="s">
        <v>723</v>
      </c>
      <c r="B2" s="183"/>
      <c r="C2" s="183"/>
      <c r="D2" s="183"/>
      <c r="E2" s="183"/>
      <c r="F2" s="183"/>
      <c r="G2" s="183"/>
      <c r="H2" s="183"/>
      <c r="I2" s="183"/>
      <c r="J2" s="183"/>
      <c r="K2" s="183"/>
      <c r="L2" s="183"/>
    </row>
    <row r="3" ht="19.5" customHeight="1" spans="1:11">
      <c r="A3" s="250"/>
      <c r="B3" s="250"/>
      <c r="C3" s="251" t="s">
        <v>724</v>
      </c>
      <c r="D3" s="251"/>
      <c r="E3" s="251"/>
      <c r="F3" s="251"/>
      <c r="G3" s="251"/>
      <c r="H3" s="251"/>
      <c r="I3" s="251"/>
      <c r="J3" s="251"/>
      <c r="K3" s="251"/>
    </row>
    <row r="4" ht="21.75" customHeight="1" spans="1:12">
      <c r="A4" s="186" t="s">
        <v>110</v>
      </c>
      <c r="B4" s="186" t="s">
        <v>725</v>
      </c>
      <c r="C4" s="186" t="s">
        <v>115</v>
      </c>
      <c r="D4" s="186"/>
      <c r="E4" s="186"/>
      <c r="F4" s="186"/>
      <c r="G4" s="186"/>
      <c r="H4" s="243" t="s">
        <v>726</v>
      </c>
      <c r="I4" s="208"/>
      <c r="J4" s="208"/>
      <c r="K4" s="208"/>
      <c r="L4" s="209"/>
    </row>
    <row r="5" ht="27.75" customHeight="1" spans="1:12">
      <c r="A5" s="186"/>
      <c r="B5" s="186"/>
      <c r="C5" s="186" t="s">
        <v>52</v>
      </c>
      <c r="D5" s="186" t="s">
        <v>395</v>
      </c>
      <c r="E5" s="186" t="s">
        <v>287</v>
      </c>
      <c r="F5" s="186" t="s">
        <v>727</v>
      </c>
      <c r="G5" s="186" t="s">
        <v>289</v>
      </c>
      <c r="H5" s="186" t="s">
        <v>52</v>
      </c>
      <c r="I5" s="186" t="s">
        <v>395</v>
      </c>
      <c r="J5" s="186" t="s">
        <v>287</v>
      </c>
      <c r="K5" s="186" t="s">
        <v>727</v>
      </c>
      <c r="L5" s="186" t="s">
        <v>289</v>
      </c>
    </row>
    <row r="6" s="240" customFormat="1" ht="23.25" customHeight="1" spans="1:12">
      <c r="A6" s="186" t="s">
        <v>397</v>
      </c>
      <c r="B6" s="186"/>
      <c r="C6" s="252" t="e">
        <f>#REF!+#REF!+C7+C12+C17+C20+C23+C27+C32+C34+C36</f>
        <v>#REF!</v>
      </c>
      <c r="D6" s="252" t="e">
        <f>#REF!+#REF!+D23+D27+D32+D34+D36</f>
        <v>#REF!</v>
      </c>
      <c r="E6" s="252" t="e">
        <f>#REF!+#REF!+E23+E27+E32+E34+E36</f>
        <v>#REF!</v>
      </c>
      <c r="F6" s="252" t="e">
        <f>#REF!+#REF!+F23+F27+F32+F34+F36</f>
        <v>#REF!</v>
      </c>
      <c r="G6" s="252" t="e">
        <f>#REF!+#REF!+G23+G27+G32+G34+G36</f>
        <v>#REF!</v>
      </c>
      <c r="H6" s="252" t="e">
        <f>#REF!+#REF!+H23+H27+H32+H34+H36</f>
        <v>#REF!</v>
      </c>
      <c r="I6" s="252" t="e">
        <f>#REF!+#REF!+I23+I27+I32+I34+I36</f>
        <v>#REF!</v>
      </c>
      <c r="J6" s="252" t="e">
        <f>#REF!+#REF!+J23+J27+J32+J34+J36</f>
        <v>#REF!</v>
      </c>
      <c r="K6" s="252" t="e">
        <f>#REF!+#REF!+K23+K27+K32+K34+K36</f>
        <v>#REF!</v>
      </c>
      <c r="L6" s="252" t="e">
        <f>#REF!+#REF!+L23+L27+L32+L34+L36</f>
        <v>#REF!</v>
      </c>
    </row>
    <row r="7" ht="25.5" customHeight="1" spans="1:16">
      <c r="A7" s="188" t="s">
        <v>728</v>
      </c>
      <c r="B7" s="196"/>
      <c r="C7" s="211"/>
      <c r="D7" s="211"/>
      <c r="E7" s="211"/>
      <c r="F7" s="211"/>
      <c r="G7" s="211"/>
      <c r="H7" s="211"/>
      <c r="I7" s="211"/>
      <c r="J7" s="211"/>
      <c r="K7" s="211"/>
      <c r="L7" s="261"/>
      <c r="M7" s="262" t="e">
        <f t="shared" ref="M7:M38" si="0">H7/C7*100</f>
        <v>#DIV/0!</v>
      </c>
      <c r="P7" t="e">
        <f t="shared" ref="P7:P38" si="1">M7*O7/100</f>
        <v>#DIV/0!</v>
      </c>
    </row>
    <row r="8" ht="49.5" customHeight="1" spans="1:16">
      <c r="A8" s="189" t="s">
        <v>413</v>
      </c>
      <c r="B8" s="190" t="s">
        <v>414</v>
      </c>
      <c r="C8" s="211">
        <f t="shared" ref="C8:E11" si="2">H8</f>
        <v>200</v>
      </c>
      <c r="D8" s="211">
        <f t="shared" si="2"/>
        <v>160</v>
      </c>
      <c r="E8" s="211">
        <f t="shared" si="2"/>
        <v>40</v>
      </c>
      <c r="F8" s="211"/>
      <c r="G8" s="211"/>
      <c r="H8" s="211">
        <v>200</v>
      </c>
      <c r="I8" s="211">
        <v>160</v>
      </c>
      <c r="J8" s="211">
        <v>40</v>
      </c>
      <c r="K8" s="211"/>
      <c r="L8" s="261"/>
      <c r="M8" s="262">
        <f t="shared" si="0"/>
        <v>100</v>
      </c>
      <c r="P8">
        <f t="shared" si="1"/>
        <v>0</v>
      </c>
    </row>
    <row r="9" ht="24" spans="1:16">
      <c r="A9" s="189" t="s">
        <v>262</v>
      </c>
      <c r="B9" s="190" t="s">
        <v>729</v>
      </c>
      <c r="C9" s="211">
        <f t="shared" si="2"/>
        <v>600</v>
      </c>
      <c r="D9" s="211">
        <f t="shared" si="2"/>
        <v>480</v>
      </c>
      <c r="E9" s="211">
        <f t="shared" si="2"/>
        <v>120</v>
      </c>
      <c r="F9" s="211"/>
      <c r="G9" s="211"/>
      <c r="H9" s="211">
        <v>600</v>
      </c>
      <c r="I9" s="211">
        <v>480</v>
      </c>
      <c r="J9" s="211">
        <v>120</v>
      </c>
      <c r="K9" s="211"/>
      <c r="L9" s="261"/>
      <c r="M9" s="262">
        <f t="shared" si="0"/>
        <v>100</v>
      </c>
      <c r="O9">
        <v>80</v>
      </c>
      <c r="P9">
        <f t="shared" si="1"/>
        <v>80</v>
      </c>
    </row>
    <row r="10" ht="36" spans="1:16">
      <c r="A10" s="189" t="s">
        <v>419</v>
      </c>
      <c r="B10" s="190" t="s">
        <v>730</v>
      </c>
      <c r="C10" s="211">
        <f t="shared" si="2"/>
        <v>700</v>
      </c>
      <c r="D10" s="211">
        <f t="shared" si="2"/>
        <v>560</v>
      </c>
      <c r="E10" s="211">
        <f t="shared" si="2"/>
        <v>140</v>
      </c>
      <c r="F10" s="211"/>
      <c r="G10" s="211"/>
      <c r="H10" s="211">
        <v>700</v>
      </c>
      <c r="I10" s="211">
        <v>560</v>
      </c>
      <c r="J10" s="211">
        <v>140</v>
      </c>
      <c r="K10" s="211"/>
      <c r="L10" s="261"/>
      <c r="M10" s="262">
        <f t="shared" si="0"/>
        <v>100</v>
      </c>
      <c r="O10">
        <v>448</v>
      </c>
      <c r="P10">
        <f t="shared" si="1"/>
        <v>448</v>
      </c>
    </row>
    <row r="11" ht="24" spans="1:16">
      <c r="A11" s="189" t="s">
        <v>423</v>
      </c>
      <c r="B11" s="190" t="s">
        <v>731</v>
      </c>
      <c r="C11" s="211">
        <f t="shared" si="2"/>
        <v>400</v>
      </c>
      <c r="D11" s="211">
        <f t="shared" si="2"/>
        <v>320</v>
      </c>
      <c r="E11" s="211">
        <f t="shared" si="2"/>
        <v>80</v>
      </c>
      <c r="F11" s="211"/>
      <c r="G11" s="211"/>
      <c r="H11" s="211">
        <v>400</v>
      </c>
      <c r="I11" s="211">
        <v>320</v>
      </c>
      <c r="J11" s="211">
        <v>80</v>
      </c>
      <c r="K11" s="211"/>
      <c r="L11" s="261"/>
      <c r="M11" s="262">
        <f t="shared" si="0"/>
        <v>100</v>
      </c>
      <c r="O11">
        <v>12</v>
      </c>
      <c r="P11">
        <f t="shared" si="1"/>
        <v>12</v>
      </c>
    </row>
    <row r="12" ht="14.25" spans="1:16">
      <c r="A12" s="188" t="s">
        <v>732</v>
      </c>
      <c r="B12" s="190"/>
      <c r="C12" s="211"/>
      <c r="D12" s="211"/>
      <c r="E12" s="211"/>
      <c r="F12" s="211"/>
      <c r="G12" s="211"/>
      <c r="H12" s="211"/>
      <c r="I12" s="211"/>
      <c r="J12" s="211"/>
      <c r="K12" s="211"/>
      <c r="L12" s="261"/>
      <c r="M12" s="262" t="e">
        <f t="shared" si="0"/>
        <v>#DIV/0!</v>
      </c>
      <c r="P12" t="e">
        <f t="shared" si="1"/>
        <v>#DIV/0!</v>
      </c>
    </row>
    <row r="13" ht="24" spans="1:16">
      <c r="A13" s="189" t="s">
        <v>427</v>
      </c>
      <c r="B13" s="190" t="s">
        <v>733</v>
      </c>
      <c r="C13" s="211">
        <f>H13</f>
        <v>500</v>
      </c>
      <c r="D13" s="211">
        <f>I13</f>
        <v>400</v>
      </c>
      <c r="E13" s="211">
        <f>J13</f>
        <v>100</v>
      </c>
      <c r="F13" s="211"/>
      <c r="G13" s="211"/>
      <c r="H13" s="211">
        <v>500</v>
      </c>
      <c r="I13" s="211">
        <v>400</v>
      </c>
      <c r="J13" s="211">
        <v>100</v>
      </c>
      <c r="K13" s="211"/>
      <c r="L13" s="261"/>
      <c r="M13" s="262">
        <f t="shared" si="0"/>
        <v>100</v>
      </c>
      <c r="O13">
        <v>16</v>
      </c>
      <c r="P13">
        <f t="shared" si="1"/>
        <v>16</v>
      </c>
    </row>
    <row r="14" ht="24" spans="1:16">
      <c r="A14" s="189" t="s">
        <v>430</v>
      </c>
      <c r="B14" s="190" t="s">
        <v>734</v>
      </c>
      <c r="C14" s="211">
        <f t="shared" ref="C14:E16" si="3">H14</f>
        <v>4000</v>
      </c>
      <c r="D14" s="211">
        <f t="shared" si="3"/>
        <v>3200</v>
      </c>
      <c r="E14" s="211">
        <f t="shared" si="3"/>
        <v>800</v>
      </c>
      <c r="F14" s="211"/>
      <c r="G14" s="211"/>
      <c r="H14" s="211">
        <v>4000</v>
      </c>
      <c r="I14" s="211">
        <v>3200</v>
      </c>
      <c r="J14" s="211">
        <v>800</v>
      </c>
      <c r="K14" s="211"/>
      <c r="L14" s="261"/>
      <c r="M14" s="262">
        <f t="shared" si="0"/>
        <v>100</v>
      </c>
      <c r="O14">
        <v>56</v>
      </c>
      <c r="P14">
        <f t="shared" si="1"/>
        <v>56</v>
      </c>
    </row>
    <row r="15" ht="14.25" spans="1:16">
      <c r="A15" s="189" t="s">
        <v>434</v>
      </c>
      <c r="B15" s="190" t="s">
        <v>435</v>
      </c>
      <c r="C15" s="211">
        <f t="shared" si="3"/>
        <v>200</v>
      </c>
      <c r="D15" s="211">
        <f t="shared" si="3"/>
        <v>160</v>
      </c>
      <c r="E15" s="211">
        <f t="shared" si="3"/>
        <v>40</v>
      </c>
      <c r="F15" s="211"/>
      <c r="G15" s="211"/>
      <c r="H15" s="211">
        <v>200</v>
      </c>
      <c r="I15" s="211">
        <v>160</v>
      </c>
      <c r="J15" s="211">
        <v>40</v>
      </c>
      <c r="K15" s="211"/>
      <c r="L15" s="261"/>
      <c r="M15" s="262">
        <f t="shared" si="0"/>
        <v>100</v>
      </c>
      <c r="P15">
        <f t="shared" si="1"/>
        <v>0</v>
      </c>
    </row>
    <row r="16" ht="14.25" spans="1:16">
      <c r="A16" s="189" t="s">
        <v>438</v>
      </c>
      <c r="B16" s="190" t="s">
        <v>439</v>
      </c>
      <c r="C16" s="211">
        <f t="shared" si="3"/>
        <v>600</v>
      </c>
      <c r="D16" s="211">
        <f t="shared" si="3"/>
        <v>480</v>
      </c>
      <c r="E16" s="211">
        <f t="shared" si="3"/>
        <v>120</v>
      </c>
      <c r="F16" s="211"/>
      <c r="G16" s="211"/>
      <c r="H16" s="211">
        <v>600</v>
      </c>
      <c r="I16" s="211">
        <v>480</v>
      </c>
      <c r="J16" s="211">
        <v>120</v>
      </c>
      <c r="K16" s="211"/>
      <c r="L16" s="261"/>
      <c r="M16" s="262">
        <f t="shared" si="0"/>
        <v>100</v>
      </c>
      <c r="P16">
        <f t="shared" si="1"/>
        <v>0</v>
      </c>
    </row>
    <row r="17" ht="14.25" spans="1:16">
      <c r="A17" s="188" t="s">
        <v>735</v>
      </c>
      <c r="B17" s="196"/>
      <c r="C17" s="211"/>
      <c r="D17" s="211"/>
      <c r="E17" s="211"/>
      <c r="F17" s="211"/>
      <c r="G17" s="211"/>
      <c r="H17" s="211"/>
      <c r="I17" s="211"/>
      <c r="J17" s="211"/>
      <c r="K17" s="211"/>
      <c r="L17" s="261"/>
      <c r="M17" s="262" t="e">
        <f t="shared" si="0"/>
        <v>#DIV/0!</v>
      </c>
      <c r="P17" t="e">
        <f t="shared" si="1"/>
        <v>#DIV/0!</v>
      </c>
    </row>
    <row r="18" ht="14.25" spans="1:16">
      <c r="A18" s="189" t="s">
        <v>442</v>
      </c>
      <c r="B18" s="190" t="s">
        <v>443</v>
      </c>
      <c r="C18" s="211">
        <f t="shared" ref="C18:E19" si="4">H18</f>
        <v>1500</v>
      </c>
      <c r="D18" s="211">
        <f t="shared" si="4"/>
        <v>750</v>
      </c>
      <c r="E18" s="211">
        <f t="shared" si="4"/>
        <v>750</v>
      </c>
      <c r="F18" s="211"/>
      <c r="G18" s="211"/>
      <c r="H18" s="211">
        <v>1500</v>
      </c>
      <c r="I18" s="211">
        <v>750</v>
      </c>
      <c r="J18" s="211">
        <v>750</v>
      </c>
      <c r="K18" s="211"/>
      <c r="L18" s="261"/>
      <c r="M18" s="262">
        <f t="shared" si="0"/>
        <v>100</v>
      </c>
      <c r="P18">
        <f t="shared" si="1"/>
        <v>0</v>
      </c>
    </row>
    <row r="19" ht="48" spans="1:16">
      <c r="A19" s="189" t="s">
        <v>444</v>
      </c>
      <c r="B19" s="190" t="s">
        <v>736</v>
      </c>
      <c r="C19" s="211">
        <f t="shared" si="4"/>
        <v>28000</v>
      </c>
      <c r="D19" s="211">
        <f t="shared" si="4"/>
        <v>22400</v>
      </c>
      <c r="E19" s="211">
        <f t="shared" si="4"/>
        <v>5600</v>
      </c>
      <c r="F19" s="211"/>
      <c r="G19" s="211"/>
      <c r="H19" s="211">
        <v>28000</v>
      </c>
      <c r="I19" s="211">
        <v>22400</v>
      </c>
      <c r="J19" s="211">
        <v>5600</v>
      </c>
      <c r="K19" s="211"/>
      <c r="L19" s="261"/>
      <c r="M19" s="262">
        <f t="shared" si="0"/>
        <v>100</v>
      </c>
      <c r="O19">
        <v>143</v>
      </c>
      <c r="P19">
        <f t="shared" si="1"/>
        <v>143</v>
      </c>
    </row>
    <row r="20" ht="14.25" spans="1:16">
      <c r="A20" s="188" t="s">
        <v>737</v>
      </c>
      <c r="B20" s="196"/>
      <c r="C20" s="211"/>
      <c r="D20" s="211"/>
      <c r="E20" s="211"/>
      <c r="F20" s="211"/>
      <c r="G20" s="211"/>
      <c r="H20" s="211"/>
      <c r="I20" s="211"/>
      <c r="J20" s="211"/>
      <c r="K20" s="211"/>
      <c r="L20" s="261"/>
      <c r="M20" s="262" t="e">
        <f t="shared" si="0"/>
        <v>#DIV/0!</v>
      </c>
      <c r="P20" t="e">
        <f t="shared" si="1"/>
        <v>#DIV/0!</v>
      </c>
    </row>
    <row r="21" ht="24" spans="1:16">
      <c r="A21" s="189" t="s">
        <v>450</v>
      </c>
      <c r="B21" s="190" t="s">
        <v>738</v>
      </c>
      <c r="C21" s="211">
        <f t="shared" ref="C21:E35" si="5">H21</f>
        <v>20000</v>
      </c>
      <c r="D21" s="211">
        <f t="shared" si="5"/>
        <v>16000</v>
      </c>
      <c r="E21" s="211">
        <f t="shared" si="5"/>
        <v>4000</v>
      </c>
      <c r="F21" s="211"/>
      <c r="G21" s="211"/>
      <c r="H21" s="211">
        <v>20000</v>
      </c>
      <c r="I21" s="211">
        <v>16000</v>
      </c>
      <c r="J21" s="211">
        <v>4000</v>
      </c>
      <c r="K21" s="211"/>
      <c r="L21" s="261"/>
      <c r="M21" s="262">
        <f t="shared" si="0"/>
        <v>100</v>
      </c>
      <c r="O21">
        <v>112</v>
      </c>
      <c r="P21">
        <f t="shared" si="1"/>
        <v>112</v>
      </c>
    </row>
    <row r="22" ht="14.25" spans="1:16">
      <c r="A22" s="189" t="s">
        <v>454</v>
      </c>
      <c r="B22" s="190" t="s">
        <v>739</v>
      </c>
      <c r="C22" s="211">
        <f t="shared" si="5"/>
        <v>1350</v>
      </c>
      <c r="D22" s="211">
        <f t="shared" si="5"/>
        <v>1080</v>
      </c>
      <c r="E22" s="211">
        <f t="shared" si="5"/>
        <v>270</v>
      </c>
      <c r="F22" s="211"/>
      <c r="G22" s="211"/>
      <c r="H22" s="211">
        <v>1350</v>
      </c>
      <c r="I22" s="211">
        <v>1080</v>
      </c>
      <c r="J22" s="211">
        <v>270</v>
      </c>
      <c r="K22" s="211"/>
      <c r="L22" s="261"/>
      <c r="M22" s="262">
        <f t="shared" si="0"/>
        <v>100</v>
      </c>
      <c r="O22">
        <v>972</v>
      </c>
      <c r="P22">
        <f t="shared" si="1"/>
        <v>972</v>
      </c>
    </row>
    <row r="23" s="248" customFormat="1" ht="14.25" spans="1:16">
      <c r="A23" s="188" t="s">
        <v>740</v>
      </c>
      <c r="B23" s="196"/>
      <c r="C23" s="253">
        <f t="shared" si="5"/>
        <v>13750</v>
      </c>
      <c r="D23" s="253">
        <f t="shared" si="5"/>
        <v>11000</v>
      </c>
      <c r="E23" s="253">
        <f t="shared" si="5"/>
        <v>2750</v>
      </c>
      <c r="F23" s="253"/>
      <c r="G23" s="253"/>
      <c r="H23" s="253">
        <v>13750</v>
      </c>
      <c r="I23" s="253">
        <v>11000</v>
      </c>
      <c r="J23" s="253">
        <v>2750</v>
      </c>
      <c r="K23" s="253"/>
      <c r="L23" s="263"/>
      <c r="M23" s="264">
        <f t="shared" si="0"/>
        <v>100</v>
      </c>
      <c r="P23" s="249">
        <f t="shared" si="1"/>
        <v>0</v>
      </c>
    </row>
    <row r="24" ht="24" spans="1:16">
      <c r="A24" s="189" t="s">
        <v>462</v>
      </c>
      <c r="B24" s="190" t="s">
        <v>463</v>
      </c>
      <c r="C24" s="211">
        <f t="shared" si="5"/>
        <v>7500</v>
      </c>
      <c r="D24" s="211">
        <f t="shared" si="5"/>
        <v>6000</v>
      </c>
      <c r="E24" s="211">
        <f t="shared" si="5"/>
        <v>1500</v>
      </c>
      <c r="F24" s="211"/>
      <c r="G24" s="211"/>
      <c r="H24" s="211">
        <v>7500</v>
      </c>
      <c r="I24" s="211">
        <v>6000</v>
      </c>
      <c r="J24" s="211">
        <v>1500</v>
      </c>
      <c r="K24" s="211"/>
      <c r="L24" s="261"/>
      <c r="M24" s="262">
        <f t="shared" si="0"/>
        <v>100</v>
      </c>
      <c r="P24">
        <f t="shared" si="1"/>
        <v>0</v>
      </c>
    </row>
    <row r="25" s="240" customFormat="1" spans="1:16">
      <c r="A25" s="189" t="s">
        <v>464</v>
      </c>
      <c r="B25" s="190" t="s">
        <v>741</v>
      </c>
      <c r="C25" s="211">
        <f t="shared" si="5"/>
        <v>4750</v>
      </c>
      <c r="D25" s="211">
        <f t="shared" si="5"/>
        <v>3800</v>
      </c>
      <c r="E25" s="211">
        <f t="shared" si="5"/>
        <v>950</v>
      </c>
      <c r="F25" s="211"/>
      <c r="G25" s="211"/>
      <c r="H25" s="211">
        <v>4750</v>
      </c>
      <c r="I25" s="211">
        <v>3800</v>
      </c>
      <c r="J25" s="211">
        <v>950</v>
      </c>
      <c r="K25" s="211"/>
      <c r="L25" s="265"/>
      <c r="M25" s="262">
        <f t="shared" si="0"/>
        <v>100</v>
      </c>
      <c r="P25">
        <f t="shared" si="1"/>
        <v>0</v>
      </c>
    </row>
    <row r="26" ht="24" spans="1:16">
      <c r="A26" s="189" t="s">
        <v>330</v>
      </c>
      <c r="B26" s="190" t="s">
        <v>466</v>
      </c>
      <c r="C26" s="211">
        <f t="shared" si="5"/>
        <v>500</v>
      </c>
      <c r="D26" s="211">
        <f t="shared" si="5"/>
        <v>400</v>
      </c>
      <c r="E26" s="211">
        <f t="shared" si="5"/>
        <v>100</v>
      </c>
      <c r="F26" s="211"/>
      <c r="G26" s="211"/>
      <c r="H26" s="211">
        <v>500</v>
      </c>
      <c r="I26" s="211">
        <v>400</v>
      </c>
      <c r="J26" s="211">
        <v>100</v>
      </c>
      <c r="K26" s="211"/>
      <c r="L26" s="261"/>
      <c r="M26" s="262">
        <f t="shared" si="0"/>
        <v>100</v>
      </c>
      <c r="P26">
        <f t="shared" si="1"/>
        <v>0</v>
      </c>
    </row>
    <row r="27" s="249" customFormat="1" ht="14.25" spans="1:16">
      <c r="A27" s="188" t="s">
        <v>742</v>
      </c>
      <c r="B27" s="196"/>
      <c r="C27" s="253">
        <f>SUM(C28:C31)</f>
        <v>18400</v>
      </c>
      <c r="D27" s="253">
        <f t="shared" ref="D27:L27" si="6">SUM(D28:D31)</f>
        <v>14720</v>
      </c>
      <c r="E27" s="253">
        <f t="shared" si="6"/>
        <v>3680</v>
      </c>
      <c r="F27" s="253">
        <f t="shared" si="6"/>
        <v>0</v>
      </c>
      <c r="G27" s="253">
        <f t="shared" si="6"/>
        <v>0</v>
      </c>
      <c r="H27" s="253">
        <f t="shared" si="6"/>
        <v>18400</v>
      </c>
      <c r="I27" s="253">
        <f t="shared" si="6"/>
        <v>14720</v>
      </c>
      <c r="J27" s="253">
        <f t="shared" si="6"/>
        <v>3680</v>
      </c>
      <c r="K27" s="253">
        <f t="shared" si="6"/>
        <v>0</v>
      </c>
      <c r="L27" s="253">
        <f t="shared" si="6"/>
        <v>0</v>
      </c>
      <c r="M27" s="264">
        <f t="shared" si="0"/>
        <v>100</v>
      </c>
      <c r="P27" s="249">
        <f t="shared" si="1"/>
        <v>0</v>
      </c>
    </row>
    <row r="28" ht="14.25" spans="1:16">
      <c r="A28" s="189" t="s">
        <v>472</v>
      </c>
      <c r="B28" s="189" t="s">
        <v>743</v>
      </c>
      <c r="C28" s="211">
        <v>6450</v>
      </c>
      <c r="D28" s="211">
        <v>5160</v>
      </c>
      <c r="E28" s="211">
        <v>1290</v>
      </c>
      <c r="F28" s="211"/>
      <c r="G28" s="211"/>
      <c r="H28" s="211">
        <f t="shared" ref="H28:J31" si="7">C28</f>
        <v>6450</v>
      </c>
      <c r="I28" s="211">
        <f t="shared" si="7"/>
        <v>5160</v>
      </c>
      <c r="J28" s="211">
        <f t="shared" si="7"/>
        <v>1290</v>
      </c>
      <c r="K28" s="211"/>
      <c r="L28" s="261"/>
      <c r="M28" s="262">
        <f t="shared" si="0"/>
        <v>100</v>
      </c>
      <c r="O28">
        <v>3000</v>
      </c>
      <c r="P28">
        <f t="shared" si="1"/>
        <v>3000</v>
      </c>
    </row>
    <row r="29" ht="14.25" spans="1:16">
      <c r="A29" s="189" t="s">
        <v>474</v>
      </c>
      <c r="B29" s="189" t="s">
        <v>744</v>
      </c>
      <c r="C29" s="211">
        <v>7800</v>
      </c>
      <c r="D29" s="211">
        <v>6240</v>
      </c>
      <c r="E29" s="211">
        <v>1560</v>
      </c>
      <c r="F29" s="211"/>
      <c r="G29" s="211"/>
      <c r="H29" s="211">
        <f t="shared" si="7"/>
        <v>7800</v>
      </c>
      <c r="I29" s="211">
        <f t="shared" si="7"/>
        <v>6240</v>
      </c>
      <c r="J29" s="211">
        <f t="shared" si="7"/>
        <v>1560</v>
      </c>
      <c r="K29" s="211"/>
      <c r="L29" s="261"/>
      <c r="M29" s="262">
        <f t="shared" si="0"/>
        <v>100</v>
      </c>
      <c r="O29">
        <v>3600</v>
      </c>
      <c r="P29">
        <f t="shared" si="1"/>
        <v>3600</v>
      </c>
    </row>
    <row r="30" ht="14.25" spans="1:16">
      <c r="A30" s="189" t="s">
        <v>476</v>
      </c>
      <c r="B30" s="189" t="s">
        <v>745</v>
      </c>
      <c r="C30" s="211">
        <v>2050</v>
      </c>
      <c r="D30" s="211">
        <v>1640</v>
      </c>
      <c r="E30" s="211">
        <v>410</v>
      </c>
      <c r="F30" s="211"/>
      <c r="G30" s="211"/>
      <c r="H30" s="211">
        <f t="shared" si="7"/>
        <v>2050</v>
      </c>
      <c r="I30" s="211">
        <f t="shared" si="7"/>
        <v>1640</v>
      </c>
      <c r="J30" s="211">
        <f t="shared" si="7"/>
        <v>410</v>
      </c>
      <c r="K30" s="211"/>
      <c r="L30" s="261"/>
      <c r="M30" s="262">
        <f t="shared" si="0"/>
        <v>100</v>
      </c>
      <c r="O30">
        <v>1000</v>
      </c>
      <c r="P30">
        <f t="shared" si="1"/>
        <v>1000</v>
      </c>
    </row>
    <row r="31" ht="14.25" spans="1:16">
      <c r="A31" s="189" t="s">
        <v>478</v>
      </c>
      <c r="B31" s="189" t="s">
        <v>746</v>
      </c>
      <c r="C31" s="211">
        <v>2100</v>
      </c>
      <c r="D31" s="211">
        <v>1680</v>
      </c>
      <c r="E31" s="211">
        <v>420</v>
      </c>
      <c r="F31" s="211"/>
      <c r="G31" s="211"/>
      <c r="H31" s="211">
        <f t="shared" si="7"/>
        <v>2100</v>
      </c>
      <c r="I31" s="211">
        <f t="shared" si="7"/>
        <v>1680</v>
      </c>
      <c r="J31" s="211">
        <f t="shared" si="7"/>
        <v>420</v>
      </c>
      <c r="K31" s="211"/>
      <c r="L31" s="261"/>
      <c r="M31" s="262">
        <f t="shared" si="0"/>
        <v>100</v>
      </c>
      <c r="O31">
        <v>1000</v>
      </c>
      <c r="P31">
        <f t="shared" si="1"/>
        <v>1000</v>
      </c>
    </row>
    <row r="32" s="249" customFormat="1" ht="14.25" spans="1:16">
      <c r="A32" s="188" t="s">
        <v>747</v>
      </c>
      <c r="B32" s="196"/>
      <c r="C32" s="253">
        <f>SUM(C33)</f>
        <v>8000</v>
      </c>
      <c r="D32" s="253">
        <f t="shared" ref="D32:K32" si="8">SUM(D33)</f>
        <v>7200</v>
      </c>
      <c r="E32" s="253">
        <f t="shared" si="8"/>
        <v>800</v>
      </c>
      <c r="F32" s="253">
        <f t="shared" si="8"/>
        <v>0</v>
      </c>
      <c r="G32" s="253">
        <f t="shared" si="8"/>
        <v>0</v>
      </c>
      <c r="H32" s="253">
        <f t="shared" si="8"/>
        <v>8000</v>
      </c>
      <c r="I32" s="253">
        <f t="shared" si="8"/>
        <v>7200</v>
      </c>
      <c r="J32" s="253">
        <f t="shared" si="8"/>
        <v>800</v>
      </c>
      <c r="K32" s="253">
        <f t="shared" si="8"/>
        <v>0</v>
      </c>
      <c r="L32" s="266"/>
      <c r="M32" s="264">
        <f t="shared" si="0"/>
        <v>100</v>
      </c>
      <c r="P32" s="249">
        <f t="shared" si="1"/>
        <v>0</v>
      </c>
    </row>
    <row r="33" ht="24" spans="1:16">
      <c r="A33" s="189" t="s">
        <v>480</v>
      </c>
      <c r="B33" s="190" t="s">
        <v>748</v>
      </c>
      <c r="C33" s="211">
        <v>8000</v>
      </c>
      <c r="D33" s="211">
        <v>7200</v>
      </c>
      <c r="E33" s="211">
        <v>800</v>
      </c>
      <c r="F33" s="211"/>
      <c r="G33" s="211"/>
      <c r="H33" s="211">
        <f>C33</f>
        <v>8000</v>
      </c>
      <c r="I33" s="211">
        <f>D33</f>
        <v>7200</v>
      </c>
      <c r="J33" s="211">
        <f>E33</f>
        <v>800</v>
      </c>
      <c r="K33" s="211"/>
      <c r="L33" s="261"/>
      <c r="M33" s="262">
        <f t="shared" si="0"/>
        <v>100</v>
      </c>
      <c r="O33">
        <v>500</v>
      </c>
      <c r="P33">
        <f t="shared" si="1"/>
        <v>500</v>
      </c>
    </row>
    <row r="34" s="249" customFormat="1" ht="14.25" spans="1:16">
      <c r="A34" s="188" t="s">
        <v>749</v>
      </c>
      <c r="B34" s="196"/>
      <c r="C34" s="253">
        <f t="shared" si="5"/>
        <v>12500</v>
      </c>
      <c r="D34" s="253">
        <f t="shared" si="5"/>
        <v>0</v>
      </c>
      <c r="E34" s="253">
        <f t="shared" si="5"/>
        <v>12500</v>
      </c>
      <c r="F34" s="253"/>
      <c r="G34" s="253"/>
      <c r="H34" s="253">
        <v>12500</v>
      </c>
      <c r="I34" s="253">
        <v>0</v>
      </c>
      <c r="J34" s="253">
        <v>12500</v>
      </c>
      <c r="K34" s="253"/>
      <c r="L34" s="266"/>
      <c r="M34" s="264">
        <f t="shared" si="0"/>
        <v>100</v>
      </c>
      <c r="P34" s="249">
        <f t="shared" si="1"/>
        <v>0</v>
      </c>
    </row>
    <row r="35" ht="24" spans="1:16">
      <c r="A35" s="189" t="s">
        <v>485</v>
      </c>
      <c r="B35" s="190" t="s">
        <v>750</v>
      </c>
      <c r="C35" s="211">
        <f t="shared" si="5"/>
        <v>12500</v>
      </c>
      <c r="D35" s="211">
        <f t="shared" si="5"/>
        <v>0</v>
      </c>
      <c r="E35" s="211">
        <f t="shared" si="5"/>
        <v>12500</v>
      </c>
      <c r="F35" s="211"/>
      <c r="G35" s="211"/>
      <c r="H35" s="211">
        <v>12500</v>
      </c>
      <c r="I35" s="211"/>
      <c r="J35" s="211">
        <v>12500</v>
      </c>
      <c r="K35" s="211"/>
      <c r="L35" s="261"/>
      <c r="M35" s="262">
        <f t="shared" si="0"/>
        <v>100</v>
      </c>
      <c r="O35">
        <v>350</v>
      </c>
      <c r="P35">
        <f t="shared" si="1"/>
        <v>350</v>
      </c>
    </row>
    <row r="36" s="249" customFormat="1" ht="14.25" spans="1:16">
      <c r="A36" s="188" t="s">
        <v>751</v>
      </c>
      <c r="B36" s="196"/>
      <c r="C36" s="253">
        <f>SUM(C37:C38)</f>
        <v>41000</v>
      </c>
      <c r="D36" s="253">
        <f t="shared" ref="D36:L36" si="9">SUM(D37:D38)</f>
        <v>32800</v>
      </c>
      <c r="E36" s="253">
        <f t="shared" si="9"/>
        <v>8200</v>
      </c>
      <c r="F36" s="253">
        <f t="shared" si="9"/>
        <v>0</v>
      </c>
      <c r="G36" s="253">
        <f t="shared" si="9"/>
        <v>0</v>
      </c>
      <c r="H36" s="253">
        <f t="shared" si="9"/>
        <v>41000</v>
      </c>
      <c r="I36" s="253">
        <f t="shared" si="9"/>
        <v>32800</v>
      </c>
      <c r="J36" s="253">
        <f t="shared" si="9"/>
        <v>8200</v>
      </c>
      <c r="K36" s="253">
        <f t="shared" si="9"/>
        <v>0</v>
      </c>
      <c r="L36" s="253">
        <f t="shared" si="9"/>
        <v>0</v>
      </c>
      <c r="M36" s="264">
        <f t="shared" si="0"/>
        <v>100</v>
      </c>
      <c r="P36" s="249">
        <f t="shared" si="1"/>
        <v>0</v>
      </c>
    </row>
    <row r="37" ht="14.25" spans="1:16">
      <c r="A37" s="189" t="s">
        <v>489</v>
      </c>
      <c r="B37" s="190" t="s">
        <v>752</v>
      </c>
      <c r="C37" s="211">
        <v>40000</v>
      </c>
      <c r="D37" s="211">
        <v>32000</v>
      </c>
      <c r="E37" s="211">
        <v>8000</v>
      </c>
      <c r="F37" s="211"/>
      <c r="G37" s="211"/>
      <c r="H37" s="211">
        <f t="shared" ref="H37:J38" si="10">C37</f>
        <v>40000</v>
      </c>
      <c r="I37" s="211">
        <f t="shared" si="10"/>
        <v>32000</v>
      </c>
      <c r="J37" s="211">
        <f t="shared" si="10"/>
        <v>8000</v>
      </c>
      <c r="K37" s="211"/>
      <c r="L37" s="261"/>
      <c r="M37" s="262">
        <f t="shared" si="0"/>
        <v>100</v>
      </c>
      <c r="O37">
        <v>5000</v>
      </c>
      <c r="P37">
        <f t="shared" si="1"/>
        <v>5000</v>
      </c>
    </row>
    <row r="38" ht="14.25" spans="1:16">
      <c r="A38" s="189" t="s">
        <v>491</v>
      </c>
      <c r="B38" s="254" t="s">
        <v>753</v>
      </c>
      <c r="C38" s="211">
        <v>1000</v>
      </c>
      <c r="D38" s="211">
        <v>800</v>
      </c>
      <c r="E38" s="211">
        <v>200</v>
      </c>
      <c r="F38" s="211"/>
      <c r="G38" s="211"/>
      <c r="H38" s="211">
        <f t="shared" si="10"/>
        <v>1000</v>
      </c>
      <c r="I38" s="211">
        <f t="shared" si="10"/>
        <v>800</v>
      </c>
      <c r="J38" s="211">
        <f t="shared" si="10"/>
        <v>200</v>
      </c>
      <c r="K38" s="211"/>
      <c r="L38" s="261"/>
      <c r="M38" s="262">
        <f t="shared" si="0"/>
        <v>100</v>
      </c>
      <c r="O38">
        <v>50</v>
      </c>
      <c r="P38">
        <f t="shared" si="1"/>
        <v>50</v>
      </c>
    </row>
    <row r="39" s="240" customFormat="1" ht="21.75" customHeight="1" spans="1:17">
      <c r="A39" s="186" t="s">
        <v>754</v>
      </c>
      <c r="B39" s="186"/>
      <c r="C39" s="252">
        <f>C40+C41+C42</f>
        <v>126969.306</v>
      </c>
      <c r="D39" s="252">
        <f t="shared" ref="D39:Q39" si="11">D40+D41+D42</f>
        <v>0</v>
      </c>
      <c r="E39" s="252">
        <f t="shared" si="11"/>
        <v>14979.94</v>
      </c>
      <c r="F39" s="252">
        <f t="shared" si="11"/>
        <v>3573.014</v>
      </c>
      <c r="G39" s="252">
        <f t="shared" si="11"/>
        <v>108416.352</v>
      </c>
      <c r="H39" s="252">
        <f t="shared" si="11"/>
        <v>126969.306</v>
      </c>
      <c r="I39" s="252">
        <f t="shared" si="11"/>
        <v>0</v>
      </c>
      <c r="J39" s="252">
        <f t="shared" si="11"/>
        <v>14979.94</v>
      </c>
      <c r="K39" s="252">
        <f t="shared" si="11"/>
        <v>3573.014</v>
      </c>
      <c r="L39" s="252">
        <f t="shared" si="11"/>
        <v>108416.352</v>
      </c>
      <c r="M39" s="252">
        <f t="shared" si="11"/>
        <v>0</v>
      </c>
      <c r="N39" s="252">
        <f t="shared" si="11"/>
        <v>0</v>
      </c>
      <c r="O39" s="252">
        <f t="shared" si="11"/>
        <v>0</v>
      </c>
      <c r="P39" s="252">
        <f t="shared" si="11"/>
        <v>0</v>
      </c>
      <c r="Q39" s="252">
        <f t="shared" si="11"/>
        <v>0</v>
      </c>
    </row>
    <row r="40" s="240" customFormat="1" ht="165.75" customHeight="1" spans="1:12">
      <c r="A40" s="190" t="s">
        <v>755</v>
      </c>
      <c r="B40" s="190" t="s">
        <v>756</v>
      </c>
      <c r="C40" s="255">
        <f>SUM(D40:G40)</f>
        <v>116156.49</v>
      </c>
      <c r="D40" s="255"/>
      <c r="E40" s="255">
        <v>13106.69</v>
      </c>
      <c r="F40" s="255">
        <v>3287.8</v>
      </c>
      <c r="G40" s="255">
        <v>99762</v>
      </c>
      <c r="H40" s="255">
        <f t="shared" ref="H40:H42" si="12">C40</f>
        <v>116156.49</v>
      </c>
      <c r="I40" s="255">
        <f t="shared" ref="I40:I42" si="13">D40</f>
        <v>0</v>
      </c>
      <c r="J40" s="255">
        <f t="shared" ref="J40:J42" si="14">E40</f>
        <v>13106.69</v>
      </c>
      <c r="K40" s="255">
        <f t="shared" ref="K40:K42" si="15">F40</f>
        <v>3287.8</v>
      </c>
      <c r="L40" s="255">
        <f t="shared" ref="L40:L42" si="16">G40</f>
        <v>99762</v>
      </c>
    </row>
    <row r="41" s="240" customFormat="1" ht="33" customHeight="1" spans="1:12">
      <c r="A41" s="256" t="s">
        <v>757</v>
      </c>
      <c r="B41" s="190" t="s">
        <v>758</v>
      </c>
      <c r="C41" s="255">
        <f>SUM(D41:G41)</f>
        <v>4766.66</v>
      </c>
      <c r="D41" s="255"/>
      <c r="E41" s="257">
        <v>1159.92</v>
      </c>
      <c r="F41" s="258">
        <v>115.07</v>
      </c>
      <c r="G41" s="255">
        <v>3491.67</v>
      </c>
      <c r="H41" s="255">
        <f t="shared" si="12"/>
        <v>4766.66</v>
      </c>
      <c r="I41" s="255">
        <f t="shared" si="13"/>
        <v>0</v>
      </c>
      <c r="J41" s="255">
        <f t="shared" si="14"/>
        <v>1159.92</v>
      </c>
      <c r="K41" s="255">
        <f t="shared" si="15"/>
        <v>115.07</v>
      </c>
      <c r="L41" s="255">
        <f t="shared" si="16"/>
        <v>3491.67</v>
      </c>
    </row>
    <row r="42" s="240" customFormat="1" ht="23.25" customHeight="1" spans="1:12">
      <c r="A42" s="256" t="s">
        <v>759</v>
      </c>
      <c r="B42" s="186"/>
      <c r="C42" s="255">
        <f>SUM(D42:G42)</f>
        <v>6046.156</v>
      </c>
      <c r="D42" s="255"/>
      <c r="E42" s="257">
        <v>713.33</v>
      </c>
      <c r="F42" s="257">
        <v>170.144</v>
      </c>
      <c r="G42" s="257">
        <v>5162.682</v>
      </c>
      <c r="H42" s="255">
        <f t="shared" si="12"/>
        <v>6046.156</v>
      </c>
      <c r="I42" s="255">
        <f t="shared" si="13"/>
        <v>0</v>
      </c>
      <c r="J42" s="255">
        <f t="shared" si="14"/>
        <v>713.33</v>
      </c>
      <c r="K42" s="255">
        <f t="shared" si="15"/>
        <v>170.144</v>
      </c>
      <c r="L42" s="255">
        <f t="shared" si="16"/>
        <v>5162.682</v>
      </c>
    </row>
    <row r="43" s="248" customFormat="1" ht="23.25" customHeight="1" spans="1:12">
      <c r="A43" s="188" t="s">
        <v>760</v>
      </c>
      <c r="B43" s="186"/>
      <c r="C43" s="252">
        <f>C44+C45+C46</f>
        <v>62415.69516</v>
      </c>
      <c r="D43" s="252">
        <f t="shared" ref="D43:L43" si="17">D44+D45+D46</f>
        <v>0</v>
      </c>
      <c r="E43" s="252">
        <f t="shared" si="17"/>
        <v>5394.48</v>
      </c>
      <c r="F43" s="252">
        <f t="shared" si="17"/>
        <v>0</v>
      </c>
      <c r="G43" s="252">
        <f t="shared" si="17"/>
        <v>57021.21516</v>
      </c>
      <c r="H43" s="252">
        <f t="shared" si="17"/>
        <v>62415.69516</v>
      </c>
      <c r="I43" s="252">
        <f t="shared" si="17"/>
        <v>0</v>
      </c>
      <c r="J43" s="252">
        <f t="shared" si="17"/>
        <v>5394.48</v>
      </c>
      <c r="K43" s="252">
        <f t="shared" si="17"/>
        <v>0</v>
      </c>
      <c r="L43" s="252">
        <f t="shared" si="17"/>
        <v>57021.21516</v>
      </c>
    </row>
    <row r="44" s="240" customFormat="1" ht="36.75" customHeight="1" spans="1:12">
      <c r="A44" s="190" t="s">
        <v>761</v>
      </c>
      <c r="B44" s="186"/>
      <c r="C44" s="255">
        <f>SUM(D44:G44)</f>
        <v>57157.23</v>
      </c>
      <c r="D44" s="259"/>
      <c r="E44" s="260">
        <f>'[1]8资金估算表'!$H$5</f>
        <v>4940</v>
      </c>
      <c r="F44" s="260"/>
      <c r="G44" s="260">
        <f>'[1]8资金估算表'!$I$5</f>
        <v>52217.23</v>
      </c>
      <c r="H44" s="260">
        <f t="shared" ref="H44:H46" si="18">C44</f>
        <v>57157.23</v>
      </c>
      <c r="I44" s="260">
        <f t="shared" ref="I44:I46" si="19">D44</f>
        <v>0</v>
      </c>
      <c r="J44" s="260">
        <f t="shared" ref="J44:J46" si="20">E44</f>
        <v>4940</v>
      </c>
      <c r="K44" s="260">
        <f t="shared" ref="K44:K46" si="21">F44</f>
        <v>0</v>
      </c>
      <c r="L44" s="260">
        <f t="shared" ref="L44:L46" si="22">G44</f>
        <v>52217.23</v>
      </c>
    </row>
    <row r="45" s="240" customFormat="1" ht="27.75" customHeight="1" spans="1:12">
      <c r="A45" s="256" t="s">
        <v>757</v>
      </c>
      <c r="B45" s="190" t="s">
        <v>762</v>
      </c>
      <c r="C45" s="255">
        <f>SUM(D45:G45)</f>
        <v>2286.2892</v>
      </c>
      <c r="D45" s="259"/>
      <c r="E45" s="260">
        <f>'[1]8资金估算表'!$H$19</f>
        <v>197.6</v>
      </c>
      <c r="F45" s="260"/>
      <c r="G45" s="260">
        <f>'[1]8资金估算表'!$I$19</f>
        <v>2088.6892</v>
      </c>
      <c r="H45" s="260">
        <f t="shared" si="18"/>
        <v>2286.2892</v>
      </c>
      <c r="I45" s="260">
        <f t="shared" si="19"/>
        <v>0</v>
      </c>
      <c r="J45" s="260">
        <f t="shared" si="20"/>
        <v>197.6</v>
      </c>
      <c r="K45" s="260">
        <f t="shared" si="21"/>
        <v>0</v>
      </c>
      <c r="L45" s="260">
        <f t="shared" si="22"/>
        <v>2088.6892</v>
      </c>
    </row>
    <row r="46" s="240" customFormat="1" ht="23.25" customHeight="1" spans="1:12">
      <c r="A46" s="256" t="s">
        <v>759</v>
      </c>
      <c r="B46" s="186"/>
      <c r="C46" s="255">
        <f>SUM(D46:G46)</f>
        <v>2972.17596</v>
      </c>
      <c r="D46" s="246"/>
      <c r="E46" s="255">
        <f>'[1]8资金估算表'!$H$25</f>
        <v>256.88</v>
      </c>
      <c r="F46" s="255"/>
      <c r="G46" s="255">
        <f>'[1]8资金估算表'!$I$25</f>
        <v>2715.29596</v>
      </c>
      <c r="H46" s="260">
        <f t="shared" si="18"/>
        <v>2972.17596</v>
      </c>
      <c r="I46" s="260">
        <f t="shared" si="19"/>
        <v>0</v>
      </c>
      <c r="J46" s="260">
        <f t="shared" si="20"/>
        <v>256.88</v>
      </c>
      <c r="K46" s="260">
        <f t="shared" si="21"/>
        <v>0</v>
      </c>
      <c r="L46" s="260">
        <f t="shared" si="22"/>
        <v>2715.29596</v>
      </c>
    </row>
  </sheetData>
  <mergeCells count="8">
    <mergeCell ref="A2:L2"/>
    <mergeCell ref="A3:B3"/>
    <mergeCell ref="C3:J3"/>
    <mergeCell ref="C4:G4"/>
    <mergeCell ref="H4:L4"/>
    <mergeCell ref="A6:B6"/>
    <mergeCell ref="A4:A5"/>
    <mergeCell ref="B4:B5"/>
  </mergeCells>
  <pageMargins left="0.7" right="0.7" top="0.75" bottom="0.75" header="0.3" footer="0.3"/>
  <pageSetup paperSize="9"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7"/>
  <sheetViews>
    <sheetView workbookViewId="0">
      <selection activeCell="B6" sqref="B6"/>
    </sheetView>
  </sheetViews>
  <sheetFormatPr defaultColWidth="9" defaultRowHeight="13.5" outlineLevelRow="6" outlineLevelCol="1"/>
  <cols>
    <col min="2" max="2" width="77.25" customWidth="1"/>
  </cols>
  <sheetData>
    <row r="1" ht="145.5" customHeight="1" spans="1:2">
      <c r="A1" s="247" t="s">
        <v>494</v>
      </c>
      <c r="B1" s="190" t="s">
        <v>763</v>
      </c>
    </row>
    <row r="2" ht="165.75" customHeight="1" spans="1:2">
      <c r="A2" s="247" t="s">
        <v>497</v>
      </c>
      <c r="B2" s="190" t="s">
        <v>764</v>
      </c>
    </row>
    <row r="3" ht="114" customHeight="1" spans="1:2">
      <c r="A3" s="247" t="s">
        <v>500</v>
      </c>
      <c r="B3" s="190" t="s">
        <v>501</v>
      </c>
    </row>
    <row r="4" ht="21.75" customHeight="1" spans="1:1">
      <c r="A4" s="199" t="s">
        <v>760</v>
      </c>
    </row>
    <row r="5" ht="36.75" customHeight="1" spans="1:2">
      <c r="A5" s="247" t="s">
        <v>504</v>
      </c>
      <c r="B5" s="190" t="s">
        <v>505</v>
      </c>
    </row>
    <row r="6" ht="24" spans="1:2">
      <c r="A6" s="247" t="s">
        <v>507</v>
      </c>
      <c r="B6" s="190" t="s">
        <v>508</v>
      </c>
    </row>
    <row r="7" ht="36" spans="1:2">
      <c r="A7" s="247" t="s">
        <v>509</v>
      </c>
      <c r="B7" s="190" t="s">
        <v>510</v>
      </c>
    </row>
  </sheetData>
  <pageMargins left="0.7" right="0.7" top="0.75" bottom="0.75" header="0.3" footer="0.3"/>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P53"/>
  <sheetViews>
    <sheetView workbookViewId="0">
      <selection activeCell="C16" sqref="C16"/>
    </sheetView>
  </sheetViews>
  <sheetFormatPr defaultColWidth="9" defaultRowHeight="13.5"/>
  <cols>
    <col min="1" max="1" width="33.875" customWidth="1"/>
    <col min="2" max="2" width="28.75" customWidth="1"/>
    <col min="3" max="3" width="34" customWidth="1"/>
    <col min="4" max="4" width="72.875" customWidth="1"/>
    <col min="5" max="5" width="26" customWidth="1"/>
    <col min="6" max="8" width="9" hidden="1" customWidth="1"/>
    <col min="9" max="9" width="8.625" hidden="1" customWidth="1"/>
    <col min="10" max="10" width="9.5" hidden="1" customWidth="1"/>
    <col min="11" max="11" width="10.25" hidden="1" customWidth="1"/>
    <col min="12" max="12" width="9.125" hidden="1" customWidth="1"/>
    <col min="13" max="13" width="10.25" hidden="1" customWidth="1"/>
    <col min="14" max="14" width="7.25" hidden="1" customWidth="1"/>
    <col min="15" max="15" width="9.375" customWidth="1"/>
    <col min="16" max="20" width="9" hidden="1" customWidth="1"/>
  </cols>
  <sheetData>
    <row r="1" ht="22.5" spans="1:15">
      <c r="A1" s="183" t="s">
        <v>391</v>
      </c>
      <c r="B1" s="183"/>
      <c r="C1" s="183"/>
      <c r="D1" s="183"/>
      <c r="E1" s="183"/>
      <c r="F1" s="183"/>
      <c r="G1" s="183"/>
      <c r="H1" s="183"/>
      <c r="I1" s="183"/>
      <c r="J1" s="183"/>
      <c r="K1" s="183"/>
      <c r="L1" s="183"/>
      <c r="M1" s="183"/>
      <c r="N1" s="183"/>
      <c r="O1" s="183"/>
    </row>
    <row r="2" spans="1:14">
      <c r="A2" s="184" t="s">
        <v>390</v>
      </c>
      <c r="B2" s="184"/>
      <c r="C2" s="185"/>
      <c r="D2" s="185"/>
      <c r="E2" s="185"/>
      <c r="F2" s="207" t="s">
        <v>109</v>
      </c>
      <c r="G2" s="207"/>
      <c r="H2" s="207"/>
      <c r="I2" s="207"/>
      <c r="J2" s="207"/>
      <c r="K2" s="207"/>
      <c r="L2" s="207"/>
      <c r="M2" s="207"/>
      <c r="N2" s="207"/>
    </row>
    <row r="3" spans="1:14">
      <c r="A3" s="186" t="s">
        <v>110</v>
      </c>
      <c r="B3" s="241" t="s">
        <v>392</v>
      </c>
      <c r="C3" s="241" t="s">
        <v>393</v>
      </c>
      <c r="D3" s="241" t="s">
        <v>394</v>
      </c>
      <c r="E3" s="242" t="s">
        <v>114</v>
      </c>
      <c r="F3" s="243" t="s">
        <v>115</v>
      </c>
      <c r="G3" s="208"/>
      <c r="H3" s="209"/>
      <c r="I3" s="186" t="s">
        <v>116</v>
      </c>
      <c r="J3" s="186"/>
      <c r="K3" s="186"/>
      <c r="L3" s="186" t="s">
        <v>117</v>
      </c>
      <c r="M3" s="186"/>
      <c r="N3" s="186"/>
    </row>
    <row r="4" spans="1:14">
      <c r="A4" s="186"/>
      <c r="B4" s="244"/>
      <c r="C4" s="244"/>
      <c r="D4" s="244"/>
      <c r="E4" s="245"/>
      <c r="F4" s="186" t="s">
        <v>52</v>
      </c>
      <c r="G4" s="186" t="s">
        <v>395</v>
      </c>
      <c r="H4" s="186" t="s">
        <v>396</v>
      </c>
      <c r="I4" s="186" t="s">
        <v>52</v>
      </c>
      <c r="J4" s="186" t="s">
        <v>395</v>
      </c>
      <c r="K4" s="186" t="s">
        <v>396</v>
      </c>
      <c r="L4" s="186" t="s">
        <v>52</v>
      </c>
      <c r="M4" s="186" t="s">
        <v>395</v>
      </c>
      <c r="N4" s="186" t="s">
        <v>396</v>
      </c>
    </row>
    <row r="5" s="240" customFormat="1" spans="1:14">
      <c r="A5" s="243" t="s">
        <v>397</v>
      </c>
      <c r="B5" s="209"/>
      <c r="C5" s="209"/>
      <c r="D5" s="209"/>
      <c r="E5" s="209"/>
      <c r="F5" s="246">
        <f>F6+F12+F17+F22+F25+F29+F34+F39+F41+F43</f>
        <v>449400</v>
      </c>
      <c r="G5" s="246">
        <f t="shared" ref="G5:N5" si="0">G6+G12+G17+G22+G25+G29+G34+G39+G41+G43</f>
        <v>332620</v>
      </c>
      <c r="H5" s="246">
        <f t="shared" si="0"/>
        <v>116780</v>
      </c>
      <c r="I5" s="246">
        <f t="shared" si="0"/>
        <v>223850</v>
      </c>
      <c r="J5" s="246">
        <f t="shared" si="0"/>
        <v>162630</v>
      </c>
      <c r="K5" s="246">
        <f t="shared" si="0"/>
        <v>61220</v>
      </c>
      <c r="L5" s="246">
        <f t="shared" si="0"/>
        <v>225550</v>
      </c>
      <c r="M5" s="246">
        <f t="shared" si="0"/>
        <v>169990</v>
      </c>
      <c r="N5" s="246">
        <f t="shared" si="0"/>
        <v>55560</v>
      </c>
    </row>
    <row r="6" spans="1:14">
      <c r="A6" s="188" t="s">
        <v>398</v>
      </c>
      <c r="B6" s="188"/>
      <c r="C6" s="188"/>
      <c r="D6" s="188"/>
      <c r="E6" s="188"/>
      <c r="F6" s="211">
        <f>F7+F9+F10+F8</f>
        <v>12250</v>
      </c>
      <c r="G6" s="211">
        <f t="shared" ref="G6:N6" si="1">G7+G9+G10+G8</f>
        <v>9800</v>
      </c>
      <c r="H6" s="211">
        <f t="shared" si="1"/>
        <v>2450</v>
      </c>
      <c r="I6" s="211">
        <f t="shared" si="1"/>
        <v>7300</v>
      </c>
      <c r="J6" s="211">
        <f t="shared" si="1"/>
        <v>5840</v>
      </c>
      <c r="K6" s="211">
        <f t="shared" si="1"/>
        <v>1460</v>
      </c>
      <c r="L6" s="211">
        <f t="shared" si="1"/>
        <v>4950</v>
      </c>
      <c r="M6" s="211">
        <f t="shared" si="1"/>
        <v>3960</v>
      </c>
      <c r="N6" s="211">
        <f t="shared" si="1"/>
        <v>990</v>
      </c>
    </row>
    <row r="7" ht="24" spans="1:14">
      <c r="A7" s="189" t="s">
        <v>213</v>
      </c>
      <c r="B7" s="190" t="s">
        <v>399</v>
      </c>
      <c r="C7" s="190" t="s">
        <v>400</v>
      </c>
      <c r="D7" s="190" t="s">
        <v>765</v>
      </c>
      <c r="E7" s="190"/>
      <c r="F7" s="211">
        <v>600</v>
      </c>
      <c r="G7" s="211">
        <f>F7*0.8</f>
        <v>480</v>
      </c>
      <c r="H7" s="211">
        <f>F7*0.2</f>
        <v>120</v>
      </c>
      <c r="I7" s="211">
        <v>400</v>
      </c>
      <c r="J7" s="211">
        <f>I7*0.8</f>
        <v>320</v>
      </c>
      <c r="K7" s="211">
        <f>I7*0.2</f>
        <v>80</v>
      </c>
      <c r="L7" s="211">
        <f>F7-I7</f>
        <v>200</v>
      </c>
      <c r="M7" s="211">
        <f>L7*0.8</f>
        <v>160</v>
      </c>
      <c r="N7" s="211">
        <f>L7*0.2</f>
        <v>40</v>
      </c>
    </row>
    <row r="8" s="177" customFormat="1" ht="96" spans="1:16">
      <c r="A8" s="191" t="s">
        <v>402</v>
      </c>
      <c r="B8" s="192" t="s">
        <v>403</v>
      </c>
      <c r="C8" s="192"/>
      <c r="D8" s="192" t="s">
        <v>403</v>
      </c>
      <c r="E8" s="192" t="s">
        <v>404</v>
      </c>
      <c r="F8" s="213">
        <v>1000</v>
      </c>
      <c r="G8" s="213">
        <f>F8*0.8</f>
        <v>800</v>
      </c>
      <c r="H8" s="213">
        <f>F8*0.2</f>
        <v>200</v>
      </c>
      <c r="I8" s="213">
        <v>600</v>
      </c>
      <c r="J8" s="213">
        <f>I8*0.8</f>
        <v>480</v>
      </c>
      <c r="K8" s="213">
        <f>I8*0.2</f>
        <v>120</v>
      </c>
      <c r="L8" s="213">
        <f>F8-I8</f>
        <v>400</v>
      </c>
      <c r="M8" s="213">
        <f>L8*0.8</f>
        <v>320</v>
      </c>
      <c r="N8" s="213">
        <f>L8*0.2</f>
        <v>80</v>
      </c>
      <c r="P8" s="223"/>
    </row>
    <row r="9" s="4" customFormat="1" ht="24" spans="1:14">
      <c r="A9" s="189" t="s">
        <v>215</v>
      </c>
      <c r="B9" s="190" t="s">
        <v>405</v>
      </c>
      <c r="C9" s="190" t="s">
        <v>406</v>
      </c>
      <c r="D9" s="190"/>
      <c r="E9" s="192" t="s">
        <v>407</v>
      </c>
      <c r="F9" s="211">
        <v>7500</v>
      </c>
      <c r="G9" s="211">
        <f>F9*0.8</f>
        <v>6000</v>
      </c>
      <c r="H9" s="211">
        <f>F9*0.2</f>
        <v>1500</v>
      </c>
      <c r="I9" s="211">
        <v>4500</v>
      </c>
      <c r="J9" s="211">
        <f>I9*0.8</f>
        <v>3600</v>
      </c>
      <c r="K9" s="211">
        <f>I9*0.2</f>
        <v>900</v>
      </c>
      <c r="L9" s="211">
        <f>F9-I9</f>
        <v>3000</v>
      </c>
      <c r="M9" s="211">
        <f>L9*0.8</f>
        <v>2400</v>
      </c>
      <c r="N9" s="211">
        <f>L9*0.2</f>
        <v>600</v>
      </c>
    </row>
    <row r="10" s="4" customFormat="1" ht="36" spans="1:14">
      <c r="A10" s="189" t="s">
        <v>408</v>
      </c>
      <c r="B10" s="190" t="s">
        <v>409</v>
      </c>
      <c r="C10" s="190" t="s">
        <v>410</v>
      </c>
      <c r="D10" s="190" t="s">
        <v>766</v>
      </c>
      <c r="E10" s="190"/>
      <c r="F10" s="211">
        <v>3150</v>
      </c>
      <c r="G10" s="211">
        <f>F10*0.8</f>
        <v>2520</v>
      </c>
      <c r="H10" s="211">
        <f>F10*0.2</f>
        <v>630</v>
      </c>
      <c r="I10" s="211">
        <v>1800</v>
      </c>
      <c r="J10" s="211">
        <f>I10*0.8</f>
        <v>1440</v>
      </c>
      <c r="K10" s="211">
        <f>I10*0.2</f>
        <v>360</v>
      </c>
      <c r="L10" s="211">
        <f>F10-I10</f>
        <v>1350</v>
      </c>
      <c r="M10" s="211">
        <f>L10*0.8</f>
        <v>1080</v>
      </c>
      <c r="N10" s="211">
        <f>L10*0.2</f>
        <v>270</v>
      </c>
    </row>
    <row r="11" ht="136.5" spans="1:15">
      <c r="A11" s="204" t="s">
        <v>494</v>
      </c>
      <c r="B11" s="205"/>
      <c r="D11" s="190" t="s">
        <v>495</v>
      </c>
      <c r="E11" s="221" t="s">
        <v>496</v>
      </c>
      <c r="O11" s="222" t="s">
        <v>767</v>
      </c>
    </row>
    <row r="12" s="4" customFormat="1" spans="1:14">
      <c r="A12" s="188" t="s">
        <v>412</v>
      </c>
      <c r="B12" s="196"/>
      <c r="C12" s="196"/>
      <c r="D12" s="196"/>
      <c r="E12" s="196"/>
      <c r="F12" s="211">
        <f>SUM(F13:F16)</f>
        <v>4000</v>
      </c>
      <c r="G12" s="211">
        <f t="shared" ref="G12:N12" si="2">SUM(G13:G16)</f>
        <v>3200</v>
      </c>
      <c r="H12" s="211">
        <f t="shared" si="2"/>
        <v>800</v>
      </c>
      <c r="I12" s="211">
        <f t="shared" si="2"/>
        <v>2100</v>
      </c>
      <c r="J12" s="211">
        <f t="shared" si="2"/>
        <v>1680</v>
      </c>
      <c r="K12" s="211">
        <f t="shared" si="2"/>
        <v>420</v>
      </c>
      <c r="L12" s="211">
        <f t="shared" si="2"/>
        <v>1900</v>
      </c>
      <c r="M12" s="211">
        <f t="shared" si="2"/>
        <v>1520</v>
      </c>
      <c r="N12" s="211">
        <f t="shared" si="2"/>
        <v>380</v>
      </c>
    </row>
    <row r="13" s="4" customFormat="1" ht="24" spans="1:14">
      <c r="A13" s="189" t="s">
        <v>413</v>
      </c>
      <c r="B13" s="190" t="s">
        <v>414</v>
      </c>
      <c r="C13" s="190" t="s">
        <v>415</v>
      </c>
      <c r="D13" s="190" t="s">
        <v>414</v>
      </c>
      <c r="E13" s="190"/>
      <c r="F13" s="211">
        <v>500</v>
      </c>
      <c r="G13" s="211">
        <f t="shared" ref="G13:G45" si="3">F13*0.8</f>
        <v>400</v>
      </c>
      <c r="H13" s="211">
        <f t="shared" ref="H13:H45" si="4">F13*0.2</f>
        <v>100</v>
      </c>
      <c r="I13" s="211">
        <v>300</v>
      </c>
      <c r="J13" s="211">
        <f t="shared" ref="J13:J45" si="5">I13*0.8</f>
        <v>240</v>
      </c>
      <c r="K13" s="211">
        <f t="shared" ref="K13:K45" si="6">I13*0.2</f>
        <v>60</v>
      </c>
      <c r="L13" s="211">
        <f>F13-I13</f>
        <v>200</v>
      </c>
      <c r="M13" s="211">
        <f>L13*0.8</f>
        <v>160</v>
      </c>
      <c r="N13" s="211">
        <f>L13*0.2</f>
        <v>40</v>
      </c>
    </row>
    <row r="14" s="4" customFormat="1" ht="36" spans="1:14">
      <c r="A14" s="189" t="s">
        <v>262</v>
      </c>
      <c r="B14" s="190" t="s">
        <v>416</v>
      </c>
      <c r="C14" s="190" t="s">
        <v>417</v>
      </c>
      <c r="D14" s="190" t="s">
        <v>418</v>
      </c>
      <c r="E14" s="190"/>
      <c r="F14" s="211">
        <v>1100</v>
      </c>
      <c r="G14" s="211">
        <f t="shared" si="3"/>
        <v>880</v>
      </c>
      <c r="H14" s="211">
        <f t="shared" si="4"/>
        <v>220</v>
      </c>
      <c r="I14" s="211">
        <v>500</v>
      </c>
      <c r="J14" s="211">
        <f t="shared" si="5"/>
        <v>400</v>
      </c>
      <c r="K14" s="211">
        <f t="shared" si="6"/>
        <v>100</v>
      </c>
      <c r="L14" s="211">
        <f t="shared" ref="L14:L45" si="7">F14-I14</f>
        <v>600</v>
      </c>
      <c r="M14" s="211">
        <f t="shared" ref="M14:M45" si="8">L14*0.8</f>
        <v>480</v>
      </c>
      <c r="N14" s="211">
        <f t="shared" ref="N14:N45" si="9">L14*0.2</f>
        <v>120</v>
      </c>
    </row>
    <row r="15" s="4" customFormat="1" ht="60" spans="1:14">
      <c r="A15" s="189" t="s">
        <v>419</v>
      </c>
      <c r="B15" s="190" t="s">
        <v>420</v>
      </c>
      <c r="C15" s="190" t="s">
        <v>421</v>
      </c>
      <c r="D15" s="190" t="s">
        <v>422</v>
      </c>
      <c r="E15" s="190"/>
      <c r="F15" s="211">
        <v>1500</v>
      </c>
      <c r="G15" s="211">
        <f t="shared" si="3"/>
        <v>1200</v>
      </c>
      <c r="H15" s="211">
        <f t="shared" si="4"/>
        <v>300</v>
      </c>
      <c r="I15" s="211">
        <v>800</v>
      </c>
      <c r="J15" s="211">
        <f t="shared" si="5"/>
        <v>640</v>
      </c>
      <c r="K15" s="211">
        <f t="shared" si="6"/>
        <v>160</v>
      </c>
      <c r="L15" s="211">
        <f t="shared" si="7"/>
        <v>700</v>
      </c>
      <c r="M15" s="211">
        <f t="shared" si="8"/>
        <v>560</v>
      </c>
      <c r="N15" s="211">
        <f t="shared" si="9"/>
        <v>140</v>
      </c>
    </row>
    <row r="16" s="177" customFormat="1" ht="36" spans="1:14">
      <c r="A16" s="189" t="s">
        <v>423</v>
      </c>
      <c r="B16" s="190" t="s">
        <v>424</v>
      </c>
      <c r="C16" s="190"/>
      <c r="D16" s="190" t="s">
        <v>424</v>
      </c>
      <c r="E16" s="192" t="s">
        <v>425</v>
      </c>
      <c r="F16" s="213">
        <v>900</v>
      </c>
      <c r="G16" s="213">
        <f t="shared" si="3"/>
        <v>720</v>
      </c>
      <c r="H16" s="213">
        <f t="shared" si="4"/>
        <v>180</v>
      </c>
      <c r="I16" s="213">
        <v>500</v>
      </c>
      <c r="J16" s="213">
        <f t="shared" si="5"/>
        <v>400</v>
      </c>
      <c r="K16" s="213">
        <f t="shared" si="6"/>
        <v>100</v>
      </c>
      <c r="L16" s="213">
        <f t="shared" si="7"/>
        <v>400</v>
      </c>
      <c r="M16" s="213">
        <f t="shared" si="8"/>
        <v>320</v>
      </c>
      <c r="N16" s="213">
        <f t="shared" si="9"/>
        <v>80</v>
      </c>
    </row>
    <row r="17" s="4" customFormat="1" spans="1:14">
      <c r="A17" s="188" t="s">
        <v>426</v>
      </c>
      <c r="B17" s="190"/>
      <c r="C17" s="190"/>
      <c r="D17" s="190"/>
      <c r="E17" s="190"/>
      <c r="F17" s="211">
        <f>F18+F19+F20+F21</f>
        <v>13500</v>
      </c>
      <c r="G17" s="211">
        <f t="shared" ref="G17:N17" si="10">G18+G19+G20+G21</f>
        <v>10800</v>
      </c>
      <c r="H17" s="211">
        <f t="shared" si="10"/>
        <v>2700</v>
      </c>
      <c r="I17" s="211">
        <f t="shared" si="10"/>
        <v>8200</v>
      </c>
      <c r="J17" s="211">
        <f t="shared" si="10"/>
        <v>6560</v>
      </c>
      <c r="K17" s="211">
        <f t="shared" si="10"/>
        <v>1640</v>
      </c>
      <c r="L17" s="211">
        <f t="shared" si="10"/>
        <v>5300</v>
      </c>
      <c r="M17" s="211">
        <f t="shared" si="10"/>
        <v>4240</v>
      </c>
      <c r="N17" s="211">
        <f t="shared" si="10"/>
        <v>1060</v>
      </c>
    </row>
    <row r="18" s="177" customFormat="1" ht="36" spans="1:14">
      <c r="A18" s="191" t="s">
        <v>427</v>
      </c>
      <c r="B18" s="192" t="s">
        <v>428</v>
      </c>
      <c r="C18" s="192"/>
      <c r="D18" s="192" t="s">
        <v>428</v>
      </c>
      <c r="E18" s="192" t="s">
        <v>429</v>
      </c>
      <c r="F18" s="213">
        <v>1500</v>
      </c>
      <c r="G18" s="213">
        <f t="shared" si="3"/>
        <v>1200</v>
      </c>
      <c r="H18" s="213">
        <f t="shared" si="4"/>
        <v>300</v>
      </c>
      <c r="I18" s="213">
        <v>1000</v>
      </c>
      <c r="J18" s="213">
        <f t="shared" si="5"/>
        <v>800</v>
      </c>
      <c r="K18" s="213">
        <f t="shared" si="6"/>
        <v>200</v>
      </c>
      <c r="L18" s="213">
        <f t="shared" si="7"/>
        <v>500</v>
      </c>
      <c r="M18" s="213">
        <f t="shared" si="8"/>
        <v>400</v>
      </c>
      <c r="N18" s="213">
        <f t="shared" si="9"/>
        <v>100</v>
      </c>
    </row>
    <row r="19" s="4" customFormat="1" ht="48" spans="1:14">
      <c r="A19" s="189" t="s">
        <v>430</v>
      </c>
      <c r="B19" s="190" t="s">
        <v>431</v>
      </c>
      <c r="C19" s="190" t="s">
        <v>432</v>
      </c>
      <c r="D19" s="190" t="s">
        <v>433</v>
      </c>
      <c r="E19" s="190"/>
      <c r="F19" s="211">
        <v>10000</v>
      </c>
      <c r="G19" s="211">
        <f t="shared" si="3"/>
        <v>8000</v>
      </c>
      <c r="H19" s="211">
        <f t="shared" si="4"/>
        <v>2000</v>
      </c>
      <c r="I19" s="211">
        <v>6000</v>
      </c>
      <c r="J19" s="211">
        <f t="shared" si="5"/>
        <v>4800</v>
      </c>
      <c r="K19" s="211">
        <f t="shared" si="6"/>
        <v>1200</v>
      </c>
      <c r="L19" s="211">
        <f t="shared" si="7"/>
        <v>4000</v>
      </c>
      <c r="M19" s="211">
        <f t="shared" si="8"/>
        <v>3200</v>
      </c>
      <c r="N19" s="211">
        <f t="shared" si="9"/>
        <v>800</v>
      </c>
    </row>
    <row r="20" s="4" customFormat="1" ht="24" spans="1:14">
      <c r="A20" s="189" t="s">
        <v>434</v>
      </c>
      <c r="B20" s="190" t="s">
        <v>435</v>
      </c>
      <c r="C20" s="190" t="s">
        <v>436</v>
      </c>
      <c r="D20" s="190" t="s">
        <v>437</v>
      </c>
      <c r="E20" s="190"/>
      <c r="F20" s="211">
        <v>500</v>
      </c>
      <c r="G20" s="211">
        <f t="shared" si="3"/>
        <v>400</v>
      </c>
      <c r="H20" s="211">
        <f t="shared" si="4"/>
        <v>100</v>
      </c>
      <c r="I20" s="211">
        <v>300</v>
      </c>
      <c r="J20" s="211">
        <f t="shared" si="5"/>
        <v>240</v>
      </c>
      <c r="K20" s="211">
        <f t="shared" si="6"/>
        <v>60</v>
      </c>
      <c r="L20" s="211">
        <f t="shared" si="7"/>
        <v>200</v>
      </c>
      <c r="M20" s="211">
        <f t="shared" si="8"/>
        <v>160</v>
      </c>
      <c r="N20" s="211">
        <f t="shared" si="9"/>
        <v>40</v>
      </c>
    </row>
    <row r="21" s="4" customFormat="1" ht="24" spans="1:14">
      <c r="A21" s="189" t="s">
        <v>438</v>
      </c>
      <c r="B21" s="190" t="s">
        <v>439</v>
      </c>
      <c r="C21" s="190"/>
      <c r="D21" s="190" t="s">
        <v>439</v>
      </c>
      <c r="E21" s="192" t="s">
        <v>440</v>
      </c>
      <c r="F21" s="211">
        <v>1500</v>
      </c>
      <c r="G21" s="211">
        <f t="shared" si="3"/>
        <v>1200</v>
      </c>
      <c r="H21" s="211">
        <f t="shared" si="4"/>
        <v>300</v>
      </c>
      <c r="I21" s="211">
        <v>900</v>
      </c>
      <c r="J21" s="211">
        <f t="shared" si="5"/>
        <v>720</v>
      </c>
      <c r="K21" s="211">
        <f t="shared" si="6"/>
        <v>180</v>
      </c>
      <c r="L21" s="211">
        <f t="shared" si="7"/>
        <v>600</v>
      </c>
      <c r="M21" s="211">
        <f t="shared" si="8"/>
        <v>480</v>
      </c>
      <c r="N21" s="211">
        <f t="shared" si="9"/>
        <v>120</v>
      </c>
    </row>
    <row r="22" s="235" customFormat="1" spans="1:14">
      <c r="A22" s="236" t="s">
        <v>441</v>
      </c>
      <c r="B22" s="237"/>
      <c r="C22" s="237"/>
      <c r="D22" s="237"/>
      <c r="E22" s="237"/>
      <c r="F22" s="239">
        <f t="shared" ref="F22:N22" si="11">F23+F24</f>
        <v>61000</v>
      </c>
      <c r="G22" s="239">
        <f t="shared" si="11"/>
        <v>47900</v>
      </c>
      <c r="H22" s="239">
        <f t="shared" si="11"/>
        <v>13100</v>
      </c>
      <c r="I22" s="239">
        <f t="shared" si="11"/>
        <v>31500</v>
      </c>
      <c r="J22" s="239">
        <f t="shared" si="11"/>
        <v>24750</v>
      </c>
      <c r="K22" s="239">
        <f t="shared" si="11"/>
        <v>6750</v>
      </c>
      <c r="L22" s="239">
        <f t="shared" si="11"/>
        <v>29500</v>
      </c>
      <c r="M22" s="239">
        <f t="shared" si="11"/>
        <v>23150</v>
      </c>
      <c r="N22" s="239">
        <f t="shared" si="11"/>
        <v>6350</v>
      </c>
    </row>
    <row r="23" s="4" customFormat="1" ht="24" spans="1:14">
      <c r="A23" s="189" t="s">
        <v>442</v>
      </c>
      <c r="B23" s="190" t="s">
        <v>443</v>
      </c>
      <c r="C23" s="190"/>
      <c r="D23" s="190" t="s">
        <v>443</v>
      </c>
      <c r="E23" s="192" t="s">
        <v>425</v>
      </c>
      <c r="F23" s="211">
        <v>3000</v>
      </c>
      <c r="G23" s="211">
        <v>1500</v>
      </c>
      <c r="H23" s="211">
        <v>1500</v>
      </c>
      <c r="I23" s="211">
        <v>1500</v>
      </c>
      <c r="J23" s="211">
        <v>750</v>
      </c>
      <c r="K23" s="211">
        <v>750</v>
      </c>
      <c r="L23" s="211">
        <v>1500</v>
      </c>
      <c r="M23" s="211">
        <v>750</v>
      </c>
      <c r="N23" s="211">
        <v>750</v>
      </c>
    </row>
    <row r="24" s="179" customFormat="1" ht="144" spans="1:14">
      <c r="A24" s="188" t="s">
        <v>444</v>
      </c>
      <c r="B24" s="196" t="s">
        <v>445</v>
      </c>
      <c r="C24" s="196" t="s">
        <v>446</v>
      </c>
      <c r="D24" s="196" t="s">
        <v>447</v>
      </c>
      <c r="E24" s="200" t="s">
        <v>448</v>
      </c>
      <c r="F24" s="218">
        <v>58000</v>
      </c>
      <c r="G24" s="218">
        <f t="shared" si="3"/>
        <v>46400</v>
      </c>
      <c r="H24" s="218">
        <f t="shared" si="4"/>
        <v>11600</v>
      </c>
      <c r="I24" s="218">
        <v>30000</v>
      </c>
      <c r="J24" s="218">
        <f t="shared" si="5"/>
        <v>24000</v>
      </c>
      <c r="K24" s="218">
        <f t="shared" si="6"/>
        <v>6000</v>
      </c>
      <c r="L24" s="218">
        <f t="shared" si="7"/>
        <v>28000</v>
      </c>
      <c r="M24" s="218">
        <f t="shared" si="8"/>
        <v>22400</v>
      </c>
      <c r="N24" s="218">
        <f t="shared" si="9"/>
        <v>5600</v>
      </c>
    </row>
    <row r="25" s="4" customFormat="1" spans="1:14">
      <c r="A25" s="188" t="s">
        <v>449</v>
      </c>
      <c r="B25" s="196"/>
      <c r="C25" s="196"/>
      <c r="D25" s="196"/>
      <c r="E25" s="196"/>
      <c r="F25" s="211">
        <f>F26+F27+F28</f>
        <v>55950</v>
      </c>
      <c r="G25" s="211">
        <f t="shared" si="3"/>
        <v>44760</v>
      </c>
      <c r="H25" s="211">
        <f t="shared" si="4"/>
        <v>11190</v>
      </c>
      <c r="I25" s="211">
        <f>I26+I27+I28</f>
        <v>33100</v>
      </c>
      <c r="J25" s="211">
        <f t="shared" si="5"/>
        <v>26480</v>
      </c>
      <c r="K25" s="211">
        <f t="shared" si="6"/>
        <v>6620</v>
      </c>
      <c r="L25" s="211">
        <f>L26+L27+L28</f>
        <v>22850</v>
      </c>
      <c r="M25" s="211">
        <f t="shared" si="8"/>
        <v>18280</v>
      </c>
      <c r="N25" s="211">
        <f t="shared" si="9"/>
        <v>4570</v>
      </c>
    </row>
    <row r="26" s="4" customFormat="1" ht="48" spans="1:14">
      <c r="A26" s="189" t="s">
        <v>450</v>
      </c>
      <c r="B26" s="190" t="s">
        <v>451</v>
      </c>
      <c r="C26" s="190" t="s">
        <v>452</v>
      </c>
      <c r="D26" s="190" t="s">
        <v>453</v>
      </c>
      <c r="E26" s="190"/>
      <c r="F26" s="211">
        <v>50000</v>
      </c>
      <c r="G26" s="211">
        <f t="shared" si="3"/>
        <v>40000</v>
      </c>
      <c r="H26" s="211">
        <f t="shared" si="4"/>
        <v>10000</v>
      </c>
      <c r="I26" s="211">
        <v>30000</v>
      </c>
      <c r="J26" s="211">
        <f t="shared" si="5"/>
        <v>24000</v>
      </c>
      <c r="K26" s="211">
        <f t="shared" si="6"/>
        <v>6000</v>
      </c>
      <c r="L26" s="211">
        <f t="shared" si="7"/>
        <v>20000</v>
      </c>
      <c r="M26" s="211">
        <f t="shared" si="8"/>
        <v>16000</v>
      </c>
      <c r="N26" s="211">
        <f t="shared" si="9"/>
        <v>4000</v>
      </c>
    </row>
    <row r="27" s="177" customFormat="1" ht="84" spans="1:14">
      <c r="A27" s="191" t="s">
        <v>454</v>
      </c>
      <c r="B27" s="192" t="s">
        <v>455</v>
      </c>
      <c r="C27" s="192"/>
      <c r="D27" s="192" t="s">
        <v>455</v>
      </c>
      <c r="E27" s="192" t="s">
        <v>456</v>
      </c>
      <c r="F27" s="213">
        <v>2950</v>
      </c>
      <c r="G27" s="213">
        <f t="shared" si="3"/>
        <v>2360</v>
      </c>
      <c r="H27" s="213">
        <f t="shared" si="4"/>
        <v>590</v>
      </c>
      <c r="I27" s="213">
        <v>1600</v>
      </c>
      <c r="J27" s="213">
        <f t="shared" si="5"/>
        <v>1280</v>
      </c>
      <c r="K27" s="213">
        <f t="shared" si="6"/>
        <v>320</v>
      </c>
      <c r="L27" s="213">
        <f t="shared" si="7"/>
        <v>1350</v>
      </c>
      <c r="M27" s="213">
        <f t="shared" si="8"/>
        <v>1080</v>
      </c>
      <c r="N27" s="213">
        <f t="shared" si="9"/>
        <v>270</v>
      </c>
    </row>
    <row r="28" s="177" customFormat="1" ht="24" spans="1:14">
      <c r="A28" s="191" t="s">
        <v>457</v>
      </c>
      <c r="B28" s="192" t="s">
        <v>458</v>
      </c>
      <c r="C28" s="192"/>
      <c r="D28" s="192" t="s">
        <v>458</v>
      </c>
      <c r="E28" s="192" t="s">
        <v>459</v>
      </c>
      <c r="F28" s="213">
        <v>3000</v>
      </c>
      <c r="G28" s="213">
        <f t="shared" si="3"/>
        <v>2400</v>
      </c>
      <c r="H28" s="213">
        <f t="shared" si="4"/>
        <v>600</v>
      </c>
      <c r="I28" s="213">
        <v>1500</v>
      </c>
      <c r="J28" s="213">
        <f t="shared" si="5"/>
        <v>1200</v>
      </c>
      <c r="K28" s="213">
        <f t="shared" si="6"/>
        <v>300</v>
      </c>
      <c r="L28" s="213">
        <f t="shared" si="7"/>
        <v>1500</v>
      </c>
      <c r="M28" s="213">
        <f t="shared" si="8"/>
        <v>1200</v>
      </c>
      <c r="N28" s="213">
        <f t="shared" si="9"/>
        <v>300</v>
      </c>
    </row>
    <row r="29" s="180" customFormat="1" ht="24" spans="1:14">
      <c r="A29" s="199" t="s">
        <v>460</v>
      </c>
      <c r="B29" s="200"/>
      <c r="C29" s="200"/>
      <c r="D29" s="200"/>
      <c r="E29" s="200" t="s">
        <v>461</v>
      </c>
      <c r="F29" s="213">
        <f>F30+F31+F32+F33</f>
        <v>27500</v>
      </c>
      <c r="G29" s="213">
        <f t="shared" ref="G29:N29" si="12">G30+G31+G32+G33</f>
        <v>22000</v>
      </c>
      <c r="H29" s="213">
        <f t="shared" si="12"/>
        <v>5500</v>
      </c>
      <c r="I29" s="213">
        <f t="shared" si="12"/>
        <v>13750</v>
      </c>
      <c r="J29" s="213">
        <f t="shared" si="12"/>
        <v>11000</v>
      </c>
      <c r="K29" s="213">
        <f t="shared" si="12"/>
        <v>2750</v>
      </c>
      <c r="L29" s="213">
        <f t="shared" si="12"/>
        <v>13750</v>
      </c>
      <c r="M29" s="213">
        <f t="shared" si="12"/>
        <v>11000</v>
      </c>
      <c r="N29" s="213">
        <f t="shared" si="12"/>
        <v>2750</v>
      </c>
    </row>
    <row r="30" s="181" customFormat="1" ht="36" spans="1:14">
      <c r="A30" s="201" t="s">
        <v>462</v>
      </c>
      <c r="B30" s="190" t="s">
        <v>463</v>
      </c>
      <c r="C30" s="202"/>
      <c r="D30" s="202" t="s">
        <v>463</v>
      </c>
      <c r="E30" s="202"/>
      <c r="F30" s="220">
        <v>15000</v>
      </c>
      <c r="G30" s="220">
        <f t="shared" si="3"/>
        <v>12000</v>
      </c>
      <c r="H30" s="220">
        <f t="shared" si="4"/>
        <v>3000</v>
      </c>
      <c r="I30" s="220">
        <v>7500</v>
      </c>
      <c r="J30" s="220">
        <f t="shared" si="5"/>
        <v>6000</v>
      </c>
      <c r="K30" s="220">
        <f t="shared" si="6"/>
        <v>1500</v>
      </c>
      <c r="L30" s="220">
        <f t="shared" si="7"/>
        <v>7500</v>
      </c>
      <c r="M30" s="220">
        <f t="shared" si="8"/>
        <v>6000</v>
      </c>
      <c r="N30" s="220">
        <f t="shared" si="9"/>
        <v>1500</v>
      </c>
    </row>
    <row r="31" s="182" customFormat="1" ht="36" spans="1:14">
      <c r="A31" s="201" t="s">
        <v>464</v>
      </c>
      <c r="B31" s="190" t="s">
        <v>465</v>
      </c>
      <c r="C31" s="202"/>
      <c r="D31" s="202" t="s">
        <v>465</v>
      </c>
      <c r="E31" s="202"/>
      <c r="F31" s="220">
        <v>8500</v>
      </c>
      <c r="G31" s="220">
        <f t="shared" si="3"/>
        <v>6800</v>
      </c>
      <c r="H31" s="220">
        <f t="shared" si="4"/>
        <v>1700</v>
      </c>
      <c r="I31" s="220">
        <v>3750</v>
      </c>
      <c r="J31" s="220">
        <f t="shared" si="5"/>
        <v>3000</v>
      </c>
      <c r="K31" s="220">
        <f t="shared" si="6"/>
        <v>750</v>
      </c>
      <c r="L31" s="220">
        <f t="shared" si="7"/>
        <v>4750</v>
      </c>
      <c r="M31" s="220">
        <f t="shared" si="8"/>
        <v>3800</v>
      </c>
      <c r="N31" s="220">
        <f t="shared" si="9"/>
        <v>950</v>
      </c>
    </row>
    <row r="32" s="181" customFormat="1" ht="36" spans="1:14">
      <c r="A32" s="201" t="s">
        <v>330</v>
      </c>
      <c r="B32" s="190" t="s">
        <v>466</v>
      </c>
      <c r="C32" s="202"/>
      <c r="D32" s="202" t="s">
        <v>466</v>
      </c>
      <c r="E32" s="202"/>
      <c r="F32" s="220">
        <v>1000</v>
      </c>
      <c r="G32" s="220">
        <f t="shared" si="3"/>
        <v>800</v>
      </c>
      <c r="H32" s="220">
        <f t="shared" si="4"/>
        <v>200</v>
      </c>
      <c r="I32" s="220">
        <v>500</v>
      </c>
      <c r="J32" s="220">
        <f t="shared" si="5"/>
        <v>400</v>
      </c>
      <c r="K32" s="220">
        <f t="shared" si="6"/>
        <v>100</v>
      </c>
      <c r="L32" s="220">
        <f t="shared" si="7"/>
        <v>500</v>
      </c>
      <c r="M32" s="220">
        <f t="shared" si="8"/>
        <v>400</v>
      </c>
      <c r="N32" s="220">
        <f t="shared" si="9"/>
        <v>100</v>
      </c>
    </row>
    <row r="33" s="177" customFormat="1" ht="24" spans="1:14">
      <c r="A33" s="191" t="s">
        <v>467</v>
      </c>
      <c r="B33" s="192" t="s">
        <v>468</v>
      </c>
      <c r="C33" s="192"/>
      <c r="D33" s="192" t="s">
        <v>468</v>
      </c>
      <c r="E33" s="192" t="s">
        <v>469</v>
      </c>
      <c r="F33" s="213">
        <v>3000</v>
      </c>
      <c r="G33" s="213">
        <f t="shared" si="3"/>
        <v>2400</v>
      </c>
      <c r="H33" s="213">
        <f t="shared" si="4"/>
        <v>600</v>
      </c>
      <c r="I33" s="213">
        <v>2000</v>
      </c>
      <c r="J33" s="213">
        <f t="shared" si="5"/>
        <v>1600</v>
      </c>
      <c r="K33" s="213">
        <f t="shared" si="6"/>
        <v>400</v>
      </c>
      <c r="L33" s="213">
        <f t="shared" si="7"/>
        <v>1000</v>
      </c>
      <c r="M33" s="213">
        <f t="shared" si="8"/>
        <v>800</v>
      </c>
      <c r="N33" s="213">
        <f t="shared" si="9"/>
        <v>200</v>
      </c>
    </row>
    <row r="34" s="177" customFormat="1" ht="60" spans="1:14">
      <c r="A34" s="199" t="s">
        <v>470</v>
      </c>
      <c r="B34" s="200"/>
      <c r="C34" s="190" t="s">
        <v>471</v>
      </c>
      <c r="D34" s="200"/>
      <c r="E34" s="200" t="s">
        <v>185</v>
      </c>
      <c r="F34" s="213">
        <f>F35+F36+F37+F38</f>
        <v>38700</v>
      </c>
      <c r="G34" s="213">
        <f t="shared" ref="G34:N34" si="13">G35+G36+G37+G38</f>
        <v>30960</v>
      </c>
      <c r="H34" s="213">
        <f t="shared" si="13"/>
        <v>7740</v>
      </c>
      <c r="I34" s="213">
        <f t="shared" si="13"/>
        <v>1900</v>
      </c>
      <c r="J34" s="213">
        <f t="shared" si="13"/>
        <v>1520</v>
      </c>
      <c r="K34" s="213">
        <f t="shared" si="13"/>
        <v>380</v>
      </c>
      <c r="L34" s="213">
        <f t="shared" si="13"/>
        <v>36800</v>
      </c>
      <c r="M34" s="213">
        <f t="shared" si="13"/>
        <v>29440</v>
      </c>
      <c r="N34" s="213">
        <f t="shared" si="13"/>
        <v>7360</v>
      </c>
    </row>
    <row r="35" s="181" customFormat="1" spans="1:14">
      <c r="A35" s="201" t="s">
        <v>472</v>
      </c>
      <c r="B35" s="201" t="s">
        <v>473</v>
      </c>
      <c r="C35" s="201" t="s">
        <v>473</v>
      </c>
      <c r="D35" s="201" t="s">
        <v>473</v>
      </c>
      <c r="E35" s="201"/>
      <c r="F35" s="220">
        <v>13500</v>
      </c>
      <c r="G35" s="220">
        <f t="shared" si="3"/>
        <v>10800</v>
      </c>
      <c r="H35" s="220">
        <f t="shared" si="4"/>
        <v>2700</v>
      </c>
      <c r="I35" s="220">
        <v>600</v>
      </c>
      <c r="J35" s="220">
        <f t="shared" si="5"/>
        <v>480</v>
      </c>
      <c r="K35" s="220">
        <f t="shared" si="6"/>
        <v>120</v>
      </c>
      <c r="L35" s="220">
        <f t="shared" si="7"/>
        <v>12900</v>
      </c>
      <c r="M35" s="220">
        <f t="shared" si="8"/>
        <v>10320</v>
      </c>
      <c r="N35" s="220">
        <f t="shared" si="9"/>
        <v>2580</v>
      </c>
    </row>
    <row r="36" s="181" customFormat="1" spans="1:14">
      <c r="A36" s="201" t="s">
        <v>474</v>
      </c>
      <c r="B36" s="201" t="s">
        <v>475</v>
      </c>
      <c r="C36" s="201" t="s">
        <v>475</v>
      </c>
      <c r="D36" s="201" t="s">
        <v>475</v>
      </c>
      <c r="E36" s="201"/>
      <c r="F36" s="220">
        <v>16200</v>
      </c>
      <c r="G36" s="220">
        <f t="shared" si="3"/>
        <v>12960</v>
      </c>
      <c r="H36" s="220">
        <f t="shared" si="4"/>
        <v>3240</v>
      </c>
      <c r="I36" s="220">
        <v>600</v>
      </c>
      <c r="J36" s="220">
        <f t="shared" si="5"/>
        <v>480</v>
      </c>
      <c r="K36" s="220">
        <f t="shared" si="6"/>
        <v>120</v>
      </c>
      <c r="L36" s="220">
        <f t="shared" si="7"/>
        <v>15600</v>
      </c>
      <c r="M36" s="220">
        <f t="shared" si="8"/>
        <v>12480</v>
      </c>
      <c r="N36" s="220">
        <f t="shared" si="9"/>
        <v>3120</v>
      </c>
    </row>
    <row r="37" s="181" customFormat="1" spans="1:14">
      <c r="A37" s="201" t="s">
        <v>476</v>
      </c>
      <c r="B37" s="201" t="s">
        <v>477</v>
      </c>
      <c r="C37" s="201" t="s">
        <v>477</v>
      </c>
      <c r="D37" s="201" t="s">
        <v>477</v>
      </c>
      <c r="E37" s="201"/>
      <c r="F37" s="220">
        <v>4500</v>
      </c>
      <c r="G37" s="220">
        <f t="shared" si="3"/>
        <v>3600</v>
      </c>
      <c r="H37" s="220">
        <f t="shared" si="4"/>
        <v>900</v>
      </c>
      <c r="I37" s="220">
        <v>400</v>
      </c>
      <c r="J37" s="220">
        <f t="shared" si="5"/>
        <v>320</v>
      </c>
      <c r="K37" s="220">
        <f t="shared" si="6"/>
        <v>80</v>
      </c>
      <c r="L37" s="220">
        <f t="shared" si="7"/>
        <v>4100</v>
      </c>
      <c r="M37" s="220">
        <f t="shared" si="8"/>
        <v>3280</v>
      </c>
      <c r="N37" s="220">
        <f t="shared" si="9"/>
        <v>820</v>
      </c>
    </row>
    <row r="38" s="181" customFormat="1" spans="1:14">
      <c r="A38" s="201" t="s">
        <v>478</v>
      </c>
      <c r="B38" s="201" t="s">
        <v>477</v>
      </c>
      <c r="C38" s="201" t="s">
        <v>477</v>
      </c>
      <c r="D38" s="201" t="s">
        <v>477</v>
      </c>
      <c r="E38" s="201"/>
      <c r="F38" s="220">
        <v>4500</v>
      </c>
      <c r="G38" s="220">
        <f t="shared" si="3"/>
        <v>3600</v>
      </c>
      <c r="H38" s="220">
        <f t="shared" si="4"/>
        <v>900</v>
      </c>
      <c r="I38" s="220">
        <v>300</v>
      </c>
      <c r="J38" s="220">
        <f t="shared" si="5"/>
        <v>240</v>
      </c>
      <c r="K38" s="220">
        <f t="shared" si="6"/>
        <v>60</v>
      </c>
      <c r="L38" s="220">
        <f t="shared" si="7"/>
        <v>4200</v>
      </c>
      <c r="M38" s="220">
        <f t="shared" si="8"/>
        <v>3360</v>
      </c>
      <c r="N38" s="220">
        <f t="shared" si="9"/>
        <v>840</v>
      </c>
    </row>
    <row r="39" s="4" customFormat="1" spans="1:14">
      <c r="A39" s="188" t="s">
        <v>479</v>
      </c>
      <c r="B39" s="190"/>
      <c r="C39" s="190"/>
      <c r="D39" s="190"/>
      <c r="E39" s="190"/>
      <c r="F39" s="211">
        <f>F40</f>
        <v>34000</v>
      </c>
      <c r="G39" s="211">
        <f t="shared" ref="G39:N39" si="14">G40</f>
        <v>27200</v>
      </c>
      <c r="H39" s="211">
        <f t="shared" si="14"/>
        <v>6800</v>
      </c>
      <c r="I39" s="211">
        <f t="shared" si="14"/>
        <v>18000</v>
      </c>
      <c r="J39" s="211">
        <f t="shared" si="14"/>
        <v>14400</v>
      </c>
      <c r="K39" s="211">
        <f t="shared" si="14"/>
        <v>3600</v>
      </c>
      <c r="L39" s="211">
        <f t="shared" si="14"/>
        <v>16000</v>
      </c>
      <c r="M39" s="211">
        <f t="shared" si="14"/>
        <v>12800</v>
      </c>
      <c r="N39" s="211">
        <f t="shared" si="14"/>
        <v>3200</v>
      </c>
    </row>
    <row r="40" s="4" customFormat="1" ht="60" spans="1:14">
      <c r="A40" s="189" t="s">
        <v>480</v>
      </c>
      <c r="B40" s="190" t="s">
        <v>481</v>
      </c>
      <c r="C40" s="190" t="s">
        <v>482</v>
      </c>
      <c r="D40" s="190" t="s">
        <v>483</v>
      </c>
      <c r="E40" s="190"/>
      <c r="F40" s="211">
        <v>34000</v>
      </c>
      <c r="G40" s="211">
        <f t="shared" si="3"/>
        <v>27200</v>
      </c>
      <c r="H40" s="211">
        <f t="shared" si="4"/>
        <v>6800</v>
      </c>
      <c r="I40" s="211">
        <v>18000</v>
      </c>
      <c r="J40" s="211">
        <f t="shared" si="5"/>
        <v>14400</v>
      </c>
      <c r="K40" s="211">
        <f t="shared" si="6"/>
        <v>3600</v>
      </c>
      <c r="L40" s="211">
        <f t="shared" si="7"/>
        <v>16000</v>
      </c>
      <c r="M40" s="211">
        <f t="shared" si="8"/>
        <v>12800</v>
      </c>
      <c r="N40" s="211">
        <f t="shared" si="9"/>
        <v>3200</v>
      </c>
    </row>
    <row r="41" s="177" customFormat="1" spans="1:14">
      <c r="A41" s="199" t="s">
        <v>484</v>
      </c>
      <c r="B41" s="192"/>
      <c r="C41" s="192"/>
      <c r="D41" s="192"/>
      <c r="E41" s="192"/>
      <c r="F41" s="213">
        <f>F42</f>
        <v>32500</v>
      </c>
      <c r="G41" s="213">
        <f t="shared" ref="G41:N41" si="15">G42</f>
        <v>0</v>
      </c>
      <c r="H41" s="213">
        <f t="shared" si="15"/>
        <v>32500</v>
      </c>
      <c r="I41" s="213">
        <f t="shared" si="15"/>
        <v>20000</v>
      </c>
      <c r="J41" s="213">
        <f t="shared" si="15"/>
        <v>0</v>
      </c>
      <c r="K41" s="213">
        <f t="shared" si="15"/>
        <v>20000</v>
      </c>
      <c r="L41" s="213">
        <f t="shared" si="15"/>
        <v>12500</v>
      </c>
      <c r="M41" s="213">
        <f t="shared" si="15"/>
        <v>0</v>
      </c>
      <c r="N41" s="213">
        <f t="shared" si="15"/>
        <v>12500</v>
      </c>
    </row>
    <row r="42" s="177" customFormat="1" ht="36" spans="1:14">
      <c r="A42" s="191" t="s">
        <v>485</v>
      </c>
      <c r="B42" s="192" t="s">
        <v>486</v>
      </c>
      <c r="C42" s="192"/>
      <c r="D42" s="192" t="s">
        <v>487</v>
      </c>
      <c r="E42" s="192" t="s">
        <v>196</v>
      </c>
      <c r="F42" s="213">
        <v>32500</v>
      </c>
      <c r="G42" s="213"/>
      <c r="H42" s="213">
        <f>F42</f>
        <v>32500</v>
      </c>
      <c r="I42" s="213">
        <v>20000</v>
      </c>
      <c r="J42" s="213"/>
      <c r="K42" s="213">
        <f>I42</f>
        <v>20000</v>
      </c>
      <c r="L42" s="213">
        <f t="shared" si="7"/>
        <v>12500</v>
      </c>
      <c r="M42" s="213"/>
      <c r="N42" s="213">
        <f>L42</f>
        <v>12500</v>
      </c>
    </row>
    <row r="43" s="177" customFormat="1" spans="1:14">
      <c r="A43" s="199" t="s">
        <v>488</v>
      </c>
      <c r="B43" s="192"/>
      <c r="C43" s="192"/>
      <c r="D43" s="192"/>
      <c r="E43" s="192"/>
      <c r="F43" s="213">
        <f>F44+F45</f>
        <v>170000</v>
      </c>
      <c r="G43" s="213">
        <f t="shared" ref="G43:N43" si="16">G44+G45</f>
        <v>136000</v>
      </c>
      <c r="H43" s="213">
        <f t="shared" si="16"/>
        <v>34000</v>
      </c>
      <c r="I43" s="213">
        <f t="shared" si="16"/>
        <v>88000</v>
      </c>
      <c r="J43" s="213">
        <f t="shared" si="16"/>
        <v>70400</v>
      </c>
      <c r="K43" s="213">
        <f t="shared" si="16"/>
        <v>17600</v>
      </c>
      <c r="L43" s="213">
        <f t="shared" si="16"/>
        <v>82000</v>
      </c>
      <c r="M43" s="213">
        <f t="shared" si="16"/>
        <v>65600</v>
      </c>
      <c r="N43" s="213">
        <f t="shared" si="16"/>
        <v>16400</v>
      </c>
    </row>
    <row r="44" s="177" customFormat="1" ht="24" spans="1:14">
      <c r="A44" s="191" t="s">
        <v>489</v>
      </c>
      <c r="B44" s="192" t="s">
        <v>490</v>
      </c>
      <c r="C44" s="192"/>
      <c r="D44" s="192" t="s">
        <v>490</v>
      </c>
      <c r="E44" s="192" t="s">
        <v>196</v>
      </c>
      <c r="F44" s="213">
        <v>165000</v>
      </c>
      <c r="G44" s="213">
        <f t="shared" si="3"/>
        <v>132000</v>
      </c>
      <c r="H44" s="213">
        <f t="shared" si="4"/>
        <v>33000</v>
      </c>
      <c r="I44" s="213">
        <v>85000</v>
      </c>
      <c r="J44" s="213">
        <f t="shared" si="5"/>
        <v>68000</v>
      </c>
      <c r="K44" s="213">
        <f t="shared" si="6"/>
        <v>17000</v>
      </c>
      <c r="L44" s="213">
        <f t="shared" si="7"/>
        <v>80000</v>
      </c>
      <c r="M44" s="213">
        <f t="shared" si="8"/>
        <v>64000</v>
      </c>
      <c r="N44" s="213">
        <f t="shared" si="9"/>
        <v>16000</v>
      </c>
    </row>
    <row r="45" s="177" customFormat="1" spans="1:14">
      <c r="A45" s="191" t="s">
        <v>491</v>
      </c>
      <c r="B45" s="203" t="s">
        <v>492</v>
      </c>
      <c r="C45" s="203"/>
      <c r="D45" s="203" t="s">
        <v>492</v>
      </c>
      <c r="E45" s="192" t="s">
        <v>196</v>
      </c>
      <c r="F45" s="213">
        <v>5000</v>
      </c>
      <c r="G45" s="213">
        <f t="shared" si="3"/>
        <v>4000</v>
      </c>
      <c r="H45" s="213">
        <f t="shared" si="4"/>
        <v>1000</v>
      </c>
      <c r="I45" s="213">
        <v>3000</v>
      </c>
      <c r="J45" s="213">
        <f t="shared" si="5"/>
        <v>2400</v>
      </c>
      <c r="K45" s="213">
        <f t="shared" si="6"/>
        <v>600</v>
      </c>
      <c r="L45" s="213">
        <f t="shared" si="7"/>
        <v>2000</v>
      </c>
      <c r="M45" s="213">
        <f t="shared" si="8"/>
        <v>1600</v>
      </c>
      <c r="N45" s="213">
        <f t="shared" si="9"/>
        <v>400</v>
      </c>
    </row>
    <row r="46" spans="1:1">
      <c r="A46" s="188" t="s">
        <v>493</v>
      </c>
    </row>
    <row r="47" ht="136.5" spans="1:5">
      <c r="A47" s="204" t="s">
        <v>494</v>
      </c>
      <c r="B47" s="205"/>
      <c r="D47" s="190" t="s">
        <v>495</v>
      </c>
      <c r="E47" s="221" t="s">
        <v>496</v>
      </c>
    </row>
    <row r="48" ht="108" spans="1:5">
      <c r="A48" s="204" t="s">
        <v>497</v>
      </c>
      <c r="D48" s="190" t="s">
        <v>498</v>
      </c>
      <c r="E48" s="222" t="s">
        <v>499</v>
      </c>
    </row>
    <row r="49" ht="84" spans="1:5">
      <c r="A49" s="204" t="s">
        <v>500</v>
      </c>
      <c r="D49" s="190" t="s">
        <v>501</v>
      </c>
      <c r="E49" s="222" t="s">
        <v>502</v>
      </c>
    </row>
    <row r="50" spans="1:1">
      <c r="A50" s="188" t="s">
        <v>503</v>
      </c>
    </row>
    <row r="51" ht="24" spans="1:5">
      <c r="A51" s="204" t="s">
        <v>504</v>
      </c>
      <c r="D51" s="190" t="s">
        <v>505</v>
      </c>
      <c r="E51" s="222" t="s">
        <v>506</v>
      </c>
    </row>
    <row r="52" ht="24" spans="1:5">
      <c r="A52" s="204" t="s">
        <v>507</v>
      </c>
      <c r="D52" s="190" t="s">
        <v>508</v>
      </c>
      <c r="E52" s="222" t="s">
        <v>506</v>
      </c>
    </row>
    <row r="53" ht="24" spans="1:5">
      <c r="A53" s="204" t="s">
        <v>509</v>
      </c>
      <c r="D53" s="190" t="s">
        <v>510</v>
      </c>
      <c r="E53" s="222" t="s">
        <v>502</v>
      </c>
    </row>
  </sheetData>
  <mergeCells count="12">
    <mergeCell ref="A1:O1"/>
    <mergeCell ref="A2:B2"/>
    <mergeCell ref="F2:N2"/>
    <mergeCell ref="F3:H3"/>
    <mergeCell ref="I3:K3"/>
    <mergeCell ref="L3:N3"/>
    <mergeCell ref="A5:B5"/>
    <mergeCell ref="A3:A4"/>
    <mergeCell ref="B3:B4"/>
    <mergeCell ref="C3:C4"/>
    <mergeCell ref="D3:D4"/>
    <mergeCell ref="E3:E4"/>
  </mergeCells>
  <pageMargins left="0.7" right="0.7" top="0.75" bottom="0.75" header="0.3" footer="0.3"/>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7"/>
  <sheetViews>
    <sheetView workbookViewId="0">
      <selection activeCell="A1" sqref="A1:Z1"/>
    </sheetView>
  </sheetViews>
  <sheetFormatPr defaultColWidth="9" defaultRowHeight="13.5"/>
  <cols>
    <col min="1" max="1" width="28" customWidth="1"/>
    <col min="2" max="2" width="28.75" hidden="1" customWidth="1"/>
    <col min="3" max="3" width="27.75" hidden="1" customWidth="1"/>
    <col min="4" max="4" width="72.875" customWidth="1"/>
    <col min="5" max="7" width="12.25" hidden="1" customWidth="1"/>
    <col min="8" max="8" width="26" hidden="1" customWidth="1"/>
    <col min="9" max="11" width="9" hidden="1" customWidth="1"/>
    <col min="12" max="12" width="8.625" hidden="1" customWidth="1"/>
    <col min="13" max="13" width="9.5" hidden="1" customWidth="1"/>
    <col min="14" max="14" width="10.25" hidden="1" customWidth="1"/>
    <col min="15" max="15" width="9.125" hidden="1" customWidth="1"/>
    <col min="16" max="16" width="10.25" hidden="1" customWidth="1"/>
    <col min="17" max="17" width="7.25" hidden="1" customWidth="1"/>
    <col min="18" max="18" width="9.375" hidden="1" customWidth="1"/>
    <col min="19" max="27" width="9" hidden="1" customWidth="1"/>
  </cols>
  <sheetData>
    <row r="1" ht="31.5" customHeight="1" spans="1:18">
      <c r="A1" s="183" t="s">
        <v>768</v>
      </c>
      <c r="B1" s="183"/>
      <c r="C1" s="183"/>
      <c r="D1" s="183"/>
      <c r="E1" s="183"/>
      <c r="F1" s="183"/>
      <c r="G1" s="183"/>
      <c r="H1" s="183"/>
      <c r="I1" s="183"/>
      <c r="J1" s="183"/>
      <c r="K1" s="183"/>
      <c r="L1" s="183"/>
      <c r="M1" s="183"/>
      <c r="N1" s="183"/>
      <c r="O1" s="183"/>
      <c r="P1" s="183"/>
      <c r="Q1" s="183"/>
      <c r="R1" s="183"/>
    </row>
    <row r="2" hidden="1" spans="1:17">
      <c r="A2" s="184" t="s">
        <v>390</v>
      </c>
      <c r="B2" s="184"/>
      <c r="C2" s="185"/>
      <c r="D2" s="185"/>
      <c r="E2" s="185"/>
      <c r="F2" s="185"/>
      <c r="G2" s="185"/>
      <c r="H2" s="185"/>
      <c r="I2" s="207" t="s">
        <v>109</v>
      </c>
      <c r="J2" s="207"/>
      <c r="K2" s="207"/>
      <c r="L2" s="207"/>
      <c r="M2" s="207"/>
      <c r="N2" s="207"/>
      <c r="O2" s="207"/>
      <c r="P2" s="207"/>
      <c r="Q2" s="207"/>
    </row>
    <row r="3" hidden="1" spans="1:17">
      <c r="A3" s="186" t="s">
        <v>110</v>
      </c>
      <c r="B3" s="186" t="s">
        <v>392</v>
      </c>
      <c r="C3" s="186" t="s">
        <v>393</v>
      </c>
      <c r="D3" s="186" t="s">
        <v>394</v>
      </c>
      <c r="E3" s="186" t="s">
        <v>769</v>
      </c>
      <c r="F3" s="186"/>
      <c r="G3" s="186"/>
      <c r="H3" s="187" t="s">
        <v>114</v>
      </c>
      <c r="I3" s="208" t="s">
        <v>115</v>
      </c>
      <c r="J3" s="208"/>
      <c r="K3" s="209"/>
      <c r="L3" s="186" t="s">
        <v>116</v>
      </c>
      <c r="M3" s="186"/>
      <c r="N3" s="186"/>
      <c r="O3" s="186" t="s">
        <v>117</v>
      </c>
      <c r="P3" s="186"/>
      <c r="Q3" s="186"/>
    </row>
    <row r="4" hidden="1" spans="1:17">
      <c r="A4" s="186"/>
      <c r="B4" s="186"/>
      <c r="C4" s="186"/>
      <c r="D4" s="186"/>
      <c r="E4" s="186" t="s">
        <v>52</v>
      </c>
      <c r="F4" s="186" t="s">
        <v>395</v>
      </c>
      <c r="G4" s="186" t="s">
        <v>396</v>
      </c>
      <c r="H4" s="187"/>
      <c r="I4" s="209" t="s">
        <v>52</v>
      </c>
      <c r="J4" s="186" t="s">
        <v>395</v>
      </c>
      <c r="K4" s="186" t="s">
        <v>396</v>
      </c>
      <c r="L4" s="186" t="s">
        <v>52</v>
      </c>
      <c r="M4" s="186" t="s">
        <v>395</v>
      </c>
      <c r="N4" s="186" t="s">
        <v>396</v>
      </c>
      <c r="O4" s="186" t="s">
        <v>52</v>
      </c>
      <c r="P4" s="186" t="s">
        <v>395</v>
      </c>
      <c r="Q4" s="186" t="s">
        <v>396</v>
      </c>
    </row>
    <row r="5" ht="45" hidden="1" customHeight="1" spans="1:17">
      <c r="A5" s="188" t="s">
        <v>398</v>
      </c>
      <c r="B5" s="188"/>
      <c r="C5" s="188"/>
      <c r="D5" s="188"/>
      <c r="E5" s="188"/>
      <c r="F5" s="188"/>
      <c r="G5" s="188"/>
      <c r="H5" s="188"/>
      <c r="I5" s="210">
        <f>I6+I8+I9+I7</f>
        <v>12250</v>
      </c>
      <c r="J5" s="211">
        <f t="shared" ref="J5:Q5" si="0">J6+J8+J9+J7</f>
        <v>9800</v>
      </c>
      <c r="K5" s="211">
        <f t="shared" si="0"/>
        <v>2450</v>
      </c>
      <c r="L5" s="211">
        <f t="shared" si="0"/>
        <v>7300</v>
      </c>
      <c r="M5" s="211">
        <f t="shared" si="0"/>
        <v>5840</v>
      </c>
      <c r="N5" s="211">
        <f t="shared" si="0"/>
        <v>1460</v>
      </c>
      <c r="O5" s="211">
        <f t="shared" si="0"/>
        <v>4950</v>
      </c>
      <c r="P5" s="211">
        <f t="shared" si="0"/>
        <v>3960</v>
      </c>
      <c r="Q5" s="211">
        <f t="shared" si="0"/>
        <v>990</v>
      </c>
    </row>
    <row r="6" ht="45" hidden="1" customHeight="1" spans="1:17">
      <c r="A6" s="189" t="s">
        <v>213</v>
      </c>
      <c r="B6" s="190" t="s">
        <v>399</v>
      </c>
      <c r="C6" s="190" t="s">
        <v>400</v>
      </c>
      <c r="D6" s="190" t="s">
        <v>765</v>
      </c>
      <c r="E6" s="190"/>
      <c r="F6" s="190"/>
      <c r="G6" s="190"/>
      <c r="H6" s="190"/>
      <c r="I6" s="210">
        <v>600</v>
      </c>
      <c r="J6" s="211">
        <f>I6*0.8</f>
        <v>480</v>
      </c>
      <c r="K6" s="211">
        <f>I6*0.2</f>
        <v>120</v>
      </c>
      <c r="L6" s="211">
        <v>400</v>
      </c>
      <c r="M6" s="211">
        <f>L6*0.8</f>
        <v>320</v>
      </c>
      <c r="N6" s="211">
        <f>L6*0.2</f>
        <v>80</v>
      </c>
      <c r="O6" s="211">
        <f>I6-L6</f>
        <v>200</v>
      </c>
      <c r="P6" s="211">
        <f>O6*0.8</f>
        <v>160</v>
      </c>
      <c r="Q6" s="211">
        <f>O6*0.2</f>
        <v>40</v>
      </c>
    </row>
    <row r="7" s="177" customFormat="1" ht="45" hidden="1" customHeight="1" spans="1:19">
      <c r="A7" s="191" t="s">
        <v>402</v>
      </c>
      <c r="B7" s="192" t="s">
        <v>403</v>
      </c>
      <c r="C7" s="192"/>
      <c r="D7" s="192" t="s">
        <v>403</v>
      </c>
      <c r="E7" s="192"/>
      <c r="F7" s="192"/>
      <c r="G7" s="192"/>
      <c r="H7" s="192" t="s">
        <v>404</v>
      </c>
      <c r="I7" s="212">
        <v>1000</v>
      </c>
      <c r="J7" s="213">
        <f>I7*0.8</f>
        <v>800</v>
      </c>
      <c r="K7" s="213">
        <f>I7*0.2</f>
        <v>200</v>
      </c>
      <c r="L7" s="213">
        <v>600</v>
      </c>
      <c r="M7" s="213">
        <f>L7*0.8</f>
        <v>480</v>
      </c>
      <c r="N7" s="213">
        <f>L7*0.2</f>
        <v>120</v>
      </c>
      <c r="O7" s="213">
        <f>I7-L7</f>
        <v>400</v>
      </c>
      <c r="P7" s="213">
        <f>O7*0.8</f>
        <v>320</v>
      </c>
      <c r="Q7" s="213">
        <f>O7*0.2</f>
        <v>80</v>
      </c>
      <c r="S7" s="223"/>
    </row>
    <row r="8" s="4" customFormat="1" ht="45" hidden="1" customHeight="1" spans="1:17">
      <c r="A8" s="189" t="s">
        <v>215</v>
      </c>
      <c r="B8" s="190" t="s">
        <v>405</v>
      </c>
      <c r="C8" s="190" t="s">
        <v>406</v>
      </c>
      <c r="D8" s="190"/>
      <c r="E8" s="190"/>
      <c r="F8" s="190"/>
      <c r="G8" s="190"/>
      <c r="H8" s="192" t="s">
        <v>407</v>
      </c>
      <c r="I8" s="210">
        <v>7500</v>
      </c>
      <c r="J8" s="211">
        <f>I8*0.8</f>
        <v>6000</v>
      </c>
      <c r="K8" s="211">
        <f>I8*0.2</f>
        <v>1500</v>
      </c>
      <c r="L8" s="211">
        <v>4500</v>
      </c>
      <c r="M8" s="211">
        <f>L8*0.8</f>
        <v>3600</v>
      </c>
      <c r="N8" s="211">
        <f>L8*0.2</f>
        <v>900</v>
      </c>
      <c r="O8" s="211">
        <f>I8-L8</f>
        <v>3000</v>
      </c>
      <c r="P8" s="211">
        <f>O8*0.8</f>
        <v>2400</v>
      </c>
      <c r="Q8" s="211">
        <f>O8*0.2</f>
        <v>600</v>
      </c>
    </row>
    <row r="9" s="4" customFormat="1" ht="45" hidden="1" customHeight="1" spans="1:17">
      <c r="A9" s="189" t="s">
        <v>408</v>
      </c>
      <c r="B9" s="190" t="s">
        <v>409</v>
      </c>
      <c r="C9" s="190" t="s">
        <v>410</v>
      </c>
      <c r="D9" s="190" t="s">
        <v>766</v>
      </c>
      <c r="E9" s="190"/>
      <c r="F9" s="190"/>
      <c r="G9" s="190"/>
      <c r="H9" s="190"/>
      <c r="I9" s="210">
        <v>3150</v>
      </c>
      <c r="J9" s="211">
        <f>I9*0.8</f>
        <v>2520</v>
      </c>
      <c r="K9" s="211">
        <f>I9*0.2</f>
        <v>630</v>
      </c>
      <c r="L9" s="211">
        <v>1800</v>
      </c>
      <c r="M9" s="211">
        <f>L9*0.8</f>
        <v>1440</v>
      </c>
      <c r="N9" s="211">
        <f>L9*0.2</f>
        <v>360</v>
      </c>
      <c r="O9" s="211">
        <f>I9-L9</f>
        <v>1350</v>
      </c>
      <c r="P9" s="211">
        <f>O9*0.8</f>
        <v>1080</v>
      </c>
      <c r="Q9" s="211">
        <f>O9*0.2</f>
        <v>270</v>
      </c>
    </row>
    <row r="10" ht="121.5" hidden="1" customHeight="1" spans="1:18">
      <c r="A10" s="193" t="s">
        <v>494</v>
      </c>
      <c r="B10" s="194"/>
      <c r="C10" s="195"/>
      <c r="D10" s="190" t="s">
        <v>495</v>
      </c>
      <c r="E10" s="190"/>
      <c r="F10" s="190"/>
      <c r="G10" s="190"/>
      <c r="H10" s="194" t="s">
        <v>496</v>
      </c>
      <c r="R10" s="222" t="s">
        <v>767</v>
      </c>
    </row>
    <row r="11" s="4" customFormat="1" ht="45" hidden="1" customHeight="1" spans="1:17">
      <c r="A11" s="188" t="s">
        <v>412</v>
      </c>
      <c r="B11" s="196"/>
      <c r="C11" s="196"/>
      <c r="D11" s="196"/>
      <c r="E11" s="196"/>
      <c r="F11" s="196"/>
      <c r="G11" s="196"/>
      <c r="H11" s="196"/>
      <c r="I11" s="210">
        <f>SUM(I12:I15)</f>
        <v>4000</v>
      </c>
      <c r="J11" s="211">
        <f t="shared" ref="J11:Q11" si="1">SUM(J12:J15)</f>
        <v>3200</v>
      </c>
      <c r="K11" s="211">
        <f t="shared" si="1"/>
        <v>800</v>
      </c>
      <c r="L11" s="211">
        <f t="shared" si="1"/>
        <v>2100</v>
      </c>
      <c r="M11" s="211">
        <f t="shared" si="1"/>
        <v>1680</v>
      </c>
      <c r="N11" s="211">
        <f t="shared" si="1"/>
        <v>420</v>
      </c>
      <c r="O11" s="211">
        <f t="shared" si="1"/>
        <v>1900</v>
      </c>
      <c r="P11" s="211">
        <f t="shared" si="1"/>
        <v>1520</v>
      </c>
      <c r="Q11" s="211">
        <f t="shared" si="1"/>
        <v>380</v>
      </c>
    </row>
    <row r="12" s="4" customFormat="1" ht="45" hidden="1" customHeight="1" spans="1:17">
      <c r="A12" s="189" t="s">
        <v>413</v>
      </c>
      <c r="B12" s="190" t="s">
        <v>414</v>
      </c>
      <c r="C12" s="190" t="s">
        <v>415</v>
      </c>
      <c r="D12" s="190" t="s">
        <v>414</v>
      </c>
      <c r="E12" s="190"/>
      <c r="F12" s="190"/>
      <c r="G12" s="190"/>
      <c r="H12" s="190"/>
      <c r="I12" s="210">
        <v>500</v>
      </c>
      <c r="J12" s="211">
        <f t="shared" ref="J12:J49" si="2">I12*0.8</f>
        <v>400</v>
      </c>
      <c r="K12" s="211">
        <f t="shared" ref="K12:K49" si="3">I12*0.2</f>
        <v>100</v>
      </c>
      <c r="L12" s="211">
        <v>300</v>
      </c>
      <c r="M12" s="211">
        <f t="shared" ref="M12:M49" si="4">L12*0.8</f>
        <v>240</v>
      </c>
      <c r="N12" s="211">
        <f t="shared" ref="N12:N49" si="5">L12*0.2</f>
        <v>60</v>
      </c>
      <c r="O12" s="211">
        <f>I12-L12</f>
        <v>200</v>
      </c>
      <c r="P12" s="211">
        <f>O12*0.8</f>
        <v>160</v>
      </c>
      <c r="Q12" s="211">
        <f>O12*0.2</f>
        <v>40</v>
      </c>
    </row>
    <row r="13" s="4" customFormat="1" ht="45" hidden="1" customHeight="1" spans="1:17">
      <c r="A13" s="189" t="s">
        <v>262</v>
      </c>
      <c r="B13" s="190" t="s">
        <v>416</v>
      </c>
      <c r="C13" s="190" t="s">
        <v>417</v>
      </c>
      <c r="D13" s="190" t="s">
        <v>418</v>
      </c>
      <c r="E13" s="190"/>
      <c r="F13" s="190"/>
      <c r="G13" s="190"/>
      <c r="H13" s="190"/>
      <c r="I13" s="210">
        <v>1100</v>
      </c>
      <c r="J13" s="211">
        <f t="shared" si="2"/>
        <v>880</v>
      </c>
      <c r="K13" s="211">
        <f t="shared" si="3"/>
        <v>220</v>
      </c>
      <c r="L13" s="211">
        <v>500</v>
      </c>
      <c r="M13" s="211">
        <f t="shared" si="4"/>
        <v>400</v>
      </c>
      <c r="N13" s="211">
        <f t="shared" si="5"/>
        <v>100</v>
      </c>
      <c r="O13" s="211">
        <f t="shared" ref="O13:O49" si="6">I13-L13</f>
        <v>600</v>
      </c>
      <c r="P13" s="211">
        <f t="shared" ref="P13:P49" si="7">O13*0.8</f>
        <v>480</v>
      </c>
      <c r="Q13" s="211">
        <f t="shared" ref="Q13:Q49" si="8">O13*0.2</f>
        <v>120</v>
      </c>
    </row>
    <row r="14" s="4" customFormat="1" ht="45" hidden="1" customHeight="1" spans="1:17">
      <c r="A14" s="189" t="s">
        <v>419</v>
      </c>
      <c r="B14" s="190" t="s">
        <v>420</v>
      </c>
      <c r="C14" s="190" t="s">
        <v>421</v>
      </c>
      <c r="D14" s="190" t="s">
        <v>422</v>
      </c>
      <c r="E14" s="190"/>
      <c r="F14" s="190"/>
      <c r="G14" s="190"/>
      <c r="H14" s="190"/>
      <c r="I14" s="210">
        <v>1500</v>
      </c>
      <c r="J14" s="211">
        <f t="shared" si="2"/>
        <v>1200</v>
      </c>
      <c r="K14" s="211">
        <f t="shared" si="3"/>
        <v>300</v>
      </c>
      <c r="L14" s="211">
        <v>800</v>
      </c>
      <c r="M14" s="211">
        <f t="shared" si="4"/>
        <v>640</v>
      </c>
      <c r="N14" s="211">
        <f t="shared" si="5"/>
        <v>160</v>
      </c>
      <c r="O14" s="211">
        <f t="shared" si="6"/>
        <v>700</v>
      </c>
      <c r="P14" s="211">
        <f t="shared" si="7"/>
        <v>560</v>
      </c>
      <c r="Q14" s="211">
        <f t="shared" si="8"/>
        <v>140</v>
      </c>
    </row>
    <row r="15" s="177" customFormat="1" ht="45" hidden="1" customHeight="1" spans="1:17">
      <c r="A15" s="189" t="s">
        <v>423</v>
      </c>
      <c r="B15" s="190" t="s">
        <v>424</v>
      </c>
      <c r="C15" s="190"/>
      <c r="D15" s="190" t="s">
        <v>424</v>
      </c>
      <c r="E15" s="190"/>
      <c r="F15" s="190"/>
      <c r="G15" s="190"/>
      <c r="H15" s="192" t="s">
        <v>425</v>
      </c>
      <c r="I15" s="212">
        <v>900</v>
      </c>
      <c r="J15" s="213">
        <f t="shared" si="2"/>
        <v>720</v>
      </c>
      <c r="K15" s="213">
        <f t="shared" si="3"/>
        <v>180</v>
      </c>
      <c r="L15" s="213">
        <v>500</v>
      </c>
      <c r="M15" s="213">
        <f t="shared" si="4"/>
        <v>400</v>
      </c>
      <c r="N15" s="213">
        <f t="shared" si="5"/>
        <v>100</v>
      </c>
      <c r="O15" s="213">
        <f t="shared" si="6"/>
        <v>400</v>
      </c>
      <c r="P15" s="213">
        <f t="shared" si="7"/>
        <v>320</v>
      </c>
      <c r="Q15" s="213">
        <f t="shared" si="8"/>
        <v>80</v>
      </c>
    </row>
    <row r="16" s="4" customFormat="1" ht="45" hidden="1" customHeight="1" spans="1:17">
      <c r="A16" s="188" t="s">
        <v>426</v>
      </c>
      <c r="B16" s="190"/>
      <c r="C16" s="190"/>
      <c r="D16" s="190"/>
      <c r="E16" s="190"/>
      <c r="F16" s="190"/>
      <c r="G16" s="190"/>
      <c r="H16" s="190"/>
      <c r="I16" s="210">
        <f>I17+I18+I19+I20</f>
        <v>13500</v>
      </c>
      <c r="J16" s="211">
        <f t="shared" ref="J16:Q16" si="9">J17+J18+J19+J20</f>
        <v>10800</v>
      </c>
      <c r="K16" s="211">
        <f t="shared" si="9"/>
        <v>2700</v>
      </c>
      <c r="L16" s="211">
        <f t="shared" si="9"/>
        <v>8200</v>
      </c>
      <c r="M16" s="211">
        <f t="shared" si="9"/>
        <v>6560</v>
      </c>
      <c r="N16" s="211">
        <f t="shared" si="9"/>
        <v>1640</v>
      </c>
      <c r="O16" s="211">
        <f t="shared" si="9"/>
        <v>5300</v>
      </c>
      <c r="P16" s="211">
        <f t="shared" si="9"/>
        <v>4240</v>
      </c>
      <c r="Q16" s="211">
        <f t="shared" si="9"/>
        <v>1060</v>
      </c>
    </row>
    <row r="17" s="177" customFormat="1" ht="45" hidden="1" customHeight="1" spans="1:17">
      <c r="A17" s="191" t="s">
        <v>427</v>
      </c>
      <c r="B17" s="192" t="s">
        <v>428</v>
      </c>
      <c r="C17" s="192"/>
      <c r="D17" s="192" t="s">
        <v>428</v>
      </c>
      <c r="E17" s="192"/>
      <c r="F17" s="192"/>
      <c r="G17" s="192"/>
      <c r="H17" s="192" t="s">
        <v>429</v>
      </c>
      <c r="I17" s="212">
        <v>1500</v>
      </c>
      <c r="J17" s="213">
        <f t="shared" si="2"/>
        <v>1200</v>
      </c>
      <c r="K17" s="213">
        <f t="shared" si="3"/>
        <v>300</v>
      </c>
      <c r="L17" s="213">
        <v>1000</v>
      </c>
      <c r="M17" s="213">
        <f t="shared" si="4"/>
        <v>800</v>
      </c>
      <c r="N17" s="213">
        <f t="shared" si="5"/>
        <v>200</v>
      </c>
      <c r="O17" s="213">
        <f t="shared" si="6"/>
        <v>500</v>
      </c>
      <c r="P17" s="213">
        <f t="shared" si="7"/>
        <v>400</v>
      </c>
      <c r="Q17" s="213">
        <f t="shared" si="8"/>
        <v>100</v>
      </c>
    </row>
    <row r="18" s="4" customFormat="1" ht="45" hidden="1" customHeight="1" spans="1:17">
      <c r="A18" s="189" t="s">
        <v>430</v>
      </c>
      <c r="B18" s="190" t="s">
        <v>431</v>
      </c>
      <c r="C18" s="190" t="s">
        <v>432</v>
      </c>
      <c r="D18" s="190" t="s">
        <v>433</v>
      </c>
      <c r="E18" s="190"/>
      <c r="F18" s="190"/>
      <c r="G18" s="190"/>
      <c r="H18" s="190"/>
      <c r="I18" s="210">
        <v>10000</v>
      </c>
      <c r="J18" s="211">
        <f t="shared" si="2"/>
        <v>8000</v>
      </c>
      <c r="K18" s="211">
        <f t="shared" si="3"/>
        <v>2000</v>
      </c>
      <c r="L18" s="211">
        <v>6000</v>
      </c>
      <c r="M18" s="211">
        <f t="shared" si="4"/>
        <v>4800</v>
      </c>
      <c r="N18" s="211">
        <f t="shared" si="5"/>
        <v>1200</v>
      </c>
      <c r="O18" s="211">
        <f t="shared" si="6"/>
        <v>4000</v>
      </c>
      <c r="P18" s="211">
        <f t="shared" si="7"/>
        <v>3200</v>
      </c>
      <c r="Q18" s="211">
        <f t="shared" si="8"/>
        <v>800</v>
      </c>
    </row>
    <row r="19" s="4" customFormat="1" ht="45" hidden="1" customHeight="1" spans="1:17">
      <c r="A19" s="189" t="s">
        <v>434</v>
      </c>
      <c r="B19" s="190" t="s">
        <v>435</v>
      </c>
      <c r="C19" s="190" t="s">
        <v>436</v>
      </c>
      <c r="D19" s="190" t="s">
        <v>437</v>
      </c>
      <c r="E19" s="190"/>
      <c r="F19" s="190"/>
      <c r="G19" s="190"/>
      <c r="H19" s="190"/>
      <c r="I19" s="210">
        <v>500</v>
      </c>
      <c r="J19" s="211">
        <f t="shared" si="2"/>
        <v>400</v>
      </c>
      <c r="K19" s="211">
        <f t="shared" si="3"/>
        <v>100</v>
      </c>
      <c r="L19" s="211">
        <v>300</v>
      </c>
      <c r="M19" s="211">
        <f t="shared" si="4"/>
        <v>240</v>
      </c>
      <c r="N19" s="211">
        <f t="shared" si="5"/>
        <v>60</v>
      </c>
      <c r="O19" s="211">
        <f t="shared" si="6"/>
        <v>200</v>
      </c>
      <c r="P19" s="211">
        <f t="shared" si="7"/>
        <v>160</v>
      </c>
      <c r="Q19" s="211">
        <f t="shared" si="8"/>
        <v>40</v>
      </c>
    </row>
    <row r="20" s="4" customFormat="1" ht="45" hidden="1" customHeight="1" spans="1:17">
      <c r="A20" s="189" t="s">
        <v>438</v>
      </c>
      <c r="B20" s="190" t="s">
        <v>439</v>
      </c>
      <c r="C20" s="190"/>
      <c r="D20" s="190" t="s">
        <v>439</v>
      </c>
      <c r="E20" s="190"/>
      <c r="F20" s="190"/>
      <c r="G20" s="190"/>
      <c r="H20" s="192" t="s">
        <v>440</v>
      </c>
      <c r="I20" s="210">
        <v>1500</v>
      </c>
      <c r="J20" s="211">
        <f t="shared" si="2"/>
        <v>1200</v>
      </c>
      <c r="K20" s="211">
        <f t="shared" si="3"/>
        <v>300</v>
      </c>
      <c r="L20" s="211">
        <v>900</v>
      </c>
      <c r="M20" s="211">
        <f t="shared" si="4"/>
        <v>720</v>
      </c>
      <c r="N20" s="211">
        <f t="shared" si="5"/>
        <v>180</v>
      </c>
      <c r="O20" s="211">
        <f t="shared" si="6"/>
        <v>600</v>
      </c>
      <c r="P20" s="211">
        <f t="shared" si="7"/>
        <v>480</v>
      </c>
      <c r="Q20" s="211">
        <f t="shared" si="8"/>
        <v>120</v>
      </c>
    </row>
    <row r="21" ht="45" hidden="1" customHeight="1" spans="1:18">
      <c r="A21" s="193" t="s">
        <v>497</v>
      </c>
      <c r="B21" s="195"/>
      <c r="C21" s="195"/>
      <c r="D21" s="190" t="s">
        <v>498</v>
      </c>
      <c r="E21" s="190"/>
      <c r="F21" s="190"/>
      <c r="G21" s="190"/>
      <c r="H21" s="214" t="s">
        <v>499</v>
      </c>
      <c r="R21" s="222" t="s">
        <v>767</v>
      </c>
    </row>
    <row r="22" s="235" customFormat="1" ht="45" hidden="1" customHeight="1" spans="1:17">
      <c r="A22" s="236" t="s">
        <v>441</v>
      </c>
      <c r="B22" s="237"/>
      <c r="C22" s="237"/>
      <c r="D22" s="237"/>
      <c r="E22" s="237"/>
      <c r="F22" s="237"/>
      <c r="G22" s="237"/>
      <c r="H22" s="237"/>
      <c r="I22" s="238">
        <f t="shared" ref="I22:Q22" si="10">I23+I24</f>
        <v>61000</v>
      </c>
      <c r="J22" s="239">
        <f t="shared" si="10"/>
        <v>47900</v>
      </c>
      <c r="K22" s="239">
        <f t="shared" si="10"/>
        <v>13100</v>
      </c>
      <c r="L22" s="239">
        <f t="shared" si="10"/>
        <v>31500</v>
      </c>
      <c r="M22" s="239">
        <f t="shared" si="10"/>
        <v>24750</v>
      </c>
      <c r="N22" s="239">
        <f t="shared" si="10"/>
        <v>6750</v>
      </c>
      <c r="O22" s="239">
        <f t="shared" si="10"/>
        <v>29500</v>
      </c>
      <c r="P22" s="239">
        <f t="shared" si="10"/>
        <v>23150</v>
      </c>
      <c r="Q22" s="239">
        <f t="shared" si="10"/>
        <v>6350</v>
      </c>
    </row>
    <row r="23" s="4" customFormat="1" ht="45" hidden="1" customHeight="1" spans="1:17">
      <c r="A23" s="189" t="s">
        <v>442</v>
      </c>
      <c r="B23" s="190" t="s">
        <v>443</v>
      </c>
      <c r="C23" s="190"/>
      <c r="D23" s="190" t="s">
        <v>443</v>
      </c>
      <c r="E23" s="190"/>
      <c r="F23" s="190"/>
      <c r="G23" s="190"/>
      <c r="H23" s="192" t="s">
        <v>425</v>
      </c>
      <c r="I23" s="210">
        <v>3000</v>
      </c>
      <c r="J23" s="211">
        <v>1500</v>
      </c>
      <c r="K23" s="211">
        <v>1500</v>
      </c>
      <c r="L23" s="211">
        <v>1500</v>
      </c>
      <c r="M23" s="211">
        <v>750</v>
      </c>
      <c r="N23" s="211">
        <v>750</v>
      </c>
      <c r="O23" s="211">
        <v>1500</v>
      </c>
      <c r="P23" s="211">
        <v>750</v>
      </c>
      <c r="Q23" s="211">
        <v>750</v>
      </c>
    </row>
    <row r="24" s="179" customFormat="1" ht="45" hidden="1" customHeight="1" spans="1:17">
      <c r="A24" s="188" t="s">
        <v>444</v>
      </c>
      <c r="B24" s="196" t="s">
        <v>445</v>
      </c>
      <c r="C24" s="196" t="s">
        <v>446</v>
      </c>
      <c r="D24" s="196" t="s">
        <v>447</v>
      </c>
      <c r="E24" s="196"/>
      <c r="F24" s="196"/>
      <c r="G24" s="196"/>
      <c r="H24" s="200" t="s">
        <v>448</v>
      </c>
      <c r="I24" s="217">
        <v>58000</v>
      </c>
      <c r="J24" s="218">
        <f t="shared" si="2"/>
        <v>46400</v>
      </c>
      <c r="K24" s="218">
        <f t="shared" si="3"/>
        <v>11600</v>
      </c>
      <c r="L24" s="218">
        <v>30000</v>
      </c>
      <c r="M24" s="218">
        <f t="shared" si="4"/>
        <v>24000</v>
      </c>
      <c r="N24" s="218">
        <f t="shared" si="5"/>
        <v>6000</v>
      </c>
      <c r="O24" s="218">
        <f t="shared" si="6"/>
        <v>28000</v>
      </c>
      <c r="P24" s="218">
        <f t="shared" si="7"/>
        <v>22400</v>
      </c>
      <c r="Q24" s="218">
        <f t="shared" si="8"/>
        <v>5600</v>
      </c>
    </row>
    <row r="25" ht="45" hidden="1" customHeight="1" spans="1:18">
      <c r="A25" s="193" t="s">
        <v>504</v>
      </c>
      <c r="B25" s="195"/>
      <c r="C25" s="195"/>
      <c r="D25" s="190" t="s">
        <v>505</v>
      </c>
      <c r="E25" s="190"/>
      <c r="F25" s="190"/>
      <c r="G25" s="190"/>
      <c r="H25" s="214" t="s">
        <v>506</v>
      </c>
      <c r="R25" s="224" t="s">
        <v>770</v>
      </c>
    </row>
    <row r="26" ht="45" hidden="1" customHeight="1" spans="1:18">
      <c r="A26" s="193" t="s">
        <v>507</v>
      </c>
      <c r="B26" s="195"/>
      <c r="C26" s="195"/>
      <c r="D26" s="190" t="s">
        <v>508</v>
      </c>
      <c r="E26" s="190"/>
      <c r="F26" s="190"/>
      <c r="G26" s="190"/>
      <c r="H26" s="214" t="s">
        <v>506</v>
      </c>
      <c r="R26" s="224" t="s">
        <v>770</v>
      </c>
    </row>
    <row r="27" s="4" customFormat="1" ht="45" hidden="1" customHeight="1" spans="1:17">
      <c r="A27" s="188" t="s">
        <v>449</v>
      </c>
      <c r="B27" s="196"/>
      <c r="C27" s="196"/>
      <c r="D27" s="196"/>
      <c r="E27" s="196"/>
      <c r="F27" s="196"/>
      <c r="G27" s="196"/>
      <c r="H27" s="196"/>
      <c r="I27" s="210">
        <f>I28+I29+I30</f>
        <v>55950</v>
      </c>
      <c r="J27" s="211">
        <f t="shared" si="2"/>
        <v>44760</v>
      </c>
      <c r="K27" s="211">
        <f t="shared" si="3"/>
        <v>11190</v>
      </c>
      <c r="L27" s="211">
        <f>L28+L29+L30</f>
        <v>33100</v>
      </c>
      <c r="M27" s="211">
        <f t="shared" si="4"/>
        <v>26480</v>
      </c>
      <c r="N27" s="211">
        <f t="shared" si="5"/>
        <v>6620</v>
      </c>
      <c r="O27" s="211">
        <f>O28+O29+O30</f>
        <v>22850</v>
      </c>
      <c r="P27" s="211">
        <f t="shared" si="7"/>
        <v>18280</v>
      </c>
      <c r="Q27" s="211">
        <f t="shared" si="8"/>
        <v>4570</v>
      </c>
    </row>
    <row r="28" s="4" customFormat="1" ht="45" hidden="1" customHeight="1" spans="1:17">
      <c r="A28" s="189" t="s">
        <v>450</v>
      </c>
      <c r="B28" s="190" t="s">
        <v>451</v>
      </c>
      <c r="C28" s="190" t="s">
        <v>452</v>
      </c>
      <c r="D28" s="190" t="s">
        <v>453</v>
      </c>
      <c r="E28" s="190"/>
      <c r="F28" s="190"/>
      <c r="G28" s="190"/>
      <c r="H28" s="190"/>
      <c r="I28" s="210">
        <v>50000</v>
      </c>
      <c r="J28" s="211">
        <f t="shared" si="2"/>
        <v>40000</v>
      </c>
      <c r="K28" s="211">
        <f t="shared" si="3"/>
        <v>10000</v>
      </c>
      <c r="L28" s="211">
        <v>30000</v>
      </c>
      <c r="M28" s="211">
        <f t="shared" si="4"/>
        <v>24000</v>
      </c>
      <c r="N28" s="211">
        <f t="shared" si="5"/>
        <v>6000</v>
      </c>
      <c r="O28" s="211">
        <f t="shared" si="6"/>
        <v>20000</v>
      </c>
      <c r="P28" s="211">
        <f t="shared" si="7"/>
        <v>16000</v>
      </c>
      <c r="Q28" s="211">
        <f t="shared" si="8"/>
        <v>4000</v>
      </c>
    </row>
    <row r="29" s="177" customFormat="1" ht="45" hidden="1" customHeight="1" spans="1:17">
      <c r="A29" s="191" t="s">
        <v>454</v>
      </c>
      <c r="B29" s="192" t="s">
        <v>455</v>
      </c>
      <c r="C29" s="192"/>
      <c r="D29" s="192" t="s">
        <v>455</v>
      </c>
      <c r="E29" s="192"/>
      <c r="F29" s="192"/>
      <c r="G29" s="192"/>
      <c r="H29" s="192" t="s">
        <v>456</v>
      </c>
      <c r="I29" s="212">
        <v>2950</v>
      </c>
      <c r="J29" s="213">
        <f t="shared" si="2"/>
        <v>2360</v>
      </c>
      <c r="K29" s="213">
        <f t="shared" si="3"/>
        <v>590</v>
      </c>
      <c r="L29" s="213">
        <v>1600</v>
      </c>
      <c r="M29" s="213">
        <f t="shared" si="4"/>
        <v>1280</v>
      </c>
      <c r="N29" s="213">
        <f t="shared" si="5"/>
        <v>320</v>
      </c>
      <c r="O29" s="213">
        <f t="shared" si="6"/>
        <v>1350</v>
      </c>
      <c r="P29" s="213">
        <f t="shared" si="7"/>
        <v>1080</v>
      </c>
      <c r="Q29" s="213">
        <f t="shared" si="8"/>
        <v>270</v>
      </c>
    </row>
    <row r="30" s="177" customFormat="1" ht="45" hidden="1" customHeight="1" spans="1:17">
      <c r="A30" s="191" t="s">
        <v>457</v>
      </c>
      <c r="B30" s="192" t="s">
        <v>458</v>
      </c>
      <c r="C30" s="192"/>
      <c r="D30" s="192" t="s">
        <v>458</v>
      </c>
      <c r="E30" s="192"/>
      <c r="F30" s="192"/>
      <c r="G30" s="192"/>
      <c r="H30" s="192" t="s">
        <v>459</v>
      </c>
      <c r="I30" s="212">
        <v>3000</v>
      </c>
      <c r="J30" s="213">
        <f t="shared" si="2"/>
        <v>2400</v>
      </c>
      <c r="K30" s="213">
        <f t="shared" si="3"/>
        <v>600</v>
      </c>
      <c r="L30" s="213">
        <v>1500</v>
      </c>
      <c r="M30" s="213">
        <f t="shared" si="4"/>
        <v>1200</v>
      </c>
      <c r="N30" s="213">
        <f t="shared" si="5"/>
        <v>300</v>
      </c>
      <c r="O30" s="213">
        <f t="shared" si="6"/>
        <v>1500</v>
      </c>
      <c r="P30" s="213">
        <f t="shared" si="7"/>
        <v>1200</v>
      </c>
      <c r="Q30" s="213">
        <f t="shared" si="8"/>
        <v>300</v>
      </c>
    </row>
    <row r="31" ht="45" hidden="1" customHeight="1" spans="1:18">
      <c r="A31" s="193" t="s">
        <v>500</v>
      </c>
      <c r="B31" s="195"/>
      <c r="C31" s="195"/>
      <c r="D31" s="190" t="s">
        <v>501</v>
      </c>
      <c r="E31" s="190"/>
      <c r="F31" s="190"/>
      <c r="G31" s="190"/>
      <c r="H31" s="214" t="s">
        <v>502</v>
      </c>
      <c r="R31" s="222" t="s">
        <v>767</v>
      </c>
    </row>
    <row r="32" ht="45" hidden="1" customHeight="1" spans="1:18">
      <c r="A32" s="193" t="s">
        <v>509</v>
      </c>
      <c r="B32" s="195"/>
      <c r="C32" s="195"/>
      <c r="D32" s="190" t="s">
        <v>510</v>
      </c>
      <c r="E32" s="190"/>
      <c r="F32" s="190"/>
      <c r="G32" s="190"/>
      <c r="H32" s="214" t="s">
        <v>502</v>
      </c>
      <c r="R32" s="224" t="s">
        <v>770</v>
      </c>
    </row>
    <row r="33" s="180" customFormat="1" ht="45" hidden="1" customHeight="1" spans="1:17">
      <c r="A33" s="199" t="s">
        <v>460</v>
      </c>
      <c r="B33" s="200"/>
      <c r="C33" s="200"/>
      <c r="D33" s="200"/>
      <c r="E33" s="200"/>
      <c r="F33" s="200"/>
      <c r="G33" s="200"/>
      <c r="H33" s="200" t="s">
        <v>461</v>
      </c>
      <c r="I33" s="212">
        <f>I34+I35+I36+I37</f>
        <v>27500</v>
      </c>
      <c r="J33" s="213">
        <f t="shared" ref="J33:Q33" si="11">J34+J35+J36+J37</f>
        <v>22000</v>
      </c>
      <c r="K33" s="213">
        <f t="shared" si="11"/>
        <v>5500</v>
      </c>
      <c r="L33" s="213">
        <f t="shared" si="11"/>
        <v>13750</v>
      </c>
      <c r="M33" s="213">
        <f t="shared" si="11"/>
        <v>11000</v>
      </c>
      <c r="N33" s="213">
        <f t="shared" si="11"/>
        <v>2750</v>
      </c>
      <c r="O33" s="213">
        <f t="shared" si="11"/>
        <v>13750</v>
      </c>
      <c r="P33" s="213">
        <f t="shared" si="11"/>
        <v>11000</v>
      </c>
      <c r="Q33" s="213">
        <f t="shared" si="11"/>
        <v>2750</v>
      </c>
    </row>
    <row r="34" s="181" customFormat="1" ht="45" hidden="1" customHeight="1" spans="1:17">
      <c r="A34" s="201" t="s">
        <v>462</v>
      </c>
      <c r="B34" s="190" t="s">
        <v>463</v>
      </c>
      <c r="C34" s="202"/>
      <c r="D34" s="202" t="s">
        <v>463</v>
      </c>
      <c r="E34" s="202"/>
      <c r="F34" s="202"/>
      <c r="G34" s="202"/>
      <c r="H34" s="202"/>
      <c r="I34" s="219">
        <v>15000</v>
      </c>
      <c r="J34" s="220">
        <f t="shared" si="2"/>
        <v>12000</v>
      </c>
      <c r="K34" s="220">
        <f t="shared" si="3"/>
        <v>3000</v>
      </c>
      <c r="L34" s="220">
        <v>7500</v>
      </c>
      <c r="M34" s="220">
        <f t="shared" si="4"/>
        <v>6000</v>
      </c>
      <c r="N34" s="220">
        <f t="shared" si="5"/>
        <v>1500</v>
      </c>
      <c r="O34" s="220">
        <f t="shared" si="6"/>
        <v>7500</v>
      </c>
      <c r="P34" s="220">
        <f t="shared" si="7"/>
        <v>6000</v>
      </c>
      <c r="Q34" s="220">
        <f t="shared" si="8"/>
        <v>1500</v>
      </c>
    </row>
    <row r="35" s="182" customFormat="1" ht="45" hidden="1" customHeight="1" spans="1:17">
      <c r="A35" s="201" t="s">
        <v>464</v>
      </c>
      <c r="B35" s="190" t="s">
        <v>465</v>
      </c>
      <c r="C35" s="202"/>
      <c r="D35" s="202" t="s">
        <v>465</v>
      </c>
      <c r="E35" s="202"/>
      <c r="F35" s="202"/>
      <c r="G35" s="202"/>
      <c r="H35" s="202"/>
      <c r="I35" s="219">
        <v>8500</v>
      </c>
      <c r="J35" s="220">
        <f t="shared" si="2"/>
        <v>6800</v>
      </c>
      <c r="K35" s="220">
        <f t="shared" si="3"/>
        <v>1700</v>
      </c>
      <c r="L35" s="220">
        <v>3750</v>
      </c>
      <c r="M35" s="220">
        <f t="shared" si="4"/>
        <v>3000</v>
      </c>
      <c r="N35" s="220">
        <f t="shared" si="5"/>
        <v>750</v>
      </c>
      <c r="O35" s="220">
        <f t="shared" si="6"/>
        <v>4750</v>
      </c>
      <c r="P35" s="220">
        <f t="shared" si="7"/>
        <v>3800</v>
      </c>
      <c r="Q35" s="220">
        <f t="shared" si="8"/>
        <v>950</v>
      </c>
    </row>
    <row r="36" s="181" customFormat="1" ht="45" hidden="1" customHeight="1" spans="1:17">
      <c r="A36" s="201" t="s">
        <v>330</v>
      </c>
      <c r="B36" s="190" t="s">
        <v>466</v>
      </c>
      <c r="C36" s="202"/>
      <c r="D36" s="202" t="s">
        <v>466</v>
      </c>
      <c r="E36" s="202"/>
      <c r="F36" s="202"/>
      <c r="G36" s="202"/>
      <c r="H36" s="202"/>
      <c r="I36" s="219">
        <v>1000</v>
      </c>
      <c r="J36" s="220">
        <f t="shared" si="2"/>
        <v>800</v>
      </c>
      <c r="K36" s="220">
        <f t="shared" si="3"/>
        <v>200</v>
      </c>
      <c r="L36" s="220">
        <v>500</v>
      </c>
      <c r="M36" s="220">
        <f t="shared" si="4"/>
        <v>400</v>
      </c>
      <c r="N36" s="220">
        <f t="shared" si="5"/>
        <v>100</v>
      </c>
      <c r="O36" s="220">
        <f t="shared" si="6"/>
        <v>500</v>
      </c>
      <c r="P36" s="220">
        <f t="shared" si="7"/>
        <v>400</v>
      </c>
      <c r="Q36" s="220">
        <f t="shared" si="8"/>
        <v>100</v>
      </c>
    </row>
    <row r="37" s="177" customFormat="1" ht="45" hidden="1" customHeight="1" spans="1:17">
      <c r="A37" s="191" t="s">
        <v>467</v>
      </c>
      <c r="B37" s="192" t="s">
        <v>468</v>
      </c>
      <c r="C37" s="192"/>
      <c r="D37" s="192" t="s">
        <v>468</v>
      </c>
      <c r="E37" s="192"/>
      <c r="F37" s="192"/>
      <c r="G37" s="192"/>
      <c r="H37" s="192" t="s">
        <v>469</v>
      </c>
      <c r="I37" s="212">
        <v>3000</v>
      </c>
      <c r="J37" s="213">
        <f t="shared" si="2"/>
        <v>2400</v>
      </c>
      <c r="K37" s="213">
        <f t="shared" si="3"/>
        <v>600</v>
      </c>
      <c r="L37" s="213">
        <v>2000</v>
      </c>
      <c r="M37" s="213">
        <f t="shared" si="4"/>
        <v>1600</v>
      </c>
      <c r="N37" s="213">
        <f t="shared" si="5"/>
        <v>400</v>
      </c>
      <c r="O37" s="213">
        <f t="shared" si="6"/>
        <v>1000</v>
      </c>
      <c r="P37" s="213">
        <f t="shared" si="7"/>
        <v>800</v>
      </c>
      <c r="Q37" s="213">
        <f t="shared" si="8"/>
        <v>200</v>
      </c>
    </row>
    <row r="38" s="177" customFormat="1" ht="45" hidden="1" customHeight="1" spans="1:17">
      <c r="A38" s="199" t="s">
        <v>470</v>
      </c>
      <c r="B38" s="200"/>
      <c r="C38" s="190" t="s">
        <v>471</v>
      </c>
      <c r="D38" s="200"/>
      <c r="E38" s="200"/>
      <c r="F38" s="200"/>
      <c r="G38" s="200"/>
      <c r="H38" s="200" t="s">
        <v>185</v>
      </c>
      <c r="I38" s="212">
        <f>I39+I40+I41+I42</f>
        <v>38700</v>
      </c>
      <c r="J38" s="213">
        <f t="shared" ref="J38:Q38" si="12">J39+J40+J41+J42</f>
        <v>30960</v>
      </c>
      <c r="K38" s="213">
        <f t="shared" si="12"/>
        <v>7740</v>
      </c>
      <c r="L38" s="213">
        <f t="shared" si="12"/>
        <v>1900</v>
      </c>
      <c r="M38" s="213">
        <f t="shared" si="12"/>
        <v>1520</v>
      </c>
      <c r="N38" s="213">
        <f t="shared" si="12"/>
        <v>380</v>
      </c>
      <c r="O38" s="213">
        <f t="shared" si="12"/>
        <v>36800</v>
      </c>
      <c r="P38" s="213">
        <f t="shared" si="12"/>
        <v>29440</v>
      </c>
      <c r="Q38" s="213">
        <f t="shared" si="12"/>
        <v>7360</v>
      </c>
    </row>
    <row r="39" s="181" customFormat="1" ht="45" hidden="1" customHeight="1" spans="1:17">
      <c r="A39" s="201" t="s">
        <v>472</v>
      </c>
      <c r="B39" s="201" t="s">
        <v>473</v>
      </c>
      <c r="C39" s="201" t="s">
        <v>473</v>
      </c>
      <c r="D39" s="201" t="s">
        <v>473</v>
      </c>
      <c r="E39" s="201"/>
      <c r="F39" s="201"/>
      <c r="G39" s="201"/>
      <c r="H39" s="201"/>
      <c r="I39" s="219">
        <v>13500</v>
      </c>
      <c r="J39" s="220">
        <f t="shared" si="2"/>
        <v>10800</v>
      </c>
      <c r="K39" s="220">
        <f t="shared" si="3"/>
        <v>2700</v>
      </c>
      <c r="L39" s="220">
        <v>600</v>
      </c>
      <c r="M39" s="220">
        <f t="shared" si="4"/>
        <v>480</v>
      </c>
      <c r="N39" s="220">
        <f t="shared" si="5"/>
        <v>120</v>
      </c>
      <c r="O39" s="220">
        <f t="shared" si="6"/>
        <v>12900</v>
      </c>
      <c r="P39" s="220">
        <f t="shared" si="7"/>
        <v>10320</v>
      </c>
      <c r="Q39" s="220">
        <f t="shared" si="8"/>
        <v>2580</v>
      </c>
    </row>
    <row r="40" s="181" customFormat="1" ht="45" hidden="1" customHeight="1" spans="1:17">
      <c r="A40" s="201" t="s">
        <v>474</v>
      </c>
      <c r="B40" s="201" t="s">
        <v>475</v>
      </c>
      <c r="C40" s="201" t="s">
        <v>475</v>
      </c>
      <c r="D40" s="201" t="s">
        <v>475</v>
      </c>
      <c r="E40" s="201"/>
      <c r="F40" s="201"/>
      <c r="G40" s="201"/>
      <c r="H40" s="201"/>
      <c r="I40" s="219">
        <v>16200</v>
      </c>
      <c r="J40" s="220">
        <f t="shared" si="2"/>
        <v>12960</v>
      </c>
      <c r="K40" s="220">
        <f t="shared" si="3"/>
        <v>3240</v>
      </c>
      <c r="L40" s="220">
        <v>600</v>
      </c>
      <c r="M40" s="220">
        <f t="shared" si="4"/>
        <v>480</v>
      </c>
      <c r="N40" s="220">
        <f t="shared" si="5"/>
        <v>120</v>
      </c>
      <c r="O40" s="220">
        <f t="shared" si="6"/>
        <v>15600</v>
      </c>
      <c r="P40" s="220">
        <f t="shared" si="7"/>
        <v>12480</v>
      </c>
      <c r="Q40" s="220">
        <f t="shared" si="8"/>
        <v>3120</v>
      </c>
    </row>
    <row r="41" s="181" customFormat="1" ht="45" hidden="1" customHeight="1" spans="1:17">
      <c r="A41" s="201" t="s">
        <v>476</v>
      </c>
      <c r="B41" s="201" t="s">
        <v>477</v>
      </c>
      <c r="C41" s="201" t="s">
        <v>477</v>
      </c>
      <c r="D41" s="201" t="s">
        <v>477</v>
      </c>
      <c r="E41" s="201"/>
      <c r="F41" s="201"/>
      <c r="G41" s="201"/>
      <c r="H41" s="201"/>
      <c r="I41" s="219">
        <v>4500</v>
      </c>
      <c r="J41" s="220">
        <f t="shared" si="2"/>
        <v>3600</v>
      </c>
      <c r="K41" s="220">
        <f t="shared" si="3"/>
        <v>900</v>
      </c>
      <c r="L41" s="220">
        <v>400</v>
      </c>
      <c r="M41" s="220">
        <f t="shared" si="4"/>
        <v>320</v>
      </c>
      <c r="N41" s="220">
        <f t="shared" si="5"/>
        <v>80</v>
      </c>
      <c r="O41" s="220">
        <f t="shared" si="6"/>
        <v>4100</v>
      </c>
      <c r="P41" s="220">
        <f t="shared" si="7"/>
        <v>3280</v>
      </c>
      <c r="Q41" s="220">
        <f t="shared" si="8"/>
        <v>820</v>
      </c>
    </row>
    <row r="42" s="181" customFormat="1" ht="45" hidden="1" customHeight="1" spans="1:17">
      <c r="A42" s="201" t="s">
        <v>478</v>
      </c>
      <c r="B42" s="201" t="s">
        <v>477</v>
      </c>
      <c r="C42" s="201" t="s">
        <v>477</v>
      </c>
      <c r="D42" s="201" t="s">
        <v>477</v>
      </c>
      <c r="E42" s="201"/>
      <c r="F42" s="201"/>
      <c r="G42" s="201"/>
      <c r="H42" s="201"/>
      <c r="I42" s="219">
        <v>4500</v>
      </c>
      <c r="J42" s="220">
        <f t="shared" si="2"/>
        <v>3600</v>
      </c>
      <c r="K42" s="220">
        <f t="shared" si="3"/>
        <v>900</v>
      </c>
      <c r="L42" s="220">
        <v>300</v>
      </c>
      <c r="M42" s="220">
        <f t="shared" si="4"/>
        <v>240</v>
      </c>
      <c r="N42" s="220">
        <f t="shared" si="5"/>
        <v>60</v>
      </c>
      <c r="O42" s="220">
        <f t="shared" si="6"/>
        <v>4200</v>
      </c>
      <c r="P42" s="220">
        <f t="shared" si="7"/>
        <v>3360</v>
      </c>
      <c r="Q42" s="220">
        <f t="shared" si="8"/>
        <v>840</v>
      </c>
    </row>
    <row r="43" s="4" customFormat="1" ht="45" hidden="1" customHeight="1" spans="1:17">
      <c r="A43" s="188" t="s">
        <v>479</v>
      </c>
      <c r="B43" s="190"/>
      <c r="C43" s="190"/>
      <c r="D43" s="190"/>
      <c r="E43" s="190"/>
      <c r="F43" s="190"/>
      <c r="G43" s="190"/>
      <c r="H43" s="190"/>
      <c r="I43" s="210">
        <f>I44</f>
        <v>34000</v>
      </c>
      <c r="J43" s="211">
        <f t="shared" ref="J43:Q43" si="13">J44</f>
        <v>27200</v>
      </c>
      <c r="K43" s="211">
        <f t="shared" si="13"/>
        <v>6800</v>
      </c>
      <c r="L43" s="211">
        <f t="shared" si="13"/>
        <v>18000</v>
      </c>
      <c r="M43" s="211">
        <f t="shared" si="13"/>
        <v>14400</v>
      </c>
      <c r="N43" s="211">
        <f t="shared" si="13"/>
        <v>3600</v>
      </c>
      <c r="O43" s="211">
        <f t="shared" si="13"/>
        <v>16000</v>
      </c>
      <c r="P43" s="211">
        <f t="shared" si="13"/>
        <v>12800</v>
      </c>
      <c r="Q43" s="211">
        <f t="shared" si="13"/>
        <v>3200</v>
      </c>
    </row>
    <row r="44" s="4" customFormat="1" ht="45" hidden="1" customHeight="1" spans="1:17">
      <c r="A44" s="189" t="s">
        <v>480</v>
      </c>
      <c r="B44" s="190" t="s">
        <v>481</v>
      </c>
      <c r="C44" s="190" t="s">
        <v>482</v>
      </c>
      <c r="D44" s="190" t="s">
        <v>483</v>
      </c>
      <c r="E44" s="190"/>
      <c r="F44" s="190"/>
      <c r="G44" s="190"/>
      <c r="H44" s="190"/>
      <c r="I44" s="210">
        <v>34000</v>
      </c>
      <c r="J44" s="211">
        <f t="shared" si="2"/>
        <v>27200</v>
      </c>
      <c r="K44" s="211">
        <f t="shared" si="3"/>
        <v>6800</v>
      </c>
      <c r="L44" s="211">
        <v>18000</v>
      </c>
      <c r="M44" s="211">
        <f t="shared" si="4"/>
        <v>14400</v>
      </c>
      <c r="N44" s="211">
        <f t="shared" si="5"/>
        <v>3600</v>
      </c>
      <c r="O44" s="211">
        <f t="shared" si="6"/>
        <v>16000</v>
      </c>
      <c r="P44" s="211">
        <f t="shared" si="7"/>
        <v>12800</v>
      </c>
      <c r="Q44" s="211">
        <f t="shared" si="8"/>
        <v>3200</v>
      </c>
    </row>
    <row r="45" s="177" customFormat="1" ht="45" hidden="1" customHeight="1" spans="1:17">
      <c r="A45" s="199" t="s">
        <v>484</v>
      </c>
      <c r="B45" s="192"/>
      <c r="C45" s="192"/>
      <c r="D45" s="192"/>
      <c r="E45" s="192"/>
      <c r="F45" s="192"/>
      <c r="G45" s="192"/>
      <c r="H45" s="192"/>
      <c r="I45" s="212">
        <f>I46</f>
        <v>32500</v>
      </c>
      <c r="J45" s="213">
        <f t="shared" ref="J45:Q45" si="14">J46</f>
        <v>0</v>
      </c>
      <c r="K45" s="213">
        <f t="shared" si="14"/>
        <v>32500</v>
      </c>
      <c r="L45" s="213">
        <f t="shared" si="14"/>
        <v>20000</v>
      </c>
      <c r="M45" s="213">
        <f t="shared" si="14"/>
        <v>0</v>
      </c>
      <c r="N45" s="213">
        <f t="shared" si="14"/>
        <v>20000</v>
      </c>
      <c r="O45" s="213">
        <f t="shared" si="14"/>
        <v>12500</v>
      </c>
      <c r="P45" s="213">
        <f t="shared" si="14"/>
        <v>0</v>
      </c>
      <c r="Q45" s="213">
        <f t="shared" si="14"/>
        <v>12500</v>
      </c>
    </row>
    <row r="46" s="177" customFormat="1" ht="45" hidden="1" customHeight="1" spans="1:17">
      <c r="A46" s="191" t="s">
        <v>485</v>
      </c>
      <c r="B46" s="192" t="s">
        <v>486</v>
      </c>
      <c r="C46" s="192"/>
      <c r="D46" s="192" t="s">
        <v>487</v>
      </c>
      <c r="E46" s="192"/>
      <c r="F46" s="192"/>
      <c r="G46" s="192"/>
      <c r="H46" s="192" t="s">
        <v>196</v>
      </c>
      <c r="I46" s="212">
        <v>32500</v>
      </c>
      <c r="J46" s="213"/>
      <c r="K46" s="213">
        <f>I46</f>
        <v>32500</v>
      </c>
      <c r="L46" s="213">
        <v>20000</v>
      </c>
      <c r="M46" s="213"/>
      <c r="N46" s="213">
        <f>L46</f>
        <v>20000</v>
      </c>
      <c r="O46" s="213">
        <f t="shared" si="6"/>
        <v>12500</v>
      </c>
      <c r="P46" s="213"/>
      <c r="Q46" s="213">
        <f>O46</f>
        <v>12500</v>
      </c>
    </row>
    <row r="47" s="177" customFormat="1" ht="45" hidden="1" customHeight="1" spans="1:17">
      <c r="A47" s="199" t="s">
        <v>488</v>
      </c>
      <c r="B47" s="192"/>
      <c r="C47" s="192"/>
      <c r="D47" s="192"/>
      <c r="E47" s="192"/>
      <c r="F47" s="192"/>
      <c r="G47" s="192"/>
      <c r="H47" s="192"/>
      <c r="I47" s="212">
        <f>I48+I49</f>
        <v>170000</v>
      </c>
      <c r="J47" s="213">
        <f t="shared" ref="J47:Q47" si="15">J48+J49</f>
        <v>136000</v>
      </c>
      <c r="K47" s="213">
        <f t="shared" si="15"/>
        <v>34000</v>
      </c>
      <c r="L47" s="213">
        <f t="shared" si="15"/>
        <v>88000</v>
      </c>
      <c r="M47" s="213">
        <f t="shared" si="15"/>
        <v>70400</v>
      </c>
      <c r="N47" s="213">
        <f t="shared" si="15"/>
        <v>17600</v>
      </c>
      <c r="O47" s="213">
        <f t="shared" si="15"/>
        <v>82000</v>
      </c>
      <c r="P47" s="213">
        <f t="shared" si="15"/>
        <v>65600</v>
      </c>
      <c r="Q47" s="213">
        <f t="shared" si="15"/>
        <v>16400</v>
      </c>
    </row>
    <row r="48" s="177" customFormat="1" ht="45" hidden="1" customHeight="1" spans="1:17">
      <c r="A48" s="191" t="s">
        <v>489</v>
      </c>
      <c r="B48" s="192" t="s">
        <v>490</v>
      </c>
      <c r="C48" s="192"/>
      <c r="D48" s="192" t="s">
        <v>490</v>
      </c>
      <c r="E48" s="192"/>
      <c r="F48" s="192"/>
      <c r="G48" s="192"/>
      <c r="H48" s="192" t="s">
        <v>196</v>
      </c>
      <c r="I48" s="212">
        <v>165000</v>
      </c>
      <c r="J48" s="213">
        <f t="shared" si="2"/>
        <v>132000</v>
      </c>
      <c r="K48" s="213">
        <f t="shared" si="3"/>
        <v>33000</v>
      </c>
      <c r="L48" s="213">
        <v>85000</v>
      </c>
      <c r="M48" s="213">
        <f t="shared" si="4"/>
        <v>68000</v>
      </c>
      <c r="N48" s="213">
        <f t="shared" si="5"/>
        <v>17000</v>
      </c>
      <c r="O48" s="213">
        <f t="shared" si="6"/>
        <v>80000</v>
      </c>
      <c r="P48" s="213">
        <f t="shared" si="7"/>
        <v>64000</v>
      </c>
      <c r="Q48" s="213">
        <f t="shared" si="8"/>
        <v>16000</v>
      </c>
    </row>
    <row r="49" s="177" customFormat="1" ht="45" hidden="1" customHeight="1" spans="1:17">
      <c r="A49" s="191" t="s">
        <v>491</v>
      </c>
      <c r="B49" s="203" t="s">
        <v>492</v>
      </c>
      <c r="C49" s="203"/>
      <c r="D49" s="203" t="s">
        <v>492</v>
      </c>
      <c r="E49" s="203"/>
      <c r="F49" s="203"/>
      <c r="G49" s="203"/>
      <c r="H49" s="192" t="s">
        <v>196</v>
      </c>
      <c r="I49" s="212">
        <v>5000</v>
      </c>
      <c r="J49" s="213">
        <f t="shared" si="2"/>
        <v>4000</v>
      </c>
      <c r="K49" s="213">
        <f t="shared" si="3"/>
        <v>1000</v>
      </c>
      <c r="L49" s="213">
        <v>3000</v>
      </c>
      <c r="M49" s="213">
        <f t="shared" si="4"/>
        <v>2400</v>
      </c>
      <c r="N49" s="213">
        <f t="shared" si="5"/>
        <v>600</v>
      </c>
      <c r="O49" s="213">
        <f t="shared" si="6"/>
        <v>2000</v>
      </c>
      <c r="P49" s="213">
        <f t="shared" si="7"/>
        <v>1600</v>
      </c>
      <c r="Q49" s="213">
        <f t="shared" si="8"/>
        <v>400</v>
      </c>
    </row>
    <row r="50" ht="32.25" customHeight="1" spans="1:1">
      <c r="A50" s="188" t="s">
        <v>493</v>
      </c>
    </row>
    <row r="51" ht="152.25" customHeight="1" spans="1:8">
      <c r="A51" s="204" t="s">
        <v>494</v>
      </c>
      <c r="B51" s="205"/>
      <c r="D51" s="190" t="s">
        <v>495</v>
      </c>
      <c r="E51" s="206"/>
      <c r="F51" s="206"/>
      <c r="G51" s="206"/>
      <c r="H51" s="221" t="s">
        <v>496</v>
      </c>
    </row>
    <row r="52" ht="128.25" customHeight="1" spans="1:8">
      <c r="A52" s="204" t="s">
        <v>497</v>
      </c>
      <c r="D52" s="190" t="s">
        <v>498</v>
      </c>
      <c r="E52" s="206"/>
      <c r="F52" s="206"/>
      <c r="G52" s="206"/>
      <c r="H52" s="222" t="s">
        <v>499</v>
      </c>
    </row>
    <row r="53" ht="106.5" customHeight="1" spans="1:8">
      <c r="A53" s="204" t="s">
        <v>500</v>
      </c>
      <c r="D53" s="190" t="s">
        <v>501</v>
      </c>
      <c r="E53" s="206"/>
      <c r="F53" s="206"/>
      <c r="G53" s="206"/>
      <c r="H53" s="222" t="s">
        <v>502</v>
      </c>
    </row>
    <row r="54" ht="23.25" customHeight="1" spans="1:1">
      <c r="A54" s="188" t="s">
        <v>503</v>
      </c>
    </row>
    <row r="55" ht="33.75" customHeight="1" spans="1:8">
      <c r="A55" s="204" t="s">
        <v>504</v>
      </c>
      <c r="D55" s="190" t="s">
        <v>505</v>
      </c>
      <c r="E55" s="206"/>
      <c r="F55" s="206"/>
      <c r="G55" s="206"/>
      <c r="H55" s="222" t="s">
        <v>506</v>
      </c>
    </row>
    <row r="56" ht="33.75" customHeight="1" spans="1:8">
      <c r="A56" s="204" t="s">
        <v>507</v>
      </c>
      <c r="D56" s="190" t="s">
        <v>508</v>
      </c>
      <c r="E56" s="206"/>
      <c r="F56" s="206"/>
      <c r="G56" s="206"/>
      <c r="H56" s="222" t="s">
        <v>506</v>
      </c>
    </row>
    <row r="57" ht="33.75" customHeight="1" spans="1:8">
      <c r="A57" s="204" t="s">
        <v>509</v>
      </c>
      <c r="D57" s="190" t="s">
        <v>510</v>
      </c>
      <c r="E57" s="206"/>
      <c r="F57" s="206"/>
      <c r="G57" s="206"/>
      <c r="H57" s="222" t="s">
        <v>502</v>
      </c>
    </row>
  </sheetData>
  <mergeCells count="12">
    <mergeCell ref="A1:R1"/>
    <mergeCell ref="A2:B2"/>
    <mergeCell ref="I2:Q2"/>
    <mergeCell ref="E3:G3"/>
    <mergeCell ref="I3:K3"/>
    <mergeCell ref="L3:N3"/>
    <mergeCell ref="O3:Q3"/>
    <mergeCell ref="A3:A4"/>
    <mergeCell ref="B3:B4"/>
    <mergeCell ref="C3:C4"/>
    <mergeCell ref="D3:D4"/>
    <mergeCell ref="H3:H4"/>
  </mergeCells>
  <pageMargins left="0.196850393700787" right="0.236220472440945" top="0.748031496062992" bottom="0.748031496062992" header="0.31496062992126" footer="0.31496062992126"/>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workbookViewId="0">
      <selection activeCell="F32" sqref="F32"/>
    </sheetView>
  </sheetViews>
  <sheetFormatPr defaultColWidth="9" defaultRowHeight="13.5" outlineLevelCol="6"/>
  <cols>
    <col min="1" max="1" width="9.625" customWidth="1"/>
    <col min="2" max="2" width="26.375" customWidth="1"/>
    <col min="3" max="3" width="44" customWidth="1"/>
    <col min="4" max="5" width="16.75" customWidth="1"/>
    <col min="6" max="6" width="14.75" customWidth="1"/>
  </cols>
  <sheetData>
    <row r="1" spans="1:1">
      <c r="A1" s="226" t="s">
        <v>353</v>
      </c>
    </row>
    <row r="2" ht="20.25" spans="1:7">
      <c r="A2" s="227" t="s">
        <v>771</v>
      </c>
      <c r="B2" s="227"/>
      <c r="C2" s="227"/>
      <c r="D2" s="227"/>
      <c r="E2" s="227"/>
      <c r="F2" s="227"/>
      <c r="G2" s="227"/>
    </row>
    <row r="3" ht="20.25" spans="1:7">
      <c r="A3" s="228" t="s">
        <v>31</v>
      </c>
      <c r="B3" s="228" t="s">
        <v>772</v>
      </c>
      <c r="C3" s="228" t="s">
        <v>232</v>
      </c>
      <c r="D3" s="228" t="s">
        <v>773</v>
      </c>
      <c r="E3" s="228"/>
      <c r="F3" s="229" t="s">
        <v>774</v>
      </c>
      <c r="G3" s="230"/>
    </row>
    <row r="4" spans="1:6">
      <c r="A4" s="228"/>
      <c r="B4" s="228"/>
      <c r="C4" s="228"/>
      <c r="D4" s="228" t="s">
        <v>775</v>
      </c>
      <c r="E4" s="228" t="s">
        <v>776</v>
      </c>
      <c r="F4" s="229"/>
    </row>
    <row r="5" s="225" customFormat="1" ht="23.25" customHeight="1" spans="1:6">
      <c r="A5" s="231">
        <v>1</v>
      </c>
      <c r="B5" s="231" t="s">
        <v>777</v>
      </c>
      <c r="C5" s="232" t="s">
        <v>778</v>
      </c>
      <c r="D5" s="231" t="s">
        <v>779</v>
      </c>
      <c r="E5" s="231"/>
      <c r="F5" s="231" t="s">
        <v>780</v>
      </c>
    </row>
    <row r="6" s="225" customFormat="1" ht="27" spans="1:6">
      <c r="A6" s="231">
        <v>2</v>
      </c>
      <c r="B6" s="231" t="s">
        <v>781</v>
      </c>
      <c r="C6" s="233" t="s">
        <v>782</v>
      </c>
      <c r="D6" s="234">
        <v>0.95</v>
      </c>
      <c r="E6" s="231" t="s">
        <v>783</v>
      </c>
      <c r="F6" s="231" t="s">
        <v>784</v>
      </c>
    </row>
    <row r="7" s="225" customFormat="1" spans="1:6">
      <c r="A7" s="231">
        <v>3</v>
      </c>
      <c r="B7" s="231" t="s">
        <v>785</v>
      </c>
      <c r="C7" s="232" t="s">
        <v>786</v>
      </c>
      <c r="D7" s="231" t="s">
        <v>787</v>
      </c>
      <c r="E7" s="231" t="s">
        <v>788</v>
      </c>
      <c r="F7" s="231" t="s">
        <v>784</v>
      </c>
    </row>
    <row r="8" s="225" customFormat="1" ht="27" spans="1:6">
      <c r="A8" s="231">
        <v>4</v>
      </c>
      <c r="B8" s="231" t="s">
        <v>789</v>
      </c>
      <c r="C8" s="232" t="s">
        <v>790</v>
      </c>
      <c r="D8" s="234">
        <v>0.95</v>
      </c>
      <c r="E8" s="231" t="s">
        <v>783</v>
      </c>
      <c r="F8" s="231" t="s">
        <v>784</v>
      </c>
    </row>
    <row r="9" s="225" customFormat="1" ht="27" spans="1:6">
      <c r="A9" s="231">
        <v>5</v>
      </c>
      <c r="B9" s="231" t="s">
        <v>791</v>
      </c>
      <c r="C9" s="232" t="s">
        <v>792</v>
      </c>
      <c r="D9" s="234">
        <v>1</v>
      </c>
      <c r="E9" s="231" t="s">
        <v>793</v>
      </c>
      <c r="F9" s="231" t="s">
        <v>784</v>
      </c>
    </row>
    <row r="10" s="225" customFormat="1" spans="1:6">
      <c r="A10" s="231">
        <v>6</v>
      </c>
      <c r="B10" s="231" t="s">
        <v>794</v>
      </c>
      <c r="C10" s="233" t="s">
        <v>795</v>
      </c>
      <c r="D10" s="234">
        <v>0.9</v>
      </c>
      <c r="E10" s="231" t="s">
        <v>796</v>
      </c>
      <c r="F10" s="231" t="s">
        <v>784</v>
      </c>
    </row>
    <row r="11" s="225" customFormat="1" ht="27" spans="1:6">
      <c r="A11" s="231">
        <v>7</v>
      </c>
      <c r="B11" s="232" t="s">
        <v>797</v>
      </c>
      <c r="C11" s="233" t="s">
        <v>795</v>
      </c>
      <c r="D11" s="234">
        <v>0.5</v>
      </c>
      <c r="E11" s="231" t="s">
        <v>798</v>
      </c>
      <c r="F11" s="231" t="s">
        <v>784</v>
      </c>
    </row>
  </sheetData>
  <mergeCells count="6">
    <mergeCell ref="A2:G2"/>
    <mergeCell ref="D3:E3"/>
    <mergeCell ref="A3:A4"/>
    <mergeCell ref="B3:B4"/>
    <mergeCell ref="C3:C4"/>
    <mergeCell ref="F3:F4"/>
  </mergeCells>
  <pageMargins left="0.7" right="0.7" top="0.75" bottom="0.75" header="0.3" footer="0.3"/>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58"/>
  <sheetViews>
    <sheetView workbookViewId="0">
      <selection activeCell="C23" sqref="C23"/>
    </sheetView>
  </sheetViews>
  <sheetFormatPr defaultColWidth="9" defaultRowHeight="13.5"/>
  <cols>
    <col min="1" max="1" width="33.875" customWidth="1"/>
    <col min="2" max="2" width="28.75" customWidth="1"/>
    <col min="3" max="3" width="32.125" customWidth="1"/>
    <col min="4" max="4" width="72.875" customWidth="1"/>
    <col min="5" max="7" width="7.5" customWidth="1"/>
    <col min="8" max="8" width="19.875" hidden="1" customWidth="1"/>
    <col min="9" max="9" width="32.25" customWidth="1"/>
    <col min="10" max="12" width="9" hidden="1" customWidth="1"/>
    <col min="13" max="13" width="8.625" hidden="1" customWidth="1"/>
    <col min="14" max="14" width="9.5" hidden="1" customWidth="1"/>
    <col min="15" max="15" width="10.25" hidden="1" customWidth="1"/>
    <col min="16" max="16" width="9.125" hidden="1" customWidth="1"/>
    <col min="17" max="17" width="10.25" hidden="1" customWidth="1"/>
    <col min="18" max="18" width="4" hidden="1" customWidth="1"/>
    <col min="19" max="19" width="9.375" customWidth="1"/>
    <col min="20" max="24" width="9" hidden="1" customWidth="1"/>
  </cols>
  <sheetData>
    <row r="1" ht="22.5" spans="1:19">
      <c r="A1" s="183" t="s">
        <v>768</v>
      </c>
      <c r="B1" s="183"/>
      <c r="C1" s="183"/>
      <c r="D1" s="183"/>
      <c r="E1" s="183"/>
      <c r="F1" s="183"/>
      <c r="G1" s="183"/>
      <c r="H1" s="183"/>
      <c r="I1" s="183"/>
      <c r="J1" s="183"/>
      <c r="K1" s="183"/>
      <c r="L1" s="183"/>
      <c r="M1" s="183"/>
      <c r="N1" s="183"/>
      <c r="O1" s="183"/>
      <c r="P1" s="183"/>
      <c r="Q1" s="183"/>
      <c r="R1" s="183"/>
      <c r="S1" s="183"/>
    </row>
    <row r="2" spans="1:18">
      <c r="A2" s="184" t="s">
        <v>390</v>
      </c>
      <c r="B2" s="184"/>
      <c r="C2" s="185"/>
      <c r="D2" s="185"/>
      <c r="E2" s="185"/>
      <c r="F2" s="185"/>
      <c r="G2" s="185"/>
      <c r="H2" s="185"/>
      <c r="I2" s="185"/>
      <c r="J2" s="207" t="s">
        <v>109</v>
      </c>
      <c r="K2" s="207"/>
      <c r="L2" s="207"/>
      <c r="M2" s="207"/>
      <c r="N2" s="207"/>
      <c r="O2" s="207"/>
      <c r="P2" s="207"/>
      <c r="Q2" s="207"/>
      <c r="R2" s="207"/>
    </row>
    <row r="3" spans="1:18">
      <c r="A3" s="186" t="s">
        <v>110</v>
      </c>
      <c r="B3" s="186" t="s">
        <v>392</v>
      </c>
      <c r="C3" s="186" t="s">
        <v>393</v>
      </c>
      <c r="D3" s="186" t="s">
        <v>394</v>
      </c>
      <c r="E3" s="186" t="s">
        <v>769</v>
      </c>
      <c r="F3" s="186"/>
      <c r="G3" s="186"/>
      <c r="H3" s="187" t="s">
        <v>799</v>
      </c>
      <c r="I3" s="187" t="s">
        <v>114</v>
      </c>
      <c r="J3" s="208" t="s">
        <v>115</v>
      </c>
      <c r="K3" s="208"/>
      <c r="L3" s="209"/>
      <c r="M3" s="186" t="s">
        <v>116</v>
      </c>
      <c r="N3" s="186"/>
      <c r="O3" s="186"/>
      <c r="P3" s="186" t="s">
        <v>117</v>
      </c>
      <c r="Q3" s="186"/>
      <c r="R3" s="186"/>
    </row>
    <row r="4" spans="1:18">
      <c r="A4" s="186"/>
      <c r="B4" s="186"/>
      <c r="C4" s="186"/>
      <c r="D4" s="186"/>
      <c r="E4" s="186" t="s">
        <v>52</v>
      </c>
      <c r="F4" s="186" t="s">
        <v>395</v>
      </c>
      <c r="G4" s="186" t="s">
        <v>396</v>
      </c>
      <c r="H4" s="187"/>
      <c r="I4" s="187"/>
      <c r="J4" s="209" t="s">
        <v>52</v>
      </c>
      <c r="K4" s="186" t="s">
        <v>395</v>
      </c>
      <c r="L4" s="186" t="s">
        <v>396</v>
      </c>
      <c r="M4" s="186" t="s">
        <v>52</v>
      </c>
      <c r="N4" s="186" t="s">
        <v>395</v>
      </c>
      <c r="O4" s="186" t="s">
        <v>396</v>
      </c>
      <c r="P4" s="186" t="s">
        <v>52</v>
      </c>
      <c r="Q4" s="186" t="s">
        <v>395</v>
      </c>
      <c r="R4" s="186" t="s">
        <v>396</v>
      </c>
    </row>
    <row r="5" spans="1:18">
      <c r="A5" s="188" t="s">
        <v>398</v>
      </c>
      <c r="B5" s="188"/>
      <c r="C5" s="188"/>
      <c r="D5" s="188"/>
      <c r="E5" s="188"/>
      <c r="F5" s="188"/>
      <c r="G5" s="188"/>
      <c r="H5" s="188"/>
      <c r="I5" s="188"/>
      <c r="J5" s="210">
        <f t="shared" ref="J5:R5" si="0">J6+J8+J9+J7</f>
        <v>12250</v>
      </c>
      <c r="K5" s="211">
        <f t="shared" si="0"/>
        <v>9800</v>
      </c>
      <c r="L5" s="211">
        <f t="shared" si="0"/>
        <v>2450</v>
      </c>
      <c r="M5" s="211">
        <f t="shared" si="0"/>
        <v>7300</v>
      </c>
      <c r="N5" s="211">
        <f t="shared" si="0"/>
        <v>5840</v>
      </c>
      <c r="O5" s="211">
        <f t="shared" si="0"/>
        <v>1460</v>
      </c>
      <c r="P5" s="211">
        <f t="shared" si="0"/>
        <v>4950</v>
      </c>
      <c r="Q5" s="211">
        <f t="shared" si="0"/>
        <v>3960</v>
      </c>
      <c r="R5" s="211">
        <f t="shared" si="0"/>
        <v>990</v>
      </c>
    </row>
    <row r="6" ht="24" spans="1:18">
      <c r="A6" s="189" t="s">
        <v>213</v>
      </c>
      <c r="B6" s="190" t="s">
        <v>399</v>
      </c>
      <c r="C6" s="190" t="s">
        <v>400</v>
      </c>
      <c r="D6" s="190" t="s">
        <v>765</v>
      </c>
      <c r="E6" s="190"/>
      <c r="F6" s="190"/>
      <c r="G6" s="190"/>
      <c r="H6" s="190"/>
      <c r="I6" s="190"/>
      <c r="J6" s="210">
        <v>600</v>
      </c>
      <c r="K6" s="211">
        <f>J6*0.8</f>
        <v>480</v>
      </c>
      <c r="L6" s="211">
        <f>J6*0.2</f>
        <v>120</v>
      </c>
      <c r="M6" s="211">
        <v>400</v>
      </c>
      <c r="N6" s="211">
        <f>M6*0.8</f>
        <v>320</v>
      </c>
      <c r="O6" s="211">
        <f>M6*0.2</f>
        <v>80</v>
      </c>
      <c r="P6" s="211">
        <f>J6-M6</f>
        <v>200</v>
      </c>
      <c r="Q6" s="211">
        <f>P6*0.8</f>
        <v>160</v>
      </c>
      <c r="R6" s="211">
        <f>P6*0.2</f>
        <v>40</v>
      </c>
    </row>
    <row r="7" s="177" customFormat="1" ht="96" spans="1:20">
      <c r="A7" s="191" t="s">
        <v>402</v>
      </c>
      <c r="B7" s="192" t="s">
        <v>403</v>
      </c>
      <c r="C7" s="192"/>
      <c r="D7" s="192" t="s">
        <v>403</v>
      </c>
      <c r="E7" s="192"/>
      <c r="F7" s="192"/>
      <c r="G7" s="192"/>
      <c r="H7" s="192"/>
      <c r="I7" s="192" t="s">
        <v>404</v>
      </c>
      <c r="J7" s="212">
        <v>1000</v>
      </c>
      <c r="K7" s="213">
        <f>J7*0.8</f>
        <v>800</v>
      </c>
      <c r="L7" s="213">
        <f>J7*0.2</f>
        <v>200</v>
      </c>
      <c r="M7" s="213">
        <v>600</v>
      </c>
      <c r="N7" s="213">
        <f>M7*0.8</f>
        <v>480</v>
      </c>
      <c r="O7" s="213">
        <f>M7*0.2</f>
        <v>120</v>
      </c>
      <c r="P7" s="213">
        <f>J7-M7</f>
        <v>400</v>
      </c>
      <c r="Q7" s="213">
        <f>P7*0.8</f>
        <v>320</v>
      </c>
      <c r="R7" s="213">
        <f>P7*0.2</f>
        <v>80</v>
      </c>
      <c r="T7" s="223"/>
    </row>
    <row r="8" s="4" customFormat="1" ht="24" spans="1:18">
      <c r="A8" s="189" t="s">
        <v>215</v>
      </c>
      <c r="B8" s="190" t="s">
        <v>405</v>
      </c>
      <c r="C8" s="190" t="s">
        <v>406</v>
      </c>
      <c r="D8" s="190"/>
      <c r="E8" s="190"/>
      <c r="F8" s="190"/>
      <c r="G8" s="190"/>
      <c r="H8" s="190"/>
      <c r="I8" s="192" t="s">
        <v>407</v>
      </c>
      <c r="J8" s="210">
        <v>7500</v>
      </c>
      <c r="K8" s="211">
        <f>J8*0.8</f>
        <v>6000</v>
      </c>
      <c r="L8" s="211">
        <f>J8*0.2</f>
        <v>1500</v>
      </c>
      <c r="M8" s="211">
        <v>4500</v>
      </c>
      <c r="N8" s="211">
        <f>M8*0.8</f>
        <v>3600</v>
      </c>
      <c r="O8" s="211">
        <f>M8*0.2</f>
        <v>900</v>
      </c>
      <c r="P8" s="211">
        <f>J8-M8</f>
        <v>3000</v>
      </c>
      <c r="Q8" s="211">
        <f>P8*0.8</f>
        <v>2400</v>
      </c>
      <c r="R8" s="211">
        <f>P8*0.2</f>
        <v>600</v>
      </c>
    </row>
    <row r="9" s="4" customFormat="1" ht="36" spans="1:18">
      <c r="A9" s="189" t="s">
        <v>408</v>
      </c>
      <c r="B9" s="190" t="s">
        <v>409</v>
      </c>
      <c r="C9" s="190" t="s">
        <v>410</v>
      </c>
      <c r="D9" s="190" t="s">
        <v>766</v>
      </c>
      <c r="E9" s="190"/>
      <c r="F9" s="190"/>
      <c r="G9" s="190"/>
      <c r="H9" s="190"/>
      <c r="I9" s="190"/>
      <c r="J9" s="210">
        <v>3150</v>
      </c>
      <c r="K9" s="211">
        <f>J9*0.8</f>
        <v>2520</v>
      </c>
      <c r="L9" s="211">
        <f>J9*0.2</f>
        <v>630</v>
      </c>
      <c r="M9" s="211">
        <v>1800</v>
      </c>
      <c r="N9" s="211">
        <f>M9*0.8</f>
        <v>1440</v>
      </c>
      <c r="O9" s="211">
        <f>M9*0.2</f>
        <v>360</v>
      </c>
      <c r="P9" s="211">
        <f>J9-M9</f>
        <v>1350</v>
      </c>
      <c r="Q9" s="211">
        <f>P9*0.8</f>
        <v>1080</v>
      </c>
      <c r="R9" s="211">
        <f>P9*0.2</f>
        <v>270</v>
      </c>
    </row>
    <row r="10" ht="132" spans="1:19">
      <c r="A10" s="193" t="s">
        <v>494</v>
      </c>
      <c r="B10" s="194"/>
      <c r="C10" s="195"/>
      <c r="D10" s="190" t="s">
        <v>495</v>
      </c>
      <c r="E10" s="190"/>
      <c r="F10" s="190"/>
      <c r="G10" s="190"/>
      <c r="H10" s="190"/>
      <c r="I10" s="194" t="s">
        <v>496</v>
      </c>
      <c r="S10" s="222" t="s">
        <v>767</v>
      </c>
    </row>
    <row r="11" ht="36" spans="1:19">
      <c r="A11" s="193" t="s">
        <v>800</v>
      </c>
      <c r="B11" s="194"/>
      <c r="C11" s="195"/>
      <c r="D11" s="190" t="s">
        <v>801</v>
      </c>
      <c r="E11" s="190"/>
      <c r="F11" s="190"/>
      <c r="G11" s="190"/>
      <c r="H11" s="190"/>
      <c r="I11" s="194"/>
      <c r="S11" s="222"/>
    </row>
    <row r="12" s="4" customFormat="1" spans="1:18">
      <c r="A12" s="188" t="s">
        <v>412</v>
      </c>
      <c r="B12" s="196"/>
      <c r="C12" s="196"/>
      <c r="D12" s="196"/>
      <c r="E12" s="196"/>
      <c r="F12" s="196"/>
      <c r="G12" s="196"/>
      <c r="H12" s="196"/>
      <c r="I12" s="196"/>
      <c r="J12" s="210">
        <f>SUM(J13:J16)</f>
        <v>4000</v>
      </c>
      <c r="K12" s="211">
        <f t="shared" ref="K12:R12" si="1">SUM(K13:K16)</f>
        <v>3200</v>
      </c>
      <c r="L12" s="211">
        <f t="shared" si="1"/>
        <v>800</v>
      </c>
      <c r="M12" s="211">
        <f t="shared" si="1"/>
        <v>2100</v>
      </c>
      <c r="N12" s="211">
        <f t="shared" si="1"/>
        <v>1680</v>
      </c>
      <c r="O12" s="211">
        <f t="shared" si="1"/>
        <v>420</v>
      </c>
      <c r="P12" s="211">
        <f t="shared" si="1"/>
        <v>1900</v>
      </c>
      <c r="Q12" s="211">
        <f t="shared" si="1"/>
        <v>1520</v>
      </c>
      <c r="R12" s="211">
        <f t="shared" si="1"/>
        <v>380</v>
      </c>
    </row>
    <row r="13" s="4" customFormat="1" ht="24" spans="1:18">
      <c r="A13" s="189" t="s">
        <v>413</v>
      </c>
      <c r="B13" s="190" t="s">
        <v>414</v>
      </c>
      <c r="C13" s="190" t="s">
        <v>415</v>
      </c>
      <c r="D13" s="190" t="s">
        <v>414</v>
      </c>
      <c r="E13" s="190"/>
      <c r="F13" s="190"/>
      <c r="G13" s="190"/>
      <c r="H13" s="190"/>
      <c r="I13" s="190"/>
      <c r="J13" s="210">
        <v>500</v>
      </c>
      <c r="K13" s="211">
        <f t="shared" ref="K13:K50" si="2">J13*0.8</f>
        <v>400</v>
      </c>
      <c r="L13" s="211">
        <f t="shared" ref="L13:L50" si="3">J13*0.2</f>
        <v>100</v>
      </c>
      <c r="M13" s="211">
        <v>300</v>
      </c>
      <c r="N13" s="211">
        <f t="shared" ref="N13:N50" si="4">M13*0.8</f>
        <v>240</v>
      </c>
      <c r="O13" s="211">
        <f t="shared" ref="O13:O50" si="5">M13*0.2</f>
        <v>60</v>
      </c>
      <c r="P13" s="211">
        <f>J13-M13</f>
        <v>200</v>
      </c>
      <c r="Q13" s="211">
        <f>P13*0.8</f>
        <v>160</v>
      </c>
      <c r="R13" s="211">
        <f>P13*0.2</f>
        <v>40</v>
      </c>
    </row>
    <row r="14" s="4" customFormat="1" ht="36" spans="1:18">
      <c r="A14" s="189" t="s">
        <v>262</v>
      </c>
      <c r="B14" s="190" t="s">
        <v>416</v>
      </c>
      <c r="C14" s="190" t="s">
        <v>417</v>
      </c>
      <c r="D14" s="190" t="s">
        <v>418</v>
      </c>
      <c r="E14" s="190"/>
      <c r="F14" s="190"/>
      <c r="G14" s="190"/>
      <c r="H14" s="190"/>
      <c r="I14" s="190"/>
      <c r="J14" s="210">
        <v>1100</v>
      </c>
      <c r="K14" s="211">
        <f t="shared" si="2"/>
        <v>880</v>
      </c>
      <c r="L14" s="211">
        <f t="shared" si="3"/>
        <v>220</v>
      </c>
      <c r="M14" s="211">
        <v>500</v>
      </c>
      <c r="N14" s="211">
        <f t="shared" si="4"/>
        <v>400</v>
      </c>
      <c r="O14" s="211">
        <f t="shared" si="5"/>
        <v>100</v>
      </c>
      <c r="P14" s="211">
        <f t="shared" ref="P14:P50" si="6">J14-M14</f>
        <v>600</v>
      </c>
      <c r="Q14" s="211">
        <f t="shared" ref="Q14:Q50" si="7">P14*0.8</f>
        <v>480</v>
      </c>
      <c r="R14" s="211">
        <f t="shared" ref="R14:R50" si="8">P14*0.2</f>
        <v>120</v>
      </c>
    </row>
    <row r="15" s="4" customFormat="1" ht="60" spans="1:18">
      <c r="A15" s="189" t="s">
        <v>419</v>
      </c>
      <c r="B15" s="190" t="s">
        <v>420</v>
      </c>
      <c r="C15" s="190" t="s">
        <v>421</v>
      </c>
      <c r="D15" s="190" t="s">
        <v>422</v>
      </c>
      <c r="E15" s="190"/>
      <c r="F15" s="190"/>
      <c r="G15" s="190"/>
      <c r="H15" s="190"/>
      <c r="I15" s="190"/>
      <c r="J15" s="210">
        <v>1500</v>
      </c>
      <c r="K15" s="211">
        <f t="shared" si="2"/>
        <v>1200</v>
      </c>
      <c r="L15" s="211">
        <f t="shared" si="3"/>
        <v>300</v>
      </c>
      <c r="M15" s="211">
        <v>800</v>
      </c>
      <c r="N15" s="211">
        <f t="shared" si="4"/>
        <v>640</v>
      </c>
      <c r="O15" s="211">
        <f t="shared" si="5"/>
        <v>160</v>
      </c>
      <c r="P15" s="211">
        <f t="shared" si="6"/>
        <v>700</v>
      </c>
      <c r="Q15" s="211">
        <f t="shared" si="7"/>
        <v>560</v>
      </c>
      <c r="R15" s="211">
        <f t="shared" si="8"/>
        <v>140</v>
      </c>
    </row>
    <row r="16" s="177" customFormat="1" ht="36" spans="1:18">
      <c r="A16" s="189" t="s">
        <v>423</v>
      </c>
      <c r="B16" s="190" t="s">
        <v>424</v>
      </c>
      <c r="C16" s="190"/>
      <c r="D16" s="190" t="s">
        <v>424</v>
      </c>
      <c r="E16" s="190"/>
      <c r="F16" s="190"/>
      <c r="G16" s="190"/>
      <c r="H16" s="190"/>
      <c r="I16" s="192" t="s">
        <v>425</v>
      </c>
      <c r="J16" s="212">
        <v>900</v>
      </c>
      <c r="K16" s="213">
        <f t="shared" si="2"/>
        <v>720</v>
      </c>
      <c r="L16" s="213">
        <f t="shared" si="3"/>
        <v>180</v>
      </c>
      <c r="M16" s="213">
        <v>500</v>
      </c>
      <c r="N16" s="213">
        <f t="shared" si="4"/>
        <v>400</v>
      </c>
      <c r="O16" s="213">
        <f t="shared" si="5"/>
        <v>100</v>
      </c>
      <c r="P16" s="213">
        <f t="shared" si="6"/>
        <v>400</v>
      </c>
      <c r="Q16" s="213">
        <f t="shared" si="7"/>
        <v>320</v>
      </c>
      <c r="R16" s="213">
        <f t="shared" si="8"/>
        <v>80</v>
      </c>
    </row>
    <row r="17" s="4" customFormat="1" spans="1:18">
      <c r="A17" s="188" t="s">
        <v>426</v>
      </c>
      <c r="B17" s="190"/>
      <c r="C17" s="190"/>
      <c r="D17" s="190"/>
      <c r="E17" s="190"/>
      <c r="F17" s="190"/>
      <c r="G17" s="190"/>
      <c r="H17" s="190"/>
      <c r="I17" s="190"/>
      <c r="J17" s="210">
        <f>J18+J19+J20+J21</f>
        <v>13500</v>
      </c>
      <c r="K17" s="211">
        <f t="shared" ref="K17:R17" si="9">K18+K19+K20+K21</f>
        <v>10800</v>
      </c>
      <c r="L17" s="211">
        <f t="shared" si="9"/>
        <v>2700</v>
      </c>
      <c r="M17" s="211">
        <f t="shared" si="9"/>
        <v>8200</v>
      </c>
      <c r="N17" s="211">
        <f t="shared" si="9"/>
        <v>6560</v>
      </c>
      <c r="O17" s="211">
        <f t="shared" si="9"/>
        <v>1640</v>
      </c>
      <c r="P17" s="211">
        <f t="shared" si="9"/>
        <v>5300</v>
      </c>
      <c r="Q17" s="211">
        <f t="shared" si="9"/>
        <v>4240</v>
      </c>
      <c r="R17" s="211">
        <f t="shared" si="9"/>
        <v>1060</v>
      </c>
    </row>
    <row r="18" s="177" customFormat="1" ht="36" spans="1:18">
      <c r="A18" s="191" t="s">
        <v>427</v>
      </c>
      <c r="B18" s="192" t="s">
        <v>428</v>
      </c>
      <c r="C18" s="192"/>
      <c r="D18" s="192" t="s">
        <v>428</v>
      </c>
      <c r="E18" s="192"/>
      <c r="F18" s="192"/>
      <c r="G18" s="192"/>
      <c r="H18" s="192"/>
      <c r="I18" s="192" t="s">
        <v>429</v>
      </c>
      <c r="J18" s="212">
        <v>1500</v>
      </c>
      <c r="K18" s="213">
        <f t="shared" si="2"/>
        <v>1200</v>
      </c>
      <c r="L18" s="213">
        <f t="shared" si="3"/>
        <v>300</v>
      </c>
      <c r="M18" s="213">
        <v>1000</v>
      </c>
      <c r="N18" s="213">
        <f t="shared" si="4"/>
        <v>800</v>
      </c>
      <c r="O18" s="213">
        <f t="shared" si="5"/>
        <v>200</v>
      </c>
      <c r="P18" s="213">
        <f t="shared" si="6"/>
        <v>500</v>
      </c>
      <c r="Q18" s="213">
        <f t="shared" si="7"/>
        <v>400</v>
      </c>
      <c r="R18" s="213">
        <f t="shared" si="8"/>
        <v>100</v>
      </c>
    </row>
    <row r="19" s="4" customFormat="1" ht="48" spans="1:18">
      <c r="A19" s="189" t="s">
        <v>430</v>
      </c>
      <c r="B19" s="190" t="s">
        <v>431</v>
      </c>
      <c r="C19" s="190" t="s">
        <v>432</v>
      </c>
      <c r="D19" s="190" t="s">
        <v>433</v>
      </c>
      <c r="E19" s="190"/>
      <c r="F19" s="190"/>
      <c r="G19" s="190"/>
      <c r="H19" s="190"/>
      <c r="I19" s="190"/>
      <c r="J19" s="210">
        <v>10000</v>
      </c>
      <c r="K19" s="211">
        <f t="shared" si="2"/>
        <v>8000</v>
      </c>
      <c r="L19" s="211">
        <f t="shared" si="3"/>
        <v>2000</v>
      </c>
      <c r="M19" s="211">
        <v>6000</v>
      </c>
      <c r="N19" s="211">
        <f t="shared" si="4"/>
        <v>4800</v>
      </c>
      <c r="O19" s="211">
        <f t="shared" si="5"/>
        <v>1200</v>
      </c>
      <c r="P19" s="211">
        <f t="shared" si="6"/>
        <v>4000</v>
      </c>
      <c r="Q19" s="211">
        <f t="shared" si="7"/>
        <v>3200</v>
      </c>
      <c r="R19" s="211">
        <f t="shared" si="8"/>
        <v>800</v>
      </c>
    </row>
    <row r="20" s="4" customFormat="1" ht="24" spans="1:18">
      <c r="A20" s="189" t="s">
        <v>434</v>
      </c>
      <c r="B20" s="190" t="s">
        <v>435</v>
      </c>
      <c r="C20" s="190" t="s">
        <v>436</v>
      </c>
      <c r="D20" s="190" t="s">
        <v>437</v>
      </c>
      <c r="E20" s="190"/>
      <c r="F20" s="190"/>
      <c r="G20" s="190"/>
      <c r="H20" s="190"/>
      <c r="I20" s="190"/>
      <c r="J20" s="210">
        <v>500</v>
      </c>
      <c r="K20" s="211">
        <f t="shared" si="2"/>
        <v>400</v>
      </c>
      <c r="L20" s="211">
        <f t="shared" si="3"/>
        <v>100</v>
      </c>
      <c r="M20" s="211">
        <v>300</v>
      </c>
      <c r="N20" s="211">
        <f t="shared" si="4"/>
        <v>240</v>
      </c>
      <c r="O20" s="211">
        <f t="shared" si="5"/>
        <v>60</v>
      </c>
      <c r="P20" s="211">
        <f t="shared" si="6"/>
        <v>200</v>
      </c>
      <c r="Q20" s="211">
        <f t="shared" si="7"/>
        <v>160</v>
      </c>
      <c r="R20" s="211">
        <f t="shared" si="8"/>
        <v>40</v>
      </c>
    </row>
    <row r="21" s="4" customFormat="1" ht="24" spans="1:18">
      <c r="A21" s="189" t="s">
        <v>438</v>
      </c>
      <c r="B21" s="190" t="s">
        <v>439</v>
      </c>
      <c r="C21" s="190"/>
      <c r="D21" s="190" t="s">
        <v>439</v>
      </c>
      <c r="E21" s="190"/>
      <c r="F21" s="190"/>
      <c r="G21" s="190"/>
      <c r="H21" s="190"/>
      <c r="I21" s="192" t="s">
        <v>440</v>
      </c>
      <c r="J21" s="210">
        <v>1500</v>
      </c>
      <c r="K21" s="211">
        <f t="shared" si="2"/>
        <v>1200</v>
      </c>
      <c r="L21" s="211">
        <f t="shared" si="3"/>
        <v>300</v>
      </c>
      <c r="M21" s="211">
        <v>900</v>
      </c>
      <c r="N21" s="211">
        <f t="shared" si="4"/>
        <v>720</v>
      </c>
      <c r="O21" s="211">
        <f t="shared" si="5"/>
        <v>180</v>
      </c>
      <c r="P21" s="211">
        <f t="shared" si="6"/>
        <v>600</v>
      </c>
      <c r="Q21" s="211">
        <f t="shared" si="7"/>
        <v>480</v>
      </c>
      <c r="R21" s="211">
        <f t="shared" si="8"/>
        <v>120</v>
      </c>
    </row>
    <row r="22" ht="108" spans="1:19">
      <c r="A22" s="193" t="s">
        <v>497</v>
      </c>
      <c r="B22" s="195"/>
      <c r="C22" s="195"/>
      <c r="D22" s="190" t="s">
        <v>498</v>
      </c>
      <c r="E22" s="190"/>
      <c r="F22" s="190"/>
      <c r="G22" s="190"/>
      <c r="H22" s="190"/>
      <c r="I22" s="214" t="s">
        <v>499</v>
      </c>
      <c r="S22" s="222" t="s">
        <v>767</v>
      </c>
    </row>
    <row r="23" s="178" customFormat="1" spans="1:18">
      <c r="A23" s="197" t="s">
        <v>441</v>
      </c>
      <c r="B23" s="198"/>
      <c r="C23" s="198"/>
      <c r="D23" s="198"/>
      <c r="E23" s="198"/>
      <c r="F23" s="198"/>
      <c r="G23" s="198"/>
      <c r="H23" s="198"/>
      <c r="I23" s="198"/>
      <c r="J23" s="215">
        <f t="shared" ref="J23:R23" si="10">J24+J25</f>
        <v>61000</v>
      </c>
      <c r="K23" s="216">
        <f t="shared" si="10"/>
        <v>47900</v>
      </c>
      <c r="L23" s="216">
        <f t="shared" si="10"/>
        <v>13100</v>
      </c>
      <c r="M23" s="216">
        <f t="shared" si="10"/>
        <v>31500</v>
      </c>
      <c r="N23" s="216">
        <f t="shared" si="10"/>
        <v>24750</v>
      </c>
      <c r="O23" s="216">
        <f t="shared" si="10"/>
        <v>6750</v>
      </c>
      <c r="P23" s="216">
        <f t="shared" si="10"/>
        <v>29500</v>
      </c>
      <c r="Q23" s="216">
        <f t="shared" si="10"/>
        <v>23150</v>
      </c>
      <c r="R23" s="216">
        <f t="shared" si="10"/>
        <v>6350</v>
      </c>
    </row>
    <row r="24" s="4" customFormat="1" ht="24" spans="1:18">
      <c r="A24" s="189" t="s">
        <v>442</v>
      </c>
      <c r="B24" s="190" t="s">
        <v>443</v>
      </c>
      <c r="C24" s="190"/>
      <c r="D24" s="190" t="s">
        <v>443</v>
      </c>
      <c r="E24" s="190"/>
      <c r="F24" s="190"/>
      <c r="G24" s="190"/>
      <c r="H24" s="190"/>
      <c r="I24" s="192" t="s">
        <v>425</v>
      </c>
      <c r="J24" s="210">
        <v>3000</v>
      </c>
      <c r="K24" s="211">
        <v>1500</v>
      </c>
      <c r="L24" s="211">
        <v>1500</v>
      </c>
      <c r="M24" s="211">
        <v>1500</v>
      </c>
      <c r="N24" s="211">
        <v>750</v>
      </c>
      <c r="O24" s="211">
        <v>750</v>
      </c>
      <c r="P24" s="211">
        <v>1500</v>
      </c>
      <c r="Q24" s="211">
        <v>750</v>
      </c>
      <c r="R24" s="211">
        <v>750</v>
      </c>
    </row>
    <row r="25" s="179" customFormat="1" ht="144" spans="1:18">
      <c r="A25" s="188" t="s">
        <v>444</v>
      </c>
      <c r="B25" s="196" t="s">
        <v>445</v>
      </c>
      <c r="C25" s="196" t="s">
        <v>446</v>
      </c>
      <c r="D25" s="196" t="s">
        <v>447</v>
      </c>
      <c r="E25" s="196"/>
      <c r="F25" s="196"/>
      <c r="G25" s="196"/>
      <c r="H25" s="196"/>
      <c r="I25" s="200" t="s">
        <v>448</v>
      </c>
      <c r="J25" s="217">
        <v>58000</v>
      </c>
      <c r="K25" s="218">
        <f t="shared" si="2"/>
        <v>46400</v>
      </c>
      <c r="L25" s="218">
        <f t="shared" si="3"/>
        <v>11600</v>
      </c>
      <c r="M25" s="218">
        <v>30000</v>
      </c>
      <c r="N25" s="218">
        <f t="shared" si="4"/>
        <v>24000</v>
      </c>
      <c r="O25" s="218">
        <f t="shared" si="5"/>
        <v>6000</v>
      </c>
      <c r="P25" s="218">
        <f t="shared" si="6"/>
        <v>28000</v>
      </c>
      <c r="Q25" s="218">
        <f t="shared" si="7"/>
        <v>22400</v>
      </c>
      <c r="R25" s="218">
        <f t="shared" si="8"/>
        <v>5600</v>
      </c>
    </row>
    <row r="26" ht="24" spans="1:19">
      <c r="A26" s="193" t="s">
        <v>504</v>
      </c>
      <c r="B26" s="195"/>
      <c r="C26" s="195"/>
      <c r="D26" s="190" t="s">
        <v>505</v>
      </c>
      <c r="E26" s="190"/>
      <c r="F26" s="190"/>
      <c r="G26" s="190"/>
      <c r="H26" s="190"/>
      <c r="I26" s="214" t="s">
        <v>506</v>
      </c>
      <c r="S26" s="224" t="s">
        <v>770</v>
      </c>
    </row>
    <row r="27" ht="24" spans="1:19">
      <c r="A27" s="193" t="s">
        <v>507</v>
      </c>
      <c r="B27" s="195"/>
      <c r="C27" s="195"/>
      <c r="D27" s="190" t="s">
        <v>508</v>
      </c>
      <c r="E27" s="190"/>
      <c r="F27" s="190"/>
      <c r="G27" s="190"/>
      <c r="H27" s="190"/>
      <c r="I27" s="214" t="s">
        <v>506</v>
      </c>
      <c r="S27" s="224" t="s">
        <v>770</v>
      </c>
    </row>
    <row r="28" s="4" customFormat="1" spans="1:18">
      <c r="A28" s="188" t="s">
        <v>449</v>
      </c>
      <c r="B28" s="196"/>
      <c r="C28" s="196"/>
      <c r="D28" s="196"/>
      <c r="E28" s="196"/>
      <c r="F28" s="196"/>
      <c r="G28" s="196"/>
      <c r="H28" s="196"/>
      <c r="I28" s="196"/>
      <c r="J28" s="210">
        <f>J29+J30+J31</f>
        <v>55950</v>
      </c>
      <c r="K28" s="211">
        <f t="shared" si="2"/>
        <v>44760</v>
      </c>
      <c r="L28" s="211">
        <f t="shared" si="3"/>
        <v>11190</v>
      </c>
      <c r="M28" s="211">
        <f>M29+M30+M31</f>
        <v>33100</v>
      </c>
      <c r="N28" s="211">
        <f t="shared" si="4"/>
        <v>26480</v>
      </c>
      <c r="O28" s="211">
        <f t="shared" si="5"/>
        <v>6620</v>
      </c>
      <c r="P28" s="211">
        <f>P29+P30+P31</f>
        <v>22850</v>
      </c>
      <c r="Q28" s="211">
        <f t="shared" si="7"/>
        <v>18280</v>
      </c>
      <c r="R28" s="211">
        <f t="shared" si="8"/>
        <v>4570</v>
      </c>
    </row>
    <row r="29" s="4" customFormat="1" ht="48" spans="1:18">
      <c r="A29" s="189" t="s">
        <v>450</v>
      </c>
      <c r="B29" s="190" t="s">
        <v>451</v>
      </c>
      <c r="C29" s="190" t="s">
        <v>452</v>
      </c>
      <c r="D29" s="190" t="s">
        <v>453</v>
      </c>
      <c r="E29" s="190"/>
      <c r="F29" s="190"/>
      <c r="G29" s="190"/>
      <c r="H29" s="190"/>
      <c r="I29" s="190"/>
      <c r="J29" s="210">
        <v>50000</v>
      </c>
      <c r="K29" s="211">
        <f t="shared" si="2"/>
        <v>40000</v>
      </c>
      <c r="L29" s="211">
        <f t="shared" si="3"/>
        <v>10000</v>
      </c>
      <c r="M29" s="211">
        <v>30000</v>
      </c>
      <c r="N29" s="211">
        <f t="shared" si="4"/>
        <v>24000</v>
      </c>
      <c r="O29" s="211">
        <f t="shared" si="5"/>
        <v>6000</v>
      </c>
      <c r="P29" s="211">
        <f t="shared" si="6"/>
        <v>20000</v>
      </c>
      <c r="Q29" s="211">
        <f t="shared" si="7"/>
        <v>16000</v>
      </c>
      <c r="R29" s="211">
        <f t="shared" si="8"/>
        <v>4000</v>
      </c>
    </row>
    <row r="30" s="177" customFormat="1" ht="72" spans="1:18">
      <c r="A30" s="191" t="s">
        <v>454</v>
      </c>
      <c r="B30" s="192" t="s">
        <v>455</v>
      </c>
      <c r="C30" s="192"/>
      <c r="D30" s="192" t="s">
        <v>455</v>
      </c>
      <c r="E30" s="192"/>
      <c r="F30" s="192"/>
      <c r="G30" s="192"/>
      <c r="H30" s="192"/>
      <c r="I30" s="192" t="s">
        <v>456</v>
      </c>
      <c r="J30" s="212">
        <v>2950</v>
      </c>
      <c r="K30" s="213">
        <f t="shared" si="2"/>
        <v>2360</v>
      </c>
      <c r="L30" s="213">
        <f t="shared" si="3"/>
        <v>590</v>
      </c>
      <c r="M30" s="213">
        <v>1600</v>
      </c>
      <c r="N30" s="213">
        <f t="shared" si="4"/>
        <v>1280</v>
      </c>
      <c r="O30" s="213">
        <f t="shared" si="5"/>
        <v>320</v>
      </c>
      <c r="P30" s="213">
        <f t="shared" si="6"/>
        <v>1350</v>
      </c>
      <c r="Q30" s="213">
        <f t="shared" si="7"/>
        <v>1080</v>
      </c>
      <c r="R30" s="213">
        <f t="shared" si="8"/>
        <v>270</v>
      </c>
    </row>
    <row r="31" s="177" customFormat="1" ht="24" spans="1:18">
      <c r="A31" s="191" t="s">
        <v>457</v>
      </c>
      <c r="B31" s="192" t="s">
        <v>458</v>
      </c>
      <c r="C31" s="192"/>
      <c r="D31" s="192" t="s">
        <v>458</v>
      </c>
      <c r="E31" s="192"/>
      <c r="F31" s="192"/>
      <c r="G31" s="192"/>
      <c r="H31" s="192"/>
      <c r="I31" s="192" t="s">
        <v>459</v>
      </c>
      <c r="J31" s="212">
        <v>3000</v>
      </c>
      <c r="K31" s="213">
        <f t="shared" si="2"/>
        <v>2400</v>
      </c>
      <c r="L31" s="213">
        <f t="shared" si="3"/>
        <v>600</v>
      </c>
      <c r="M31" s="213">
        <v>1500</v>
      </c>
      <c r="N31" s="213">
        <f t="shared" si="4"/>
        <v>1200</v>
      </c>
      <c r="O31" s="213">
        <f t="shared" si="5"/>
        <v>300</v>
      </c>
      <c r="P31" s="213">
        <f t="shared" si="6"/>
        <v>1500</v>
      </c>
      <c r="Q31" s="213">
        <f t="shared" si="7"/>
        <v>1200</v>
      </c>
      <c r="R31" s="213">
        <f t="shared" si="8"/>
        <v>300</v>
      </c>
    </row>
    <row r="32" ht="84" spans="1:19">
      <c r="A32" s="193" t="s">
        <v>500</v>
      </c>
      <c r="B32" s="195"/>
      <c r="C32" s="195"/>
      <c r="D32" s="190" t="s">
        <v>501</v>
      </c>
      <c r="E32" s="190"/>
      <c r="F32" s="190"/>
      <c r="G32" s="190"/>
      <c r="H32" s="190"/>
      <c r="I32" s="214" t="s">
        <v>502</v>
      </c>
      <c r="S32" s="222" t="s">
        <v>767</v>
      </c>
    </row>
    <row r="33" ht="24" spans="1:19">
      <c r="A33" s="193" t="s">
        <v>509</v>
      </c>
      <c r="B33" s="195"/>
      <c r="C33" s="195"/>
      <c r="D33" s="190" t="s">
        <v>510</v>
      </c>
      <c r="E33" s="190"/>
      <c r="F33" s="190"/>
      <c r="G33" s="190"/>
      <c r="H33" s="190"/>
      <c r="I33" s="214" t="s">
        <v>502</v>
      </c>
      <c r="S33" s="224" t="s">
        <v>770</v>
      </c>
    </row>
    <row r="34" s="180" customFormat="1" spans="1:18">
      <c r="A34" s="199" t="s">
        <v>460</v>
      </c>
      <c r="B34" s="200"/>
      <c r="C34" s="200"/>
      <c r="D34" s="200"/>
      <c r="E34" s="200"/>
      <c r="F34" s="200"/>
      <c r="G34" s="200"/>
      <c r="H34" s="200"/>
      <c r="I34" s="200" t="s">
        <v>461</v>
      </c>
      <c r="J34" s="212">
        <f>J35+J36+J37+J38</f>
        <v>27500</v>
      </c>
      <c r="K34" s="213">
        <f t="shared" ref="K34:R34" si="11">K35+K36+K37+K38</f>
        <v>22000</v>
      </c>
      <c r="L34" s="213">
        <f t="shared" si="11"/>
        <v>5500</v>
      </c>
      <c r="M34" s="213">
        <f t="shared" si="11"/>
        <v>13750</v>
      </c>
      <c r="N34" s="213">
        <f t="shared" si="11"/>
        <v>11000</v>
      </c>
      <c r="O34" s="213">
        <f t="shared" si="11"/>
        <v>2750</v>
      </c>
      <c r="P34" s="213">
        <f t="shared" si="11"/>
        <v>13750</v>
      </c>
      <c r="Q34" s="213">
        <f t="shared" si="11"/>
        <v>11000</v>
      </c>
      <c r="R34" s="213">
        <f t="shared" si="11"/>
        <v>2750</v>
      </c>
    </row>
    <row r="35" s="181" customFormat="1" ht="36" spans="1:18">
      <c r="A35" s="201" t="s">
        <v>462</v>
      </c>
      <c r="B35" s="190" t="s">
        <v>463</v>
      </c>
      <c r="C35" s="202"/>
      <c r="D35" s="202" t="s">
        <v>463</v>
      </c>
      <c r="E35" s="202"/>
      <c r="F35" s="202"/>
      <c r="G35" s="202"/>
      <c r="H35" s="202"/>
      <c r="I35" s="202"/>
      <c r="J35" s="219">
        <v>15000</v>
      </c>
      <c r="K35" s="220">
        <f t="shared" si="2"/>
        <v>12000</v>
      </c>
      <c r="L35" s="220">
        <f t="shared" si="3"/>
        <v>3000</v>
      </c>
      <c r="M35" s="220">
        <v>7500</v>
      </c>
      <c r="N35" s="220">
        <f t="shared" si="4"/>
        <v>6000</v>
      </c>
      <c r="O35" s="220">
        <f t="shared" si="5"/>
        <v>1500</v>
      </c>
      <c r="P35" s="220">
        <f t="shared" si="6"/>
        <v>7500</v>
      </c>
      <c r="Q35" s="220">
        <f t="shared" si="7"/>
        <v>6000</v>
      </c>
      <c r="R35" s="220">
        <f t="shared" si="8"/>
        <v>1500</v>
      </c>
    </row>
    <row r="36" s="182" customFormat="1" ht="36" spans="1:18">
      <c r="A36" s="201" t="s">
        <v>464</v>
      </c>
      <c r="B36" s="190" t="s">
        <v>465</v>
      </c>
      <c r="C36" s="202"/>
      <c r="D36" s="202" t="s">
        <v>465</v>
      </c>
      <c r="E36" s="202"/>
      <c r="F36" s="202"/>
      <c r="G36" s="202"/>
      <c r="H36" s="202"/>
      <c r="I36" s="202"/>
      <c r="J36" s="219">
        <v>8500</v>
      </c>
      <c r="K36" s="220">
        <f t="shared" si="2"/>
        <v>6800</v>
      </c>
      <c r="L36" s="220">
        <f t="shared" si="3"/>
        <v>1700</v>
      </c>
      <c r="M36" s="220">
        <v>3750</v>
      </c>
      <c r="N36" s="220">
        <f t="shared" si="4"/>
        <v>3000</v>
      </c>
      <c r="O36" s="220">
        <f t="shared" si="5"/>
        <v>750</v>
      </c>
      <c r="P36" s="220">
        <f t="shared" si="6"/>
        <v>4750</v>
      </c>
      <c r="Q36" s="220">
        <f t="shared" si="7"/>
        <v>3800</v>
      </c>
      <c r="R36" s="220">
        <f t="shared" si="8"/>
        <v>950</v>
      </c>
    </row>
    <row r="37" s="181" customFormat="1" ht="36" spans="1:18">
      <c r="A37" s="201" t="s">
        <v>330</v>
      </c>
      <c r="B37" s="190" t="s">
        <v>466</v>
      </c>
      <c r="C37" s="202"/>
      <c r="D37" s="202" t="s">
        <v>466</v>
      </c>
      <c r="E37" s="202"/>
      <c r="F37" s="202"/>
      <c r="G37" s="202"/>
      <c r="H37" s="202"/>
      <c r="I37" s="202"/>
      <c r="J37" s="219">
        <v>1000</v>
      </c>
      <c r="K37" s="220">
        <f t="shared" si="2"/>
        <v>800</v>
      </c>
      <c r="L37" s="220">
        <f t="shared" si="3"/>
        <v>200</v>
      </c>
      <c r="M37" s="220">
        <v>500</v>
      </c>
      <c r="N37" s="220">
        <f t="shared" si="4"/>
        <v>400</v>
      </c>
      <c r="O37" s="220">
        <f t="shared" si="5"/>
        <v>100</v>
      </c>
      <c r="P37" s="220">
        <f t="shared" si="6"/>
        <v>500</v>
      </c>
      <c r="Q37" s="220">
        <f t="shared" si="7"/>
        <v>400</v>
      </c>
      <c r="R37" s="220">
        <f t="shared" si="8"/>
        <v>100</v>
      </c>
    </row>
    <row r="38" s="177" customFormat="1" ht="24" spans="1:18">
      <c r="A38" s="191" t="s">
        <v>467</v>
      </c>
      <c r="B38" s="192" t="s">
        <v>468</v>
      </c>
      <c r="C38" s="192"/>
      <c r="D38" s="192" t="s">
        <v>468</v>
      </c>
      <c r="E38" s="192"/>
      <c r="F38" s="192"/>
      <c r="G38" s="192"/>
      <c r="H38" s="192"/>
      <c r="I38" s="192" t="s">
        <v>469</v>
      </c>
      <c r="J38" s="212">
        <v>3000</v>
      </c>
      <c r="K38" s="213">
        <f t="shared" si="2"/>
        <v>2400</v>
      </c>
      <c r="L38" s="213">
        <f t="shared" si="3"/>
        <v>600</v>
      </c>
      <c r="M38" s="213">
        <v>2000</v>
      </c>
      <c r="N38" s="213">
        <f t="shared" si="4"/>
        <v>1600</v>
      </c>
      <c r="O38" s="213">
        <f t="shared" si="5"/>
        <v>400</v>
      </c>
      <c r="P38" s="213">
        <f t="shared" si="6"/>
        <v>1000</v>
      </c>
      <c r="Q38" s="213">
        <f t="shared" si="7"/>
        <v>800</v>
      </c>
      <c r="R38" s="213">
        <f t="shared" si="8"/>
        <v>200</v>
      </c>
    </row>
    <row r="39" s="177" customFormat="1" ht="60" spans="1:18">
      <c r="A39" s="199" t="s">
        <v>470</v>
      </c>
      <c r="B39" s="200"/>
      <c r="C39" s="190" t="s">
        <v>471</v>
      </c>
      <c r="D39" s="200"/>
      <c r="E39" s="200"/>
      <c r="F39" s="200"/>
      <c r="G39" s="200"/>
      <c r="H39" s="200"/>
      <c r="I39" s="200" t="s">
        <v>185</v>
      </c>
      <c r="J39" s="212">
        <f>J40+J41+J42+J43</f>
        <v>38700</v>
      </c>
      <c r="K39" s="213">
        <f t="shared" ref="K39:R39" si="12">K40+K41+K42+K43</f>
        <v>30960</v>
      </c>
      <c r="L39" s="213">
        <f t="shared" si="12"/>
        <v>7740</v>
      </c>
      <c r="M39" s="213">
        <f t="shared" si="12"/>
        <v>1900</v>
      </c>
      <c r="N39" s="213">
        <f t="shared" si="12"/>
        <v>1520</v>
      </c>
      <c r="O39" s="213">
        <f t="shared" si="12"/>
        <v>380</v>
      </c>
      <c r="P39" s="213">
        <f t="shared" si="12"/>
        <v>36800</v>
      </c>
      <c r="Q39" s="213">
        <f t="shared" si="12"/>
        <v>29440</v>
      </c>
      <c r="R39" s="213">
        <f t="shared" si="12"/>
        <v>7360</v>
      </c>
    </row>
    <row r="40" s="181" customFormat="1" spans="1:18">
      <c r="A40" s="201" t="s">
        <v>472</v>
      </c>
      <c r="B40" s="201" t="s">
        <v>473</v>
      </c>
      <c r="C40" s="201" t="s">
        <v>473</v>
      </c>
      <c r="D40" s="201" t="s">
        <v>473</v>
      </c>
      <c r="E40" s="201"/>
      <c r="F40" s="201"/>
      <c r="G40" s="201"/>
      <c r="H40" s="201"/>
      <c r="I40" s="201"/>
      <c r="J40" s="219">
        <v>13500</v>
      </c>
      <c r="K40" s="220">
        <f t="shared" si="2"/>
        <v>10800</v>
      </c>
      <c r="L40" s="220">
        <f t="shared" si="3"/>
        <v>2700</v>
      </c>
      <c r="M40" s="220">
        <v>600</v>
      </c>
      <c r="N40" s="220">
        <f t="shared" si="4"/>
        <v>480</v>
      </c>
      <c r="O40" s="220">
        <f t="shared" si="5"/>
        <v>120</v>
      </c>
      <c r="P40" s="220">
        <f t="shared" si="6"/>
        <v>12900</v>
      </c>
      <c r="Q40" s="220">
        <f t="shared" si="7"/>
        <v>10320</v>
      </c>
      <c r="R40" s="220">
        <f t="shared" si="8"/>
        <v>2580</v>
      </c>
    </row>
    <row r="41" s="181" customFormat="1" spans="1:18">
      <c r="A41" s="201" t="s">
        <v>474</v>
      </c>
      <c r="B41" s="201" t="s">
        <v>475</v>
      </c>
      <c r="C41" s="201" t="s">
        <v>475</v>
      </c>
      <c r="D41" s="201" t="s">
        <v>475</v>
      </c>
      <c r="E41" s="201"/>
      <c r="F41" s="201"/>
      <c r="G41" s="201"/>
      <c r="H41" s="201"/>
      <c r="I41" s="201"/>
      <c r="J41" s="219">
        <v>16200</v>
      </c>
      <c r="K41" s="220">
        <f t="shared" si="2"/>
        <v>12960</v>
      </c>
      <c r="L41" s="220">
        <f t="shared" si="3"/>
        <v>3240</v>
      </c>
      <c r="M41" s="220">
        <v>600</v>
      </c>
      <c r="N41" s="220">
        <f t="shared" si="4"/>
        <v>480</v>
      </c>
      <c r="O41" s="220">
        <f t="shared" si="5"/>
        <v>120</v>
      </c>
      <c r="P41" s="220">
        <f t="shared" si="6"/>
        <v>15600</v>
      </c>
      <c r="Q41" s="220">
        <f t="shared" si="7"/>
        <v>12480</v>
      </c>
      <c r="R41" s="220">
        <f t="shared" si="8"/>
        <v>3120</v>
      </c>
    </row>
    <row r="42" s="181" customFormat="1" spans="1:18">
      <c r="A42" s="201" t="s">
        <v>476</v>
      </c>
      <c r="B42" s="201" t="s">
        <v>477</v>
      </c>
      <c r="C42" s="201" t="s">
        <v>477</v>
      </c>
      <c r="D42" s="201" t="s">
        <v>477</v>
      </c>
      <c r="E42" s="201"/>
      <c r="F42" s="201"/>
      <c r="G42" s="201"/>
      <c r="H42" s="201"/>
      <c r="I42" s="201"/>
      <c r="J42" s="219">
        <v>4500</v>
      </c>
      <c r="K42" s="220">
        <f t="shared" si="2"/>
        <v>3600</v>
      </c>
      <c r="L42" s="220">
        <f t="shared" si="3"/>
        <v>900</v>
      </c>
      <c r="M42" s="220">
        <v>400</v>
      </c>
      <c r="N42" s="220">
        <f t="shared" si="4"/>
        <v>320</v>
      </c>
      <c r="O42" s="220">
        <f t="shared" si="5"/>
        <v>80</v>
      </c>
      <c r="P42" s="220">
        <f t="shared" si="6"/>
        <v>4100</v>
      </c>
      <c r="Q42" s="220">
        <f t="shared" si="7"/>
        <v>3280</v>
      </c>
      <c r="R42" s="220">
        <f t="shared" si="8"/>
        <v>820</v>
      </c>
    </row>
    <row r="43" s="181" customFormat="1" spans="1:18">
      <c r="A43" s="201" t="s">
        <v>478</v>
      </c>
      <c r="B43" s="201" t="s">
        <v>477</v>
      </c>
      <c r="C43" s="201" t="s">
        <v>477</v>
      </c>
      <c r="D43" s="201" t="s">
        <v>477</v>
      </c>
      <c r="E43" s="201"/>
      <c r="F43" s="201"/>
      <c r="G43" s="201"/>
      <c r="H43" s="201"/>
      <c r="I43" s="201"/>
      <c r="J43" s="219">
        <v>4500</v>
      </c>
      <c r="K43" s="220">
        <f t="shared" si="2"/>
        <v>3600</v>
      </c>
      <c r="L43" s="220">
        <f t="shared" si="3"/>
        <v>900</v>
      </c>
      <c r="M43" s="220">
        <v>300</v>
      </c>
      <c r="N43" s="220">
        <f t="shared" si="4"/>
        <v>240</v>
      </c>
      <c r="O43" s="220">
        <f t="shared" si="5"/>
        <v>60</v>
      </c>
      <c r="P43" s="220">
        <f t="shared" si="6"/>
        <v>4200</v>
      </c>
      <c r="Q43" s="220">
        <f t="shared" si="7"/>
        <v>3360</v>
      </c>
      <c r="R43" s="220">
        <f t="shared" si="8"/>
        <v>840</v>
      </c>
    </row>
    <row r="44" s="4" customFormat="1" spans="1:18">
      <c r="A44" s="188" t="s">
        <v>479</v>
      </c>
      <c r="B44" s="190"/>
      <c r="C44" s="190"/>
      <c r="D44" s="190"/>
      <c r="E44" s="190"/>
      <c r="F44" s="190"/>
      <c r="G44" s="190"/>
      <c r="H44" s="190"/>
      <c r="I44" s="190"/>
      <c r="J44" s="210">
        <f>J45</f>
        <v>34000</v>
      </c>
      <c r="K44" s="211">
        <f t="shared" ref="K44:R44" si="13">K45</f>
        <v>27200</v>
      </c>
      <c r="L44" s="211">
        <f t="shared" si="13"/>
        <v>6800</v>
      </c>
      <c r="M44" s="211">
        <f t="shared" si="13"/>
        <v>18000</v>
      </c>
      <c r="N44" s="211">
        <f t="shared" si="13"/>
        <v>14400</v>
      </c>
      <c r="O44" s="211">
        <f t="shared" si="13"/>
        <v>3600</v>
      </c>
      <c r="P44" s="211">
        <f t="shared" si="13"/>
        <v>16000</v>
      </c>
      <c r="Q44" s="211">
        <f t="shared" si="13"/>
        <v>12800</v>
      </c>
      <c r="R44" s="211">
        <f t="shared" si="13"/>
        <v>3200</v>
      </c>
    </row>
    <row r="45" s="4" customFormat="1" ht="72" spans="1:18">
      <c r="A45" s="189" t="s">
        <v>480</v>
      </c>
      <c r="B45" s="190" t="s">
        <v>481</v>
      </c>
      <c r="C45" s="190" t="s">
        <v>482</v>
      </c>
      <c r="D45" s="190" t="s">
        <v>483</v>
      </c>
      <c r="E45" s="190"/>
      <c r="F45" s="190"/>
      <c r="G45" s="190"/>
      <c r="H45" s="190"/>
      <c r="I45" s="190"/>
      <c r="J45" s="210">
        <v>34000</v>
      </c>
      <c r="K45" s="211">
        <f t="shared" si="2"/>
        <v>27200</v>
      </c>
      <c r="L45" s="211">
        <f t="shared" si="3"/>
        <v>6800</v>
      </c>
      <c r="M45" s="211">
        <v>18000</v>
      </c>
      <c r="N45" s="211">
        <f t="shared" si="4"/>
        <v>14400</v>
      </c>
      <c r="O45" s="211">
        <f t="shared" si="5"/>
        <v>3600</v>
      </c>
      <c r="P45" s="211">
        <f t="shared" si="6"/>
        <v>16000</v>
      </c>
      <c r="Q45" s="211">
        <f t="shared" si="7"/>
        <v>12800</v>
      </c>
      <c r="R45" s="211">
        <f t="shared" si="8"/>
        <v>3200</v>
      </c>
    </row>
    <row r="46" s="177" customFormat="1" spans="1:18">
      <c r="A46" s="199" t="s">
        <v>484</v>
      </c>
      <c r="B46" s="192"/>
      <c r="C46" s="192"/>
      <c r="D46" s="192"/>
      <c r="E46" s="192"/>
      <c r="F46" s="192"/>
      <c r="G46" s="192"/>
      <c r="H46" s="192"/>
      <c r="I46" s="192"/>
      <c r="J46" s="212">
        <f>J47</f>
        <v>32500</v>
      </c>
      <c r="K46" s="213">
        <f t="shared" ref="K46:R46" si="14">K47</f>
        <v>0</v>
      </c>
      <c r="L46" s="213">
        <f t="shared" si="14"/>
        <v>32500</v>
      </c>
      <c r="M46" s="213">
        <f t="shared" si="14"/>
        <v>20000</v>
      </c>
      <c r="N46" s="213">
        <f t="shared" si="14"/>
        <v>0</v>
      </c>
      <c r="O46" s="213">
        <f t="shared" si="14"/>
        <v>20000</v>
      </c>
      <c r="P46" s="213">
        <f t="shared" si="14"/>
        <v>12500</v>
      </c>
      <c r="Q46" s="213">
        <f t="shared" si="14"/>
        <v>0</v>
      </c>
      <c r="R46" s="213">
        <f t="shared" si="14"/>
        <v>12500</v>
      </c>
    </row>
    <row r="47" s="177" customFormat="1" ht="36" spans="1:18">
      <c r="A47" s="191" t="s">
        <v>485</v>
      </c>
      <c r="B47" s="192" t="s">
        <v>486</v>
      </c>
      <c r="C47" s="192"/>
      <c r="D47" s="192" t="s">
        <v>487</v>
      </c>
      <c r="E47" s="192"/>
      <c r="F47" s="192"/>
      <c r="G47" s="192"/>
      <c r="H47" s="192"/>
      <c r="I47" s="192" t="s">
        <v>196</v>
      </c>
      <c r="J47" s="212">
        <v>32500</v>
      </c>
      <c r="K47" s="213"/>
      <c r="L47" s="213">
        <f>J47</f>
        <v>32500</v>
      </c>
      <c r="M47" s="213">
        <v>20000</v>
      </c>
      <c r="N47" s="213"/>
      <c r="O47" s="213">
        <f>M47</f>
        <v>20000</v>
      </c>
      <c r="P47" s="213">
        <f t="shared" si="6"/>
        <v>12500</v>
      </c>
      <c r="Q47" s="213"/>
      <c r="R47" s="213">
        <f>P47</f>
        <v>12500</v>
      </c>
    </row>
    <row r="48" s="177" customFormat="1" spans="1:18">
      <c r="A48" s="199" t="s">
        <v>488</v>
      </c>
      <c r="B48" s="192"/>
      <c r="C48" s="192"/>
      <c r="D48" s="192"/>
      <c r="E48" s="192"/>
      <c r="F48" s="192"/>
      <c r="G48" s="192"/>
      <c r="H48" s="192"/>
      <c r="I48" s="192"/>
      <c r="J48" s="212">
        <f>J49+J50</f>
        <v>170000</v>
      </c>
      <c r="K48" s="213">
        <f t="shared" ref="K48:R48" si="15">K49+K50</f>
        <v>136000</v>
      </c>
      <c r="L48" s="213">
        <f t="shared" si="15"/>
        <v>34000</v>
      </c>
      <c r="M48" s="213">
        <f t="shared" si="15"/>
        <v>88000</v>
      </c>
      <c r="N48" s="213">
        <f t="shared" si="15"/>
        <v>70400</v>
      </c>
      <c r="O48" s="213">
        <f t="shared" si="15"/>
        <v>17600</v>
      </c>
      <c r="P48" s="213">
        <f t="shared" si="15"/>
        <v>82000</v>
      </c>
      <c r="Q48" s="213">
        <f t="shared" si="15"/>
        <v>65600</v>
      </c>
      <c r="R48" s="213">
        <f t="shared" si="15"/>
        <v>16400</v>
      </c>
    </row>
    <row r="49" s="177" customFormat="1" ht="24" spans="1:18">
      <c r="A49" s="191" t="s">
        <v>489</v>
      </c>
      <c r="B49" s="192" t="s">
        <v>490</v>
      </c>
      <c r="C49" s="192"/>
      <c r="D49" s="192" t="s">
        <v>490</v>
      </c>
      <c r="E49" s="192"/>
      <c r="F49" s="192"/>
      <c r="G49" s="192"/>
      <c r="H49" s="192"/>
      <c r="I49" s="192" t="s">
        <v>196</v>
      </c>
      <c r="J49" s="212">
        <v>165000</v>
      </c>
      <c r="K49" s="213">
        <f t="shared" si="2"/>
        <v>132000</v>
      </c>
      <c r="L49" s="213">
        <f t="shared" si="3"/>
        <v>33000</v>
      </c>
      <c r="M49" s="213">
        <v>85000</v>
      </c>
      <c r="N49" s="213">
        <f t="shared" si="4"/>
        <v>68000</v>
      </c>
      <c r="O49" s="213">
        <f t="shared" si="5"/>
        <v>17000</v>
      </c>
      <c r="P49" s="213">
        <f t="shared" si="6"/>
        <v>80000</v>
      </c>
      <c r="Q49" s="213">
        <f t="shared" si="7"/>
        <v>64000</v>
      </c>
      <c r="R49" s="213">
        <f t="shared" si="8"/>
        <v>16000</v>
      </c>
    </row>
    <row r="50" s="177" customFormat="1" spans="1:18">
      <c r="A50" s="191" t="s">
        <v>491</v>
      </c>
      <c r="B50" s="203" t="s">
        <v>492</v>
      </c>
      <c r="C50" s="203"/>
      <c r="D50" s="203" t="s">
        <v>492</v>
      </c>
      <c r="E50" s="203"/>
      <c r="F50" s="203"/>
      <c r="G50" s="203"/>
      <c r="H50" s="203"/>
      <c r="I50" s="192" t="s">
        <v>196</v>
      </c>
      <c r="J50" s="212">
        <v>5000</v>
      </c>
      <c r="K50" s="213">
        <f t="shared" si="2"/>
        <v>4000</v>
      </c>
      <c r="L50" s="213">
        <f t="shared" si="3"/>
        <v>1000</v>
      </c>
      <c r="M50" s="213">
        <v>3000</v>
      </c>
      <c r="N50" s="213">
        <f t="shared" si="4"/>
        <v>2400</v>
      </c>
      <c r="O50" s="213">
        <f t="shared" si="5"/>
        <v>600</v>
      </c>
      <c r="P50" s="213">
        <f t="shared" si="6"/>
        <v>2000</v>
      </c>
      <c r="Q50" s="213">
        <f t="shared" si="7"/>
        <v>1600</v>
      </c>
      <c r="R50" s="213">
        <f t="shared" si="8"/>
        <v>400</v>
      </c>
    </row>
    <row r="51" spans="1:1">
      <c r="A51" s="188" t="s">
        <v>493</v>
      </c>
    </row>
    <row r="52" ht="132" spans="1:9">
      <c r="A52" s="204" t="s">
        <v>494</v>
      </c>
      <c r="B52" s="205"/>
      <c r="D52" s="190" t="s">
        <v>495</v>
      </c>
      <c r="E52" s="206"/>
      <c r="F52" s="206"/>
      <c r="G52" s="206"/>
      <c r="H52" s="206"/>
      <c r="I52" s="221" t="s">
        <v>496</v>
      </c>
    </row>
    <row r="53" ht="108" spans="1:9">
      <c r="A53" s="204" t="s">
        <v>497</v>
      </c>
      <c r="D53" s="190" t="s">
        <v>498</v>
      </c>
      <c r="E53" s="206"/>
      <c r="F53" s="206"/>
      <c r="G53" s="206"/>
      <c r="H53" s="206"/>
      <c r="I53" s="222" t="s">
        <v>499</v>
      </c>
    </row>
    <row r="54" ht="84" spans="1:9">
      <c r="A54" s="204" t="s">
        <v>500</v>
      </c>
      <c r="D54" s="190" t="s">
        <v>501</v>
      </c>
      <c r="E54" s="206"/>
      <c r="F54" s="206"/>
      <c r="G54" s="206"/>
      <c r="H54" s="206"/>
      <c r="I54" s="222" t="s">
        <v>502</v>
      </c>
    </row>
    <row r="55" spans="1:1">
      <c r="A55" s="188" t="s">
        <v>503</v>
      </c>
    </row>
    <row r="56" ht="24" spans="1:9">
      <c r="A56" s="204" t="s">
        <v>504</v>
      </c>
      <c r="D56" s="190" t="s">
        <v>505</v>
      </c>
      <c r="E56" s="206"/>
      <c r="F56" s="206"/>
      <c r="G56" s="206"/>
      <c r="H56" s="206"/>
      <c r="I56" s="222" t="s">
        <v>506</v>
      </c>
    </row>
    <row r="57" ht="24" spans="1:9">
      <c r="A57" s="204" t="s">
        <v>507</v>
      </c>
      <c r="D57" s="190" t="s">
        <v>508</v>
      </c>
      <c r="E57" s="206"/>
      <c r="F57" s="206"/>
      <c r="G57" s="206"/>
      <c r="H57" s="206"/>
      <c r="I57" s="222" t="s">
        <v>506</v>
      </c>
    </row>
    <row r="58" ht="24" spans="1:9">
      <c r="A58" s="204" t="s">
        <v>509</v>
      </c>
      <c r="D58" s="190" t="s">
        <v>510</v>
      </c>
      <c r="E58" s="206"/>
      <c r="F58" s="206"/>
      <c r="G58" s="206"/>
      <c r="H58" s="206"/>
      <c r="I58" s="222" t="s">
        <v>502</v>
      </c>
    </row>
  </sheetData>
  <mergeCells count="13">
    <mergeCell ref="A1:S1"/>
    <mergeCell ref="A2:B2"/>
    <mergeCell ref="J2:R2"/>
    <mergeCell ref="E3:G3"/>
    <mergeCell ref="J3:L3"/>
    <mergeCell ref="M3:O3"/>
    <mergeCell ref="P3:R3"/>
    <mergeCell ref="A3:A4"/>
    <mergeCell ref="B3:B4"/>
    <mergeCell ref="C3:C4"/>
    <mergeCell ref="D3:D4"/>
    <mergeCell ref="H3:H4"/>
    <mergeCell ref="I3:I4"/>
  </mergeCells>
  <pageMargins left="0.7" right="0.7" top="0.75" bottom="0.75" header="0.3" footer="0.3"/>
  <pageSetup paperSize="9"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0"/>
  <sheetViews>
    <sheetView workbookViewId="0">
      <selection activeCell="H11" sqref="H11:H13"/>
    </sheetView>
  </sheetViews>
  <sheetFormatPr defaultColWidth="9" defaultRowHeight="13.5"/>
  <cols>
    <col min="1" max="1" width="18.875" customWidth="1"/>
    <col min="2" max="2" width="15.625" customWidth="1"/>
    <col min="3" max="3" width="23.625" customWidth="1"/>
    <col min="4" max="4" width="7.375" customWidth="1"/>
    <col min="5" max="5" width="9" customWidth="1"/>
    <col min="6" max="6" width="12.25" customWidth="1"/>
    <col min="7" max="7" width="12.625" customWidth="1"/>
    <col min="8" max="8" width="12.75" customWidth="1"/>
    <col min="9" max="9" width="13" customWidth="1"/>
    <col min="10" max="10" width="14.25" customWidth="1"/>
    <col min="11" max="11" width="31.875" customWidth="1"/>
    <col min="12" max="14" width="9" hidden="1" customWidth="1"/>
    <col min="15" max="15" width="13.75" hidden="1" customWidth="1"/>
    <col min="16" max="17" width="9" hidden="1" customWidth="1"/>
    <col min="257" max="257" width="18.875" customWidth="1"/>
    <col min="258" max="258" width="15.625" customWidth="1"/>
    <col min="259" max="259" width="23.625" customWidth="1"/>
    <col min="260" max="260" width="7.375" customWidth="1"/>
    <col min="261" max="261" width="9" customWidth="1"/>
    <col min="262" max="262" width="12.25" customWidth="1"/>
    <col min="263" max="263" width="12.625" customWidth="1"/>
    <col min="264" max="264" width="12.75" customWidth="1"/>
    <col min="265" max="265" width="13" customWidth="1"/>
    <col min="266" max="266" width="14.25" customWidth="1"/>
    <col min="267" max="267" width="31.875" customWidth="1"/>
    <col min="268" max="273" width="9" hidden="1" customWidth="1"/>
    <col min="513" max="513" width="18.875" customWidth="1"/>
    <col min="514" max="514" width="15.625" customWidth="1"/>
    <col min="515" max="515" width="23.625" customWidth="1"/>
    <col min="516" max="516" width="7.375" customWidth="1"/>
    <col min="517" max="517" width="9" customWidth="1"/>
    <col min="518" max="518" width="12.25" customWidth="1"/>
    <col min="519" max="519" width="12.625" customWidth="1"/>
    <col min="520" max="520" width="12.75" customWidth="1"/>
    <col min="521" max="521" width="13" customWidth="1"/>
    <col min="522" max="522" width="14.25" customWidth="1"/>
    <col min="523" max="523" width="31.875" customWidth="1"/>
    <col min="524" max="529" width="9" hidden="1" customWidth="1"/>
    <col min="769" max="769" width="18.875" customWidth="1"/>
    <col min="770" max="770" width="15.625" customWidth="1"/>
    <col min="771" max="771" width="23.625" customWidth="1"/>
    <col min="772" max="772" width="7.375" customWidth="1"/>
    <col min="773" max="773" width="9" customWidth="1"/>
    <col min="774" max="774" width="12.25" customWidth="1"/>
    <col min="775" max="775" width="12.625" customWidth="1"/>
    <col min="776" max="776" width="12.75" customWidth="1"/>
    <col min="777" max="777" width="13" customWidth="1"/>
    <col min="778" max="778" width="14.25" customWidth="1"/>
    <col min="779" max="779" width="31.875" customWidth="1"/>
    <col min="780" max="785" width="9" hidden="1" customWidth="1"/>
    <col min="1025" max="1025" width="18.875" customWidth="1"/>
    <col min="1026" max="1026" width="15.625" customWidth="1"/>
    <col min="1027" max="1027" width="23.625" customWidth="1"/>
    <col min="1028" max="1028" width="7.375" customWidth="1"/>
    <col min="1029" max="1029" width="9" customWidth="1"/>
    <col min="1030" max="1030" width="12.25" customWidth="1"/>
    <col min="1031" max="1031" width="12.625" customWidth="1"/>
    <col min="1032" max="1032" width="12.75" customWidth="1"/>
    <col min="1033" max="1033" width="13" customWidth="1"/>
    <col min="1034" max="1034" width="14.25" customWidth="1"/>
    <col min="1035" max="1035" width="31.875" customWidth="1"/>
    <col min="1036" max="1041" width="9" hidden="1" customWidth="1"/>
    <col min="1281" max="1281" width="18.875" customWidth="1"/>
    <col min="1282" max="1282" width="15.625" customWidth="1"/>
    <col min="1283" max="1283" width="23.625" customWidth="1"/>
    <col min="1284" max="1284" width="7.375" customWidth="1"/>
    <col min="1285" max="1285" width="9" customWidth="1"/>
    <col min="1286" max="1286" width="12.25" customWidth="1"/>
    <col min="1287" max="1287" width="12.625" customWidth="1"/>
    <col min="1288" max="1288" width="12.75" customWidth="1"/>
    <col min="1289" max="1289" width="13" customWidth="1"/>
    <col min="1290" max="1290" width="14.25" customWidth="1"/>
    <col min="1291" max="1291" width="31.875" customWidth="1"/>
    <col min="1292" max="1297" width="9" hidden="1" customWidth="1"/>
    <col min="1537" max="1537" width="18.875" customWidth="1"/>
    <col min="1538" max="1538" width="15.625" customWidth="1"/>
    <col min="1539" max="1539" width="23.625" customWidth="1"/>
    <col min="1540" max="1540" width="7.375" customWidth="1"/>
    <col min="1541" max="1541" width="9" customWidth="1"/>
    <col min="1542" max="1542" width="12.25" customWidth="1"/>
    <col min="1543" max="1543" width="12.625" customWidth="1"/>
    <col min="1544" max="1544" width="12.75" customWidth="1"/>
    <col min="1545" max="1545" width="13" customWidth="1"/>
    <col min="1546" max="1546" width="14.25" customWidth="1"/>
    <col min="1547" max="1547" width="31.875" customWidth="1"/>
    <col min="1548" max="1553" width="9" hidden="1" customWidth="1"/>
    <col min="1793" max="1793" width="18.875" customWidth="1"/>
    <col min="1794" max="1794" width="15.625" customWidth="1"/>
    <col min="1795" max="1795" width="23.625" customWidth="1"/>
    <col min="1796" max="1796" width="7.375" customWidth="1"/>
    <col min="1797" max="1797" width="9" customWidth="1"/>
    <col min="1798" max="1798" width="12.25" customWidth="1"/>
    <col min="1799" max="1799" width="12.625" customWidth="1"/>
    <col min="1800" max="1800" width="12.75" customWidth="1"/>
    <col min="1801" max="1801" width="13" customWidth="1"/>
    <col min="1802" max="1802" width="14.25" customWidth="1"/>
    <col min="1803" max="1803" width="31.875" customWidth="1"/>
    <col min="1804" max="1809" width="9" hidden="1" customWidth="1"/>
    <col min="2049" max="2049" width="18.875" customWidth="1"/>
    <col min="2050" max="2050" width="15.625" customWidth="1"/>
    <col min="2051" max="2051" width="23.625" customWidth="1"/>
    <col min="2052" max="2052" width="7.375" customWidth="1"/>
    <col min="2053" max="2053" width="9" customWidth="1"/>
    <col min="2054" max="2054" width="12.25" customWidth="1"/>
    <col min="2055" max="2055" width="12.625" customWidth="1"/>
    <col min="2056" max="2056" width="12.75" customWidth="1"/>
    <col min="2057" max="2057" width="13" customWidth="1"/>
    <col min="2058" max="2058" width="14.25" customWidth="1"/>
    <col min="2059" max="2059" width="31.875" customWidth="1"/>
    <col min="2060" max="2065" width="9" hidden="1" customWidth="1"/>
    <col min="2305" max="2305" width="18.875" customWidth="1"/>
    <col min="2306" max="2306" width="15.625" customWidth="1"/>
    <col min="2307" max="2307" width="23.625" customWidth="1"/>
    <col min="2308" max="2308" width="7.375" customWidth="1"/>
    <col min="2309" max="2309" width="9" customWidth="1"/>
    <col min="2310" max="2310" width="12.25" customWidth="1"/>
    <col min="2311" max="2311" width="12.625" customWidth="1"/>
    <col min="2312" max="2312" width="12.75" customWidth="1"/>
    <col min="2313" max="2313" width="13" customWidth="1"/>
    <col min="2314" max="2314" width="14.25" customWidth="1"/>
    <col min="2315" max="2315" width="31.875" customWidth="1"/>
    <col min="2316" max="2321" width="9" hidden="1" customWidth="1"/>
    <col min="2561" max="2561" width="18.875" customWidth="1"/>
    <col min="2562" max="2562" width="15.625" customWidth="1"/>
    <col min="2563" max="2563" width="23.625" customWidth="1"/>
    <col min="2564" max="2564" width="7.375" customWidth="1"/>
    <col min="2565" max="2565" width="9" customWidth="1"/>
    <col min="2566" max="2566" width="12.25" customWidth="1"/>
    <col min="2567" max="2567" width="12.625" customWidth="1"/>
    <col min="2568" max="2568" width="12.75" customWidth="1"/>
    <col min="2569" max="2569" width="13" customWidth="1"/>
    <col min="2570" max="2570" width="14.25" customWidth="1"/>
    <col min="2571" max="2571" width="31.875" customWidth="1"/>
    <col min="2572" max="2577" width="9" hidden="1" customWidth="1"/>
    <col min="2817" max="2817" width="18.875" customWidth="1"/>
    <col min="2818" max="2818" width="15.625" customWidth="1"/>
    <col min="2819" max="2819" width="23.625" customWidth="1"/>
    <col min="2820" max="2820" width="7.375" customWidth="1"/>
    <col min="2821" max="2821" width="9" customWidth="1"/>
    <col min="2822" max="2822" width="12.25" customWidth="1"/>
    <col min="2823" max="2823" width="12.625" customWidth="1"/>
    <col min="2824" max="2824" width="12.75" customWidth="1"/>
    <col min="2825" max="2825" width="13" customWidth="1"/>
    <col min="2826" max="2826" width="14.25" customWidth="1"/>
    <col min="2827" max="2827" width="31.875" customWidth="1"/>
    <col min="2828" max="2833" width="9" hidden="1" customWidth="1"/>
    <col min="3073" max="3073" width="18.875" customWidth="1"/>
    <col min="3074" max="3074" width="15.625" customWidth="1"/>
    <col min="3075" max="3075" width="23.625" customWidth="1"/>
    <col min="3076" max="3076" width="7.375" customWidth="1"/>
    <col min="3077" max="3077" width="9" customWidth="1"/>
    <col min="3078" max="3078" width="12.25" customWidth="1"/>
    <col min="3079" max="3079" width="12.625" customWidth="1"/>
    <col min="3080" max="3080" width="12.75" customWidth="1"/>
    <col min="3081" max="3081" width="13" customWidth="1"/>
    <col min="3082" max="3082" width="14.25" customWidth="1"/>
    <col min="3083" max="3083" width="31.875" customWidth="1"/>
    <col min="3084" max="3089" width="9" hidden="1" customWidth="1"/>
    <col min="3329" max="3329" width="18.875" customWidth="1"/>
    <col min="3330" max="3330" width="15.625" customWidth="1"/>
    <col min="3331" max="3331" width="23.625" customWidth="1"/>
    <col min="3332" max="3332" width="7.375" customWidth="1"/>
    <col min="3333" max="3333" width="9" customWidth="1"/>
    <col min="3334" max="3334" width="12.25" customWidth="1"/>
    <col min="3335" max="3335" width="12.625" customWidth="1"/>
    <col min="3336" max="3336" width="12.75" customWidth="1"/>
    <col min="3337" max="3337" width="13" customWidth="1"/>
    <col min="3338" max="3338" width="14.25" customWidth="1"/>
    <col min="3339" max="3339" width="31.875" customWidth="1"/>
    <col min="3340" max="3345" width="9" hidden="1" customWidth="1"/>
    <col min="3585" max="3585" width="18.875" customWidth="1"/>
    <col min="3586" max="3586" width="15.625" customWidth="1"/>
    <col min="3587" max="3587" width="23.625" customWidth="1"/>
    <col min="3588" max="3588" width="7.375" customWidth="1"/>
    <col min="3589" max="3589" width="9" customWidth="1"/>
    <col min="3590" max="3590" width="12.25" customWidth="1"/>
    <col min="3591" max="3591" width="12.625" customWidth="1"/>
    <col min="3592" max="3592" width="12.75" customWidth="1"/>
    <col min="3593" max="3593" width="13" customWidth="1"/>
    <col min="3594" max="3594" width="14.25" customWidth="1"/>
    <col min="3595" max="3595" width="31.875" customWidth="1"/>
    <col min="3596" max="3601" width="9" hidden="1" customWidth="1"/>
    <col min="3841" max="3841" width="18.875" customWidth="1"/>
    <col min="3842" max="3842" width="15.625" customWidth="1"/>
    <col min="3843" max="3843" width="23.625" customWidth="1"/>
    <col min="3844" max="3844" width="7.375" customWidth="1"/>
    <col min="3845" max="3845" width="9" customWidth="1"/>
    <col min="3846" max="3846" width="12.25" customWidth="1"/>
    <col min="3847" max="3847" width="12.625" customWidth="1"/>
    <col min="3848" max="3848" width="12.75" customWidth="1"/>
    <col min="3849" max="3849" width="13" customWidth="1"/>
    <col min="3850" max="3850" width="14.25" customWidth="1"/>
    <col min="3851" max="3851" width="31.875" customWidth="1"/>
    <col min="3852" max="3857" width="9" hidden="1" customWidth="1"/>
    <col min="4097" max="4097" width="18.875" customWidth="1"/>
    <col min="4098" max="4098" width="15.625" customWidth="1"/>
    <col min="4099" max="4099" width="23.625" customWidth="1"/>
    <col min="4100" max="4100" width="7.375" customWidth="1"/>
    <col min="4101" max="4101" width="9" customWidth="1"/>
    <col min="4102" max="4102" width="12.25" customWidth="1"/>
    <col min="4103" max="4103" width="12.625" customWidth="1"/>
    <col min="4104" max="4104" width="12.75" customWidth="1"/>
    <col min="4105" max="4105" width="13" customWidth="1"/>
    <col min="4106" max="4106" width="14.25" customWidth="1"/>
    <col min="4107" max="4107" width="31.875" customWidth="1"/>
    <col min="4108" max="4113" width="9" hidden="1" customWidth="1"/>
    <col min="4353" max="4353" width="18.875" customWidth="1"/>
    <col min="4354" max="4354" width="15.625" customWidth="1"/>
    <col min="4355" max="4355" width="23.625" customWidth="1"/>
    <col min="4356" max="4356" width="7.375" customWidth="1"/>
    <col min="4357" max="4357" width="9" customWidth="1"/>
    <col min="4358" max="4358" width="12.25" customWidth="1"/>
    <col min="4359" max="4359" width="12.625" customWidth="1"/>
    <col min="4360" max="4360" width="12.75" customWidth="1"/>
    <col min="4361" max="4361" width="13" customWidth="1"/>
    <col min="4362" max="4362" width="14.25" customWidth="1"/>
    <col min="4363" max="4363" width="31.875" customWidth="1"/>
    <col min="4364" max="4369" width="9" hidden="1" customWidth="1"/>
    <col min="4609" max="4609" width="18.875" customWidth="1"/>
    <col min="4610" max="4610" width="15.625" customWidth="1"/>
    <col min="4611" max="4611" width="23.625" customWidth="1"/>
    <col min="4612" max="4612" width="7.375" customWidth="1"/>
    <col min="4613" max="4613" width="9" customWidth="1"/>
    <col min="4614" max="4614" width="12.25" customWidth="1"/>
    <col min="4615" max="4615" width="12.625" customWidth="1"/>
    <col min="4616" max="4616" width="12.75" customWidth="1"/>
    <col min="4617" max="4617" width="13" customWidth="1"/>
    <col min="4618" max="4618" width="14.25" customWidth="1"/>
    <col min="4619" max="4619" width="31.875" customWidth="1"/>
    <col min="4620" max="4625" width="9" hidden="1" customWidth="1"/>
    <col min="4865" max="4865" width="18.875" customWidth="1"/>
    <col min="4866" max="4866" width="15.625" customWidth="1"/>
    <col min="4867" max="4867" width="23.625" customWidth="1"/>
    <col min="4868" max="4868" width="7.375" customWidth="1"/>
    <col min="4869" max="4869" width="9" customWidth="1"/>
    <col min="4870" max="4870" width="12.25" customWidth="1"/>
    <col min="4871" max="4871" width="12.625" customWidth="1"/>
    <col min="4872" max="4872" width="12.75" customWidth="1"/>
    <col min="4873" max="4873" width="13" customWidth="1"/>
    <col min="4874" max="4874" width="14.25" customWidth="1"/>
    <col min="4875" max="4875" width="31.875" customWidth="1"/>
    <col min="4876" max="4881" width="9" hidden="1" customWidth="1"/>
    <col min="5121" max="5121" width="18.875" customWidth="1"/>
    <col min="5122" max="5122" width="15.625" customWidth="1"/>
    <col min="5123" max="5123" width="23.625" customWidth="1"/>
    <col min="5124" max="5124" width="7.375" customWidth="1"/>
    <col min="5125" max="5125" width="9" customWidth="1"/>
    <col min="5126" max="5126" width="12.25" customWidth="1"/>
    <col min="5127" max="5127" width="12.625" customWidth="1"/>
    <col min="5128" max="5128" width="12.75" customWidth="1"/>
    <col min="5129" max="5129" width="13" customWidth="1"/>
    <col min="5130" max="5130" width="14.25" customWidth="1"/>
    <col min="5131" max="5131" width="31.875" customWidth="1"/>
    <col min="5132" max="5137" width="9" hidden="1" customWidth="1"/>
    <col min="5377" max="5377" width="18.875" customWidth="1"/>
    <col min="5378" max="5378" width="15.625" customWidth="1"/>
    <col min="5379" max="5379" width="23.625" customWidth="1"/>
    <col min="5380" max="5380" width="7.375" customWidth="1"/>
    <col min="5381" max="5381" width="9" customWidth="1"/>
    <col min="5382" max="5382" width="12.25" customWidth="1"/>
    <col min="5383" max="5383" width="12.625" customWidth="1"/>
    <col min="5384" max="5384" width="12.75" customWidth="1"/>
    <col min="5385" max="5385" width="13" customWidth="1"/>
    <col min="5386" max="5386" width="14.25" customWidth="1"/>
    <col min="5387" max="5387" width="31.875" customWidth="1"/>
    <col min="5388" max="5393" width="9" hidden="1" customWidth="1"/>
    <col min="5633" max="5633" width="18.875" customWidth="1"/>
    <col min="5634" max="5634" width="15.625" customWidth="1"/>
    <col min="5635" max="5635" width="23.625" customWidth="1"/>
    <col min="5636" max="5636" width="7.375" customWidth="1"/>
    <col min="5637" max="5637" width="9" customWidth="1"/>
    <col min="5638" max="5638" width="12.25" customWidth="1"/>
    <col min="5639" max="5639" width="12.625" customWidth="1"/>
    <col min="5640" max="5640" width="12.75" customWidth="1"/>
    <col min="5641" max="5641" width="13" customWidth="1"/>
    <col min="5642" max="5642" width="14.25" customWidth="1"/>
    <col min="5643" max="5643" width="31.875" customWidth="1"/>
    <col min="5644" max="5649" width="9" hidden="1" customWidth="1"/>
    <col min="5889" max="5889" width="18.875" customWidth="1"/>
    <col min="5890" max="5890" width="15.625" customWidth="1"/>
    <col min="5891" max="5891" width="23.625" customWidth="1"/>
    <col min="5892" max="5892" width="7.375" customWidth="1"/>
    <col min="5893" max="5893" width="9" customWidth="1"/>
    <col min="5894" max="5894" width="12.25" customWidth="1"/>
    <col min="5895" max="5895" width="12.625" customWidth="1"/>
    <col min="5896" max="5896" width="12.75" customWidth="1"/>
    <col min="5897" max="5897" width="13" customWidth="1"/>
    <col min="5898" max="5898" width="14.25" customWidth="1"/>
    <col min="5899" max="5899" width="31.875" customWidth="1"/>
    <col min="5900" max="5905" width="9" hidden="1" customWidth="1"/>
    <col min="6145" max="6145" width="18.875" customWidth="1"/>
    <col min="6146" max="6146" width="15.625" customWidth="1"/>
    <col min="6147" max="6147" width="23.625" customWidth="1"/>
    <col min="6148" max="6148" width="7.375" customWidth="1"/>
    <col min="6149" max="6149" width="9" customWidth="1"/>
    <col min="6150" max="6150" width="12.25" customWidth="1"/>
    <col min="6151" max="6151" width="12.625" customWidth="1"/>
    <col min="6152" max="6152" width="12.75" customWidth="1"/>
    <col min="6153" max="6153" width="13" customWidth="1"/>
    <col min="6154" max="6154" width="14.25" customWidth="1"/>
    <col min="6155" max="6155" width="31.875" customWidth="1"/>
    <col min="6156" max="6161" width="9" hidden="1" customWidth="1"/>
    <col min="6401" max="6401" width="18.875" customWidth="1"/>
    <col min="6402" max="6402" width="15.625" customWidth="1"/>
    <col min="6403" max="6403" width="23.625" customWidth="1"/>
    <col min="6404" max="6404" width="7.375" customWidth="1"/>
    <col min="6405" max="6405" width="9" customWidth="1"/>
    <col min="6406" max="6406" width="12.25" customWidth="1"/>
    <col min="6407" max="6407" width="12.625" customWidth="1"/>
    <col min="6408" max="6408" width="12.75" customWidth="1"/>
    <col min="6409" max="6409" width="13" customWidth="1"/>
    <col min="6410" max="6410" width="14.25" customWidth="1"/>
    <col min="6411" max="6411" width="31.875" customWidth="1"/>
    <col min="6412" max="6417" width="9" hidden="1" customWidth="1"/>
    <col min="6657" max="6657" width="18.875" customWidth="1"/>
    <col min="6658" max="6658" width="15.625" customWidth="1"/>
    <col min="6659" max="6659" width="23.625" customWidth="1"/>
    <col min="6660" max="6660" width="7.375" customWidth="1"/>
    <col min="6661" max="6661" width="9" customWidth="1"/>
    <col min="6662" max="6662" width="12.25" customWidth="1"/>
    <col min="6663" max="6663" width="12.625" customWidth="1"/>
    <col min="6664" max="6664" width="12.75" customWidth="1"/>
    <col min="6665" max="6665" width="13" customWidth="1"/>
    <col min="6666" max="6666" width="14.25" customWidth="1"/>
    <col min="6667" max="6667" width="31.875" customWidth="1"/>
    <col min="6668" max="6673" width="9" hidden="1" customWidth="1"/>
    <col min="6913" max="6913" width="18.875" customWidth="1"/>
    <col min="6914" max="6914" width="15.625" customWidth="1"/>
    <col min="6915" max="6915" width="23.625" customWidth="1"/>
    <col min="6916" max="6916" width="7.375" customWidth="1"/>
    <col min="6917" max="6917" width="9" customWidth="1"/>
    <col min="6918" max="6918" width="12.25" customWidth="1"/>
    <col min="6919" max="6919" width="12.625" customWidth="1"/>
    <col min="6920" max="6920" width="12.75" customWidth="1"/>
    <col min="6921" max="6921" width="13" customWidth="1"/>
    <col min="6922" max="6922" width="14.25" customWidth="1"/>
    <col min="6923" max="6923" width="31.875" customWidth="1"/>
    <col min="6924" max="6929" width="9" hidden="1" customWidth="1"/>
    <col min="7169" max="7169" width="18.875" customWidth="1"/>
    <col min="7170" max="7170" width="15.625" customWidth="1"/>
    <col min="7171" max="7171" width="23.625" customWidth="1"/>
    <col min="7172" max="7172" width="7.375" customWidth="1"/>
    <col min="7173" max="7173" width="9" customWidth="1"/>
    <col min="7174" max="7174" width="12.25" customWidth="1"/>
    <col min="7175" max="7175" width="12.625" customWidth="1"/>
    <col min="7176" max="7176" width="12.75" customWidth="1"/>
    <col min="7177" max="7177" width="13" customWidth="1"/>
    <col min="7178" max="7178" width="14.25" customWidth="1"/>
    <col min="7179" max="7179" width="31.875" customWidth="1"/>
    <col min="7180" max="7185" width="9" hidden="1" customWidth="1"/>
    <col min="7425" max="7425" width="18.875" customWidth="1"/>
    <col min="7426" max="7426" width="15.625" customWidth="1"/>
    <col min="7427" max="7427" width="23.625" customWidth="1"/>
    <col min="7428" max="7428" width="7.375" customWidth="1"/>
    <col min="7429" max="7429" width="9" customWidth="1"/>
    <col min="7430" max="7430" width="12.25" customWidth="1"/>
    <col min="7431" max="7431" width="12.625" customWidth="1"/>
    <col min="7432" max="7432" width="12.75" customWidth="1"/>
    <col min="7433" max="7433" width="13" customWidth="1"/>
    <col min="7434" max="7434" width="14.25" customWidth="1"/>
    <col min="7435" max="7435" width="31.875" customWidth="1"/>
    <col min="7436" max="7441" width="9" hidden="1" customWidth="1"/>
    <col min="7681" max="7681" width="18.875" customWidth="1"/>
    <col min="7682" max="7682" width="15.625" customWidth="1"/>
    <col min="7683" max="7683" width="23.625" customWidth="1"/>
    <col min="7684" max="7684" width="7.375" customWidth="1"/>
    <col min="7685" max="7685" width="9" customWidth="1"/>
    <col min="7686" max="7686" width="12.25" customWidth="1"/>
    <col min="7687" max="7687" width="12.625" customWidth="1"/>
    <col min="7688" max="7688" width="12.75" customWidth="1"/>
    <col min="7689" max="7689" width="13" customWidth="1"/>
    <col min="7690" max="7690" width="14.25" customWidth="1"/>
    <col min="7691" max="7691" width="31.875" customWidth="1"/>
    <col min="7692" max="7697" width="9" hidden="1" customWidth="1"/>
    <col min="7937" max="7937" width="18.875" customWidth="1"/>
    <col min="7938" max="7938" width="15.625" customWidth="1"/>
    <col min="7939" max="7939" width="23.625" customWidth="1"/>
    <col min="7940" max="7940" width="7.375" customWidth="1"/>
    <col min="7941" max="7941" width="9" customWidth="1"/>
    <col min="7942" max="7942" width="12.25" customWidth="1"/>
    <col min="7943" max="7943" width="12.625" customWidth="1"/>
    <col min="7944" max="7944" width="12.75" customWidth="1"/>
    <col min="7945" max="7945" width="13" customWidth="1"/>
    <col min="7946" max="7946" width="14.25" customWidth="1"/>
    <col min="7947" max="7947" width="31.875" customWidth="1"/>
    <col min="7948" max="7953" width="9" hidden="1" customWidth="1"/>
    <col min="8193" max="8193" width="18.875" customWidth="1"/>
    <col min="8194" max="8194" width="15.625" customWidth="1"/>
    <col min="8195" max="8195" width="23.625" customWidth="1"/>
    <col min="8196" max="8196" width="7.375" customWidth="1"/>
    <col min="8197" max="8197" width="9" customWidth="1"/>
    <col min="8198" max="8198" width="12.25" customWidth="1"/>
    <col min="8199" max="8199" width="12.625" customWidth="1"/>
    <col min="8200" max="8200" width="12.75" customWidth="1"/>
    <col min="8201" max="8201" width="13" customWidth="1"/>
    <col min="8202" max="8202" width="14.25" customWidth="1"/>
    <col min="8203" max="8203" width="31.875" customWidth="1"/>
    <col min="8204" max="8209" width="9" hidden="1" customWidth="1"/>
    <col min="8449" max="8449" width="18.875" customWidth="1"/>
    <col min="8450" max="8450" width="15.625" customWidth="1"/>
    <col min="8451" max="8451" width="23.625" customWidth="1"/>
    <col min="8452" max="8452" width="7.375" customWidth="1"/>
    <col min="8453" max="8453" width="9" customWidth="1"/>
    <col min="8454" max="8454" width="12.25" customWidth="1"/>
    <col min="8455" max="8455" width="12.625" customWidth="1"/>
    <col min="8456" max="8456" width="12.75" customWidth="1"/>
    <col min="8457" max="8457" width="13" customWidth="1"/>
    <col min="8458" max="8458" width="14.25" customWidth="1"/>
    <col min="8459" max="8459" width="31.875" customWidth="1"/>
    <col min="8460" max="8465" width="9" hidden="1" customWidth="1"/>
    <col min="8705" max="8705" width="18.875" customWidth="1"/>
    <col min="8706" max="8706" width="15.625" customWidth="1"/>
    <col min="8707" max="8707" width="23.625" customWidth="1"/>
    <col min="8708" max="8708" width="7.375" customWidth="1"/>
    <col min="8709" max="8709" width="9" customWidth="1"/>
    <col min="8710" max="8710" width="12.25" customWidth="1"/>
    <col min="8711" max="8711" width="12.625" customWidth="1"/>
    <col min="8712" max="8712" width="12.75" customWidth="1"/>
    <col min="8713" max="8713" width="13" customWidth="1"/>
    <col min="8714" max="8714" width="14.25" customWidth="1"/>
    <col min="8715" max="8715" width="31.875" customWidth="1"/>
    <col min="8716" max="8721" width="9" hidden="1" customWidth="1"/>
    <col min="8961" max="8961" width="18.875" customWidth="1"/>
    <col min="8962" max="8962" width="15.625" customWidth="1"/>
    <col min="8963" max="8963" width="23.625" customWidth="1"/>
    <col min="8964" max="8964" width="7.375" customWidth="1"/>
    <col min="8965" max="8965" width="9" customWidth="1"/>
    <col min="8966" max="8966" width="12.25" customWidth="1"/>
    <col min="8967" max="8967" width="12.625" customWidth="1"/>
    <col min="8968" max="8968" width="12.75" customWidth="1"/>
    <col min="8969" max="8969" width="13" customWidth="1"/>
    <col min="8970" max="8970" width="14.25" customWidth="1"/>
    <col min="8971" max="8971" width="31.875" customWidth="1"/>
    <col min="8972" max="8977" width="9" hidden="1" customWidth="1"/>
    <col min="9217" max="9217" width="18.875" customWidth="1"/>
    <col min="9218" max="9218" width="15.625" customWidth="1"/>
    <col min="9219" max="9219" width="23.625" customWidth="1"/>
    <col min="9220" max="9220" width="7.375" customWidth="1"/>
    <col min="9221" max="9221" width="9" customWidth="1"/>
    <col min="9222" max="9222" width="12.25" customWidth="1"/>
    <col min="9223" max="9223" width="12.625" customWidth="1"/>
    <col min="9224" max="9224" width="12.75" customWidth="1"/>
    <col min="9225" max="9225" width="13" customWidth="1"/>
    <col min="9226" max="9226" width="14.25" customWidth="1"/>
    <col min="9227" max="9227" width="31.875" customWidth="1"/>
    <col min="9228" max="9233" width="9" hidden="1" customWidth="1"/>
    <col min="9473" max="9473" width="18.875" customWidth="1"/>
    <col min="9474" max="9474" width="15.625" customWidth="1"/>
    <col min="9475" max="9475" width="23.625" customWidth="1"/>
    <col min="9476" max="9476" width="7.375" customWidth="1"/>
    <col min="9477" max="9477" width="9" customWidth="1"/>
    <col min="9478" max="9478" width="12.25" customWidth="1"/>
    <col min="9479" max="9479" width="12.625" customWidth="1"/>
    <col min="9480" max="9480" width="12.75" customWidth="1"/>
    <col min="9481" max="9481" width="13" customWidth="1"/>
    <col min="9482" max="9482" width="14.25" customWidth="1"/>
    <col min="9483" max="9483" width="31.875" customWidth="1"/>
    <col min="9484" max="9489" width="9" hidden="1" customWidth="1"/>
    <col min="9729" max="9729" width="18.875" customWidth="1"/>
    <col min="9730" max="9730" width="15.625" customWidth="1"/>
    <col min="9731" max="9731" width="23.625" customWidth="1"/>
    <col min="9732" max="9732" width="7.375" customWidth="1"/>
    <col min="9733" max="9733" width="9" customWidth="1"/>
    <col min="9734" max="9734" width="12.25" customWidth="1"/>
    <col min="9735" max="9735" width="12.625" customWidth="1"/>
    <col min="9736" max="9736" width="12.75" customWidth="1"/>
    <col min="9737" max="9737" width="13" customWidth="1"/>
    <col min="9738" max="9738" width="14.25" customWidth="1"/>
    <col min="9739" max="9739" width="31.875" customWidth="1"/>
    <col min="9740" max="9745" width="9" hidden="1" customWidth="1"/>
    <col min="9985" max="9985" width="18.875" customWidth="1"/>
    <col min="9986" max="9986" width="15.625" customWidth="1"/>
    <col min="9987" max="9987" width="23.625" customWidth="1"/>
    <col min="9988" max="9988" width="7.375" customWidth="1"/>
    <col min="9989" max="9989" width="9" customWidth="1"/>
    <col min="9990" max="9990" width="12.25" customWidth="1"/>
    <col min="9991" max="9991" width="12.625" customWidth="1"/>
    <col min="9992" max="9992" width="12.75" customWidth="1"/>
    <col min="9993" max="9993" width="13" customWidth="1"/>
    <col min="9994" max="9994" width="14.25" customWidth="1"/>
    <col min="9995" max="9995" width="31.875" customWidth="1"/>
    <col min="9996" max="10001" width="9" hidden="1" customWidth="1"/>
    <col min="10241" max="10241" width="18.875" customWidth="1"/>
    <col min="10242" max="10242" width="15.625" customWidth="1"/>
    <col min="10243" max="10243" width="23.625" customWidth="1"/>
    <col min="10244" max="10244" width="7.375" customWidth="1"/>
    <col min="10245" max="10245" width="9" customWidth="1"/>
    <col min="10246" max="10246" width="12.25" customWidth="1"/>
    <col min="10247" max="10247" width="12.625" customWidth="1"/>
    <col min="10248" max="10248" width="12.75" customWidth="1"/>
    <col min="10249" max="10249" width="13" customWidth="1"/>
    <col min="10250" max="10250" width="14.25" customWidth="1"/>
    <col min="10251" max="10251" width="31.875" customWidth="1"/>
    <col min="10252" max="10257" width="9" hidden="1" customWidth="1"/>
    <col min="10497" max="10497" width="18.875" customWidth="1"/>
    <col min="10498" max="10498" width="15.625" customWidth="1"/>
    <col min="10499" max="10499" width="23.625" customWidth="1"/>
    <col min="10500" max="10500" width="7.375" customWidth="1"/>
    <col min="10501" max="10501" width="9" customWidth="1"/>
    <col min="10502" max="10502" width="12.25" customWidth="1"/>
    <col min="10503" max="10503" width="12.625" customWidth="1"/>
    <col min="10504" max="10504" width="12.75" customWidth="1"/>
    <col min="10505" max="10505" width="13" customWidth="1"/>
    <col min="10506" max="10506" width="14.25" customWidth="1"/>
    <col min="10507" max="10507" width="31.875" customWidth="1"/>
    <col min="10508" max="10513" width="9" hidden="1" customWidth="1"/>
    <col min="10753" max="10753" width="18.875" customWidth="1"/>
    <col min="10754" max="10754" width="15.625" customWidth="1"/>
    <col min="10755" max="10755" width="23.625" customWidth="1"/>
    <col min="10756" max="10756" width="7.375" customWidth="1"/>
    <col min="10757" max="10757" width="9" customWidth="1"/>
    <col min="10758" max="10758" width="12.25" customWidth="1"/>
    <col min="10759" max="10759" width="12.625" customWidth="1"/>
    <col min="10760" max="10760" width="12.75" customWidth="1"/>
    <col min="10761" max="10761" width="13" customWidth="1"/>
    <col min="10762" max="10762" width="14.25" customWidth="1"/>
    <col min="10763" max="10763" width="31.875" customWidth="1"/>
    <col min="10764" max="10769" width="9" hidden="1" customWidth="1"/>
    <col min="11009" max="11009" width="18.875" customWidth="1"/>
    <col min="11010" max="11010" width="15.625" customWidth="1"/>
    <col min="11011" max="11011" width="23.625" customWidth="1"/>
    <col min="11012" max="11012" width="7.375" customWidth="1"/>
    <col min="11013" max="11013" width="9" customWidth="1"/>
    <col min="11014" max="11014" width="12.25" customWidth="1"/>
    <col min="11015" max="11015" width="12.625" customWidth="1"/>
    <col min="11016" max="11016" width="12.75" customWidth="1"/>
    <col min="11017" max="11017" width="13" customWidth="1"/>
    <col min="11018" max="11018" width="14.25" customWidth="1"/>
    <col min="11019" max="11019" width="31.875" customWidth="1"/>
    <col min="11020" max="11025" width="9" hidden="1" customWidth="1"/>
    <col min="11265" max="11265" width="18.875" customWidth="1"/>
    <col min="11266" max="11266" width="15.625" customWidth="1"/>
    <col min="11267" max="11267" width="23.625" customWidth="1"/>
    <col min="11268" max="11268" width="7.375" customWidth="1"/>
    <col min="11269" max="11269" width="9" customWidth="1"/>
    <col min="11270" max="11270" width="12.25" customWidth="1"/>
    <col min="11271" max="11271" width="12.625" customWidth="1"/>
    <col min="11272" max="11272" width="12.75" customWidth="1"/>
    <col min="11273" max="11273" width="13" customWidth="1"/>
    <col min="11274" max="11274" width="14.25" customWidth="1"/>
    <col min="11275" max="11275" width="31.875" customWidth="1"/>
    <col min="11276" max="11281" width="9" hidden="1" customWidth="1"/>
    <col min="11521" max="11521" width="18.875" customWidth="1"/>
    <col min="11522" max="11522" width="15.625" customWidth="1"/>
    <col min="11523" max="11523" width="23.625" customWidth="1"/>
    <col min="11524" max="11524" width="7.375" customWidth="1"/>
    <col min="11525" max="11525" width="9" customWidth="1"/>
    <col min="11526" max="11526" width="12.25" customWidth="1"/>
    <col min="11527" max="11527" width="12.625" customWidth="1"/>
    <col min="11528" max="11528" width="12.75" customWidth="1"/>
    <col min="11529" max="11529" width="13" customWidth="1"/>
    <col min="11530" max="11530" width="14.25" customWidth="1"/>
    <col min="11531" max="11531" width="31.875" customWidth="1"/>
    <col min="11532" max="11537" width="9" hidden="1" customWidth="1"/>
    <col min="11777" max="11777" width="18.875" customWidth="1"/>
    <col min="11778" max="11778" width="15.625" customWidth="1"/>
    <col min="11779" max="11779" width="23.625" customWidth="1"/>
    <col min="11780" max="11780" width="7.375" customWidth="1"/>
    <col min="11781" max="11781" width="9" customWidth="1"/>
    <col min="11782" max="11782" width="12.25" customWidth="1"/>
    <col min="11783" max="11783" width="12.625" customWidth="1"/>
    <col min="11784" max="11784" width="12.75" customWidth="1"/>
    <col min="11785" max="11785" width="13" customWidth="1"/>
    <col min="11786" max="11786" width="14.25" customWidth="1"/>
    <col min="11787" max="11787" width="31.875" customWidth="1"/>
    <col min="11788" max="11793" width="9" hidden="1" customWidth="1"/>
    <col min="12033" max="12033" width="18.875" customWidth="1"/>
    <col min="12034" max="12034" width="15.625" customWidth="1"/>
    <col min="12035" max="12035" width="23.625" customWidth="1"/>
    <col min="12036" max="12036" width="7.375" customWidth="1"/>
    <col min="12037" max="12037" width="9" customWidth="1"/>
    <col min="12038" max="12038" width="12.25" customWidth="1"/>
    <col min="12039" max="12039" width="12.625" customWidth="1"/>
    <col min="12040" max="12040" width="12.75" customWidth="1"/>
    <col min="12041" max="12041" width="13" customWidth="1"/>
    <col min="12042" max="12042" width="14.25" customWidth="1"/>
    <col min="12043" max="12043" width="31.875" customWidth="1"/>
    <col min="12044" max="12049" width="9" hidden="1" customWidth="1"/>
    <col min="12289" max="12289" width="18.875" customWidth="1"/>
    <col min="12290" max="12290" width="15.625" customWidth="1"/>
    <col min="12291" max="12291" width="23.625" customWidth="1"/>
    <col min="12292" max="12292" width="7.375" customWidth="1"/>
    <col min="12293" max="12293" width="9" customWidth="1"/>
    <col min="12294" max="12294" width="12.25" customWidth="1"/>
    <col min="12295" max="12295" width="12.625" customWidth="1"/>
    <col min="12296" max="12296" width="12.75" customWidth="1"/>
    <col min="12297" max="12297" width="13" customWidth="1"/>
    <col min="12298" max="12298" width="14.25" customWidth="1"/>
    <col min="12299" max="12299" width="31.875" customWidth="1"/>
    <col min="12300" max="12305" width="9" hidden="1" customWidth="1"/>
    <col min="12545" max="12545" width="18.875" customWidth="1"/>
    <col min="12546" max="12546" width="15.625" customWidth="1"/>
    <col min="12547" max="12547" width="23.625" customWidth="1"/>
    <col min="12548" max="12548" width="7.375" customWidth="1"/>
    <col min="12549" max="12549" width="9" customWidth="1"/>
    <col min="12550" max="12550" width="12.25" customWidth="1"/>
    <col min="12551" max="12551" width="12.625" customWidth="1"/>
    <col min="12552" max="12552" width="12.75" customWidth="1"/>
    <col min="12553" max="12553" width="13" customWidth="1"/>
    <col min="12554" max="12554" width="14.25" customWidth="1"/>
    <col min="12555" max="12555" width="31.875" customWidth="1"/>
    <col min="12556" max="12561" width="9" hidden="1" customWidth="1"/>
    <col min="12801" max="12801" width="18.875" customWidth="1"/>
    <col min="12802" max="12802" width="15.625" customWidth="1"/>
    <col min="12803" max="12803" width="23.625" customWidth="1"/>
    <col min="12804" max="12804" width="7.375" customWidth="1"/>
    <col min="12805" max="12805" width="9" customWidth="1"/>
    <col min="12806" max="12806" width="12.25" customWidth="1"/>
    <col min="12807" max="12807" width="12.625" customWidth="1"/>
    <col min="12808" max="12808" width="12.75" customWidth="1"/>
    <col min="12809" max="12809" width="13" customWidth="1"/>
    <col min="12810" max="12810" width="14.25" customWidth="1"/>
    <col min="12811" max="12811" width="31.875" customWidth="1"/>
    <col min="12812" max="12817" width="9" hidden="1" customWidth="1"/>
    <col min="13057" max="13057" width="18.875" customWidth="1"/>
    <col min="13058" max="13058" width="15.625" customWidth="1"/>
    <col min="13059" max="13059" width="23.625" customWidth="1"/>
    <col min="13060" max="13060" width="7.375" customWidth="1"/>
    <col min="13061" max="13061" width="9" customWidth="1"/>
    <col min="13062" max="13062" width="12.25" customWidth="1"/>
    <col min="13063" max="13063" width="12.625" customWidth="1"/>
    <col min="13064" max="13064" width="12.75" customWidth="1"/>
    <col min="13065" max="13065" width="13" customWidth="1"/>
    <col min="13066" max="13066" width="14.25" customWidth="1"/>
    <col min="13067" max="13067" width="31.875" customWidth="1"/>
    <col min="13068" max="13073" width="9" hidden="1" customWidth="1"/>
    <col min="13313" max="13313" width="18.875" customWidth="1"/>
    <col min="13314" max="13314" width="15.625" customWidth="1"/>
    <col min="13315" max="13315" width="23.625" customWidth="1"/>
    <col min="13316" max="13316" width="7.375" customWidth="1"/>
    <col min="13317" max="13317" width="9" customWidth="1"/>
    <col min="13318" max="13318" width="12.25" customWidth="1"/>
    <col min="13319" max="13319" width="12.625" customWidth="1"/>
    <col min="13320" max="13320" width="12.75" customWidth="1"/>
    <col min="13321" max="13321" width="13" customWidth="1"/>
    <col min="13322" max="13322" width="14.25" customWidth="1"/>
    <col min="13323" max="13323" width="31.875" customWidth="1"/>
    <col min="13324" max="13329" width="9" hidden="1" customWidth="1"/>
    <col min="13569" max="13569" width="18.875" customWidth="1"/>
    <col min="13570" max="13570" width="15.625" customWidth="1"/>
    <col min="13571" max="13571" width="23.625" customWidth="1"/>
    <col min="13572" max="13572" width="7.375" customWidth="1"/>
    <col min="13573" max="13573" width="9" customWidth="1"/>
    <col min="13574" max="13574" width="12.25" customWidth="1"/>
    <col min="13575" max="13575" width="12.625" customWidth="1"/>
    <col min="13576" max="13576" width="12.75" customWidth="1"/>
    <col min="13577" max="13577" width="13" customWidth="1"/>
    <col min="13578" max="13578" width="14.25" customWidth="1"/>
    <col min="13579" max="13579" width="31.875" customWidth="1"/>
    <col min="13580" max="13585" width="9" hidden="1" customWidth="1"/>
    <col min="13825" max="13825" width="18.875" customWidth="1"/>
    <col min="13826" max="13826" width="15.625" customWidth="1"/>
    <col min="13827" max="13827" width="23.625" customWidth="1"/>
    <col min="13828" max="13828" width="7.375" customWidth="1"/>
    <col min="13829" max="13829" width="9" customWidth="1"/>
    <col min="13830" max="13830" width="12.25" customWidth="1"/>
    <col min="13831" max="13831" width="12.625" customWidth="1"/>
    <col min="13832" max="13832" width="12.75" customWidth="1"/>
    <col min="13833" max="13833" width="13" customWidth="1"/>
    <col min="13834" max="13834" width="14.25" customWidth="1"/>
    <col min="13835" max="13835" width="31.875" customWidth="1"/>
    <col min="13836" max="13841" width="9" hidden="1" customWidth="1"/>
    <col min="14081" max="14081" width="18.875" customWidth="1"/>
    <col min="14082" max="14082" width="15.625" customWidth="1"/>
    <col min="14083" max="14083" width="23.625" customWidth="1"/>
    <col min="14084" max="14084" width="7.375" customWidth="1"/>
    <col min="14085" max="14085" width="9" customWidth="1"/>
    <col min="14086" max="14086" width="12.25" customWidth="1"/>
    <col min="14087" max="14087" width="12.625" customWidth="1"/>
    <col min="14088" max="14088" width="12.75" customWidth="1"/>
    <col min="14089" max="14089" width="13" customWidth="1"/>
    <col min="14090" max="14090" width="14.25" customWidth="1"/>
    <col min="14091" max="14091" width="31.875" customWidth="1"/>
    <col min="14092" max="14097" width="9" hidden="1" customWidth="1"/>
    <col min="14337" max="14337" width="18.875" customWidth="1"/>
    <col min="14338" max="14338" width="15.625" customWidth="1"/>
    <col min="14339" max="14339" width="23.625" customWidth="1"/>
    <col min="14340" max="14340" width="7.375" customWidth="1"/>
    <col min="14341" max="14341" width="9" customWidth="1"/>
    <col min="14342" max="14342" width="12.25" customWidth="1"/>
    <col min="14343" max="14343" width="12.625" customWidth="1"/>
    <col min="14344" max="14344" width="12.75" customWidth="1"/>
    <col min="14345" max="14345" width="13" customWidth="1"/>
    <col min="14346" max="14346" width="14.25" customWidth="1"/>
    <col min="14347" max="14347" width="31.875" customWidth="1"/>
    <col min="14348" max="14353" width="9" hidden="1" customWidth="1"/>
    <col min="14593" max="14593" width="18.875" customWidth="1"/>
    <col min="14594" max="14594" width="15.625" customWidth="1"/>
    <col min="14595" max="14595" width="23.625" customWidth="1"/>
    <col min="14596" max="14596" width="7.375" customWidth="1"/>
    <col min="14597" max="14597" width="9" customWidth="1"/>
    <col min="14598" max="14598" width="12.25" customWidth="1"/>
    <col min="14599" max="14599" width="12.625" customWidth="1"/>
    <col min="14600" max="14600" width="12.75" customWidth="1"/>
    <col min="14601" max="14601" width="13" customWidth="1"/>
    <col min="14602" max="14602" width="14.25" customWidth="1"/>
    <col min="14603" max="14603" width="31.875" customWidth="1"/>
    <col min="14604" max="14609" width="9" hidden="1" customWidth="1"/>
    <col min="14849" max="14849" width="18.875" customWidth="1"/>
    <col min="14850" max="14850" width="15.625" customWidth="1"/>
    <col min="14851" max="14851" width="23.625" customWidth="1"/>
    <col min="14852" max="14852" width="7.375" customWidth="1"/>
    <col min="14853" max="14853" width="9" customWidth="1"/>
    <col min="14854" max="14854" width="12.25" customWidth="1"/>
    <col min="14855" max="14855" width="12.625" customWidth="1"/>
    <col min="14856" max="14856" width="12.75" customWidth="1"/>
    <col min="14857" max="14857" width="13" customWidth="1"/>
    <col min="14858" max="14858" width="14.25" customWidth="1"/>
    <col min="14859" max="14859" width="31.875" customWidth="1"/>
    <col min="14860" max="14865" width="9" hidden="1" customWidth="1"/>
    <col min="15105" max="15105" width="18.875" customWidth="1"/>
    <col min="15106" max="15106" width="15.625" customWidth="1"/>
    <col min="15107" max="15107" width="23.625" customWidth="1"/>
    <col min="15108" max="15108" width="7.375" customWidth="1"/>
    <col min="15109" max="15109" width="9" customWidth="1"/>
    <col min="15110" max="15110" width="12.25" customWidth="1"/>
    <col min="15111" max="15111" width="12.625" customWidth="1"/>
    <col min="15112" max="15112" width="12.75" customWidth="1"/>
    <col min="15113" max="15113" width="13" customWidth="1"/>
    <col min="15114" max="15114" width="14.25" customWidth="1"/>
    <col min="15115" max="15115" width="31.875" customWidth="1"/>
    <col min="15116" max="15121" width="9" hidden="1" customWidth="1"/>
    <col min="15361" max="15361" width="18.875" customWidth="1"/>
    <col min="15362" max="15362" width="15.625" customWidth="1"/>
    <col min="15363" max="15363" width="23.625" customWidth="1"/>
    <col min="15364" max="15364" width="7.375" customWidth="1"/>
    <col min="15365" max="15365" width="9" customWidth="1"/>
    <col min="15366" max="15366" width="12.25" customWidth="1"/>
    <col min="15367" max="15367" width="12.625" customWidth="1"/>
    <col min="15368" max="15368" width="12.75" customWidth="1"/>
    <col min="15369" max="15369" width="13" customWidth="1"/>
    <col min="15370" max="15370" width="14.25" customWidth="1"/>
    <col min="15371" max="15371" width="31.875" customWidth="1"/>
    <col min="15372" max="15377" width="9" hidden="1" customWidth="1"/>
    <col min="15617" max="15617" width="18.875" customWidth="1"/>
    <col min="15618" max="15618" width="15.625" customWidth="1"/>
    <col min="15619" max="15619" width="23.625" customWidth="1"/>
    <col min="15620" max="15620" width="7.375" customWidth="1"/>
    <col min="15621" max="15621" width="9" customWidth="1"/>
    <col min="15622" max="15622" width="12.25" customWidth="1"/>
    <col min="15623" max="15623" width="12.625" customWidth="1"/>
    <col min="15624" max="15624" width="12.75" customWidth="1"/>
    <col min="15625" max="15625" width="13" customWidth="1"/>
    <col min="15626" max="15626" width="14.25" customWidth="1"/>
    <col min="15627" max="15627" width="31.875" customWidth="1"/>
    <col min="15628" max="15633" width="9" hidden="1" customWidth="1"/>
    <col min="15873" max="15873" width="18.875" customWidth="1"/>
    <col min="15874" max="15874" width="15.625" customWidth="1"/>
    <col min="15875" max="15875" width="23.625" customWidth="1"/>
    <col min="15876" max="15876" width="7.375" customWidth="1"/>
    <col min="15877" max="15877" width="9" customWidth="1"/>
    <col min="15878" max="15878" width="12.25" customWidth="1"/>
    <col min="15879" max="15879" width="12.625" customWidth="1"/>
    <col min="15880" max="15880" width="12.75" customWidth="1"/>
    <col min="15881" max="15881" width="13" customWidth="1"/>
    <col min="15882" max="15882" width="14.25" customWidth="1"/>
    <col min="15883" max="15883" width="31.875" customWidth="1"/>
    <col min="15884" max="15889" width="9" hidden="1" customWidth="1"/>
    <col min="16129" max="16129" width="18.875" customWidth="1"/>
    <col min="16130" max="16130" width="15.625" customWidth="1"/>
    <col min="16131" max="16131" width="23.625" customWidth="1"/>
    <col min="16132" max="16132" width="7.375" customWidth="1"/>
    <col min="16133" max="16133" width="9" customWidth="1"/>
    <col min="16134" max="16134" width="12.25" customWidth="1"/>
    <col min="16135" max="16135" width="12.625" customWidth="1"/>
    <col min="16136" max="16136" width="12.75" customWidth="1"/>
    <col min="16137" max="16137" width="13" customWidth="1"/>
    <col min="16138" max="16138" width="14.25" customWidth="1"/>
    <col min="16139" max="16139" width="31.875" customWidth="1"/>
    <col min="16140" max="16145" width="9" hidden="1" customWidth="1"/>
  </cols>
  <sheetData>
    <row r="1" s="139" customFormat="1" ht="31.5" customHeight="1" spans="1:13">
      <c r="A1" s="140" t="s">
        <v>802</v>
      </c>
      <c r="B1" s="140"/>
      <c r="C1" s="140"/>
      <c r="D1" s="140"/>
      <c r="E1" s="140"/>
      <c r="F1" s="140"/>
      <c r="G1" s="140"/>
      <c r="H1" s="140"/>
      <c r="I1" s="140"/>
      <c r="J1" s="140"/>
      <c r="K1" s="140"/>
      <c r="L1" s="172"/>
      <c r="M1" s="172"/>
    </row>
    <row r="2" s="139" customFormat="1" ht="16.5" customHeight="1" spans="1:2">
      <c r="A2" s="141" t="s">
        <v>803</v>
      </c>
      <c r="B2" s="142"/>
    </row>
    <row r="3" ht="20.25" customHeight="1" spans="1:11">
      <c r="A3" s="143" t="s">
        <v>511</v>
      </c>
      <c r="B3" s="144" t="s">
        <v>512</v>
      </c>
      <c r="C3" s="144"/>
      <c r="D3" s="144" t="s">
        <v>111</v>
      </c>
      <c r="E3" s="144" t="s">
        <v>804</v>
      </c>
      <c r="F3" s="144" t="s">
        <v>805</v>
      </c>
      <c r="G3" s="144"/>
      <c r="H3" s="144" t="s">
        <v>513</v>
      </c>
      <c r="I3" s="144"/>
      <c r="J3" s="144"/>
      <c r="K3" s="173" t="s">
        <v>51</v>
      </c>
    </row>
    <row r="4" ht="20.25" customHeight="1" spans="1:11">
      <c r="A4" s="145"/>
      <c r="B4" s="41"/>
      <c r="C4" s="41"/>
      <c r="D4" s="146"/>
      <c r="E4" s="146"/>
      <c r="F4" s="41" t="s">
        <v>514</v>
      </c>
      <c r="G4" s="41" t="s">
        <v>516</v>
      </c>
      <c r="H4" s="41" t="s">
        <v>514</v>
      </c>
      <c r="I4" s="41" t="s">
        <v>516</v>
      </c>
      <c r="J4" s="41" t="s">
        <v>517</v>
      </c>
      <c r="K4" s="174"/>
    </row>
    <row r="5" ht="20.1" customHeight="1" spans="1:13">
      <c r="A5" s="145" t="s">
        <v>518</v>
      </c>
      <c r="B5" s="41"/>
      <c r="C5" s="41"/>
      <c r="D5" s="41"/>
      <c r="E5" s="41"/>
      <c r="F5" s="41"/>
      <c r="G5" s="41"/>
      <c r="H5" s="147">
        <f>H6+H14</f>
        <v>4900</v>
      </c>
      <c r="I5" s="147">
        <f>I6+I14</f>
        <v>54599.317</v>
      </c>
      <c r="J5" s="147">
        <f>J6+J14</f>
        <v>59499.317</v>
      </c>
      <c r="K5" s="174"/>
      <c r="L5">
        <f>J5/$J$25*100</f>
        <v>91.5750915750916</v>
      </c>
      <c r="M5">
        <v>91.58</v>
      </c>
    </row>
    <row r="6" ht="20.1" customHeight="1" spans="1:11">
      <c r="A6" s="145" t="s">
        <v>806</v>
      </c>
      <c r="B6" s="41"/>
      <c r="C6" s="41"/>
      <c r="D6" s="41"/>
      <c r="E6" s="41"/>
      <c r="F6" s="41"/>
      <c r="G6" s="41"/>
      <c r="H6" s="147">
        <f>SUM(H7:H13)</f>
        <v>1900</v>
      </c>
      <c r="I6" s="147">
        <f>SUM(I7:I13)</f>
        <v>37554.84</v>
      </c>
      <c r="J6" s="147">
        <f>SUM(J7:J13)</f>
        <v>39454.84</v>
      </c>
      <c r="K6" s="174"/>
    </row>
    <row r="7" ht="20.1" customHeight="1" spans="1:11">
      <c r="A7" s="148" t="s">
        <v>504</v>
      </c>
      <c r="B7" s="149" t="s">
        <v>807</v>
      </c>
      <c r="C7" s="149"/>
      <c r="D7" s="149" t="s">
        <v>143</v>
      </c>
      <c r="E7" s="149">
        <v>2400</v>
      </c>
      <c r="F7" s="149"/>
      <c r="G7" s="149">
        <f>'[2]4森林消防队伍建设工程量一览表'!F6</f>
        <v>119916</v>
      </c>
      <c r="H7" s="147"/>
      <c r="I7" s="151">
        <f>E7*G7/10000</f>
        <v>28779.84</v>
      </c>
      <c r="J7" s="151">
        <f>SUM(H7:I7)</f>
        <v>28779.84</v>
      </c>
      <c r="K7" s="174"/>
    </row>
    <row r="8" ht="20.1" customHeight="1" spans="1:11">
      <c r="A8" s="150"/>
      <c r="B8" s="149" t="s">
        <v>808</v>
      </c>
      <c r="C8" s="149"/>
      <c r="D8" s="149" t="s">
        <v>143</v>
      </c>
      <c r="E8" s="149">
        <v>500</v>
      </c>
      <c r="F8" s="149"/>
      <c r="G8" s="149">
        <v>175500</v>
      </c>
      <c r="H8" s="147"/>
      <c r="I8" s="151">
        <f>E8*G8/10000</f>
        <v>8775</v>
      </c>
      <c r="J8" s="151">
        <f t="shared" ref="J8:J13" si="0">SUM(H8:I8)</f>
        <v>8775</v>
      </c>
      <c r="K8" s="174"/>
    </row>
    <row r="9" ht="20.1" customHeight="1" spans="1:11">
      <c r="A9" s="148" t="s">
        <v>507</v>
      </c>
      <c r="B9" s="149" t="s">
        <v>807</v>
      </c>
      <c r="C9" s="149"/>
      <c r="D9" s="149" t="s">
        <v>143</v>
      </c>
      <c r="E9" s="149">
        <v>2500</v>
      </c>
      <c r="F9" s="149">
        <f>'[2]5森林防火救援基地建设工程量一览表'!C5</f>
        <v>4000</v>
      </c>
      <c r="G9" s="149"/>
      <c r="H9" s="151">
        <f>E9*F9/10000</f>
        <v>1000</v>
      </c>
      <c r="I9" s="151"/>
      <c r="J9" s="151">
        <f t="shared" si="0"/>
        <v>1000</v>
      </c>
      <c r="K9" s="165"/>
    </row>
    <row r="10" ht="20.1" customHeight="1" spans="1:11">
      <c r="A10" s="150"/>
      <c r="B10" s="152" t="s">
        <v>808</v>
      </c>
      <c r="C10" s="153"/>
      <c r="D10" s="149" t="s">
        <v>143</v>
      </c>
      <c r="E10" s="149">
        <v>600</v>
      </c>
      <c r="F10" s="149">
        <f>'[2]5森林防火救援基地建设工程量一览表'!D5</f>
        <v>6000</v>
      </c>
      <c r="G10" s="149"/>
      <c r="H10" s="151">
        <f>E10*F10/10000</f>
        <v>360</v>
      </c>
      <c r="I10" s="151"/>
      <c r="J10" s="151">
        <f t="shared" si="0"/>
        <v>360</v>
      </c>
      <c r="K10" s="165"/>
    </row>
    <row r="11" ht="20.1" customHeight="1" spans="1:16">
      <c r="A11" s="145" t="s">
        <v>509</v>
      </c>
      <c r="B11" s="149" t="s">
        <v>809</v>
      </c>
      <c r="C11" s="149"/>
      <c r="D11" s="149" t="s">
        <v>143</v>
      </c>
      <c r="E11" s="149">
        <v>2200</v>
      </c>
      <c r="F11" s="149">
        <f>'[2]6森林防火物资储备中心工程量一览表'!E5</f>
        <v>1500</v>
      </c>
      <c r="G11" s="149"/>
      <c r="H11" s="151">
        <f>E11*F11/10000</f>
        <v>330</v>
      </c>
      <c r="I11" s="151"/>
      <c r="J11" s="151">
        <f t="shared" si="0"/>
        <v>330</v>
      </c>
      <c r="K11" s="165"/>
      <c r="O11" t="s">
        <v>810</v>
      </c>
      <c r="P11">
        <f>E11*F11/10000</f>
        <v>330</v>
      </c>
    </row>
    <row r="12" ht="20.1" customHeight="1" spans="1:16">
      <c r="A12" s="145"/>
      <c r="B12" s="149" t="s">
        <v>811</v>
      </c>
      <c r="C12" s="149"/>
      <c r="D12" s="149" t="s">
        <v>143</v>
      </c>
      <c r="E12" s="149">
        <v>2100</v>
      </c>
      <c r="F12" s="149">
        <f>'[2]6森林防火物资储备中心工程量一览表'!F5</f>
        <v>500</v>
      </c>
      <c r="G12" s="149"/>
      <c r="H12" s="151">
        <f>E12*F12/10000</f>
        <v>105</v>
      </c>
      <c r="I12" s="151"/>
      <c r="J12" s="151">
        <f t="shared" si="0"/>
        <v>105</v>
      </c>
      <c r="K12" s="165"/>
      <c r="P12">
        <f>E12*F12/10000</f>
        <v>105</v>
      </c>
    </row>
    <row r="13" ht="20.1" customHeight="1" spans="1:16">
      <c r="A13" s="154"/>
      <c r="B13" s="149" t="s">
        <v>812</v>
      </c>
      <c r="C13" s="149"/>
      <c r="D13" s="149" t="s">
        <v>143</v>
      </c>
      <c r="E13" s="149">
        <v>2100</v>
      </c>
      <c r="F13" s="149">
        <f>'[2]6森林防火物资储备中心工程量一览表'!G5</f>
        <v>500</v>
      </c>
      <c r="G13" s="149"/>
      <c r="H13" s="151">
        <f>E13*F13/10000</f>
        <v>105</v>
      </c>
      <c r="I13" s="151"/>
      <c r="J13" s="151">
        <f t="shared" si="0"/>
        <v>105</v>
      </c>
      <c r="K13" s="165"/>
      <c r="P13">
        <f>E13*F13/10000</f>
        <v>105</v>
      </c>
    </row>
    <row r="14" ht="20.1" customHeight="1" spans="1:16">
      <c r="A14" s="145" t="s">
        <v>813</v>
      </c>
      <c r="B14" s="41"/>
      <c r="C14" s="41"/>
      <c r="D14" s="41"/>
      <c r="E14" s="41"/>
      <c r="F14" s="41"/>
      <c r="G14" s="41"/>
      <c r="H14" s="147">
        <f>SUM(H15:H17)</f>
        <v>3000</v>
      </c>
      <c r="I14" s="147">
        <f>SUM(I15:I17)</f>
        <v>17044.477</v>
      </c>
      <c r="J14" s="147">
        <f>SUM(J15:J17)</f>
        <v>20044.477</v>
      </c>
      <c r="K14" s="165"/>
      <c r="P14">
        <v>800</v>
      </c>
    </row>
    <row r="15" ht="20.1" customHeight="1" spans="1:11">
      <c r="A15" s="155" t="s">
        <v>504</v>
      </c>
      <c r="B15" s="156"/>
      <c r="C15" s="156"/>
      <c r="D15" s="146"/>
      <c r="E15" s="146"/>
      <c r="F15" s="146"/>
      <c r="G15" s="146"/>
      <c r="H15" s="151"/>
      <c r="I15" s="151">
        <f>'[2]7项目主要设备清单'!E7</f>
        <v>17044.477</v>
      </c>
      <c r="J15" s="151">
        <f>SUM(H15:I15)</f>
        <v>17044.477</v>
      </c>
      <c r="K15" s="165"/>
    </row>
    <row r="16" ht="20.1" customHeight="1" spans="1:11">
      <c r="A16" s="155" t="s">
        <v>507</v>
      </c>
      <c r="B16" s="149"/>
      <c r="C16" s="149"/>
      <c r="D16" s="41"/>
      <c r="E16" s="41"/>
      <c r="F16" s="41"/>
      <c r="G16" s="41"/>
      <c r="H16" s="151"/>
      <c r="I16" s="151"/>
      <c r="J16" s="151">
        <f>SUM(H16:I16)</f>
        <v>0</v>
      </c>
      <c r="K16" s="165"/>
    </row>
    <row r="17" ht="20.1" customHeight="1" spans="1:11">
      <c r="A17" s="155" t="s">
        <v>509</v>
      </c>
      <c r="B17" s="149"/>
      <c r="C17" s="149"/>
      <c r="D17" s="41"/>
      <c r="E17" s="41"/>
      <c r="F17" s="41"/>
      <c r="G17" s="41"/>
      <c r="H17" s="151">
        <f>'[2]6森林防火物资储备中心工程量一览表'!D6</f>
        <v>3000</v>
      </c>
      <c r="I17" s="151"/>
      <c r="J17" s="151">
        <f>SUM(H17:I17)</f>
        <v>3000</v>
      </c>
      <c r="K17" s="165"/>
    </row>
    <row r="18" ht="20.1" customHeight="1" spans="1:13">
      <c r="A18" s="145"/>
      <c r="B18" s="157" t="s">
        <v>579</v>
      </c>
      <c r="C18" s="157"/>
      <c r="D18" s="157"/>
      <c r="E18" s="157"/>
      <c r="F18" s="157"/>
      <c r="G18" s="157"/>
      <c r="H18" s="147">
        <f>SUM(H19:H23)</f>
        <v>196</v>
      </c>
      <c r="I18" s="147">
        <f>SUM(I19:I23)</f>
        <v>2183.97268</v>
      </c>
      <c r="J18" s="147">
        <f>SUM(J19:J23)</f>
        <v>2379.97268</v>
      </c>
      <c r="K18" s="174"/>
      <c r="L18">
        <f>J18/$J$25*100</f>
        <v>3.66300366300366</v>
      </c>
      <c r="M18">
        <v>3.66</v>
      </c>
    </row>
    <row r="19" ht="31.5" customHeight="1" spans="1:11">
      <c r="A19" s="155"/>
      <c r="B19" s="158" t="s">
        <v>580</v>
      </c>
      <c r="C19" s="158"/>
      <c r="D19" s="158"/>
      <c r="E19" s="158"/>
      <c r="F19" s="158"/>
      <c r="G19" s="158"/>
      <c r="H19" s="151">
        <f>H5*0.5/100</f>
        <v>24.5</v>
      </c>
      <c r="I19" s="151">
        <f>I5*0.5/100</f>
        <v>272.996585</v>
      </c>
      <c r="J19" s="151">
        <f>SUM(H19:I19)</f>
        <v>297.496585</v>
      </c>
      <c r="K19" s="175" t="s">
        <v>581</v>
      </c>
    </row>
    <row r="20" ht="20.1" customHeight="1" spans="1:11">
      <c r="A20" s="155"/>
      <c r="B20" s="158" t="s">
        <v>814</v>
      </c>
      <c r="C20" s="158"/>
      <c r="D20" s="158"/>
      <c r="E20" s="158"/>
      <c r="F20" s="158"/>
      <c r="G20" s="158"/>
      <c r="H20" s="151">
        <f>H5*0.015</f>
        <v>73.5</v>
      </c>
      <c r="I20" s="151">
        <f>I5*0.015</f>
        <v>818.989755</v>
      </c>
      <c r="J20" s="151">
        <f>SUM(H20:I20)</f>
        <v>892.489755</v>
      </c>
      <c r="K20" s="175" t="s">
        <v>815</v>
      </c>
    </row>
    <row r="21" ht="20.1" customHeight="1" spans="1:11">
      <c r="A21" s="155"/>
      <c r="B21" s="158" t="s">
        <v>582</v>
      </c>
      <c r="C21" s="158"/>
      <c r="D21" s="158"/>
      <c r="E21" s="158"/>
      <c r="F21" s="158"/>
      <c r="G21" s="158"/>
      <c r="H21" s="151">
        <f>H5*0.015</f>
        <v>73.5</v>
      </c>
      <c r="I21" s="151">
        <f>I5*0.015</f>
        <v>818.989755</v>
      </c>
      <c r="J21" s="151">
        <f>SUM(H21:I21)</f>
        <v>892.489755</v>
      </c>
      <c r="K21" s="175" t="s">
        <v>815</v>
      </c>
    </row>
    <row r="22" ht="20.1" customHeight="1" spans="1:11">
      <c r="A22" s="155"/>
      <c r="B22" s="158" t="s">
        <v>816</v>
      </c>
      <c r="C22" s="158"/>
      <c r="D22" s="158"/>
      <c r="E22" s="158"/>
      <c r="F22" s="158"/>
      <c r="G22" s="158"/>
      <c r="H22" s="151"/>
      <c r="I22" s="151"/>
      <c r="J22" s="151">
        <f>SUM(H22:I22)</f>
        <v>0</v>
      </c>
      <c r="K22" s="165"/>
    </row>
    <row r="23" ht="20.1" customHeight="1" spans="1:11">
      <c r="A23" s="155"/>
      <c r="B23" s="158" t="s">
        <v>817</v>
      </c>
      <c r="C23" s="158"/>
      <c r="D23" s="158"/>
      <c r="E23" s="158"/>
      <c r="F23" s="158"/>
      <c r="G23" s="158"/>
      <c r="H23" s="151">
        <f>H5*0.005</f>
        <v>24.5</v>
      </c>
      <c r="I23" s="151">
        <f>I5*0.005</f>
        <v>272.996585</v>
      </c>
      <c r="J23" s="151">
        <f>SUM(H23:I23)</f>
        <v>297.496585</v>
      </c>
      <c r="K23" s="175" t="s">
        <v>818</v>
      </c>
    </row>
    <row r="24" ht="20.1" customHeight="1" spans="1:13">
      <c r="A24" s="145"/>
      <c r="B24" s="157" t="s">
        <v>819</v>
      </c>
      <c r="C24" s="157"/>
      <c r="D24" s="157"/>
      <c r="E24" s="157"/>
      <c r="F24" s="157"/>
      <c r="G24" s="157"/>
      <c r="H24" s="147">
        <f>(H18+H5)*0.05</f>
        <v>254.8</v>
      </c>
      <c r="I24" s="147">
        <f>(I18+I5)*0.05</f>
        <v>2839.164484</v>
      </c>
      <c r="J24" s="147">
        <f>(J18+J5)*0.05</f>
        <v>3093.964484</v>
      </c>
      <c r="K24" s="175" t="s">
        <v>820</v>
      </c>
      <c r="L24">
        <f>J24/$J$25*100</f>
        <v>4.76190476190476</v>
      </c>
      <c r="M24">
        <v>4.76</v>
      </c>
    </row>
    <row r="25" ht="20.1" customHeight="1" spans="1:11">
      <c r="A25" s="159"/>
      <c r="B25" s="160" t="s">
        <v>587</v>
      </c>
      <c r="C25" s="160"/>
      <c r="D25" s="160"/>
      <c r="E25" s="160"/>
      <c r="F25" s="160"/>
      <c r="G25" s="160"/>
      <c r="H25" s="161">
        <f>H5+H18+H24</f>
        <v>5350.8</v>
      </c>
      <c r="I25" s="161">
        <f>I5+I18+I24</f>
        <v>59622.454164</v>
      </c>
      <c r="J25" s="161">
        <f>J5+J18+J24</f>
        <v>64973.254164</v>
      </c>
      <c r="K25" s="176"/>
    </row>
    <row r="26" hidden="1"/>
    <row r="27" hidden="1"/>
    <row r="28" ht="14.25" hidden="1"/>
    <row r="29" hidden="1" spans="3:8">
      <c r="C29" s="162" t="s">
        <v>110</v>
      </c>
      <c r="D29" s="163"/>
      <c r="E29" s="163"/>
      <c r="F29" s="163" t="s">
        <v>111</v>
      </c>
      <c r="G29" s="163" t="s">
        <v>805</v>
      </c>
      <c r="H29" s="164"/>
    </row>
    <row r="30" hidden="1" spans="3:8">
      <c r="C30" s="145" t="s">
        <v>519</v>
      </c>
      <c r="D30" s="41"/>
      <c r="E30" s="41"/>
      <c r="F30" s="149"/>
      <c r="G30" s="149" t="s">
        <v>514</v>
      </c>
      <c r="H30" s="165" t="s">
        <v>516</v>
      </c>
    </row>
    <row r="31" hidden="1" spans="3:8">
      <c r="C31" s="155"/>
      <c r="D31" s="149" t="s">
        <v>821</v>
      </c>
      <c r="E31" s="149"/>
      <c r="F31" s="149" t="s">
        <v>317</v>
      </c>
      <c r="G31" s="149"/>
      <c r="H31" s="165">
        <v>2107</v>
      </c>
    </row>
    <row r="32" hidden="1" spans="3:8">
      <c r="C32" s="155" t="s">
        <v>504</v>
      </c>
      <c r="D32" s="149" t="s">
        <v>807</v>
      </c>
      <c r="E32" s="149"/>
      <c r="F32" s="149" t="s">
        <v>143</v>
      </c>
      <c r="G32" s="149"/>
      <c r="H32" s="165">
        <v>118716</v>
      </c>
    </row>
    <row r="33" hidden="1" spans="3:8">
      <c r="C33" s="166"/>
      <c r="D33" s="149" t="s">
        <v>808</v>
      </c>
      <c r="E33" s="149"/>
      <c r="F33" s="149" t="s">
        <v>143</v>
      </c>
      <c r="G33" s="149"/>
      <c r="H33" s="165">
        <v>175500</v>
      </c>
    </row>
    <row r="34" hidden="1" spans="3:8">
      <c r="C34" s="155" t="s">
        <v>822</v>
      </c>
      <c r="D34" s="149" t="s">
        <v>807</v>
      </c>
      <c r="E34" s="149"/>
      <c r="F34" s="149" t="s">
        <v>143</v>
      </c>
      <c r="G34" s="149">
        <v>4000</v>
      </c>
      <c r="H34" s="165"/>
    </row>
    <row r="35" hidden="1" spans="3:8">
      <c r="C35" s="166"/>
      <c r="D35" s="149" t="s">
        <v>808</v>
      </c>
      <c r="E35" s="149"/>
      <c r="F35" s="149" t="s">
        <v>143</v>
      </c>
      <c r="G35" s="149">
        <v>6000</v>
      </c>
      <c r="H35" s="165"/>
    </row>
    <row r="36" hidden="1" spans="3:8">
      <c r="C36" s="155" t="s">
        <v>823</v>
      </c>
      <c r="D36" s="149" t="s">
        <v>809</v>
      </c>
      <c r="E36" s="149"/>
      <c r="F36" s="149" t="s">
        <v>143</v>
      </c>
      <c r="G36" s="149">
        <v>800</v>
      </c>
      <c r="H36" s="165"/>
    </row>
    <row r="37" hidden="1" spans="3:8">
      <c r="C37" s="155"/>
      <c r="D37" s="149" t="s">
        <v>811</v>
      </c>
      <c r="E37" s="149"/>
      <c r="F37" s="149" t="s">
        <v>143</v>
      </c>
      <c r="G37" s="149">
        <v>500</v>
      </c>
      <c r="H37" s="165"/>
    </row>
    <row r="38" hidden="1" spans="3:8">
      <c r="C38" s="166"/>
      <c r="D38" s="149" t="s">
        <v>812</v>
      </c>
      <c r="E38" s="149"/>
      <c r="F38" s="149" t="s">
        <v>143</v>
      </c>
      <c r="G38" s="149">
        <v>500</v>
      </c>
      <c r="H38" s="165"/>
    </row>
    <row r="39" hidden="1" spans="3:8">
      <c r="C39" s="145" t="s">
        <v>824</v>
      </c>
      <c r="D39" s="41"/>
      <c r="E39" s="41"/>
      <c r="F39" s="149"/>
      <c r="G39" s="149"/>
      <c r="H39" s="165"/>
    </row>
    <row r="40" hidden="1" spans="3:8">
      <c r="C40" s="155" t="s">
        <v>504</v>
      </c>
      <c r="D40" s="167"/>
      <c r="E40" s="167"/>
      <c r="F40" s="167"/>
      <c r="G40" s="167"/>
      <c r="H40" s="168">
        <v>13780.39</v>
      </c>
    </row>
    <row r="41" hidden="1" spans="3:8">
      <c r="C41" s="155" t="s">
        <v>825</v>
      </c>
      <c r="D41" s="149"/>
      <c r="E41" s="149"/>
      <c r="F41" s="149"/>
      <c r="G41" s="149"/>
      <c r="H41" s="165"/>
    </row>
    <row r="42" hidden="1" spans="3:8">
      <c r="C42" s="155" t="s">
        <v>823</v>
      </c>
      <c r="D42" s="149"/>
      <c r="E42" s="149"/>
      <c r="F42" s="149"/>
      <c r="G42" s="149">
        <v>3500</v>
      </c>
      <c r="H42" s="165"/>
    </row>
    <row r="43" ht="14.25" hidden="1" spans="3:8">
      <c r="C43" s="159" t="s">
        <v>826</v>
      </c>
      <c r="D43" s="169"/>
      <c r="E43" s="169"/>
      <c r="F43" s="170" t="s">
        <v>827</v>
      </c>
      <c r="G43" s="170">
        <v>400</v>
      </c>
      <c r="H43" s="171">
        <v>11700</v>
      </c>
    </row>
    <row r="44" hidden="1"/>
    <row r="45" hidden="1"/>
    <row r="46" hidden="1"/>
    <row r="47" hidden="1"/>
    <row r="48" hidden="1"/>
    <row r="49" hidden="1"/>
    <row r="50" hidden="1"/>
  </sheetData>
  <mergeCells count="51">
    <mergeCell ref="A1:K1"/>
    <mergeCell ref="F3:G3"/>
    <mergeCell ref="H3:J3"/>
    <mergeCell ref="A5:C5"/>
    <mergeCell ref="A6:C6"/>
    <mergeCell ref="B7:C7"/>
    <mergeCell ref="B8:C8"/>
    <mergeCell ref="B9:C9"/>
    <mergeCell ref="B10:C10"/>
    <mergeCell ref="B11:C11"/>
    <mergeCell ref="B12:C12"/>
    <mergeCell ref="B13:C13"/>
    <mergeCell ref="A14:C14"/>
    <mergeCell ref="A15:C15"/>
    <mergeCell ref="A16:C16"/>
    <mergeCell ref="A17:C17"/>
    <mergeCell ref="B18:C18"/>
    <mergeCell ref="B19:C19"/>
    <mergeCell ref="B20:C20"/>
    <mergeCell ref="B21:C21"/>
    <mergeCell ref="B22:C22"/>
    <mergeCell ref="B23:C23"/>
    <mergeCell ref="B24:C24"/>
    <mergeCell ref="B25:C25"/>
    <mergeCell ref="C29:E29"/>
    <mergeCell ref="G29:H29"/>
    <mergeCell ref="C30:E30"/>
    <mergeCell ref="D31:E31"/>
    <mergeCell ref="D32:E32"/>
    <mergeCell ref="D33:E33"/>
    <mergeCell ref="D34:E34"/>
    <mergeCell ref="D35:E35"/>
    <mergeCell ref="D36:E36"/>
    <mergeCell ref="D37:E37"/>
    <mergeCell ref="D38:E38"/>
    <mergeCell ref="C39:E39"/>
    <mergeCell ref="C40:E40"/>
    <mergeCell ref="C41:E41"/>
    <mergeCell ref="C42:E42"/>
    <mergeCell ref="C43:E43"/>
    <mergeCell ref="A3:A4"/>
    <mergeCell ref="A7:A8"/>
    <mergeCell ref="A9:A10"/>
    <mergeCell ref="A11:A13"/>
    <mergeCell ref="C32:C33"/>
    <mergeCell ref="C34:C35"/>
    <mergeCell ref="C36:C38"/>
    <mergeCell ref="D3:D4"/>
    <mergeCell ref="E3:E4"/>
    <mergeCell ref="K3:K4"/>
    <mergeCell ref="B3:C4"/>
  </mergeCells>
  <pageMargins left="0.7" right="0.7" top="0.75" bottom="0.75" header="0.3" footer="0.3"/>
  <pageSetup paperSize="9"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D3729"/>
  <sheetViews>
    <sheetView topLeftCell="A3661" workbookViewId="0">
      <selection activeCell="A1" sqref="A1:Z1"/>
    </sheetView>
  </sheetViews>
  <sheetFormatPr defaultColWidth="9" defaultRowHeight="13.5"/>
  <cols>
    <col min="1" max="1" width="9.75" style="16" customWidth="1"/>
    <col min="2" max="2" width="11.375" style="16" customWidth="1"/>
    <col min="3" max="3" width="9.75" style="16" customWidth="1"/>
    <col min="4" max="4" width="11.5" style="16" customWidth="1"/>
    <col min="5" max="8" width="11.375" style="16" customWidth="1"/>
    <col min="9" max="9" width="9.375" style="16" customWidth="1"/>
    <col min="10" max="11" width="11.375" style="16" customWidth="1"/>
    <col min="12" max="12" width="10.375" style="16" customWidth="1"/>
    <col min="13" max="13" width="11.5" style="16" customWidth="1"/>
    <col min="14" max="14" width="11.375" style="16" customWidth="1"/>
    <col min="15" max="15" width="15.25" style="16" customWidth="1"/>
    <col min="16" max="16" width="11.5" style="16" customWidth="1"/>
    <col min="17" max="17" width="9.375" style="16" customWidth="1"/>
    <col min="18" max="19" width="10.375" style="16" customWidth="1"/>
    <col min="20" max="20" width="9.375" style="16" customWidth="1"/>
    <col min="21" max="21" width="13.375" style="16" customWidth="1"/>
    <col min="22" max="22" width="10.375" style="16" customWidth="1"/>
    <col min="23" max="23" width="11.5" style="16" customWidth="1"/>
    <col min="24" max="24" width="9.75" style="16" customWidth="1"/>
    <col min="25" max="25" width="10.375" style="16" customWidth="1"/>
    <col min="26" max="26" width="11.5" style="16" customWidth="1"/>
    <col min="27" max="27" width="6.375" style="16" customWidth="1"/>
    <col min="28" max="28" width="9.75" style="16" customWidth="1"/>
    <col min="29" max="29" width="9.75" style="102" customWidth="1"/>
    <col min="30" max="30" width="8" style="16" customWidth="1"/>
    <col min="31" max="44" width="8" style="16" hidden="1" customWidth="1"/>
    <col min="45" max="45" width="7.875" style="16" hidden="1" customWidth="1"/>
    <col min="46" max="58" width="8" style="16" hidden="1" customWidth="1"/>
    <col min="59" max="59" width="11.375" style="16" hidden="1" customWidth="1"/>
    <col min="60" max="65" width="8" style="16" hidden="1" customWidth="1"/>
    <col min="66" max="66" width="0.625" style="16" customWidth="1"/>
    <col min="67" max="80" width="8" style="16" hidden="1" customWidth="1"/>
    <col min="81" max="256" width="9" style="16"/>
    <col min="257" max="257" width="9.75" style="16" customWidth="1"/>
    <col min="258" max="258" width="11.375" style="16" customWidth="1"/>
    <col min="259" max="259" width="9.75" style="16" customWidth="1"/>
    <col min="260" max="260" width="11.5" style="16" customWidth="1"/>
    <col min="261" max="264" width="11.375" style="16" customWidth="1"/>
    <col min="265" max="265" width="9.375" style="16" customWidth="1"/>
    <col min="266" max="267" width="11.375" style="16" customWidth="1"/>
    <col min="268" max="268" width="10.375" style="16" customWidth="1"/>
    <col min="269" max="269" width="11.5" style="16" customWidth="1"/>
    <col min="270" max="270" width="11.375" style="16" customWidth="1"/>
    <col min="271" max="271" width="15.25" style="16" customWidth="1"/>
    <col min="272" max="272" width="11.5" style="16" customWidth="1"/>
    <col min="273" max="273" width="9.375" style="16" customWidth="1"/>
    <col min="274" max="275" width="10.375" style="16" customWidth="1"/>
    <col min="276" max="276" width="9.375" style="16" customWidth="1"/>
    <col min="277" max="277" width="13.375" style="16" customWidth="1"/>
    <col min="278" max="278" width="10.375" style="16" customWidth="1"/>
    <col min="279" max="279" width="11.5" style="16" customWidth="1"/>
    <col min="280" max="280" width="9.75" style="16" customWidth="1"/>
    <col min="281" max="281" width="10.375" style="16" customWidth="1"/>
    <col min="282" max="282" width="11.5" style="16" customWidth="1"/>
    <col min="283" max="283" width="6.375" style="16" customWidth="1"/>
    <col min="284" max="285" width="9.75" style="16" customWidth="1"/>
    <col min="286" max="286" width="8" style="16" customWidth="1"/>
    <col min="287" max="321" width="9" style="16" hidden="1" customWidth="1"/>
    <col min="322" max="322" width="0.625" style="16" customWidth="1"/>
    <col min="323" max="336" width="9" style="16" hidden="1" customWidth="1"/>
    <col min="337" max="512" width="9" style="16"/>
    <col min="513" max="513" width="9.75" style="16" customWidth="1"/>
    <col min="514" max="514" width="11.375" style="16" customWidth="1"/>
    <col min="515" max="515" width="9.75" style="16" customWidth="1"/>
    <col min="516" max="516" width="11.5" style="16" customWidth="1"/>
    <col min="517" max="520" width="11.375" style="16" customWidth="1"/>
    <col min="521" max="521" width="9.375" style="16" customWidth="1"/>
    <col min="522" max="523" width="11.375" style="16" customWidth="1"/>
    <col min="524" max="524" width="10.375" style="16" customWidth="1"/>
    <col min="525" max="525" width="11.5" style="16" customWidth="1"/>
    <col min="526" max="526" width="11.375" style="16" customWidth="1"/>
    <col min="527" max="527" width="15.25" style="16" customWidth="1"/>
    <col min="528" max="528" width="11.5" style="16" customWidth="1"/>
    <col min="529" max="529" width="9.375" style="16" customWidth="1"/>
    <col min="530" max="531" width="10.375" style="16" customWidth="1"/>
    <col min="532" max="532" width="9.375" style="16" customWidth="1"/>
    <col min="533" max="533" width="13.375" style="16" customWidth="1"/>
    <col min="534" max="534" width="10.375" style="16" customWidth="1"/>
    <col min="535" max="535" width="11.5" style="16" customWidth="1"/>
    <col min="536" max="536" width="9.75" style="16" customWidth="1"/>
    <col min="537" max="537" width="10.375" style="16" customWidth="1"/>
    <col min="538" max="538" width="11.5" style="16" customWidth="1"/>
    <col min="539" max="539" width="6.375" style="16" customWidth="1"/>
    <col min="540" max="541" width="9.75" style="16" customWidth="1"/>
    <col min="542" max="542" width="8" style="16" customWidth="1"/>
    <col min="543" max="577" width="9" style="16" hidden="1" customWidth="1"/>
    <col min="578" max="578" width="0.625" style="16" customWidth="1"/>
    <col min="579" max="592" width="9" style="16" hidden="1" customWidth="1"/>
    <col min="593" max="768" width="9" style="16"/>
    <col min="769" max="769" width="9.75" style="16" customWidth="1"/>
    <col min="770" max="770" width="11.375" style="16" customWidth="1"/>
    <col min="771" max="771" width="9.75" style="16" customWidth="1"/>
    <col min="772" max="772" width="11.5" style="16" customWidth="1"/>
    <col min="773" max="776" width="11.375" style="16" customWidth="1"/>
    <col min="777" max="777" width="9.375" style="16" customWidth="1"/>
    <col min="778" max="779" width="11.375" style="16" customWidth="1"/>
    <col min="780" max="780" width="10.375" style="16" customWidth="1"/>
    <col min="781" max="781" width="11.5" style="16" customWidth="1"/>
    <col min="782" max="782" width="11.375" style="16" customWidth="1"/>
    <col min="783" max="783" width="15.25" style="16" customWidth="1"/>
    <col min="784" max="784" width="11.5" style="16" customWidth="1"/>
    <col min="785" max="785" width="9.375" style="16" customWidth="1"/>
    <col min="786" max="787" width="10.375" style="16" customWidth="1"/>
    <col min="788" max="788" width="9.375" style="16" customWidth="1"/>
    <col min="789" max="789" width="13.375" style="16" customWidth="1"/>
    <col min="790" max="790" width="10.375" style="16" customWidth="1"/>
    <col min="791" max="791" width="11.5" style="16" customWidth="1"/>
    <col min="792" max="792" width="9.75" style="16" customWidth="1"/>
    <col min="793" max="793" width="10.375" style="16" customWidth="1"/>
    <col min="794" max="794" width="11.5" style="16" customWidth="1"/>
    <col min="795" max="795" width="6.375" style="16" customWidth="1"/>
    <col min="796" max="797" width="9.75" style="16" customWidth="1"/>
    <col min="798" max="798" width="8" style="16" customWidth="1"/>
    <col min="799" max="833" width="9" style="16" hidden="1" customWidth="1"/>
    <col min="834" max="834" width="0.625" style="16" customWidth="1"/>
    <col min="835" max="848" width="9" style="16" hidden="1" customWidth="1"/>
    <col min="849" max="1024" width="9" style="16"/>
    <col min="1025" max="1025" width="9.75" style="16" customWidth="1"/>
    <col min="1026" max="1026" width="11.375" style="16" customWidth="1"/>
    <col min="1027" max="1027" width="9.75" style="16" customWidth="1"/>
    <col min="1028" max="1028" width="11.5" style="16" customWidth="1"/>
    <col min="1029" max="1032" width="11.375" style="16" customWidth="1"/>
    <col min="1033" max="1033" width="9.375" style="16" customWidth="1"/>
    <col min="1034" max="1035" width="11.375" style="16" customWidth="1"/>
    <col min="1036" max="1036" width="10.375" style="16" customWidth="1"/>
    <col min="1037" max="1037" width="11.5" style="16" customWidth="1"/>
    <col min="1038" max="1038" width="11.375" style="16" customWidth="1"/>
    <col min="1039" max="1039" width="15.25" style="16" customWidth="1"/>
    <col min="1040" max="1040" width="11.5" style="16" customWidth="1"/>
    <col min="1041" max="1041" width="9.375" style="16" customWidth="1"/>
    <col min="1042" max="1043" width="10.375" style="16" customWidth="1"/>
    <col min="1044" max="1044" width="9.375" style="16" customWidth="1"/>
    <col min="1045" max="1045" width="13.375" style="16" customWidth="1"/>
    <col min="1046" max="1046" width="10.375" style="16" customWidth="1"/>
    <col min="1047" max="1047" width="11.5" style="16" customWidth="1"/>
    <col min="1048" max="1048" width="9.75" style="16" customWidth="1"/>
    <col min="1049" max="1049" width="10.375" style="16" customWidth="1"/>
    <col min="1050" max="1050" width="11.5" style="16" customWidth="1"/>
    <col min="1051" max="1051" width="6.375" style="16" customWidth="1"/>
    <col min="1052" max="1053" width="9.75" style="16" customWidth="1"/>
    <col min="1054" max="1054" width="8" style="16" customWidth="1"/>
    <col min="1055" max="1089" width="9" style="16" hidden="1" customWidth="1"/>
    <col min="1090" max="1090" width="0.625" style="16" customWidth="1"/>
    <col min="1091" max="1104" width="9" style="16" hidden="1" customWidth="1"/>
    <col min="1105" max="1280" width="9" style="16"/>
    <col min="1281" max="1281" width="9.75" style="16" customWidth="1"/>
    <col min="1282" max="1282" width="11.375" style="16" customWidth="1"/>
    <col min="1283" max="1283" width="9.75" style="16" customWidth="1"/>
    <col min="1284" max="1284" width="11.5" style="16" customWidth="1"/>
    <col min="1285" max="1288" width="11.375" style="16" customWidth="1"/>
    <col min="1289" max="1289" width="9.375" style="16" customWidth="1"/>
    <col min="1290" max="1291" width="11.375" style="16" customWidth="1"/>
    <col min="1292" max="1292" width="10.375" style="16" customWidth="1"/>
    <col min="1293" max="1293" width="11.5" style="16" customWidth="1"/>
    <col min="1294" max="1294" width="11.375" style="16" customWidth="1"/>
    <col min="1295" max="1295" width="15.25" style="16" customWidth="1"/>
    <col min="1296" max="1296" width="11.5" style="16" customWidth="1"/>
    <col min="1297" max="1297" width="9.375" style="16" customWidth="1"/>
    <col min="1298" max="1299" width="10.375" style="16" customWidth="1"/>
    <col min="1300" max="1300" width="9.375" style="16" customWidth="1"/>
    <col min="1301" max="1301" width="13.375" style="16" customWidth="1"/>
    <col min="1302" max="1302" width="10.375" style="16" customWidth="1"/>
    <col min="1303" max="1303" width="11.5" style="16" customWidth="1"/>
    <col min="1304" max="1304" width="9.75" style="16" customWidth="1"/>
    <col min="1305" max="1305" width="10.375" style="16" customWidth="1"/>
    <col min="1306" max="1306" width="11.5" style="16" customWidth="1"/>
    <col min="1307" max="1307" width="6.375" style="16" customWidth="1"/>
    <col min="1308" max="1309" width="9.75" style="16" customWidth="1"/>
    <col min="1310" max="1310" width="8" style="16" customWidth="1"/>
    <col min="1311" max="1345" width="9" style="16" hidden="1" customWidth="1"/>
    <col min="1346" max="1346" width="0.625" style="16" customWidth="1"/>
    <col min="1347" max="1360" width="9" style="16" hidden="1" customWidth="1"/>
    <col min="1361" max="1536" width="9" style="16"/>
    <col min="1537" max="1537" width="9.75" style="16" customWidth="1"/>
    <col min="1538" max="1538" width="11.375" style="16" customWidth="1"/>
    <col min="1539" max="1539" width="9.75" style="16" customWidth="1"/>
    <col min="1540" max="1540" width="11.5" style="16" customWidth="1"/>
    <col min="1541" max="1544" width="11.375" style="16" customWidth="1"/>
    <col min="1545" max="1545" width="9.375" style="16" customWidth="1"/>
    <col min="1546" max="1547" width="11.375" style="16" customWidth="1"/>
    <col min="1548" max="1548" width="10.375" style="16" customWidth="1"/>
    <col min="1549" max="1549" width="11.5" style="16" customWidth="1"/>
    <col min="1550" max="1550" width="11.375" style="16" customWidth="1"/>
    <col min="1551" max="1551" width="15.25" style="16" customWidth="1"/>
    <col min="1552" max="1552" width="11.5" style="16" customWidth="1"/>
    <col min="1553" max="1553" width="9.375" style="16" customWidth="1"/>
    <col min="1554" max="1555" width="10.375" style="16" customWidth="1"/>
    <col min="1556" max="1556" width="9.375" style="16" customWidth="1"/>
    <col min="1557" max="1557" width="13.375" style="16" customWidth="1"/>
    <col min="1558" max="1558" width="10.375" style="16" customWidth="1"/>
    <col min="1559" max="1559" width="11.5" style="16" customWidth="1"/>
    <col min="1560" max="1560" width="9.75" style="16" customWidth="1"/>
    <col min="1561" max="1561" width="10.375" style="16" customWidth="1"/>
    <col min="1562" max="1562" width="11.5" style="16" customWidth="1"/>
    <col min="1563" max="1563" width="6.375" style="16" customWidth="1"/>
    <col min="1564" max="1565" width="9.75" style="16" customWidth="1"/>
    <col min="1566" max="1566" width="8" style="16" customWidth="1"/>
    <col min="1567" max="1601" width="9" style="16" hidden="1" customWidth="1"/>
    <col min="1602" max="1602" width="0.625" style="16" customWidth="1"/>
    <col min="1603" max="1616" width="9" style="16" hidden="1" customWidth="1"/>
    <col min="1617" max="1792" width="9" style="16"/>
    <col min="1793" max="1793" width="9.75" style="16" customWidth="1"/>
    <col min="1794" max="1794" width="11.375" style="16" customWidth="1"/>
    <col min="1795" max="1795" width="9.75" style="16" customWidth="1"/>
    <col min="1796" max="1796" width="11.5" style="16" customWidth="1"/>
    <col min="1797" max="1800" width="11.375" style="16" customWidth="1"/>
    <col min="1801" max="1801" width="9.375" style="16" customWidth="1"/>
    <col min="1802" max="1803" width="11.375" style="16" customWidth="1"/>
    <col min="1804" max="1804" width="10.375" style="16" customWidth="1"/>
    <col min="1805" max="1805" width="11.5" style="16" customWidth="1"/>
    <col min="1806" max="1806" width="11.375" style="16" customWidth="1"/>
    <col min="1807" max="1807" width="15.25" style="16" customWidth="1"/>
    <col min="1808" max="1808" width="11.5" style="16" customWidth="1"/>
    <col min="1809" max="1809" width="9.375" style="16" customWidth="1"/>
    <col min="1810" max="1811" width="10.375" style="16" customWidth="1"/>
    <col min="1812" max="1812" width="9.375" style="16" customWidth="1"/>
    <col min="1813" max="1813" width="13.375" style="16" customWidth="1"/>
    <col min="1814" max="1814" width="10.375" style="16" customWidth="1"/>
    <col min="1815" max="1815" width="11.5" style="16" customWidth="1"/>
    <col min="1816" max="1816" width="9.75" style="16" customWidth="1"/>
    <col min="1817" max="1817" width="10.375" style="16" customWidth="1"/>
    <col min="1818" max="1818" width="11.5" style="16" customWidth="1"/>
    <col min="1819" max="1819" width="6.375" style="16" customWidth="1"/>
    <col min="1820" max="1821" width="9.75" style="16" customWidth="1"/>
    <col min="1822" max="1822" width="8" style="16" customWidth="1"/>
    <col min="1823" max="1857" width="9" style="16" hidden="1" customWidth="1"/>
    <col min="1858" max="1858" width="0.625" style="16" customWidth="1"/>
    <col min="1859" max="1872" width="9" style="16" hidden="1" customWidth="1"/>
    <col min="1873" max="2048" width="9" style="16"/>
    <col min="2049" max="2049" width="9.75" style="16" customWidth="1"/>
    <col min="2050" max="2050" width="11.375" style="16" customWidth="1"/>
    <col min="2051" max="2051" width="9.75" style="16" customWidth="1"/>
    <col min="2052" max="2052" width="11.5" style="16" customWidth="1"/>
    <col min="2053" max="2056" width="11.375" style="16" customWidth="1"/>
    <col min="2057" max="2057" width="9.375" style="16" customWidth="1"/>
    <col min="2058" max="2059" width="11.375" style="16" customWidth="1"/>
    <col min="2060" max="2060" width="10.375" style="16" customWidth="1"/>
    <col min="2061" max="2061" width="11.5" style="16" customWidth="1"/>
    <col min="2062" max="2062" width="11.375" style="16" customWidth="1"/>
    <col min="2063" max="2063" width="15.25" style="16" customWidth="1"/>
    <col min="2064" max="2064" width="11.5" style="16" customWidth="1"/>
    <col min="2065" max="2065" width="9.375" style="16" customWidth="1"/>
    <col min="2066" max="2067" width="10.375" style="16" customWidth="1"/>
    <col min="2068" max="2068" width="9.375" style="16" customWidth="1"/>
    <col min="2069" max="2069" width="13.375" style="16" customWidth="1"/>
    <col min="2070" max="2070" width="10.375" style="16" customWidth="1"/>
    <col min="2071" max="2071" width="11.5" style="16" customWidth="1"/>
    <col min="2072" max="2072" width="9.75" style="16" customWidth="1"/>
    <col min="2073" max="2073" width="10.375" style="16" customWidth="1"/>
    <col min="2074" max="2074" width="11.5" style="16" customWidth="1"/>
    <col min="2075" max="2075" width="6.375" style="16" customWidth="1"/>
    <col min="2076" max="2077" width="9.75" style="16" customWidth="1"/>
    <col min="2078" max="2078" width="8" style="16" customWidth="1"/>
    <col min="2079" max="2113" width="9" style="16" hidden="1" customWidth="1"/>
    <col min="2114" max="2114" width="0.625" style="16" customWidth="1"/>
    <col min="2115" max="2128" width="9" style="16" hidden="1" customWidth="1"/>
    <col min="2129" max="2304" width="9" style="16"/>
    <col min="2305" max="2305" width="9.75" style="16" customWidth="1"/>
    <col min="2306" max="2306" width="11.375" style="16" customWidth="1"/>
    <col min="2307" max="2307" width="9.75" style="16" customWidth="1"/>
    <col min="2308" max="2308" width="11.5" style="16" customWidth="1"/>
    <col min="2309" max="2312" width="11.375" style="16" customWidth="1"/>
    <col min="2313" max="2313" width="9.375" style="16" customWidth="1"/>
    <col min="2314" max="2315" width="11.375" style="16" customWidth="1"/>
    <col min="2316" max="2316" width="10.375" style="16" customWidth="1"/>
    <col min="2317" max="2317" width="11.5" style="16" customWidth="1"/>
    <col min="2318" max="2318" width="11.375" style="16" customWidth="1"/>
    <col min="2319" max="2319" width="15.25" style="16" customWidth="1"/>
    <col min="2320" max="2320" width="11.5" style="16" customWidth="1"/>
    <col min="2321" max="2321" width="9.375" style="16" customWidth="1"/>
    <col min="2322" max="2323" width="10.375" style="16" customWidth="1"/>
    <col min="2324" max="2324" width="9.375" style="16" customWidth="1"/>
    <col min="2325" max="2325" width="13.375" style="16" customWidth="1"/>
    <col min="2326" max="2326" width="10.375" style="16" customWidth="1"/>
    <col min="2327" max="2327" width="11.5" style="16" customWidth="1"/>
    <col min="2328" max="2328" width="9.75" style="16" customWidth="1"/>
    <col min="2329" max="2329" width="10.375" style="16" customWidth="1"/>
    <col min="2330" max="2330" width="11.5" style="16" customWidth="1"/>
    <col min="2331" max="2331" width="6.375" style="16" customWidth="1"/>
    <col min="2332" max="2333" width="9.75" style="16" customWidth="1"/>
    <col min="2334" max="2334" width="8" style="16" customWidth="1"/>
    <col min="2335" max="2369" width="9" style="16" hidden="1" customWidth="1"/>
    <col min="2370" max="2370" width="0.625" style="16" customWidth="1"/>
    <col min="2371" max="2384" width="9" style="16" hidden="1" customWidth="1"/>
    <col min="2385" max="2560" width="9" style="16"/>
    <col min="2561" max="2561" width="9.75" style="16" customWidth="1"/>
    <col min="2562" max="2562" width="11.375" style="16" customWidth="1"/>
    <col min="2563" max="2563" width="9.75" style="16" customWidth="1"/>
    <col min="2564" max="2564" width="11.5" style="16" customWidth="1"/>
    <col min="2565" max="2568" width="11.375" style="16" customWidth="1"/>
    <col min="2569" max="2569" width="9.375" style="16" customWidth="1"/>
    <col min="2570" max="2571" width="11.375" style="16" customWidth="1"/>
    <col min="2572" max="2572" width="10.375" style="16" customWidth="1"/>
    <col min="2573" max="2573" width="11.5" style="16" customWidth="1"/>
    <col min="2574" max="2574" width="11.375" style="16" customWidth="1"/>
    <col min="2575" max="2575" width="15.25" style="16" customWidth="1"/>
    <col min="2576" max="2576" width="11.5" style="16" customWidth="1"/>
    <col min="2577" max="2577" width="9.375" style="16" customWidth="1"/>
    <col min="2578" max="2579" width="10.375" style="16" customWidth="1"/>
    <col min="2580" max="2580" width="9.375" style="16" customWidth="1"/>
    <col min="2581" max="2581" width="13.375" style="16" customWidth="1"/>
    <col min="2582" max="2582" width="10.375" style="16" customWidth="1"/>
    <col min="2583" max="2583" width="11.5" style="16" customWidth="1"/>
    <col min="2584" max="2584" width="9.75" style="16" customWidth="1"/>
    <col min="2585" max="2585" width="10.375" style="16" customWidth="1"/>
    <col min="2586" max="2586" width="11.5" style="16" customWidth="1"/>
    <col min="2587" max="2587" width="6.375" style="16" customWidth="1"/>
    <col min="2588" max="2589" width="9.75" style="16" customWidth="1"/>
    <col min="2590" max="2590" width="8" style="16" customWidth="1"/>
    <col min="2591" max="2625" width="9" style="16" hidden="1" customWidth="1"/>
    <col min="2626" max="2626" width="0.625" style="16" customWidth="1"/>
    <col min="2627" max="2640" width="9" style="16" hidden="1" customWidth="1"/>
    <col min="2641" max="2816" width="9" style="16"/>
    <col min="2817" max="2817" width="9.75" style="16" customWidth="1"/>
    <col min="2818" max="2818" width="11.375" style="16" customWidth="1"/>
    <col min="2819" max="2819" width="9.75" style="16" customWidth="1"/>
    <col min="2820" max="2820" width="11.5" style="16" customWidth="1"/>
    <col min="2821" max="2824" width="11.375" style="16" customWidth="1"/>
    <col min="2825" max="2825" width="9.375" style="16" customWidth="1"/>
    <col min="2826" max="2827" width="11.375" style="16" customWidth="1"/>
    <col min="2828" max="2828" width="10.375" style="16" customWidth="1"/>
    <col min="2829" max="2829" width="11.5" style="16" customWidth="1"/>
    <col min="2830" max="2830" width="11.375" style="16" customWidth="1"/>
    <col min="2831" max="2831" width="15.25" style="16" customWidth="1"/>
    <col min="2832" max="2832" width="11.5" style="16" customWidth="1"/>
    <col min="2833" max="2833" width="9.375" style="16" customWidth="1"/>
    <col min="2834" max="2835" width="10.375" style="16" customWidth="1"/>
    <col min="2836" max="2836" width="9.375" style="16" customWidth="1"/>
    <col min="2837" max="2837" width="13.375" style="16" customWidth="1"/>
    <col min="2838" max="2838" width="10.375" style="16" customWidth="1"/>
    <col min="2839" max="2839" width="11.5" style="16" customWidth="1"/>
    <col min="2840" max="2840" width="9.75" style="16" customWidth="1"/>
    <col min="2841" max="2841" width="10.375" style="16" customWidth="1"/>
    <col min="2842" max="2842" width="11.5" style="16" customWidth="1"/>
    <col min="2843" max="2843" width="6.375" style="16" customWidth="1"/>
    <col min="2844" max="2845" width="9.75" style="16" customWidth="1"/>
    <col min="2846" max="2846" width="8" style="16" customWidth="1"/>
    <col min="2847" max="2881" width="9" style="16" hidden="1" customWidth="1"/>
    <col min="2882" max="2882" width="0.625" style="16" customWidth="1"/>
    <col min="2883" max="2896" width="9" style="16" hidden="1" customWidth="1"/>
    <col min="2897" max="3072" width="9" style="16"/>
    <col min="3073" max="3073" width="9.75" style="16" customWidth="1"/>
    <col min="3074" max="3074" width="11.375" style="16" customWidth="1"/>
    <col min="3075" max="3075" width="9.75" style="16" customWidth="1"/>
    <col min="3076" max="3076" width="11.5" style="16" customWidth="1"/>
    <col min="3077" max="3080" width="11.375" style="16" customWidth="1"/>
    <col min="3081" max="3081" width="9.375" style="16" customWidth="1"/>
    <col min="3082" max="3083" width="11.375" style="16" customWidth="1"/>
    <col min="3084" max="3084" width="10.375" style="16" customWidth="1"/>
    <col min="3085" max="3085" width="11.5" style="16" customWidth="1"/>
    <col min="3086" max="3086" width="11.375" style="16" customWidth="1"/>
    <col min="3087" max="3087" width="15.25" style="16" customWidth="1"/>
    <col min="3088" max="3088" width="11.5" style="16" customWidth="1"/>
    <col min="3089" max="3089" width="9.375" style="16" customWidth="1"/>
    <col min="3090" max="3091" width="10.375" style="16" customWidth="1"/>
    <col min="3092" max="3092" width="9.375" style="16" customWidth="1"/>
    <col min="3093" max="3093" width="13.375" style="16" customWidth="1"/>
    <col min="3094" max="3094" width="10.375" style="16" customWidth="1"/>
    <col min="3095" max="3095" width="11.5" style="16" customWidth="1"/>
    <col min="3096" max="3096" width="9.75" style="16" customWidth="1"/>
    <col min="3097" max="3097" width="10.375" style="16" customWidth="1"/>
    <col min="3098" max="3098" width="11.5" style="16" customWidth="1"/>
    <col min="3099" max="3099" width="6.375" style="16" customWidth="1"/>
    <col min="3100" max="3101" width="9.75" style="16" customWidth="1"/>
    <col min="3102" max="3102" width="8" style="16" customWidth="1"/>
    <col min="3103" max="3137" width="9" style="16" hidden="1" customWidth="1"/>
    <col min="3138" max="3138" width="0.625" style="16" customWidth="1"/>
    <col min="3139" max="3152" width="9" style="16" hidden="1" customWidth="1"/>
    <col min="3153" max="3328" width="9" style="16"/>
    <col min="3329" max="3329" width="9.75" style="16" customWidth="1"/>
    <col min="3330" max="3330" width="11.375" style="16" customWidth="1"/>
    <col min="3331" max="3331" width="9.75" style="16" customWidth="1"/>
    <col min="3332" max="3332" width="11.5" style="16" customWidth="1"/>
    <col min="3333" max="3336" width="11.375" style="16" customWidth="1"/>
    <col min="3337" max="3337" width="9.375" style="16" customWidth="1"/>
    <col min="3338" max="3339" width="11.375" style="16" customWidth="1"/>
    <col min="3340" max="3340" width="10.375" style="16" customWidth="1"/>
    <col min="3341" max="3341" width="11.5" style="16" customWidth="1"/>
    <col min="3342" max="3342" width="11.375" style="16" customWidth="1"/>
    <col min="3343" max="3343" width="15.25" style="16" customWidth="1"/>
    <col min="3344" max="3344" width="11.5" style="16" customWidth="1"/>
    <col min="3345" max="3345" width="9.375" style="16" customWidth="1"/>
    <col min="3346" max="3347" width="10.375" style="16" customWidth="1"/>
    <col min="3348" max="3348" width="9.375" style="16" customWidth="1"/>
    <col min="3349" max="3349" width="13.375" style="16" customWidth="1"/>
    <col min="3350" max="3350" width="10.375" style="16" customWidth="1"/>
    <col min="3351" max="3351" width="11.5" style="16" customWidth="1"/>
    <col min="3352" max="3352" width="9.75" style="16" customWidth="1"/>
    <col min="3353" max="3353" width="10.375" style="16" customWidth="1"/>
    <col min="3354" max="3354" width="11.5" style="16" customWidth="1"/>
    <col min="3355" max="3355" width="6.375" style="16" customWidth="1"/>
    <col min="3356" max="3357" width="9.75" style="16" customWidth="1"/>
    <col min="3358" max="3358" width="8" style="16" customWidth="1"/>
    <col min="3359" max="3393" width="9" style="16" hidden="1" customWidth="1"/>
    <col min="3394" max="3394" width="0.625" style="16" customWidth="1"/>
    <col min="3395" max="3408" width="9" style="16" hidden="1" customWidth="1"/>
    <col min="3409" max="3584" width="9" style="16"/>
    <col min="3585" max="3585" width="9.75" style="16" customWidth="1"/>
    <col min="3586" max="3586" width="11.375" style="16" customWidth="1"/>
    <col min="3587" max="3587" width="9.75" style="16" customWidth="1"/>
    <col min="3588" max="3588" width="11.5" style="16" customWidth="1"/>
    <col min="3589" max="3592" width="11.375" style="16" customWidth="1"/>
    <col min="3593" max="3593" width="9.375" style="16" customWidth="1"/>
    <col min="3594" max="3595" width="11.375" style="16" customWidth="1"/>
    <col min="3596" max="3596" width="10.375" style="16" customWidth="1"/>
    <col min="3597" max="3597" width="11.5" style="16" customWidth="1"/>
    <col min="3598" max="3598" width="11.375" style="16" customWidth="1"/>
    <col min="3599" max="3599" width="15.25" style="16" customWidth="1"/>
    <col min="3600" max="3600" width="11.5" style="16" customWidth="1"/>
    <col min="3601" max="3601" width="9.375" style="16" customWidth="1"/>
    <col min="3602" max="3603" width="10.375" style="16" customWidth="1"/>
    <col min="3604" max="3604" width="9.375" style="16" customWidth="1"/>
    <col min="3605" max="3605" width="13.375" style="16" customWidth="1"/>
    <col min="3606" max="3606" width="10.375" style="16" customWidth="1"/>
    <col min="3607" max="3607" width="11.5" style="16" customWidth="1"/>
    <col min="3608" max="3608" width="9.75" style="16" customWidth="1"/>
    <col min="3609" max="3609" width="10.375" style="16" customWidth="1"/>
    <col min="3610" max="3610" width="11.5" style="16" customWidth="1"/>
    <col min="3611" max="3611" width="6.375" style="16" customWidth="1"/>
    <col min="3612" max="3613" width="9.75" style="16" customWidth="1"/>
    <col min="3614" max="3614" width="8" style="16" customWidth="1"/>
    <col min="3615" max="3649" width="9" style="16" hidden="1" customWidth="1"/>
    <col min="3650" max="3650" width="0.625" style="16" customWidth="1"/>
    <col min="3651" max="3664" width="9" style="16" hidden="1" customWidth="1"/>
    <col min="3665" max="3840" width="9" style="16"/>
    <col min="3841" max="3841" width="9.75" style="16" customWidth="1"/>
    <col min="3842" max="3842" width="11.375" style="16" customWidth="1"/>
    <col min="3843" max="3843" width="9.75" style="16" customWidth="1"/>
    <col min="3844" max="3844" width="11.5" style="16" customWidth="1"/>
    <col min="3845" max="3848" width="11.375" style="16" customWidth="1"/>
    <col min="3849" max="3849" width="9.375" style="16" customWidth="1"/>
    <col min="3850" max="3851" width="11.375" style="16" customWidth="1"/>
    <col min="3852" max="3852" width="10.375" style="16" customWidth="1"/>
    <col min="3853" max="3853" width="11.5" style="16" customWidth="1"/>
    <col min="3854" max="3854" width="11.375" style="16" customWidth="1"/>
    <col min="3855" max="3855" width="15.25" style="16" customWidth="1"/>
    <col min="3856" max="3856" width="11.5" style="16" customWidth="1"/>
    <col min="3857" max="3857" width="9.375" style="16" customWidth="1"/>
    <col min="3858" max="3859" width="10.375" style="16" customWidth="1"/>
    <col min="3860" max="3860" width="9.375" style="16" customWidth="1"/>
    <col min="3861" max="3861" width="13.375" style="16" customWidth="1"/>
    <col min="3862" max="3862" width="10.375" style="16" customWidth="1"/>
    <col min="3863" max="3863" width="11.5" style="16" customWidth="1"/>
    <col min="3864" max="3864" width="9.75" style="16" customWidth="1"/>
    <col min="3865" max="3865" width="10.375" style="16" customWidth="1"/>
    <col min="3866" max="3866" width="11.5" style="16" customWidth="1"/>
    <col min="3867" max="3867" width="6.375" style="16" customWidth="1"/>
    <col min="3868" max="3869" width="9.75" style="16" customWidth="1"/>
    <col min="3870" max="3870" width="8" style="16" customWidth="1"/>
    <col min="3871" max="3905" width="9" style="16" hidden="1" customWidth="1"/>
    <col min="3906" max="3906" width="0.625" style="16" customWidth="1"/>
    <col min="3907" max="3920" width="9" style="16" hidden="1" customWidth="1"/>
    <col min="3921" max="4096" width="9" style="16"/>
    <col min="4097" max="4097" width="9.75" style="16" customWidth="1"/>
    <col min="4098" max="4098" width="11.375" style="16" customWidth="1"/>
    <col min="4099" max="4099" width="9.75" style="16" customWidth="1"/>
    <col min="4100" max="4100" width="11.5" style="16" customWidth="1"/>
    <col min="4101" max="4104" width="11.375" style="16" customWidth="1"/>
    <col min="4105" max="4105" width="9.375" style="16" customWidth="1"/>
    <col min="4106" max="4107" width="11.375" style="16" customWidth="1"/>
    <col min="4108" max="4108" width="10.375" style="16" customWidth="1"/>
    <col min="4109" max="4109" width="11.5" style="16" customWidth="1"/>
    <col min="4110" max="4110" width="11.375" style="16" customWidth="1"/>
    <col min="4111" max="4111" width="15.25" style="16" customWidth="1"/>
    <col min="4112" max="4112" width="11.5" style="16" customWidth="1"/>
    <col min="4113" max="4113" width="9.375" style="16" customWidth="1"/>
    <col min="4114" max="4115" width="10.375" style="16" customWidth="1"/>
    <col min="4116" max="4116" width="9.375" style="16" customWidth="1"/>
    <col min="4117" max="4117" width="13.375" style="16" customWidth="1"/>
    <col min="4118" max="4118" width="10.375" style="16" customWidth="1"/>
    <col min="4119" max="4119" width="11.5" style="16" customWidth="1"/>
    <col min="4120" max="4120" width="9.75" style="16" customWidth="1"/>
    <col min="4121" max="4121" width="10.375" style="16" customWidth="1"/>
    <col min="4122" max="4122" width="11.5" style="16" customWidth="1"/>
    <col min="4123" max="4123" width="6.375" style="16" customWidth="1"/>
    <col min="4124" max="4125" width="9.75" style="16" customWidth="1"/>
    <col min="4126" max="4126" width="8" style="16" customWidth="1"/>
    <col min="4127" max="4161" width="9" style="16" hidden="1" customWidth="1"/>
    <col min="4162" max="4162" width="0.625" style="16" customWidth="1"/>
    <col min="4163" max="4176" width="9" style="16" hidden="1" customWidth="1"/>
    <col min="4177" max="4352" width="9" style="16"/>
    <col min="4353" max="4353" width="9.75" style="16" customWidth="1"/>
    <col min="4354" max="4354" width="11.375" style="16" customWidth="1"/>
    <col min="4355" max="4355" width="9.75" style="16" customWidth="1"/>
    <col min="4356" max="4356" width="11.5" style="16" customWidth="1"/>
    <col min="4357" max="4360" width="11.375" style="16" customWidth="1"/>
    <col min="4361" max="4361" width="9.375" style="16" customWidth="1"/>
    <col min="4362" max="4363" width="11.375" style="16" customWidth="1"/>
    <col min="4364" max="4364" width="10.375" style="16" customWidth="1"/>
    <col min="4365" max="4365" width="11.5" style="16" customWidth="1"/>
    <col min="4366" max="4366" width="11.375" style="16" customWidth="1"/>
    <col min="4367" max="4367" width="15.25" style="16" customWidth="1"/>
    <col min="4368" max="4368" width="11.5" style="16" customWidth="1"/>
    <col min="4369" max="4369" width="9.375" style="16" customWidth="1"/>
    <col min="4370" max="4371" width="10.375" style="16" customWidth="1"/>
    <col min="4372" max="4372" width="9.375" style="16" customWidth="1"/>
    <col min="4373" max="4373" width="13.375" style="16" customWidth="1"/>
    <col min="4374" max="4374" width="10.375" style="16" customWidth="1"/>
    <col min="4375" max="4375" width="11.5" style="16" customWidth="1"/>
    <col min="4376" max="4376" width="9.75" style="16" customWidth="1"/>
    <col min="4377" max="4377" width="10.375" style="16" customWidth="1"/>
    <col min="4378" max="4378" width="11.5" style="16" customWidth="1"/>
    <col min="4379" max="4379" width="6.375" style="16" customWidth="1"/>
    <col min="4380" max="4381" width="9.75" style="16" customWidth="1"/>
    <col min="4382" max="4382" width="8" style="16" customWidth="1"/>
    <col min="4383" max="4417" width="9" style="16" hidden="1" customWidth="1"/>
    <col min="4418" max="4418" width="0.625" style="16" customWidth="1"/>
    <col min="4419" max="4432" width="9" style="16" hidden="1" customWidth="1"/>
    <col min="4433" max="4608" width="9" style="16"/>
    <col min="4609" max="4609" width="9.75" style="16" customWidth="1"/>
    <col min="4610" max="4610" width="11.375" style="16" customWidth="1"/>
    <col min="4611" max="4611" width="9.75" style="16" customWidth="1"/>
    <col min="4612" max="4612" width="11.5" style="16" customWidth="1"/>
    <col min="4613" max="4616" width="11.375" style="16" customWidth="1"/>
    <col min="4617" max="4617" width="9.375" style="16" customWidth="1"/>
    <col min="4618" max="4619" width="11.375" style="16" customWidth="1"/>
    <col min="4620" max="4620" width="10.375" style="16" customWidth="1"/>
    <col min="4621" max="4621" width="11.5" style="16" customWidth="1"/>
    <col min="4622" max="4622" width="11.375" style="16" customWidth="1"/>
    <col min="4623" max="4623" width="15.25" style="16" customWidth="1"/>
    <col min="4624" max="4624" width="11.5" style="16" customWidth="1"/>
    <col min="4625" max="4625" width="9.375" style="16" customWidth="1"/>
    <col min="4626" max="4627" width="10.375" style="16" customWidth="1"/>
    <col min="4628" max="4628" width="9.375" style="16" customWidth="1"/>
    <col min="4629" max="4629" width="13.375" style="16" customWidth="1"/>
    <col min="4630" max="4630" width="10.375" style="16" customWidth="1"/>
    <col min="4631" max="4631" width="11.5" style="16" customWidth="1"/>
    <col min="4632" max="4632" width="9.75" style="16" customWidth="1"/>
    <col min="4633" max="4633" width="10.375" style="16" customWidth="1"/>
    <col min="4634" max="4634" width="11.5" style="16" customWidth="1"/>
    <col min="4635" max="4635" width="6.375" style="16" customWidth="1"/>
    <col min="4636" max="4637" width="9.75" style="16" customWidth="1"/>
    <col min="4638" max="4638" width="8" style="16" customWidth="1"/>
    <col min="4639" max="4673" width="9" style="16" hidden="1" customWidth="1"/>
    <col min="4674" max="4674" width="0.625" style="16" customWidth="1"/>
    <col min="4675" max="4688" width="9" style="16" hidden="1" customWidth="1"/>
    <col min="4689" max="4864" width="9" style="16"/>
    <col min="4865" max="4865" width="9.75" style="16" customWidth="1"/>
    <col min="4866" max="4866" width="11.375" style="16" customWidth="1"/>
    <col min="4867" max="4867" width="9.75" style="16" customWidth="1"/>
    <col min="4868" max="4868" width="11.5" style="16" customWidth="1"/>
    <col min="4869" max="4872" width="11.375" style="16" customWidth="1"/>
    <col min="4873" max="4873" width="9.375" style="16" customWidth="1"/>
    <col min="4874" max="4875" width="11.375" style="16" customWidth="1"/>
    <col min="4876" max="4876" width="10.375" style="16" customWidth="1"/>
    <col min="4877" max="4877" width="11.5" style="16" customWidth="1"/>
    <col min="4878" max="4878" width="11.375" style="16" customWidth="1"/>
    <col min="4879" max="4879" width="15.25" style="16" customWidth="1"/>
    <col min="4880" max="4880" width="11.5" style="16" customWidth="1"/>
    <col min="4881" max="4881" width="9.375" style="16" customWidth="1"/>
    <col min="4882" max="4883" width="10.375" style="16" customWidth="1"/>
    <col min="4884" max="4884" width="9.375" style="16" customWidth="1"/>
    <col min="4885" max="4885" width="13.375" style="16" customWidth="1"/>
    <col min="4886" max="4886" width="10.375" style="16" customWidth="1"/>
    <col min="4887" max="4887" width="11.5" style="16" customWidth="1"/>
    <col min="4888" max="4888" width="9.75" style="16" customWidth="1"/>
    <col min="4889" max="4889" width="10.375" style="16" customWidth="1"/>
    <col min="4890" max="4890" width="11.5" style="16" customWidth="1"/>
    <col min="4891" max="4891" width="6.375" style="16" customWidth="1"/>
    <col min="4892" max="4893" width="9.75" style="16" customWidth="1"/>
    <col min="4894" max="4894" width="8" style="16" customWidth="1"/>
    <col min="4895" max="4929" width="9" style="16" hidden="1" customWidth="1"/>
    <col min="4930" max="4930" width="0.625" style="16" customWidth="1"/>
    <col min="4931" max="4944" width="9" style="16" hidden="1" customWidth="1"/>
    <col min="4945" max="5120" width="9" style="16"/>
    <col min="5121" max="5121" width="9.75" style="16" customWidth="1"/>
    <col min="5122" max="5122" width="11.375" style="16" customWidth="1"/>
    <col min="5123" max="5123" width="9.75" style="16" customWidth="1"/>
    <col min="5124" max="5124" width="11.5" style="16" customWidth="1"/>
    <col min="5125" max="5128" width="11.375" style="16" customWidth="1"/>
    <col min="5129" max="5129" width="9.375" style="16" customWidth="1"/>
    <col min="5130" max="5131" width="11.375" style="16" customWidth="1"/>
    <col min="5132" max="5132" width="10.375" style="16" customWidth="1"/>
    <col min="5133" max="5133" width="11.5" style="16" customWidth="1"/>
    <col min="5134" max="5134" width="11.375" style="16" customWidth="1"/>
    <col min="5135" max="5135" width="15.25" style="16" customWidth="1"/>
    <col min="5136" max="5136" width="11.5" style="16" customWidth="1"/>
    <col min="5137" max="5137" width="9.375" style="16" customWidth="1"/>
    <col min="5138" max="5139" width="10.375" style="16" customWidth="1"/>
    <col min="5140" max="5140" width="9.375" style="16" customWidth="1"/>
    <col min="5141" max="5141" width="13.375" style="16" customWidth="1"/>
    <col min="5142" max="5142" width="10.375" style="16" customWidth="1"/>
    <col min="5143" max="5143" width="11.5" style="16" customWidth="1"/>
    <col min="5144" max="5144" width="9.75" style="16" customWidth="1"/>
    <col min="5145" max="5145" width="10.375" style="16" customWidth="1"/>
    <col min="5146" max="5146" width="11.5" style="16" customWidth="1"/>
    <col min="5147" max="5147" width="6.375" style="16" customWidth="1"/>
    <col min="5148" max="5149" width="9.75" style="16" customWidth="1"/>
    <col min="5150" max="5150" width="8" style="16" customWidth="1"/>
    <col min="5151" max="5185" width="9" style="16" hidden="1" customWidth="1"/>
    <col min="5186" max="5186" width="0.625" style="16" customWidth="1"/>
    <col min="5187" max="5200" width="9" style="16" hidden="1" customWidth="1"/>
    <col min="5201" max="5376" width="9" style="16"/>
    <col min="5377" max="5377" width="9.75" style="16" customWidth="1"/>
    <col min="5378" max="5378" width="11.375" style="16" customWidth="1"/>
    <col min="5379" max="5379" width="9.75" style="16" customWidth="1"/>
    <col min="5380" max="5380" width="11.5" style="16" customWidth="1"/>
    <col min="5381" max="5384" width="11.375" style="16" customWidth="1"/>
    <col min="5385" max="5385" width="9.375" style="16" customWidth="1"/>
    <col min="5386" max="5387" width="11.375" style="16" customWidth="1"/>
    <col min="5388" max="5388" width="10.375" style="16" customWidth="1"/>
    <col min="5389" max="5389" width="11.5" style="16" customWidth="1"/>
    <col min="5390" max="5390" width="11.375" style="16" customWidth="1"/>
    <col min="5391" max="5391" width="15.25" style="16" customWidth="1"/>
    <col min="5392" max="5392" width="11.5" style="16" customWidth="1"/>
    <col min="5393" max="5393" width="9.375" style="16" customWidth="1"/>
    <col min="5394" max="5395" width="10.375" style="16" customWidth="1"/>
    <col min="5396" max="5396" width="9.375" style="16" customWidth="1"/>
    <col min="5397" max="5397" width="13.375" style="16" customWidth="1"/>
    <col min="5398" max="5398" width="10.375" style="16" customWidth="1"/>
    <col min="5399" max="5399" width="11.5" style="16" customWidth="1"/>
    <col min="5400" max="5400" width="9.75" style="16" customWidth="1"/>
    <col min="5401" max="5401" width="10.375" style="16" customWidth="1"/>
    <col min="5402" max="5402" width="11.5" style="16" customWidth="1"/>
    <col min="5403" max="5403" width="6.375" style="16" customWidth="1"/>
    <col min="5404" max="5405" width="9.75" style="16" customWidth="1"/>
    <col min="5406" max="5406" width="8" style="16" customWidth="1"/>
    <col min="5407" max="5441" width="9" style="16" hidden="1" customWidth="1"/>
    <col min="5442" max="5442" width="0.625" style="16" customWidth="1"/>
    <col min="5443" max="5456" width="9" style="16" hidden="1" customWidth="1"/>
    <col min="5457" max="5632" width="9" style="16"/>
    <col min="5633" max="5633" width="9.75" style="16" customWidth="1"/>
    <col min="5634" max="5634" width="11.375" style="16" customWidth="1"/>
    <col min="5635" max="5635" width="9.75" style="16" customWidth="1"/>
    <col min="5636" max="5636" width="11.5" style="16" customWidth="1"/>
    <col min="5637" max="5640" width="11.375" style="16" customWidth="1"/>
    <col min="5641" max="5641" width="9.375" style="16" customWidth="1"/>
    <col min="5642" max="5643" width="11.375" style="16" customWidth="1"/>
    <col min="5644" max="5644" width="10.375" style="16" customWidth="1"/>
    <col min="5645" max="5645" width="11.5" style="16" customWidth="1"/>
    <col min="5646" max="5646" width="11.375" style="16" customWidth="1"/>
    <col min="5647" max="5647" width="15.25" style="16" customWidth="1"/>
    <col min="5648" max="5648" width="11.5" style="16" customWidth="1"/>
    <col min="5649" max="5649" width="9.375" style="16" customWidth="1"/>
    <col min="5650" max="5651" width="10.375" style="16" customWidth="1"/>
    <col min="5652" max="5652" width="9.375" style="16" customWidth="1"/>
    <col min="5653" max="5653" width="13.375" style="16" customWidth="1"/>
    <col min="5654" max="5654" width="10.375" style="16" customWidth="1"/>
    <col min="5655" max="5655" width="11.5" style="16" customWidth="1"/>
    <col min="5656" max="5656" width="9.75" style="16" customWidth="1"/>
    <col min="5657" max="5657" width="10.375" style="16" customWidth="1"/>
    <col min="5658" max="5658" width="11.5" style="16" customWidth="1"/>
    <col min="5659" max="5659" width="6.375" style="16" customWidth="1"/>
    <col min="5660" max="5661" width="9.75" style="16" customWidth="1"/>
    <col min="5662" max="5662" width="8" style="16" customWidth="1"/>
    <col min="5663" max="5697" width="9" style="16" hidden="1" customWidth="1"/>
    <col min="5698" max="5698" width="0.625" style="16" customWidth="1"/>
    <col min="5699" max="5712" width="9" style="16" hidden="1" customWidth="1"/>
    <col min="5713" max="5888" width="9" style="16"/>
    <col min="5889" max="5889" width="9.75" style="16" customWidth="1"/>
    <col min="5890" max="5890" width="11.375" style="16" customWidth="1"/>
    <col min="5891" max="5891" width="9.75" style="16" customWidth="1"/>
    <col min="5892" max="5892" width="11.5" style="16" customWidth="1"/>
    <col min="5893" max="5896" width="11.375" style="16" customWidth="1"/>
    <col min="5897" max="5897" width="9.375" style="16" customWidth="1"/>
    <col min="5898" max="5899" width="11.375" style="16" customWidth="1"/>
    <col min="5900" max="5900" width="10.375" style="16" customWidth="1"/>
    <col min="5901" max="5901" width="11.5" style="16" customWidth="1"/>
    <col min="5902" max="5902" width="11.375" style="16" customWidth="1"/>
    <col min="5903" max="5903" width="15.25" style="16" customWidth="1"/>
    <col min="5904" max="5904" width="11.5" style="16" customWidth="1"/>
    <col min="5905" max="5905" width="9.375" style="16" customWidth="1"/>
    <col min="5906" max="5907" width="10.375" style="16" customWidth="1"/>
    <col min="5908" max="5908" width="9.375" style="16" customWidth="1"/>
    <col min="5909" max="5909" width="13.375" style="16" customWidth="1"/>
    <col min="5910" max="5910" width="10.375" style="16" customWidth="1"/>
    <col min="5911" max="5911" width="11.5" style="16" customWidth="1"/>
    <col min="5912" max="5912" width="9.75" style="16" customWidth="1"/>
    <col min="5913" max="5913" width="10.375" style="16" customWidth="1"/>
    <col min="5914" max="5914" width="11.5" style="16" customWidth="1"/>
    <col min="5915" max="5915" width="6.375" style="16" customWidth="1"/>
    <col min="5916" max="5917" width="9.75" style="16" customWidth="1"/>
    <col min="5918" max="5918" width="8" style="16" customWidth="1"/>
    <col min="5919" max="5953" width="9" style="16" hidden="1" customWidth="1"/>
    <col min="5954" max="5954" width="0.625" style="16" customWidth="1"/>
    <col min="5955" max="5968" width="9" style="16" hidden="1" customWidth="1"/>
    <col min="5969" max="6144" width="9" style="16"/>
    <col min="6145" max="6145" width="9.75" style="16" customWidth="1"/>
    <col min="6146" max="6146" width="11.375" style="16" customWidth="1"/>
    <col min="6147" max="6147" width="9.75" style="16" customWidth="1"/>
    <col min="6148" max="6148" width="11.5" style="16" customWidth="1"/>
    <col min="6149" max="6152" width="11.375" style="16" customWidth="1"/>
    <col min="6153" max="6153" width="9.375" style="16" customWidth="1"/>
    <col min="6154" max="6155" width="11.375" style="16" customWidth="1"/>
    <col min="6156" max="6156" width="10.375" style="16" customWidth="1"/>
    <col min="6157" max="6157" width="11.5" style="16" customWidth="1"/>
    <col min="6158" max="6158" width="11.375" style="16" customWidth="1"/>
    <col min="6159" max="6159" width="15.25" style="16" customWidth="1"/>
    <col min="6160" max="6160" width="11.5" style="16" customWidth="1"/>
    <col min="6161" max="6161" width="9.375" style="16" customWidth="1"/>
    <col min="6162" max="6163" width="10.375" style="16" customWidth="1"/>
    <col min="6164" max="6164" width="9.375" style="16" customWidth="1"/>
    <col min="6165" max="6165" width="13.375" style="16" customWidth="1"/>
    <col min="6166" max="6166" width="10.375" style="16" customWidth="1"/>
    <col min="6167" max="6167" width="11.5" style="16" customWidth="1"/>
    <col min="6168" max="6168" width="9.75" style="16" customWidth="1"/>
    <col min="6169" max="6169" width="10.375" style="16" customWidth="1"/>
    <col min="6170" max="6170" width="11.5" style="16" customWidth="1"/>
    <col min="6171" max="6171" width="6.375" style="16" customWidth="1"/>
    <col min="6172" max="6173" width="9.75" style="16" customWidth="1"/>
    <col min="6174" max="6174" width="8" style="16" customWidth="1"/>
    <col min="6175" max="6209" width="9" style="16" hidden="1" customWidth="1"/>
    <col min="6210" max="6210" width="0.625" style="16" customWidth="1"/>
    <col min="6211" max="6224" width="9" style="16" hidden="1" customWidth="1"/>
    <col min="6225" max="6400" width="9" style="16"/>
    <col min="6401" max="6401" width="9.75" style="16" customWidth="1"/>
    <col min="6402" max="6402" width="11.375" style="16" customWidth="1"/>
    <col min="6403" max="6403" width="9.75" style="16" customWidth="1"/>
    <col min="6404" max="6404" width="11.5" style="16" customWidth="1"/>
    <col min="6405" max="6408" width="11.375" style="16" customWidth="1"/>
    <col min="6409" max="6409" width="9.375" style="16" customWidth="1"/>
    <col min="6410" max="6411" width="11.375" style="16" customWidth="1"/>
    <col min="6412" max="6412" width="10.375" style="16" customWidth="1"/>
    <col min="6413" max="6413" width="11.5" style="16" customWidth="1"/>
    <col min="6414" max="6414" width="11.375" style="16" customWidth="1"/>
    <col min="6415" max="6415" width="15.25" style="16" customWidth="1"/>
    <col min="6416" max="6416" width="11.5" style="16" customWidth="1"/>
    <col min="6417" max="6417" width="9.375" style="16" customWidth="1"/>
    <col min="6418" max="6419" width="10.375" style="16" customWidth="1"/>
    <col min="6420" max="6420" width="9.375" style="16" customWidth="1"/>
    <col min="6421" max="6421" width="13.375" style="16" customWidth="1"/>
    <col min="6422" max="6422" width="10.375" style="16" customWidth="1"/>
    <col min="6423" max="6423" width="11.5" style="16" customWidth="1"/>
    <col min="6424" max="6424" width="9.75" style="16" customWidth="1"/>
    <col min="6425" max="6425" width="10.375" style="16" customWidth="1"/>
    <col min="6426" max="6426" width="11.5" style="16" customWidth="1"/>
    <col min="6427" max="6427" width="6.375" style="16" customWidth="1"/>
    <col min="6428" max="6429" width="9.75" style="16" customWidth="1"/>
    <col min="6430" max="6430" width="8" style="16" customWidth="1"/>
    <col min="6431" max="6465" width="9" style="16" hidden="1" customWidth="1"/>
    <col min="6466" max="6466" width="0.625" style="16" customWidth="1"/>
    <col min="6467" max="6480" width="9" style="16" hidden="1" customWidth="1"/>
    <col min="6481" max="6656" width="9" style="16"/>
    <col min="6657" max="6657" width="9.75" style="16" customWidth="1"/>
    <col min="6658" max="6658" width="11.375" style="16" customWidth="1"/>
    <col min="6659" max="6659" width="9.75" style="16" customWidth="1"/>
    <col min="6660" max="6660" width="11.5" style="16" customWidth="1"/>
    <col min="6661" max="6664" width="11.375" style="16" customWidth="1"/>
    <col min="6665" max="6665" width="9.375" style="16" customWidth="1"/>
    <col min="6666" max="6667" width="11.375" style="16" customWidth="1"/>
    <col min="6668" max="6668" width="10.375" style="16" customWidth="1"/>
    <col min="6669" max="6669" width="11.5" style="16" customWidth="1"/>
    <col min="6670" max="6670" width="11.375" style="16" customWidth="1"/>
    <col min="6671" max="6671" width="15.25" style="16" customWidth="1"/>
    <col min="6672" max="6672" width="11.5" style="16" customWidth="1"/>
    <col min="6673" max="6673" width="9.375" style="16" customWidth="1"/>
    <col min="6674" max="6675" width="10.375" style="16" customWidth="1"/>
    <col min="6676" max="6676" width="9.375" style="16" customWidth="1"/>
    <col min="6677" max="6677" width="13.375" style="16" customWidth="1"/>
    <col min="6678" max="6678" width="10.375" style="16" customWidth="1"/>
    <col min="6679" max="6679" width="11.5" style="16" customWidth="1"/>
    <col min="6680" max="6680" width="9.75" style="16" customWidth="1"/>
    <col min="6681" max="6681" width="10.375" style="16" customWidth="1"/>
    <col min="6682" max="6682" width="11.5" style="16" customWidth="1"/>
    <col min="6683" max="6683" width="6.375" style="16" customWidth="1"/>
    <col min="6684" max="6685" width="9.75" style="16" customWidth="1"/>
    <col min="6686" max="6686" width="8" style="16" customWidth="1"/>
    <col min="6687" max="6721" width="9" style="16" hidden="1" customWidth="1"/>
    <col min="6722" max="6722" width="0.625" style="16" customWidth="1"/>
    <col min="6723" max="6736" width="9" style="16" hidden="1" customWidth="1"/>
    <col min="6737" max="6912" width="9" style="16"/>
    <col min="6913" max="6913" width="9.75" style="16" customWidth="1"/>
    <col min="6914" max="6914" width="11.375" style="16" customWidth="1"/>
    <col min="6915" max="6915" width="9.75" style="16" customWidth="1"/>
    <col min="6916" max="6916" width="11.5" style="16" customWidth="1"/>
    <col min="6917" max="6920" width="11.375" style="16" customWidth="1"/>
    <col min="6921" max="6921" width="9.375" style="16" customWidth="1"/>
    <col min="6922" max="6923" width="11.375" style="16" customWidth="1"/>
    <col min="6924" max="6924" width="10.375" style="16" customWidth="1"/>
    <col min="6925" max="6925" width="11.5" style="16" customWidth="1"/>
    <col min="6926" max="6926" width="11.375" style="16" customWidth="1"/>
    <col min="6927" max="6927" width="15.25" style="16" customWidth="1"/>
    <col min="6928" max="6928" width="11.5" style="16" customWidth="1"/>
    <col min="6929" max="6929" width="9.375" style="16" customWidth="1"/>
    <col min="6930" max="6931" width="10.375" style="16" customWidth="1"/>
    <col min="6932" max="6932" width="9.375" style="16" customWidth="1"/>
    <col min="6933" max="6933" width="13.375" style="16" customWidth="1"/>
    <col min="6934" max="6934" width="10.375" style="16" customWidth="1"/>
    <col min="6935" max="6935" width="11.5" style="16" customWidth="1"/>
    <col min="6936" max="6936" width="9.75" style="16" customWidth="1"/>
    <col min="6937" max="6937" width="10.375" style="16" customWidth="1"/>
    <col min="6938" max="6938" width="11.5" style="16" customWidth="1"/>
    <col min="6939" max="6939" width="6.375" style="16" customWidth="1"/>
    <col min="6940" max="6941" width="9.75" style="16" customWidth="1"/>
    <col min="6942" max="6942" width="8" style="16" customWidth="1"/>
    <col min="6943" max="6977" width="9" style="16" hidden="1" customWidth="1"/>
    <col min="6978" max="6978" width="0.625" style="16" customWidth="1"/>
    <col min="6979" max="6992" width="9" style="16" hidden="1" customWidth="1"/>
    <col min="6993" max="7168" width="9" style="16"/>
    <col min="7169" max="7169" width="9.75" style="16" customWidth="1"/>
    <col min="7170" max="7170" width="11.375" style="16" customWidth="1"/>
    <col min="7171" max="7171" width="9.75" style="16" customWidth="1"/>
    <col min="7172" max="7172" width="11.5" style="16" customWidth="1"/>
    <col min="7173" max="7176" width="11.375" style="16" customWidth="1"/>
    <col min="7177" max="7177" width="9.375" style="16" customWidth="1"/>
    <col min="7178" max="7179" width="11.375" style="16" customWidth="1"/>
    <col min="7180" max="7180" width="10.375" style="16" customWidth="1"/>
    <col min="7181" max="7181" width="11.5" style="16" customWidth="1"/>
    <col min="7182" max="7182" width="11.375" style="16" customWidth="1"/>
    <col min="7183" max="7183" width="15.25" style="16" customWidth="1"/>
    <col min="7184" max="7184" width="11.5" style="16" customWidth="1"/>
    <col min="7185" max="7185" width="9.375" style="16" customWidth="1"/>
    <col min="7186" max="7187" width="10.375" style="16" customWidth="1"/>
    <col min="7188" max="7188" width="9.375" style="16" customWidth="1"/>
    <col min="7189" max="7189" width="13.375" style="16" customWidth="1"/>
    <col min="7190" max="7190" width="10.375" style="16" customWidth="1"/>
    <col min="7191" max="7191" width="11.5" style="16" customWidth="1"/>
    <col min="7192" max="7192" width="9.75" style="16" customWidth="1"/>
    <col min="7193" max="7193" width="10.375" style="16" customWidth="1"/>
    <col min="7194" max="7194" width="11.5" style="16" customWidth="1"/>
    <col min="7195" max="7195" width="6.375" style="16" customWidth="1"/>
    <col min="7196" max="7197" width="9.75" style="16" customWidth="1"/>
    <col min="7198" max="7198" width="8" style="16" customWidth="1"/>
    <col min="7199" max="7233" width="9" style="16" hidden="1" customWidth="1"/>
    <col min="7234" max="7234" width="0.625" style="16" customWidth="1"/>
    <col min="7235" max="7248" width="9" style="16" hidden="1" customWidth="1"/>
    <col min="7249" max="7424" width="9" style="16"/>
    <col min="7425" max="7425" width="9.75" style="16" customWidth="1"/>
    <col min="7426" max="7426" width="11.375" style="16" customWidth="1"/>
    <col min="7427" max="7427" width="9.75" style="16" customWidth="1"/>
    <col min="7428" max="7428" width="11.5" style="16" customWidth="1"/>
    <col min="7429" max="7432" width="11.375" style="16" customWidth="1"/>
    <col min="7433" max="7433" width="9.375" style="16" customWidth="1"/>
    <col min="7434" max="7435" width="11.375" style="16" customWidth="1"/>
    <col min="7436" max="7436" width="10.375" style="16" customWidth="1"/>
    <col min="7437" max="7437" width="11.5" style="16" customWidth="1"/>
    <col min="7438" max="7438" width="11.375" style="16" customWidth="1"/>
    <col min="7439" max="7439" width="15.25" style="16" customWidth="1"/>
    <col min="7440" max="7440" width="11.5" style="16" customWidth="1"/>
    <col min="7441" max="7441" width="9.375" style="16" customWidth="1"/>
    <col min="7442" max="7443" width="10.375" style="16" customWidth="1"/>
    <col min="7444" max="7444" width="9.375" style="16" customWidth="1"/>
    <col min="7445" max="7445" width="13.375" style="16" customWidth="1"/>
    <col min="7446" max="7446" width="10.375" style="16" customWidth="1"/>
    <col min="7447" max="7447" width="11.5" style="16" customWidth="1"/>
    <col min="7448" max="7448" width="9.75" style="16" customWidth="1"/>
    <col min="7449" max="7449" width="10.375" style="16" customWidth="1"/>
    <col min="7450" max="7450" width="11.5" style="16" customWidth="1"/>
    <col min="7451" max="7451" width="6.375" style="16" customWidth="1"/>
    <col min="7452" max="7453" width="9.75" style="16" customWidth="1"/>
    <col min="7454" max="7454" width="8" style="16" customWidth="1"/>
    <col min="7455" max="7489" width="9" style="16" hidden="1" customWidth="1"/>
    <col min="7490" max="7490" width="0.625" style="16" customWidth="1"/>
    <col min="7491" max="7504" width="9" style="16" hidden="1" customWidth="1"/>
    <col min="7505" max="7680" width="9" style="16"/>
    <col min="7681" max="7681" width="9.75" style="16" customWidth="1"/>
    <col min="7682" max="7682" width="11.375" style="16" customWidth="1"/>
    <col min="7683" max="7683" width="9.75" style="16" customWidth="1"/>
    <col min="7684" max="7684" width="11.5" style="16" customWidth="1"/>
    <col min="7685" max="7688" width="11.375" style="16" customWidth="1"/>
    <col min="7689" max="7689" width="9.375" style="16" customWidth="1"/>
    <col min="7690" max="7691" width="11.375" style="16" customWidth="1"/>
    <col min="7692" max="7692" width="10.375" style="16" customWidth="1"/>
    <col min="7693" max="7693" width="11.5" style="16" customWidth="1"/>
    <col min="7694" max="7694" width="11.375" style="16" customWidth="1"/>
    <col min="7695" max="7695" width="15.25" style="16" customWidth="1"/>
    <col min="7696" max="7696" width="11.5" style="16" customWidth="1"/>
    <col min="7697" max="7697" width="9.375" style="16" customWidth="1"/>
    <col min="7698" max="7699" width="10.375" style="16" customWidth="1"/>
    <col min="7700" max="7700" width="9.375" style="16" customWidth="1"/>
    <col min="7701" max="7701" width="13.375" style="16" customWidth="1"/>
    <col min="7702" max="7702" width="10.375" style="16" customWidth="1"/>
    <col min="7703" max="7703" width="11.5" style="16" customWidth="1"/>
    <col min="7704" max="7704" width="9.75" style="16" customWidth="1"/>
    <col min="7705" max="7705" width="10.375" style="16" customWidth="1"/>
    <col min="7706" max="7706" width="11.5" style="16" customWidth="1"/>
    <col min="7707" max="7707" width="6.375" style="16" customWidth="1"/>
    <col min="7708" max="7709" width="9.75" style="16" customWidth="1"/>
    <col min="7710" max="7710" width="8" style="16" customWidth="1"/>
    <col min="7711" max="7745" width="9" style="16" hidden="1" customWidth="1"/>
    <col min="7746" max="7746" width="0.625" style="16" customWidth="1"/>
    <col min="7747" max="7760" width="9" style="16" hidden="1" customWidth="1"/>
    <col min="7761" max="7936" width="9" style="16"/>
    <col min="7937" max="7937" width="9.75" style="16" customWidth="1"/>
    <col min="7938" max="7938" width="11.375" style="16" customWidth="1"/>
    <col min="7939" max="7939" width="9.75" style="16" customWidth="1"/>
    <col min="7940" max="7940" width="11.5" style="16" customWidth="1"/>
    <col min="7941" max="7944" width="11.375" style="16" customWidth="1"/>
    <col min="7945" max="7945" width="9.375" style="16" customWidth="1"/>
    <col min="7946" max="7947" width="11.375" style="16" customWidth="1"/>
    <col min="7948" max="7948" width="10.375" style="16" customWidth="1"/>
    <col min="7949" max="7949" width="11.5" style="16" customWidth="1"/>
    <col min="7950" max="7950" width="11.375" style="16" customWidth="1"/>
    <col min="7951" max="7951" width="15.25" style="16" customWidth="1"/>
    <col min="7952" max="7952" width="11.5" style="16" customWidth="1"/>
    <col min="7953" max="7953" width="9.375" style="16" customWidth="1"/>
    <col min="7954" max="7955" width="10.375" style="16" customWidth="1"/>
    <col min="7956" max="7956" width="9.375" style="16" customWidth="1"/>
    <col min="7957" max="7957" width="13.375" style="16" customWidth="1"/>
    <col min="7958" max="7958" width="10.375" style="16" customWidth="1"/>
    <col min="7959" max="7959" width="11.5" style="16" customWidth="1"/>
    <col min="7960" max="7960" width="9.75" style="16" customWidth="1"/>
    <col min="7961" max="7961" width="10.375" style="16" customWidth="1"/>
    <col min="7962" max="7962" width="11.5" style="16" customWidth="1"/>
    <col min="7963" max="7963" width="6.375" style="16" customWidth="1"/>
    <col min="7964" max="7965" width="9.75" style="16" customWidth="1"/>
    <col min="7966" max="7966" width="8" style="16" customWidth="1"/>
    <col min="7967" max="8001" width="9" style="16" hidden="1" customWidth="1"/>
    <col min="8002" max="8002" width="0.625" style="16" customWidth="1"/>
    <col min="8003" max="8016" width="9" style="16" hidden="1" customWidth="1"/>
    <col min="8017" max="8192" width="9" style="16"/>
    <col min="8193" max="8193" width="9.75" style="16" customWidth="1"/>
    <col min="8194" max="8194" width="11.375" style="16" customWidth="1"/>
    <col min="8195" max="8195" width="9.75" style="16" customWidth="1"/>
    <col min="8196" max="8196" width="11.5" style="16" customWidth="1"/>
    <col min="8197" max="8200" width="11.375" style="16" customWidth="1"/>
    <col min="8201" max="8201" width="9.375" style="16" customWidth="1"/>
    <col min="8202" max="8203" width="11.375" style="16" customWidth="1"/>
    <col min="8204" max="8204" width="10.375" style="16" customWidth="1"/>
    <col min="8205" max="8205" width="11.5" style="16" customWidth="1"/>
    <col min="8206" max="8206" width="11.375" style="16" customWidth="1"/>
    <col min="8207" max="8207" width="15.25" style="16" customWidth="1"/>
    <col min="8208" max="8208" width="11.5" style="16" customWidth="1"/>
    <col min="8209" max="8209" width="9.375" style="16" customWidth="1"/>
    <col min="8210" max="8211" width="10.375" style="16" customWidth="1"/>
    <col min="8212" max="8212" width="9.375" style="16" customWidth="1"/>
    <col min="8213" max="8213" width="13.375" style="16" customWidth="1"/>
    <col min="8214" max="8214" width="10.375" style="16" customWidth="1"/>
    <col min="8215" max="8215" width="11.5" style="16" customWidth="1"/>
    <col min="8216" max="8216" width="9.75" style="16" customWidth="1"/>
    <col min="8217" max="8217" width="10.375" style="16" customWidth="1"/>
    <col min="8218" max="8218" width="11.5" style="16" customWidth="1"/>
    <col min="8219" max="8219" width="6.375" style="16" customWidth="1"/>
    <col min="8220" max="8221" width="9.75" style="16" customWidth="1"/>
    <col min="8222" max="8222" width="8" style="16" customWidth="1"/>
    <col min="8223" max="8257" width="9" style="16" hidden="1" customWidth="1"/>
    <col min="8258" max="8258" width="0.625" style="16" customWidth="1"/>
    <col min="8259" max="8272" width="9" style="16" hidden="1" customWidth="1"/>
    <col min="8273" max="8448" width="9" style="16"/>
    <col min="8449" max="8449" width="9.75" style="16" customWidth="1"/>
    <col min="8450" max="8450" width="11.375" style="16" customWidth="1"/>
    <col min="8451" max="8451" width="9.75" style="16" customWidth="1"/>
    <col min="8452" max="8452" width="11.5" style="16" customWidth="1"/>
    <col min="8453" max="8456" width="11.375" style="16" customWidth="1"/>
    <col min="8457" max="8457" width="9.375" style="16" customWidth="1"/>
    <col min="8458" max="8459" width="11.375" style="16" customWidth="1"/>
    <col min="8460" max="8460" width="10.375" style="16" customWidth="1"/>
    <col min="8461" max="8461" width="11.5" style="16" customWidth="1"/>
    <col min="8462" max="8462" width="11.375" style="16" customWidth="1"/>
    <col min="8463" max="8463" width="15.25" style="16" customWidth="1"/>
    <col min="8464" max="8464" width="11.5" style="16" customWidth="1"/>
    <col min="8465" max="8465" width="9.375" style="16" customWidth="1"/>
    <col min="8466" max="8467" width="10.375" style="16" customWidth="1"/>
    <col min="8468" max="8468" width="9.375" style="16" customWidth="1"/>
    <col min="8469" max="8469" width="13.375" style="16" customWidth="1"/>
    <col min="8470" max="8470" width="10.375" style="16" customWidth="1"/>
    <col min="8471" max="8471" width="11.5" style="16" customWidth="1"/>
    <col min="8472" max="8472" width="9.75" style="16" customWidth="1"/>
    <col min="8473" max="8473" width="10.375" style="16" customWidth="1"/>
    <col min="8474" max="8474" width="11.5" style="16" customWidth="1"/>
    <col min="8475" max="8475" width="6.375" style="16" customWidth="1"/>
    <col min="8476" max="8477" width="9.75" style="16" customWidth="1"/>
    <col min="8478" max="8478" width="8" style="16" customWidth="1"/>
    <col min="8479" max="8513" width="9" style="16" hidden="1" customWidth="1"/>
    <col min="8514" max="8514" width="0.625" style="16" customWidth="1"/>
    <col min="8515" max="8528" width="9" style="16" hidden="1" customWidth="1"/>
    <col min="8529" max="8704" width="9" style="16"/>
    <col min="8705" max="8705" width="9.75" style="16" customWidth="1"/>
    <col min="8706" max="8706" width="11.375" style="16" customWidth="1"/>
    <col min="8707" max="8707" width="9.75" style="16" customWidth="1"/>
    <col min="8708" max="8708" width="11.5" style="16" customWidth="1"/>
    <col min="8709" max="8712" width="11.375" style="16" customWidth="1"/>
    <col min="8713" max="8713" width="9.375" style="16" customWidth="1"/>
    <col min="8714" max="8715" width="11.375" style="16" customWidth="1"/>
    <col min="8716" max="8716" width="10.375" style="16" customWidth="1"/>
    <col min="8717" max="8717" width="11.5" style="16" customWidth="1"/>
    <col min="8718" max="8718" width="11.375" style="16" customWidth="1"/>
    <col min="8719" max="8719" width="15.25" style="16" customWidth="1"/>
    <col min="8720" max="8720" width="11.5" style="16" customWidth="1"/>
    <col min="8721" max="8721" width="9.375" style="16" customWidth="1"/>
    <col min="8722" max="8723" width="10.375" style="16" customWidth="1"/>
    <col min="8724" max="8724" width="9.375" style="16" customWidth="1"/>
    <col min="8725" max="8725" width="13.375" style="16" customWidth="1"/>
    <col min="8726" max="8726" width="10.375" style="16" customWidth="1"/>
    <col min="8727" max="8727" width="11.5" style="16" customWidth="1"/>
    <col min="8728" max="8728" width="9.75" style="16" customWidth="1"/>
    <col min="8729" max="8729" width="10.375" style="16" customWidth="1"/>
    <col min="8730" max="8730" width="11.5" style="16" customWidth="1"/>
    <col min="8731" max="8731" width="6.375" style="16" customWidth="1"/>
    <col min="8732" max="8733" width="9.75" style="16" customWidth="1"/>
    <col min="8734" max="8734" width="8" style="16" customWidth="1"/>
    <col min="8735" max="8769" width="9" style="16" hidden="1" customWidth="1"/>
    <col min="8770" max="8770" width="0.625" style="16" customWidth="1"/>
    <col min="8771" max="8784" width="9" style="16" hidden="1" customWidth="1"/>
    <col min="8785" max="8960" width="9" style="16"/>
    <col min="8961" max="8961" width="9.75" style="16" customWidth="1"/>
    <col min="8962" max="8962" width="11.375" style="16" customWidth="1"/>
    <col min="8963" max="8963" width="9.75" style="16" customWidth="1"/>
    <col min="8964" max="8964" width="11.5" style="16" customWidth="1"/>
    <col min="8965" max="8968" width="11.375" style="16" customWidth="1"/>
    <col min="8969" max="8969" width="9.375" style="16" customWidth="1"/>
    <col min="8970" max="8971" width="11.375" style="16" customWidth="1"/>
    <col min="8972" max="8972" width="10.375" style="16" customWidth="1"/>
    <col min="8973" max="8973" width="11.5" style="16" customWidth="1"/>
    <col min="8974" max="8974" width="11.375" style="16" customWidth="1"/>
    <col min="8975" max="8975" width="15.25" style="16" customWidth="1"/>
    <col min="8976" max="8976" width="11.5" style="16" customWidth="1"/>
    <col min="8977" max="8977" width="9.375" style="16" customWidth="1"/>
    <col min="8978" max="8979" width="10.375" style="16" customWidth="1"/>
    <col min="8980" max="8980" width="9.375" style="16" customWidth="1"/>
    <col min="8981" max="8981" width="13.375" style="16" customWidth="1"/>
    <col min="8982" max="8982" width="10.375" style="16" customWidth="1"/>
    <col min="8983" max="8983" width="11.5" style="16" customWidth="1"/>
    <col min="8984" max="8984" width="9.75" style="16" customWidth="1"/>
    <col min="8985" max="8985" width="10.375" style="16" customWidth="1"/>
    <col min="8986" max="8986" width="11.5" style="16" customWidth="1"/>
    <col min="8987" max="8987" width="6.375" style="16" customWidth="1"/>
    <col min="8988" max="8989" width="9.75" style="16" customWidth="1"/>
    <col min="8990" max="8990" width="8" style="16" customWidth="1"/>
    <col min="8991" max="9025" width="9" style="16" hidden="1" customWidth="1"/>
    <col min="9026" max="9026" width="0.625" style="16" customWidth="1"/>
    <col min="9027" max="9040" width="9" style="16" hidden="1" customWidth="1"/>
    <col min="9041" max="9216" width="9" style="16"/>
    <col min="9217" max="9217" width="9.75" style="16" customWidth="1"/>
    <col min="9218" max="9218" width="11.375" style="16" customWidth="1"/>
    <col min="9219" max="9219" width="9.75" style="16" customWidth="1"/>
    <col min="9220" max="9220" width="11.5" style="16" customWidth="1"/>
    <col min="9221" max="9224" width="11.375" style="16" customWidth="1"/>
    <col min="9225" max="9225" width="9.375" style="16" customWidth="1"/>
    <col min="9226" max="9227" width="11.375" style="16" customWidth="1"/>
    <col min="9228" max="9228" width="10.375" style="16" customWidth="1"/>
    <col min="9229" max="9229" width="11.5" style="16" customWidth="1"/>
    <col min="9230" max="9230" width="11.375" style="16" customWidth="1"/>
    <col min="9231" max="9231" width="15.25" style="16" customWidth="1"/>
    <col min="9232" max="9232" width="11.5" style="16" customWidth="1"/>
    <col min="9233" max="9233" width="9.375" style="16" customWidth="1"/>
    <col min="9234" max="9235" width="10.375" style="16" customWidth="1"/>
    <col min="9236" max="9236" width="9.375" style="16" customWidth="1"/>
    <col min="9237" max="9237" width="13.375" style="16" customWidth="1"/>
    <col min="9238" max="9238" width="10.375" style="16" customWidth="1"/>
    <col min="9239" max="9239" width="11.5" style="16" customWidth="1"/>
    <col min="9240" max="9240" width="9.75" style="16" customWidth="1"/>
    <col min="9241" max="9241" width="10.375" style="16" customWidth="1"/>
    <col min="9242" max="9242" width="11.5" style="16" customWidth="1"/>
    <col min="9243" max="9243" width="6.375" style="16" customWidth="1"/>
    <col min="9244" max="9245" width="9.75" style="16" customWidth="1"/>
    <col min="9246" max="9246" width="8" style="16" customWidth="1"/>
    <col min="9247" max="9281" width="9" style="16" hidden="1" customWidth="1"/>
    <col min="9282" max="9282" width="0.625" style="16" customWidth="1"/>
    <col min="9283" max="9296" width="9" style="16" hidden="1" customWidth="1"/>
    <col min="9297" max="9472" width="9" style="16"/>
    <col min="9473" max="9473" width="9.75" style="16" customWidth="1"/>
    <col min="9474" max="9474" width="11.375" style="16" customWidth="1"/>
    <col min="9475" max="9475" width="9.75" style="16" customWidth="1"/>
    <col min="9476" max="9476" width="11.5" style="16" customWidth="1"/>
    <col min="9477" max="9480" width="11.375" style="16" customWidth="1"/>
    <col min="9481" max="9481" width="9.375" style="16" customWidth="1"/>
    <col min="9482" max="9483" width="11.375" style="16" customWidth="1"/>
    <col min="9484" max="9484" width="10.375" style="16" customWidth="1"/>
    <col min="9485" max="9485" width="11.5" style="16" customWidth="1"/>
    <col min="9486" max="9486" width="11.375" style="16" customWidth="1"/>
    <col min="9487" max="9487" width="15.25" style="16" customWidth="1"/>
    <col min="9488" max="9488" width="11.5" style="16" customWidth="1"/>
    <col min="9489" max="9489" width="9.375" style="16" customWidth="1"/>
    <col min="9490" max="9491" width="10.375" style="16" customWidth="1"/>
    <col min="9492" max="9492" width="9.375" style="16" customWidth="1"/>
    <col min="9493" max="9493" width="13.375" style="16" customWidth="1"/>
    <col min="9494" max="9494" width="10.375" style="16" customWidth="1"/>
    <col min="9495" max="9495" width="11.5" style="16" customWidth="1"/>
    <col min="9496" max="9496" width="9.75" style="16" customWidth="1"/>
    <col min="9497" max="9497" width="10.375" style="16" customWidth="1"/>
    <col min="9498" max="9498" width="11.5" style="16" customWidth="1"/>
    <col min="9499" max="9499" width="6.375" style="16" customWidth="1"/>
    <col min="9500" max="9501" width="9.75" style="16" customWidth="1"/>
    <col min="9502" max="9502" width="8" style="16" customWidth="1"/>
    <col min="9503" max="9537" width="9" style="16" hidden="1" customWidth="1"/>
    <col min="9538" max="9538" width="0.625" style="16" customWidth="1"/>
    <col min="9539" max="9552" width="9" style="16" hidden="1" customWidth="1"/>
    <col min="9553" max="9728" width="9" style="16"/>
    <col min="9729" max="9729" width="9.75" style="16" customWidth="1"/>
    <col min="9730" max="9730" width="11.375" style="16" customWidth="1"/>
    <col min="9731" max="9731" width="9.75" style="16" customWidth="1"/>
    <col min="9732" max="9732" width="11.5" style="16" customWidth="1"/>
    <col min="9733" max="9736" width="11.375" style="16" customWidth="1"/>
    <col min="9737" max="9737" width="9.375" style="16" customWidth="1"/>
    <col min="9738" max="9739" width="11.375" style="16" customWidth="1"/>
    <col min="9740" max="9740" width="10.375" style="16" customWidth="1"/>
    <col min="9741" max="9741" width="11.5" style="16" customWidth="1"/>
    <col min="9742" max="9742" width="11.375" style="16" customWidth="1"/>
    <col min="9743" max="9743" width="15.25" style="16" customWidth="1"/>
    <col min="9744" max="9744" width="11.5" style="16" customWidth="1"/>
    <col min="9745" max="9745" width="9.375" style="16" customWidth="1"/>
    <col min="9746" max="9747" width="10.375" style="16" customWidth="1"/>
    <col min="9748" max="9748" width="9.375" style="16" customWidth="1"/>
    <col min="9749" max="9749" width="13.375" style="16" customWidth="1"/>
    <col min="9750" max="9750" width="10.375" style="16" customWidth="1"/>
    <col min="9751" max="9751" width="11.5" style="16" customWidth="1"/>
    <col min="9752" max="9752" width="9.75" style="16" customWidth="1"/>
    <col min="9753" max="9753" width="10.375" style="16" customWidth="1"/>
    <col min="9754" max="9754" width="11.5" style="16" customWidth="1"/>
    <col min="9755" max="9755" width="6.375" style="16" customWidth="1"/>
    <col min="9756" max="9757" width="9.75" style="16" customWidth="1"/>
    <col min="9758" max="9758" width="8" style="16" customWidth="1"/>
    <col min="9759" max="9793" width="9" style="16" hidden="1" customWidth="1"/>
    <col min="9794" max="9794" width="0.625" style="16" customWidth="1"/>
    <col min="9795" max="9808" width="9" style="16" hidden="1" customWidth="1"/>
    <col min="9809" max="9984" width="9" style="16"/>
    <col min="9985" max="9985" width="9.75" style="16" customWidth="1"/>
    <col min="9986" max="9986" width="11.375" style="16" customWidth="1"/>
    <col min="9987" max="9987" width="9.75" style="16" customWidth="1"/>
    <col min="9988" max="9988" width="11.5" style="16" customWidth="1"/>
    <col min="9989" max="9992" width="11.375" style="16" customWidth="1"/>
    <col min="9993" max="9993" width="9.375" style="16" customWidth="1"/>
    <col min="9994" max="9995" width="11.375" style="16" customWidth="1"/>
    <col min="9996" max="9996" width="10.375" style="16" customWidth="1"/>
    <col min="9997" max="9997" width="11.5" style="16" customWidth="1"/>
    <col min="9998" max="9998" width="11.375" style="16" customWidth="1"/>
    <col min="9999" max="9999" width="15.25" style="16" customWidth="1"/>
    <col min="10000" max="10000" width="11.5" style="16" customWidth="1"/>
    <col min="10001" max="10001" width="9.375" style="16" customWidth="1"/>
    <col min="10002" max="10003" width="10.375" style="16" customWidth="1"/>
    <col min="10004" max="10004" width="9.375" style="16" customWidth="1"/>
    <col min="10005" max="10005" width="13.375" style="16" customWidth="1"/>
    <col min="10006" max="10006" width="10.375" style="16" customWidth="1"/>
    <col min="10007" max="10007" width="11.5" style="16" customWidth="1"/>
    <col min="10008" max="10008" width="9.75" style="16" customWidth="1"/>
    <col min="10009" max="10009" width="10.375" style="16" customWidth="1"/>
    <col min="10010" max="10010" width="11.5" style="16" customWidth="1"/>
    <col min="10011" max="10011" width="6.375" style="16" customWidth="1"/>
    <col min="10012" max="10013" width="9.75" style="16" customWidth="1"/>
    <col min="10014" max="10014" width="8" style="16" customWidth="1"/>
    <col min="10015" max="10049" width="9" style="16" hidden="1" customWidth="1"/>
    <col min="10050" max="10050" width="0.625" style="16" customWidth="1"/>
    <col min="10051" max="10064" width="9" style="16" hidden="1" customWidth="1"/>
    <col min="10065" max="10240" width="9" style="16"/>
    <col min="10241" max="10241" width="9.75" style="16" customWidth="1"/>
    <col min="10242" max="10242" width="11.375" style="16" customWidth="1"/>
    <col min="10243" max="10243" width="9.75" style="16" customWidth="1"/>
    <col min="10244" max="10244" width="11.5" style="16" customWidth="1"/>
    <col min="10245" max="10248" width="11.375" style="16" customWidth="1"/>
    <col min="10249" max="10249" width="9.375" style="16" customWidth="1"/>
    <col min="10250" max="10251" width="11.375" style="16" customWidth="1"/>
    <col min="10252" max="10252" width="10.375" style="16" customWidth="1"/>
    <col min="10253" max="10253" width="11.5" style="16" customWidth="1"/>
    <col min="10254" max="10254" width="11.375" style="16" customWidth="1"/>
    <col min="10255" max="10255" width="15.25" style="16" customWidth="1"/>
    <col min="10256" max="10256" width="11.5" style="16" customWidth="1"/>
    <col min="10257" max="10257" width="9.375" style="16" customWidth="1"/>
    <col min="10258" max="10259" width="10.375" style="16" customWidth="1"/>
    <col min="10260" max="10260" width="9.375" style="16" customWidth="1"/>
    <col min="10261" max="10261" width="13.375" style="16" customWidth="1"/>
    <col min="10262" max="10262" width="10.375" style="16" customWidth="1"/>
    <col min="10263" max="10263" width="11.5" style="16" customWidth="1"/>
    <col min="10264" max="10264" width="9.75" style="16" customWidth="1"/>
    <col min="10265" max="10265" width="10.375" style="16" customWidth="1"/>
    <col min="10266" max="10266" width="11.5" style="16" customWidth="1"/>
    <col min="10267" max="10267" width="6.375" style="16" customWidth="1"/>
    <col min="10268" max="10269" width="9.75" style="16" customWidth="1"/>
    <col min="10270" max="10270" width="8" style="16" customWidth="1"/>
    <col min="10271" max="10305" width="9" style="16" hidden="1" customWidth="1"/>
    <col min="10306" max="10306" width="0.625" style="16" customWidth="1"/>
    <col min="10307" max="10320" width="9" style="16" hidden="1" customWidth="1"/>
    <col min="10321" max="10496" width="9" style="16"/>
    <col min="10497" max="10497" width="9.75" style="16" customWidth="1"/>
    <col min="10498" max="10498" width="11.375" style="16" customWidth="1"/>
    <col min="10499" max="10499" width="9.75" style="16" customWidth="1"/>
    <col min="10500" max="10500" width="11.5" style="16" customWidth="1"/>
    <col min="10501" max="10504" width="11.375" style="16" customWidth="1"/>
    <col min="10505" max="10505" width="9.375" style="16" customWidth="1"/>
    <col min="10506" max="10507" width="11.375" style="16" customWidth="1"/>
    <col min="10508" max="10508" width="10.375" style="16" customWidth="1"/>
    <col min="10509" max="10509" width="11.5" style="16" customWidth="1"/>
    <col min="10510" max="10510" width="11.375" style="16" customWidth="1"/>
    <col min="10511" max="10511" width="15.25" style="16" customWidth="1"/>
    <col min="10512" max="10512" width="11.5" style="16" customWidth="1"/>
    <col min="10513" max="10513" width="9.375" style="16" customWidth="1"/>
    <col min="10514" max="10515" width="10.375" style="16" customWidth="1"/>
    <col min="10516" max="10516" width="9.375" style="16" customWidth="1"/>
    <col min="10517" max="10517" width="13.375" style="16" customWidth="1"/>
    <col min="10518" max="10518" width="10.375" style="16" customWidth="1"/>
    <col min="10519" max="10519" width="11.5" style="16" customWidth="1"/>
    <col min="10520" max="10520" width="9.75" style="16" customWidth="1"/>
    <col min="10521" max="10521" width="10.375" style="16" customWidth="1"/>
    <col min="10522" max="10522" width="11.5" style="16" customWidth="1"/>
    <col min="10523" max="10523" width="6.375" style="16" customWidth="1"/>
    <col min="10524" max="10525" width="9.75" style="16" customWidth="1"/>
    <col min="10526" max="10526" width="8" style="16" customWidth="1"/>
    <col min="10527" max="10561" width="9" style="16" hidden="1" customWidth="1"/>
    <col min="10562" max="10562" width="0.625" style="16" customWidth="1"/>
    <col min="10563" max="10576" width="9" style="16" hidden="1" customWidth="1"/>
    <col min="10577" max="10752" width="9" style="16"/>
    <col min="10753" max="10753" width="9.75" style="16" customWidth="1"/>
    <col min="10754" max="10754" width="11.375" style="16" customWidth="1"/>
    <col min="10755" max="10755" width="9.75" style="16" customWidth="1"/>
    <col min="10756" max="10756" width="11.5" style="16" customWidth="1"/>
    <col min="10757" max="10760" width="11.375" style="16" customWidth="1"/>
    <col min="10761" max="10761" width="9.375" style="16" customWidth="1"/>
    <col min="10762" max="10763" width="11.375" style="16" customWidth="1"/>
    <col min="10764" max="10764" width="10.375" style="16" customWidth="1"/>
    <col min="10765" max="10765" width="11.5" style="16" customWidth="1"/>
    <col min="10766" max="10766" width="11.375" style="16" customWidth="1"/>
    <col min="10767" max="10767" width="15.25" style="16" customWidth="1"/>
    <col min="10768" max="10768" width="11.5" style="16" customWidth="1"/>
    <col min="10769" max="10769" width="9.375" style="16" customWidth="1"/>
    <col min="10770" max="10771" width="10.375" style="16" customWidth="1"/>
    <col min="10772" max="10772" width="9.375" style="16" customWidth="1"/>
    <col min="10773" max="10773" width="13.375" style="16" customWidth="1"/>
    <col min="10774" max="10774" width="10.375" style="16" customWidth="1"/>
    <col min="10775" max="10775" width="11.5" style="16" customWidth="1"/>
    <col min="10776" max="10776" width="9.75" style="16" customWidth="1"/>
    <col min="10777" max="10777" width="10.375" style="16" customWidth="1"/>
    <col min="10778" max="10778" width="11.5" style="16" customWidth="1"/>
    <col min="10779" max="10779" width="6.375" style="16" customWidth="1"/>
    <col min="10780" max="10781" width="9.75" style="16" customWidth="1"/>
    <col min="10782" max="10782" width="8" style="16" customWidth="1"/>
    <col min="10783" max="10817" width="9" style="16" hidden="1" customWidth="1"/>
    <col min="10818" max="10818" width="0.625" style="16" customWidth="1"/>
    <col min="10819" max="10832" width="9" style="16" hidden="1" customWidth="1"/>
    <col min="10833" max="11008" width="9" style="16"/>
    <col min="11009" max="11009" width="9.75" style="16" customWidth="1"/>
    <col min="11010" max="11010" width="11.375" style="16" customWidth="1"/>
    <col min="11011" max="11011" width="9.75" style="16" customWidth="1"/>
    <col min="11012" max="11012" width="11.5" style="16" customWidth="1"/>
    <col min="11013" max="11016" width="11.375" style="16" customWidth="1"/>
    <col min="11017" max="11017" width="9.375" style="16" customWidth="1"/>
    <col min="11018" max="11019" width="11.375" style="16" customWidth="1"/>
    <col min="11020" max="11020" width="10.375" style="16" customWidth="1"/>
    <col min="11021" max="11021" width="11.5" style="16" customWidth="1"/>
    <col min="11022" max="11022" width="11.375" style="16" customWidth="1"/>
    <col min="11023" max="11023" width="15.25" style="16" customWidth="1"/>
    <col min="11024" max="11024" width="11.5" style="16" customWidth="1"/>
    <col min="11025" max="11025" width="9.375" style="16" customWidth="1"/>
    <col min="11026" max="11027" width="10.375" style="16" customWidth="1"/>
    <col min="11028" max="11028" width="9.375" style="16" customWidth="1"/>
    <col min="11029" max="11029" width="13.375" style="16" customWidth="1"/>
    <col min="11030" max="11030" width="10.375" style="16" customWidth="1"/>
    <col min="11031" max="11031" width="11.5" style="16" customWidth="1"/>
    <col min="11032" max="11032" width="9.75" style="16" customWidth="1"/>
    <col min="11033" max="11033" width="10.375" style="16" customWidth="1"/>
    <col min="11034" max="11034" width="11.5" style="16" customWidth="1"/>
    <col min="11035" max="11035" width="6.375" style="16" customWidth="1"/>
    <col min="11036" max="11037" width="9.75" style="16" customWidth="1"/>
    <col min="11038" max="11038" width="8" style="16" customWidth="1"/>
    <col min="11039" max="11073" width="9" style="16" hidden="1" customWidth="1"/>
    <col min="11074" max="11074" width="0.625" style="16" customWidth="1"/>
    <col min="11075" max="11088" width="9" style="16" hidden="1" customWidth="1"/>
    <col min="11089" max="11264" width="9" style="16"/>
    <col min="11265" max="11265" width="9.75" style="16" customWidth="1"/>
    <col min="11266" max="11266" width="11.375" style="16" customWidth="1"/>
    <col min="11267" max="11267" width="9.75" style="16" customWidth="1"/>
    <col min="11268" max="11268" width="11.5" style="16" customWidth="1"/>
    <col min="11269" max="11272" width="11.375" style="16" customWidth="1"/>
    <col min="11273" max="11273" width="9.375" style="16" customWidth="1"/>
    <col min="11274" max="11275" width="11.375" style="16" customWidth="1"/>
    <col min="11276" max="11276" width="10.375" style="16" customWidth="1"/>
    <col min="11277" max="11277" width="11.5" style="16" customWidth="1"/>
    <col min="11278" max="11278" width="11.375" style="16" customWidth="1"/>
    <col min="11279" max="11279" width="15.25" style="16" customWidth="1"/>
    <col min="11280" max="11280" width="11.5" style="16" customWidth="1"/>
    <col min="11281" max="11281" width="9.375" style="16" customWidth="1"/>
    <col min="11282" max="11283" width="10.375" style="16" customWidth="1"/>
    <col min="11284" max="11284" width="9.375" style="16" customWidth="1"/>
    <col min="11285" max="11285" width="13.375" style="16" customWidth="1"/>
    <col min="11286" max="11286" width="10.375" style="16" customWidth="1"/>
    <col min="11287" max="11287" width="11.5" style="16" customWidth="1"/>
    <col min="11288" max="11288" width="9.75" style="16" customWidth="1"/>
    <col min="11289" max="11289" width="10.375" style="16" customWidth="1"/>
    <col min="11290" max="11290" width="11.5" style="16" customWidth="1"/>
    <col min="11291" max="11291" width="6.375" style="16" customWidth="1"/>
    <col min="11292" max="11293" width="9.75" style="16" customWidth="1"/>
    <col min="11294" max="11294" width="8" style="16" customWidth="1"/>
    <col min="11295" max="11329" width="9" style="16" hidden="1" customWidth="1"/>
    <col min="11330" max="11330" width="0.625" style="16" customWidth="1"/>
    <col min="11331" max="11344" width="9" style="16" hidden="1" customWidth="1"/>
    <col min="11345" max="11520" width="9" style="16"/>
    <col min="11521" max="11521" width="9.75" style="16" customWidth="1"/>
    <col min="11522" max="11522" width="11.375" style="16" customWidth="1"/>
    <col min="11523" max="11523" width="9.75" style="16" customWidth="1"/>
    <col min="11524" max="11524" width="11.5" style="16" customWidth="1"/>
    <col min="11525" max="11528" width="11.375" style="16" customWidth="1"/>
    <col min="11529" max="11529" width="9.375" style="16" customWidth="1"/>
    <col min="11530" max="11531" width="11.375" style="16" customWidth="1"/>
    <col min="11532" max="11532" width="10.375" style="16" customWidth="1"/>
    <col min="11533" max="11533" width="11.5" style="16" customWidth="1"/>
    <col min="11534" max="11534" width="11.375" style="16" customWidth="1"/>
    <col min="11535" max="11535" width="15.25" style="16" customWidth="1"/>
    <col min="11536" max="11536" width="11.5" style="16" customWidth="1"/>
    <col min="11537" max="11537" width="9.375" style="16" customWidth="1"/>
    <col min="11538" max="11539" width="10.375" style="16" customWidth="1"/>
    <col min="11540" max="11540" width="9.375" style="16" customWidth="1"/>
    <col min="11541" max="11541" width="13.375" style="16" customWidth="1"/>
    <col min="11542" max="11542" width="10.375" style="16" customWidth="1"/>
    <col min="11543" max="11543" width="11.5" style="16" customWidth="1"/>
    <col min="11544" max="11544" width="9.75" style="16" customWidth="1"/>
    <col min="11545" max="11545" width="10.375" style="16" customWidth="1"/>
    <col min="11546" max="11546" width="11.5" style="16" customWidth="1"/>
    <col min="11547" max="11547" width="6.375" style="16" customWidth="1"/>
    <col min="11548" max="11549" width="9.75" style="16" customWidth="1"/>
    <col min="11550" max="11550" width="8" style="16" customWidth="1"/>
    <col min="11551" max="11585" width="9" style="16" hidden="1" customWidth="1"/>
    <col min="11586" max="11586" width="0.625" style="16" customWidth="1"/>
    <col min="11587" max="11600" width="9" style="16" hidden="1" customWidth="1"/>
    <col min="11601" max="11776" width="9" style="16"/>
    <col min="11777" max="11777" width="9.75" style="16" customWidth="1"/>
    <col min="11778" max="11778" width="11.375" style="16" customWidth="1"/>
    <col min="11779" max="11779" width="9.75" style="16" customWidth="1"/>
    <col min="11780" max="11780" width="11.5" style="16" customWidth="1"/>
    <col min="11781" max="11784" width="11.375" style="16" customWidth="1"/>
    <col min="11785" max="11785" width="9.375" style="16" customWidth="1"/>
    <col min="11786" max="11787" width="11.375" style="16" customWidth="1"/>
    <col min="11788" max="11788" width="10.375" style="16" customWidth="1"/>
    <col min="11789" max="11789" width="11.5" style="16" customWidth="1"/>
    <col min="11790" max="11790" width="11.375" style="16" customWidth="1"/>
    <col min="11791" max="11791" width="15.25" style="16" customWidth="1"/>
    <col min="11792" max="11792" width="11.5" style="16" customWidth="1"/>
    <col min="11793" max="11793" width="9.375" style="16" customWidth="1"/>
    <col min="11794" max="11795" width="10.375" style="16" customWidth="1"/>
    <col min="11796" max="11796" width="9.375" style="16" customWidth="1"/>
    <col min="11797" max="11797" width="13.375" style="16" customWidth="1"/>
    <col min="11798" max="11798" width="10.375" style="16" customWidth="1"/>
    <col min="11799" max="11799" width="11.5" style="16" customWidth="1"/>
    <col min="11800" max="11800" width="9.75" style="16" customWidth="1"/>
    <col min="11801" max="11801" width="10.375" style="16" customWidth="1"/>
    <col min="11802" max="11802" width="11.5" style="16" customWidth="1"/>
    <col min="11803" max="11803" width="6.375" style="16" customWidth="1"/>
    <col min="11804" max="11805" width="9.75" style="16" customWidth="1"/>
    <col min="11806" max="11806" width="8" style="16" customWidth="1"/>
    <col min="11807" max="11841" width="9" style="16" hidden="1" customWidth="1"/>
    <col min="11842" max="11842" width="0.625" style="16" customWidth="1"/>
    <col min="11843" max="11856" width="9" style="16" hidden="1" customWidth="1"/>
    <col min="11857" max="12032" width="9" style="16"/>
    <col min="12033" max="12033" width="9.75" style="16" customWidth="1"/>
    <col min="12034" max="12034" width="11.375" style="16" customWidth="1"/>
    <col min="12035" max="12035" width="9.75" style="16" customWidth="1"/>
    <col min="12036" max="12036" width="11.5" style="16" customWidth="1"/>
    <col min="12037" max="12040" width="11.375" style="16" customWidth="1"/>
    <col min="12041" max="12041" width="9.375" style="16" customWidth="1"/>
    <col min="12042" max="12043" width="11.375" style="16" customWidth="1"/>
    <col min="12044" max="12044" width="10.375" style="16" customWidth="1"/>
    <col min="12045" max="12045" width="11.5" style="16" customWidth="1"/>
    <col min="12046" max="12046" width="11.375" style="16" customWidth="1"/>
    <col min="12047" max="12047" width="15.25" style="16" customWidth="1"/>
    <col min="12048" max="12048" width="11.5" style="16" customWidth="1"/>
    <col min="12049" max="12049" width="9.375" style="16" customWidth="1"/>
    <col min="12050" max="12051" width="10.375" style="16" customWidth="1"/>
    <col min="12052" max="12052" width="9.375" style="16" customWidth="1"/>
    <col min="12053" max="12053" width="13.375" style="16" customWidth="1"/>
    <col min="12054" max="12054" width="10.375" style="16" customWidth="1"/>
    <col min="12055" max="12055" width="11.5" style="16" customWidth="1"/>
    <col min="12056" max="12056" width="9.75" style="16" customWidth="1"/>
    <col min="12057" max="12057" width="10.375" style="16" customWidth="1"/>
    <col min="12058" max="12058" width="11.5" style="16" customWidth="1"/>
    <col min="12059" max="12059" width="6.375" style="16" customWidth="1"/>
    <col min="12060" max="12061" width="9.75" style="16" customWidth="1"/>
    <col min="12062" max="12062" width="8" style="16" customWidth="1"/>
    <col min="12063" max="12097" width="9" style="16" hidden="1" customWidth="1"/>
    <col min="12098" max="12098" width="0.625" style="16" customWidth="1"/>
    <col min="12099" max="12112" width="9" style="16" hidden="1" customWidth="1"/>
    <col min="12113" max="12288" width="9" style="16"/>
    <col min="12289" max="12289" width="9.75" style="16" customWidth="1"/>
    <col min="12290" max="12290" width="11.375" style="16" customWidth="1"/>
    <col min="12291" max="12291" width="9.75" style="16" customWidth="1"/>
    <col min="12292" max="12292" width="11.5" style="16" customWidth="1"/>
    <col min="12293" max="12296" width="11.375" style="16" customWidth="1"/>
    <col min="12297" max="12297" width="9.375" style="16" customWidth="1"/>
    <col min="12298" max="12299" width="11.375" style="16" customWidth="1"/>
    <col min="12300" max="12300" width="10.375" style="16" customWidth="1"/>
    <col min="12301" max="12301" width="11.5" style="16" customWidth="1"/>
    <col min="12302" max="12302" width="11.375" style="16" customWidth="1"/>
    <col min="12303" max="12303" width="15.25" style="16" customWidth="1"/>
    <col min="12304" max="12304" width="11.5" style="16" customWidth="1"/>
    <col min="12305" max="12305" width="9.375" style="16" customWidth="1"/>
    <col min="12306" max="12307" width="10.375" style="16" customWidth="1"/>
    <col min="12308" max="12308" width="9.375" style="16" customWidth="1"/>
    <col min="12309" max="12309" width="13.375" style="16" customWidth="1"/>
    <col min="12310" max="12310" width="10.375" style="16" customWidth="1"/>
    <col min="12311" max="12311" width="11.5" style="16" customWidth="1"/>
    <col min="12312" max="12312" width="9.75" style="16" customWidth="1"/>
    <col min="12313" max="12313" width="10.375" style="16" customWidth="1"/>
    <col min="12314" max="12314" width="11.5" style="16" customWidth="1"/>
    <col min="12315" max="12315" width="6.375" style="16" customWidth="1"/>
    <col min="12316" max="12317" width="9.75" style="16" customWidth="1"/>
    <col min="12318" max="12318" width="8" style="16" customWidth="1"/>
    <col min="12319" max="12353" width="9" style="16" hidden="1" customWidth="1"/>
    <col min="12354" max="12354" width="0.625" style="16" customWidth="1"/>
    <col min="12355" max="12368" width="9" style="16" hidden="1" customWidth="1"/>
    <col min="12369" max="12544" width="9" style="16"/>
    <col min="12545" max="12545" width="9.75" style="16" customWidth="1"/>
    <col min="12546" max="12546" width="11.375" style="16" customWidth="1"/>
    <col min="12547" max="12547" width="9.75" style="16" customWidth="1"/>
    <col min="12548" max="12548" width="11.5" style="16" customWidth="1"/>
    <col min="12549" max="12552" width="11.375" style="16" customWidth="1"/>
    <col min="12553" max="12553" width="9.375" style="16" customWidth="1"/>
    <col min="12554" max="12555" width="11.375" style="16" customWidth="1"/>
    <col min="12556" max="12556" width="10.375" style="16" customWidth="1"/>
    <col min="12557" max="12557" width="11.5" style="16" customWidth="1"/>
    <col min="12558" max="12558" width="11.375" style="16" customWidth="1"/>
    <col min="12559" max="12559" width="15.25" style="16" customWidth="1"/>
    <col min="12560" max="12560" width="11.5" style="16" customWidth="1"/>
    <col min="12561" max="12561" width="9.375" style="16" customWidth="1"/>
    <col min="12562" max="12563" width="10.375" style="16" customWidth="1"/>
    <col min="12564" max="12564" width="9.375" style="16" customWidth="1"/>
    <col min="12565" max="12565" width="13.375" style="16" customWidth="1"/>
    <col min="12566" max="12566" width="10.375" style="16" customWidth="1"/>
    <col min="12567" max="12567" width="11.5" style="16" customWidth="1"/>
    <col min="12568" max="12568" width="9.75" style="16" customWidth="1"/>
    <col min="12569" max="12569" width="10.375" style="16" customWidth="1"/>
    <col min="12570" max="12570" width="11.5" style="16" customWidth="1"/>
    <col min="12571" max="12571" width="6.375" style="16" customWidth="1"/>
    <col min="12572" max="12573" width="9.75" style="16" customWidth="1"/>
    <col min="12574" max="12574" width="8" style="16" customWidth="1"/>
    <col min="12575" max="12609" width="9" style="16" hidden="1" customWidth="1"/>
    <col min="12610" max="12610" width="0.625" style="16" customWidth="1"/>
    <col min="12611" max="12624" width="9" style="16" hidden="1" customWidth="1"/>
    <col min="12625" max="12800" width="9" style="16"/>
    <col min="12801" max="12801" width="9.75" style="16" customWidth="1"/>
    <col min="12802" max="12802" width="11.375" style="16" customWidth="1"/>
    <col min="12803" max="12803" width="9.75" style="16" customWidth="1"/>
    <col min="12804" max="12804" width="11.5" style="16" customWidth="1"/>
    <col min="12805" max="12808" width="11.375" style="16" customWidth="1"/>
    <col min="12809" max="12809" width="9.375" style="16" customWidth="1"/>
    <col min="12810" max="12811" width="11.375" style="16" customWidth="1"/>
    <col min="12812" max="12812" width="10.375" style="16" customWidth="1"/>
    <col min="12813" max="12813" width="11.5" style="16" customWidth="1"/>
    <col min="12814" max="12814" width="11.375" style="16" customWidth="1"/>
    <col min="12815" max="12815" width="15.25" style="16" customWidth="1"/>
    <col min="12816" max="12816" width="11.5" style="16" customWidth="1"/>
    <col min="12817" max="12817" width="9.375" style="16" customWidth="1"/>
    <col min="12818" max="12819" width="10.375" style="16" customWidth="1"/>
    <col min="12820" max="12820" width="9.375" style="16" customWidth="1"/>
    <col min="12821" max="12821" width="13.375" style="16" customWidth="1"/>
    <col min="12822" max="12822" width="10.375" style="16" customWidth="1"/>
    <col min="12823" max="12823" width="11.5" style="16" customWidth="1"/>
    <col min="12824" max="12824" width="9.75" style="16" customWidth="1"/>
    <col min="12825" max="12825" width="10.375" style="16" customWidth="1"/>
    <col min="12826" max="12826" width="11.5" style="16" customWidth="1"/>
    <col min="12827" max="12827" width="6.375" style="16" customWidth="1"/>
    <col min="12828" max="12829" width="9.75" style="16" customWidth="1"/>
    <col min="12830" max="12830" width="8" style="16" customWidth="1"/>
    <col min="12831" max="12865" width="9" style="16" hidden="1" customWidth="1"/>
    <col min="12866" max="12866" width="0.625" style="16" customWidth="1"/>
    <col min="12867" max="12880" width="9" style="16" hidden="1" customWidth="1"/>
    <col min="12881" max="13056" width="9" style="16"/>
    <col min="13057" max="13057" width="9.75" style="16" customWidth="1"/>
    <col min="13058" max="13058" width="11.375" style="16" customWidth="1"/>
    <col min="13059" max="13059" width="9.75" style="16" customWidth="1"/>
    <col min="13060" max="13060" width="11.5" style="16" customWidth="1"/>
    <col min="13061" max="13064" width="11.375" style="16" customWidth="1"/>
    <col min="13065" max="13065" width="9.375" style="16" customWidth="1"/>
    <col min="13066" max="13067" width="11.375" style="16" customWidth="1"/>
    <col min="13068" max="13068" width="10.375" style="16" customWidth="1"/>
    <col min="13069" max="13069" width="11.5" style="16" customWidth="1"/>
    <col min="13070" max="13070" width="11.375" style="16" customWidth="1"/>
    <col min="13071" max="13071" width="15.25" style="16" customWidth="1"/>
    <col min="13072" max="13072" width="11.5" style="16" customWidth="1"/>
    <col min="13073" max="13073" width="9.375" style="16" customWidth="1"/>
    <col min="13074" max="13075" width="10.375" style="16" customWidth="1"/>
    <col min="13076" max="13076" width="9.375" style="16" customWidth="1"/>
    <col min="13077" max="13077" width="13.375" style="16" customWidth="1"/>
    <col min="13078" max="13078" width="10.375" style="16" customWidth="1"/>
    <col min="13079" max="13079" width="11.5" style="16" customWidth="1"/>
    <col min="13080" max="13080" width="9.75" style="16" customWidth="1"/>
    <col min="13081" max="13081" width="10.375" style="16" customWidth="1"/>
    <col min="13082" max="13082" width="11.5" style="16" customWidth="1"/>
    <col min="13083" max="13083" width="6.375" style="16" customWidth="1"/>
    <col min="13084" max="13085" width="9.75" style="16" customWidth="1"/>
    <col min="13086" max="13086" width="8" style="16" customWidth="1"/>
    <col min="13087" max="13121" width="9" style="16" hidden="1" customWidth="1"/>
    <col min="13122" max="13122" width="0.625" style="16" customWidth="1"/>
    <col min="13123" max="13136" width="9" style="16" hidden="1" customWidth="1"/>
    <col min="13137" max="13312" width="9" style="16"/>
    <col min="13313" max="13313" width="9.75" style="16" customWidth="1"/>
    <col min="13314" max="13314" width="11.375" style="16" customWidth="1"/>
    <col min="13315" max="13315" width="9.75" style="16" customWidth="1"/>
    <col min="13316" max="13316" width="11.5" style="16" customWidth="1"/>
    <col min="13317" max="13320" width="11.375" style="16" customWidth="1"/>
    <col min="13321" max="13321" width="9.375" style="16" customWidth="1"/>
    <col min="13322" max="13323" width="11.375" style="16" customWidth="1"/>
    <col min="13324" max="13324" width="10.375" style="16" customWidth="1"/>
    <col min="13325" max="13325" width="11.5" style="16" customWidth="1"/>
    <col min="13326" max="13326" width="11.375" style="16" customWidth="1"/>
    <col min="13327" max="13327" width="15.25" style="16" customWidth="1"/>
    <col min="13328" max="13328" width="11.5" style="16" customWidth="1"/>
    <col min="13329" max="13329" width="9.375" style="16" customWidth="1"/>
    <col min="13330" max="13331" width="10.375" style="16" customWidth="1"/>
    <col min="13332" max="13332" width="9.375" style="16" customWidth="1"/>
    <col min="13333" max="13333" width="13.375" style="16" customWidth="1"/>
    <col min="13334" max="13334" width="10.375" style="16" customWidth="1"/>
    <col min="13335" max="13335" width="11.5" style="16" customWidth="1"/>
    <col min="13336" max="13336" width="9.75" style="16" customWidth="1"/>
    <col min="13337" max="13337" width="10.375" style="16" customWidth="1"/>
    <col min="13338" max="13338" width="11.5" style="16" customWidth="1"/>
    <col min="13339" max="13339" width="6.375" style="16" customWidth="1"/>
    <col min="13340" max="13341" width="9.75" style="16" customWidth="1"/>
    <col min="13342" max="13342" width="8" style="16" customWidth="1"/>
    <col min="13343" max="13377" width="9" style="16" hidden="1" customWidth="1"/>
    <col min="13378" max="13378" width="0.625" style="16" customWidth="1"/>
    <col min="13379" max="13392" width="9" style="16" hidden="1" customWidth="1"/>
    <col min="13393" max="13568" width="9" style="16"/>
    <col min="13569" max="13569" width="9.75" style="16" customWidth="1"/>
    <col min="13570" max="13570" width="11.375" style="16" customWidth="1"/>
    <col min="13571" max="13571" width="9.75" style="16" customWidth="1"/>
    <col min="13572" max="13572" width="11.5" style="16" customWidth="1"/>
    <col min="13573" max="13576" width="11.375" style="16" customWidth="1"/>
    <col min="13577" max="13577" width="9.375" style="16" customWidth="1"/>
    <col min="13578" max="13579" width="11.375" style="16" customWidth="1"/>
    <col min="13580" max="13580" width="10.375" style="16" customWidth="1"/>
    <col min="13581" max="13581" width="11.5" style="16" customWidth="1"/>
    <col min="13582" max="13582" width="11.375" style="16" customWidth="1"/>
    <col min="13583" max="13583" width="15.25" style="16" customWidth="1"/>
    <col min="13584" max="13584" width="11.5" style="16" customWidth="1"/>
    <col min="13585" max="13585" width="9.375" style="16" customWidth="1"/>
    <col min="13586" max="13587" width="10.375" style="16" customWidth="1"/>
    <col min="13588" max="13588" width="9.375" style="16" customWidth="1"/>
    <col min="13589" max="13589" width="13.375" style="16" customWidth="1"/>
    <col min="13590" max="13590" width="10.375" style="16" customWidth="1"/>
    <col min="13591" max="13591" width="11.5" style="16" customWidth="1"/>
    <col min="13592" max="13592" width="9.75" style="16" customWidth="1"/>
    <col min="13593" max="13593" width="10.375" style="16" customWidth="1"/>
    <col min="13594" max="13594" width="11.5" style="16" customWidth="1"/>
    <col min="13595" max="13595" width="6.375" style="16" customWidth="1"/>
    <col min="13596" max="13597" width="9.75" style="16" customWidth="1"/>
    <col min="13598" max="13598" width="8" style="16" customWidth="1"/>
    <col min="13599" max="13633" width="9" style="16" hidden="1" customWidth="1"/>
    <col min="13634" max="13634" width="0.625" style="16" customWidth="1"/>
    <col min="13635" max="13648" width="9" style="16" hidden="1" customWidth="1"/>
    <col min="13649" max="13824" width="9" style="16"/>
    <col min="13825" max="13825" width="9.75" style="16" customWidth="1"/>
    <col min="13826" max="13826" width="11.375" style="16" customWidth="1"/>
    <col min="13827" max="13827" width="9.75" style="16" customWidth="1"/>
    <col min="13828" max="13828" width="11.5" style="16" customWidth="1"/>
    <col min="13829" max="13832" width="11.375" style="16" customWidth="1"/>
    <col min="13833" max="13833" width="9.375" style="16" customWidth="1"/>
    <col min="13834" max="13835" width="11.375" style="16" customWidth="1"/>
    <col min="13836" max="13836" width="10.375" style="16" customWidth="1"/>
    <col min="13837" max="13837" width="11.5" style="16" customWidth="1"/>
    <col min="13838" max="13838" width="11.375" style="16" customWidth="1"/>
    <col min="13839" max="13839" width="15.25" style="16" customWidth="1"/>
    <col min="13840" max="13840" width="11.5" style="16" customWidth="1"/>
    <col min="13841" max="13841" width="9.375" style="16" customWidth="1"/>
    <col min="13842" max="13843" width="10.375" style="16" customWidth="1"/>
    <col min="13844" max="13844" width="9.375" style="16" customWidth="1"/>
    <col min="13845" max="13845" width="13.375" style="16" customWidth="1"/>
    <col min="13846" max="13846" width="10.375" style="16" customWidth="1"/>
    <col min="13847" max="13847" width="11.5" style="16" customWidth="1"/>
    <col min="13848" max="13848" width="9.75" style="16" customWidth="1"/>
    <col min="13849" max="13849" width="10.375" style="16" customWidth="1"/>
    <col min="13850" max="13850" width="11.5" style="16" customWidth="1"/>
    <col min="13851" max="13851" width="6.375" style="16" customWidth="1"/>
    <col min="13852" max="13853" width="9.75" style="16" customWidth="1"/>
    <col min="13854" max="13854" width="8" style="16" customWidth="1"/>
    <col min="13855" max="13889" width="9" style="16" hidden="1" customWidth="1"/>
    <col min="13890" max="13890" width="0.625" style="16" customWidth="1"/>
    <col min="13891" max="13904" width="9" style="16" hidden="1" customWidth="1"/>
    <col min="13905" max="14080" width="9" style="16"/>
    <col min="14081" max="14081" width="9.75" style="16" customWidth="1"/>
    <col min="14082" max="14082" width="11.375" style="16" customWidth="1"/>
    <col min="14083" max="14083" width="9.75" style="16" customWidth="1"/>
    <col min="14084" max="14084" width="11.5" style="16" customWidth="1"/>
    <col min="14085" max="14088" width="11.375" style="16" customWidth="1"/>
    <col min="14089" max="14089" width="9.375" style="16" customWidth="1"/>
    <col min="14090" max="14091" width="11.375" style="16" customWidth="1"/>
    <col min="14092" max="14092" width="10.375" style="16" customWidth="1"/>
    <col min="14093" max="14093" width="11.5" style="16" customWidth="1"/>
    <col min="14094" max="14094" width="11.375" style="16" customWidth="1"/>
    <col min="14095" max="14095" width="15.25" style="16" customWidth="1"/>
    <col min="14096" max="14096" width="11.5" style="16" customWidth="1"/>
    <col min="14097" max="14097" width="9.375" style="16" customWidth="1"/>
    <col min="14098" max="14099" width="10.375" style="16" customWidth="1"/>
    <col min="14100" max="14100" width="9.375" style="16" customWidth="1"/>
    <col min="14101" max="14101" width="13.375" style="16" customWidth="1"/>
    <col min="14102" max="14102" width="10.375" style="16" customWidth="1"/>
    <col min="14103" max="14103" width="11.5" style="16" customWidth="1"/>
    <col min="14104" max="14104" width="9.75" style="16" customWidth="1"/>
    <col min="14105" max="14105" width="10.375" style="16" customWidth="1"/>
    <col min="14106" max="14106" width="11.5" style="16" customWidth="1"/>
    <col min="14107" max="14107" width="6.375" style="16" customWidth="1"/>
    <col min="14108" max="14109" width="9.75" style="16" customWidth="1"/>
    <col min="14110" max="14110" width="8" style="16" customWidth="1"/>
    <col min="14111" max="14145" width="9" style="16" hidden="1" customWidth="1"/>
    <col min="14146" max="14146" width="0.625" style="16" customWidth="1"/>
    <col min="14147" max="14160" width="9" style="16" hidden="1" customWidth="1"/>
    <col min="14161" max="14336" width="9" style="16"/>
    <col min="14337" max="14337" width="9.75" style="16" customWidth="1"/>
    <col min="14338" max="14338" width="11.375" style="16" customWidth="1"/>
    <col min="14339" max="14339" width="9.75" style="16" customWidth="1"/>
    <col min="14340" max="14340" width="11.5" style="16" customWidth="1"/>
    <col min="14341" max="14344" width="11.375" style="16" customWidth="1"/>
    <col min="14345" max="14345" width="9.375" style="16" customWidth="1"/>
    <col min="14346" max="14347" width="11.375" style="16" customWidth="1"/>
    <col min="14348" max="14348" width="10.375" style="16" customWidth="1"/>
    <col min="14349" max="14349" width="11.5" style="16" customWidth="1"/>
    <col min="14350" max="14350" width="11.375" style="16" customWidth="1"/>
    <col min="14351" max="14351" width="15.25" style="16" customWidth="1"/>
    <col min="14352" max="14352" width="11.5" style="16" customWidth="1"/>
    <col min="14353" max="14353" width="9.375" style="16" customWidth="1"/>
    <col min="14354" max="14355" width="10.375" style="16" customWidth="1"/>
    <col min="14356" max="14356" width="9.375" style="16" customWidth="1"/>
    <col min="14357" max="14357" width="13.375" style="16" customWidth="1"/>
    <col min="14358" max="14358" width="10.375" style="16" customWidth="1"/>
    <col min="14359" max="14359" width="11.5" style="16" customWidth="1"/>
    <col min="14360" max="14360" width="9.75" style="16" customWidth="1"/>
    <col min="14361" max="14361" width="10.375" style="16" customWidth="1"/>
    <col min="14362" max="14362" width="11.5" style="16" customWidth="1"/>
    <col min="14363" max="14363" width="6.375" style="16" customWidth="1"/>
    <col min="14364" max="14365" width="9.75" style="16" customWidth="1"/>
    <col min="14366" max="14366" width="8" style="16" customWidth="1"/>
    <col min="14367" max="14401" width="9" style="16" hidden="1" customWidth="1"/>
    <col min="14402" max="14402" width="0.625" style="16" customWidth="1"/>
    <col min="14403" max="14416" width="9" style="16" hidden="1" customWidth="1"/>
    <col min="14417" max="14592" width="9" style="16"/>
    <col min="14593" max="14593" width="9.75" style="16" customWidth="1"/>
    <col min="14594" max="14594" width="11.375" style="16" customWidth="1"/>
    <col min="14595" max="14595" width="9.75" style="16" customWidth="1"/>
    <col min="14596" max="14596" width="11.5" style="16" customWidth="1"/>
    <col min="14597" max="14600" width="11.375" style="16" customWidth="1"/>
    <col min="14601" max="14601" width="9.375" style="16" customWidth="1"/>
    <col min="14602" max="14603" width="11.375" style="16" customWidth="1"/>
    <col min="14604" max="14604" width="10.375" style="16" customWidth="1"/>
    <col min="14605" max="14605" width="11.5" style="16" customWidth="1"/>
    <col min="14606" max="14606" width="11.375" style="16" customWidth="1"/>
    <col min="14607" max="14607" width="15.25" style="16" customWidth="1"/>
    <col min="14608" max="14608" width="11.5" style="16" customWidth="1"/>
    <col min="14609" max="14609" width="9.375" style="16" customWidth="1"/>
    <col min="14610" max="14611" width="10.375" style="16" customWidth="1"/>
    <col min="14612" max="14612" width="9.375" style="16" customWidth="1"/>
    <col min="14613" max="14613" width="13.375" style="16" customWidth="1"/>
    <col min="14614" max="14614" width="10.375" style="16" customWidth="1"/>
    <col min="14615" max="14615" width="11.5" style="16" customWidth="1"/>
    <col min="14616" max="14616" width="9.75" style="16" customWidth="1"/>
    <col min="14617" max="14617" width="10.375" style="16" customWidth="1"/>
    <col min="14618" max="14618" width="11.5" style="16" customWidth="1"/>
    <col min="14619" max="14619" width="6.375" style="16" customWidth="1"/>
    <col min="14620" max="14621" width="9.75" style="16" customWidth="1"/>
    <col min="14622" max="14622" width="8" style="16" customWidth="1"/>
    <col min="14623" max="14657" width="9" style="16" hidden="1" customWidth="1"/>
    <col min="14658" max="14658" width="0.625" style="16" customWidth="1"/>
    <col min="14659" max="14672" width="9" style="16" hidden="1" customWidth="1"/>
    <col min="14673" max="14848" width="9" style="16"/>
    <col min="14849" max="14849" width="9.75" style="16" customWidth="1"/>
    <col min="14850" max="14850" width="11.375" style="16" customWidth="1"/>
    <col min="14851" max="14851" width="9.75" style="16" customWidth="1"/>
    <col min="14852" max="14852" width="11.5" style="16" customWidth="1"/>
    <col min="14853" max="14856" width="11.375" style="16" customWidth="1"/>
    <col min="14857" max="14857" width="9.375" style="16" customWidth="1"/>
    <col min="14858" max="14859" width="11.375" style="16" customWidth="1"/>
    <col min="14860" max="14860" width="10.375" style="16" customWidth="1"/>
    <col min="14861" max="14861" width="11.5" style="16" customWidth="1"/>
    <col min="14862" max="14862" width="11.375" style="16" customWidth="1"/>
    <col min="14863" max="14863" width="15.25" style="16" customWidth="1"/>
    <col min="14864" max="14864" width="11.5" style="16" customWidth="1"/>
    <col min="14865" max="14865" width="9.375" style="16" customWidth="1"/>
    <col min="14866" max="14867" width="10.375" style="16" customWidth="1"/>
    <col min="14868" max="14868" width="9.375" style="16" customWidth="1"/>
    <col min="14869" max="14869" width="13.375" style="16" customWidth="1"/>
    <col min="14870" max="14870" width="10.375" style="16" customWidth="1"/>
    <col min="14871" max="14871" width="11.5" style="16" customWidth="1"/>
    <col min="14872" max="14872" width="9.75" style="16" customWidth="1"/>
    <col min="14873" max="14873" width="10.375" style="16" customWidth="1"/>
    <col min="14874" max="14874" width="11.5" style="16" customWidth="1"/>
    <col min="14875" max="14875" width="6.375" style="16" customWidth="1"/>
    <col min="14876" max="14877" width="9.75" style="16" customWidth="1"/>
    <col min="14878" max="14878" width="8" style="16" customWidth="1"/>
    <col min="14879" max="14913" width="9" style="16" hidden="1" customWidth="1"/>
    <col min="14914" max="14914" width="0.625" style="16" customWidth="1"/>
    <col min="14915" max="14928" width="9" style="16" hidden="1" customWidth="1"/>
    <col min="14929" max="15104" width="9" style="16"/>
    <col min="15105" max="15105" width="9.75" style="16" customWidth="1"/>
    <col min="15106" max="15106" width="11.375" style="16" customWidth="1"/>
    <col min="15107" max="15107" width="9.75" style="16" customWidth="1"/>
    <col min="15108" max="15108" width="11.5" style="16" customWidth="1"/>
    <col min="15109" max="15112" width="11.375" style="16" customWidth="1"/>
    <col min="15113" max="15113" width="9.375" style="16" customWidth="1"/>
    <col min="15114" max="15115" width="11.375" style="16" customWidth="1"/>
    <col min="15116" max="15116" width="10.375" style="16" customWidth="1"/>
    <col min="15117" max="15117" width="11.5" style="16" customWidth="1"/>
    <col min="15118" max="15118" width="11.375" style="16" customWidth="1"/>
    <col min="15119" max="15119" width="15.25" style="16" customWidth="1"/>
    <col min="15120" max="15120" width="11.5" style="16" customWidth="1"/>
    <col min="15121" max="15121" width="9.375" style="16" customWidth="1"/>
    <col min="15122" max="15123" width="10.375" style="16" customWidth="1"/>
    <col min="15124" max="15124" width="9.375" style="16" customWidth="1"/>
    <col min="15125" max="15125" width="13.375" style="16" customWidth="1"/>
    <col min="15126" max="15126" width="10.375" style="16" customWidth="1"/>
    <col min="15127" max="15127" width="11.5" style="16" customWidth="1"/>
    <col min="15128" max="15128" width="9.75" style="16" customWidth="1"/>
    <col min="15129" max="15129" width="10.375" style="16" customWidth="1"/>
    <col min="15130" max="15130" width="11.5" style="16" customWidth="1"/>
    <col min="15131" max="15131" width="6.375" style="16" customWidth="1"/>
    <col min="15132" max="15133" width="9.75" style="16" customWidth="1"/>
    <col min="15134" max="15134" width="8" style="16" customWidth="1"/>
    <col min="15135" max="15169" width="9" style="16" hidden="1" customWidth="1"/>
    <col min="15170" max="15170" width="0.625" style="16" customWidth="1"/>
    <col min="15171" max="15184" width="9" style="16" hidden="1" customWidth="1"/>
    <col min="15185" max="15360" width="9" style="16"/>
    <col min="15361" max="15361" width="9.75" style="16" customWidth="1"/>
    <col min="15362" max="15362" width="11.375" style="16" customWidth="1"/>
    <col min="15363" max="15363" width="9.75" style="16" customWidth="1"/>
    <col min="15364" max="15364" width="11.5" style="16" customWidth="1"/>
    <col min="15365" max="15368" width="11.375" style="16" customWidth="1"/>
    <col min="15369" max="15369" width="9.375" style="16" customWidth="1"/>
    <col min="15370" max="15371" width="11.375" style="16" customWidth="1"/>
    <col min="15372" max="15372" width="10.375" style="16" customWidth="1"/>
    <col min="15373" max="15373" width="11.5" style="16" customWidth="1"/>
    <col min="15374" max="15374" width="11.375" style="16" customWidth="1"/>
    <col min="15375" max="15375" width="15.25" style="16" customWidth="1"/>
    <col min="15376" max="15376" width="11.5" style="16" customWidth="1"/>
    <col min="15377" max="15377" width="9.375" style="16" customWidth="1"/>
    <col min="15378" max="15379" width="10.375" style="16" customWidth="1"/>
    <col min="15380" max="15380" width="9.375" style="16" customWidth="1"/>
    <col min="15381" max="15381" width="13.375" style="16" customWidth="1"/>
    <col min="15382" max="15382" width="10.375" style="16" customWidth="1"/>
    <col min="15383" max="15383" width="11.5" style="16" customWidth="1"/>
    <col min="15384" max="15384" width="9.75" style="16" customWidth="1"/>
    <col min="15385" max="15385" width="10.375" style="16" customWidth="1"/>
    <col min="15386" max="15386" width="11.5" style="16" customWidth="1"/>
    <col min="15387" max="15387" width="6.375" style="16" customWidth="1"/>
    <col min="15388" max="15389" width="9.75" style="16" customWidth="1"/>
    <col min="15390" max="15390" width="8" style="16" customWidth="1"/>
    <col min="15391" max="15425" width="9" style="16" hidden="1" customWidth="1"/>
    <col min="15426" max="15426" width="0.625" style="16" customWidth="1"/>
    <col min="15427" max="15440" width="9" style="16" hidden="1" customWidth="1"/>
    <col min="15441" max="15616" width="9" style="16"/>
    <col min="15617" max="15617" width="9.75" style="16" customWidth="1"/>
    <col min="15618" max="15618" width="11.375" style="16" customWidth="1"/>
    <col min="15619" max="15619" width="9.75" style="16" customWidth="1"/>
    <col min="15620" max="15620" width="11.5" style="16" customWidth="1"/>
    <col min="15621" max="15624" width="11.375" style="16" customWidth="1"/>
    <col min="15625" max="15625" width="9.375" style="16" customWidth="1"/>
    <col min="15626" max="15627" width="11.375" style="16" customWidth="1"/>
    <col min="15628" max="15628" width="10.375" style="16" customWidth="1"/>
    <col min="15629" max="15629" width="11.5" style="16" customWidth="1"/>
    <col min="15630" max="15630" width="11.375" style="16" customWidth="1"/>
    <col min="15631" max="15631" width="15.25" style="16" customWidth="1"/>
    <col min="15632" max="15632" width="11.5" style="16" customWidth="1"/>
    <col min="15633" max="15633" width="9.375" style="16" customWidth="1"/>
    <col min="15634" max="15635" width="10.375" style="16" customWidth="1"/>
    <col min="15636" max="15636" width="9.375" style="16" customWidth="1"/>
    <col min="15637" max="15637" width="13.375" style="16" customWidth="1"/>
    <col min="15638" max="15638" width="10.375" style="16" customWidth="1"/>
    <col min="15639" max="15639" width="11.5" style="16" customWidth="1"/>
    <col min="15640" max="15640" width="9.75" style="16" customWidth="1"/>
    <col min="15641" max="15641" width="10.375" style="16" customWidth="1"/>
    <col min="15642" max="15642" width="11.5" style="16" customWidth="1"/>
    <col min="15643" max="15643" width="6.375" style="16" customWidth="1"/>
    <col min="15644" max="15645" width="9.75" style="16" customWidth="1"/>
    <col min="15646" max="15646" width="8" style="16" customWidth="1"/>
    <col min="15647" max="15681" width="9" style="16" hidden="1" customWidth="1"/>
    <col min="15682" max="15682" width="0.625" style="16" customWidth="1"/>
    <col min="15683" max="15696" width="9" style="16" hidden="1" customWidth="1"/>
    <col min="15697" max="15872" width="9" style="16"/>
    <col min="15873" max="15873" width="9.75" style="16" customWidth="1"/>
    <col min="15874" max="15874" width="11.375" style="16" customWidth="1"/>
    <col min="15875" max="15875" width="9.75" style="16" customWidth="1"/>
    <col min="15876" max="15876" width="11.5" style="16" customWidth="1"/>
    <col min="15877" max="15880" width="11.375" style="16" customWidth="1"/>
    <col min="15881" max="15881" width="9.375" style="16" customWidth="1"/>
    <col min="15882" max="15883" width="11.375" style="16" customWidth="1"/>
    <col min="15884" max="15884" width="10.375" style="16" customWidth="1"/>
    <col min="15885" max="15885" width="11.5" style="16" customWidth="1"/>
    <col min="15886" max="15886" width="11.375" style="16" customWidth="1"/>
    <col min="15887" max="15887" width="15.25" style="16" customWidth="1"/>
    <col min="15888" max="15888" width="11.5" style="16" customWidth="1"/>
    <col min="15889" max="15889" width="9.375" style="16" customWidth="1"/>
    <col min="15890" max="15891" width="10.375" style="16" customWidth="1"/>
    <col min="15892" max="15892" width="9.375" style="16" customWidth="1"/>
    <col min="15893" max="15893" width="13.375" style="16" customWidth="1"/>
    <col min="15894" max="15894" width="10.375" style="16" customWidth="1"/>
    <col min="15895" max="15895" width="11.5" style="16" customWidth="1"/>
    <col min="15896" max="15896" width="9.75" style="16" customWidth="1"/>
    <col min="15897" max="15897" width="10.375" style="16" customWidth="1"/>
    <col min="15898" max="15898" width="11.5" style="16" customWidth="1"/>
    <col min="15899" max="15899" width="6.375" style="16" customWidth="1"/>
    <col min="15900" max="15901" width="9.75" style="16" customWidth="1"/>
    <col min="15902" max="15902" width="8" style="16" customWidth="1"/>
    <col min="15903" max="15937" width="9" style="16" hidden="1" customWidth="1"/>
    <col min="15938" max="15938" width="0.625" style="16" customWidth="1"/>
    <col min="15939" max="15952" width="9" style="16" hidden="1" customWidth="1"/>
    <col min="15953" max="16128" width="9" style="16"/>
    <col min="16129" max="16129" width="9.75" style="16" customWidth="1"/>
    <col min="16130" max="16130" width="11.375" style="16" customWidth="1"/>
    <col min="16131" max="16131" width="9.75" style="16" customWidth="1"/>
    <col min="16132" max="16132" width="11.5" style="16" customWidth="1"/>
    <col min="16133" max="16136" width="11.375" style="16" customWidth="1"/>
    <col min="16137" max="16137" width="9.375" style="16" customWidth="1"/>
    <col min="16138" max="16139" width="11.375" style="16" customWidth="1"/>
    <col min="16140" max="16140" width="10.375" style="16" customWidth="1"/>
    <col min="16141" max="16141" width="11.5" style="16" customWidth="1"/>
    <col min="16142" max="16142" width="11.375" style="16" customWidth="1"/>
    <col min="16143" max="16143" width="15.25" style="16" customWidth="1"/>
    <col min="16144" max="16144" width="11.5" style="16" customWidth="1"/>
    <col min="16145" max="16145" width="9.375" style="16" customWidth="1"/>
    <col min="16146" max="16147" width="10.375" style="16" customWidth="1"/>
    <col min="16148" max="16148" width="9.375" style="16" customWidth="1"/>
    <col min="16149" max="16149" width="13.375" style="16" customWidth="1"/>
    <col min="16150" max="16150" width="10.375" style="16" customWidth="1"/>
    <col min="16151" max="16151" width="11.5" style="16" customWidth="1"/>
    <col min="16152" max="16152" width="9.75" style="16" customWidth="1"/>
    <col min="16153" max="16153" width="10.375" style="16" customWidth="1"/>
    <col min="16154" max="16154" width="11.5" style="16" customWidth="1"/>
    <col min="16155" max="16155" width="6.375" style="16" customWidth="1"/>
    <col min="16156" max="16157" width="9.75" style="16" customWidth="1"/>
    <col min="16158" max="16158" width="8" style="16" customWidth="1"/>
    <col min="16159" max="16193" width="9" style="16" hidden="1" customWidth="1"/>
    <col min="16194" max="16194" width="0.625" style="16" customWidth="1"/>
    <col min="16195" max="16208" width="9" style="16" hidden="1" customWidth="1"/>
    <col min="16209" max="16384" width="9" style="16"/>
  </cols>
  <sheetData>
    <row r="1" spans="1:29">
      <c r="A1" s="128"/>
      <c r="B1" s="129"/>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36"/>
    </row>
    <row r="2" ht="14.25" spans="1:29">
      <c r="A2" s="130" t="s">
        <v>828</v>
      </c>
      <c r="B2" s="130"/>
      <c r="C2" s="131"/>
      <c r="D2" s="131"/>
      <c r="E2" s="131"/>
      <c r="F2" s="131"/>
      <c r="G2" s="132"/>
      <c r="H2" s="132"/>
      <c r="I2" s="132"/>
      <c r="J2" s="132"/>
      <c r="K2" s="132"/>
      <c r="L2" s="132"/>
      <c r="M2" s="132"/>
      <c r="N2" s="134" t="s">
        <v>829</v>
      </c>
      <c r="O2" s="135"/>
      <c r="P2" s="135"/>
      <c r="Q2" s="132"/>
      <c r="R2" s="132"/>
      <c r="S2" s="132"/>
      <c r="T2" s="132"/>
      <c r="U2" s="132"/>
      <c r="V2" s="132"/>
      <c r="W2" s="132"/>
      <c r="X2" s="132"/>
      <c r="Y2" s="130" t="s">
        <v>830</v>
      </c>
      <c r="Z2" s="130"/>
      <c r="AA2" s="130"/>
      <c r="AB2" s="130"/>
      <c r="AC2" s="137"/>
    </row>
    <row r="3" ht="12.75" customHeight="1" spans="1:29">
      <c r="A3" s="130"/>
      <c r="B3" s="133"/>
      <c r="C3" s="131"/>
      <c r="D3" s="131"/>
      <c r="E3" s="131"/>
      <c r="F3" s="131"/>
      <c r="G3" s="132"/>
      <c r="H3" s="132"/>
      <c r="I3" s="132"/>
      <c r="J3" s="132"/>
      <c r="K3" s="132"/>
      <c r="L3" s="132"/>
      <c r="M3" s="132"/>
      <c r="N3" s="134"/>
      <c r="O3" s="135"/>
      <c r="P3" s="135"/>
      <c r="Q3" s="132"/>
      <c r="R3" s="132"/>
      <c r="S3" s="132"/>
      <c r="T3" s="132"/>
      <c r="U3" s="132"/>
      <c r="V3" s="132"/>
      <c r="W3" s="132"/>
      <c r="X3" s="132"/>
      <c r="Y3" s="130"/>
      <c r="Z3" s="130"/>
      <c r="AA3" s="138"/>
      <c r="AB3" s="130"/>
      <c r="AC3" s="137"/>
    </row>
    <row r="4" ht="12.75" customHeight="1" spans="1:29">
      <c r="A4" s="70" t="s">
        <v>642</v>
      </c>
      <c r="B4" s="71" t="s">
        <v>831</v>
      </c>
      <c r="C4" s="70" t="s">
        <v>832</v>
      </c>
      <c r="D4" s="70" t="s">
        <v>833</v>
      </c>
      <c r="E4" s="72"/>
      <c r="F4" s="72"/>
      <c r="G4" s="73" t="s">
        <v>834</v>
      </c>
      <c r="H4" s="73"/>
      <c r="I4" s="73"/>
      <c r="J4" s="73"/>
      <c r="K4" s="73"/>
      <c r="L4" s="73"/>
      <c r="M4" s="73"/>
      <c r="N4" s="73"/>
      <c r="O4" s="73"/>
      <c r="P4" s="73"/>
      <c r="Q4" s="73"/>
      <c r="R4" s="73"/>
      <c r="S4" s="73"/>
      <c r="T4" s="73"/>
      <c r="U4" s="73"/>
      <c r="V4" s="73"/>
      <c r="W4" s="73"/>
      <c r="X4" s="73"/>
      <c r="Y4" s="73"/>
      <c r="Z4" s="87"/>
      <c r="AA4" s="93" t="s">
        <v>835</v>
      </c>
      <c r="AB4" s="94" t="s">
        <v>836</v>
      </c>
      <c r="AC4" s="95" t="s">
        <v>837</v>
      </c>
    </row>
    <row r="5" ht="12.75" customHeight="1" spans="1:29">
      <c r="A5" s="74"/>
      <c r="B5" s="75"/>
      <c r="C5" s="74"/>
      <c r="D5" s="74"/>
      <c r="E5" s="70" t="s">
        <v>88</v>
      </c>
      <c r="F5" s="76"/>
      <c r="G5" s="77" t="s">
        <v>838</v>
      </c>
      <c r="H5" s="78"/>
      <c r="I5" s="79" t="s">
        <v>839</v>
      </c>
      <c r="J5" s="86" t="s">
        <v>840</v>
      </c>
      <c r="K5" s="73"/>
      <c r="L5" s="73"/>
      <c r="M5" s="87"/>
      <c r="N5" s="77"/>
      <c r="O5" s="88" t="s">
        <v>841</v>
      </c>
      <c r="P5" s="89"/>
      <c r="Q5" s="79" t="s">
        <v>842</v>
      </c>
      <c r="R5" s="92" t="s">
        <v>843</v>
      </c>
      <c r="S5" s="77"/>
      <c r="T5" s="77"/>
      <c r="U5" s="78"/>
      <c r="V5" s="92" t="s">
        <v>844</v>
      </c>
      <c r="W5" s="77"/>
      <c r="X5" s="77"/>
      <c r="Y5" s="78"/>
      <c r="Z5" s="79" t="s">
        <v>845</v>
      </c>
      <c r="AA5" s="96"/>
      <c r="AB5" s="97"/>
      <c r="AC5" s="98"/>
    </row>
    <row r="6" spans="1:29">
      <c r="A6" s="74"/>
      <c r="B6" s="75"/>
      <c r="C6" s="74"/>
      <c r="D6" s="74"/>
      <c r="E6" s="74"/>
      <c r="F6" s="70" t="s">
        <v>357</v>
      </c>
      <c r="G6" s="80" t="s">
        <v>846</v>
      </c>
      <c r="H6" s="79" t="s">
        <v>847</v>
      </c>
      <c r="I6" s="81"/>
      <c r="J6" s="79" t="s">
        <v>357</v>
      </c>
      <c r="K6" s="86" t="s">
        <v>848</v>
      </c>
      <c r="L6" s="87"/>
      <c r="M6" s="79" t="s">
        <v>849</v>
      </c>
      <c r="N6" s="79" t="s">
        <v>357</v>
      </c>
      <c r="O6" s="79" t="s">
        <v>850</v>
      </c>
      <c r="P6" s="79" t="s">
        <v>851</v>
      </c>
      <c r="Q6" s="81"/>
      <c r="R6" s="79" t="s">
        <v>357</v>
      </c>
      <c r="S6" s="79" t="s">
        <v>852</v>
      </c>
      <c r="T6" s="79" t="s">
        <v>853</v>
      </c>
      <c r="U6" s="79" t="s">
        <v>854</v>
      </c>
      <c r="V6" s="79" t="s">
        <v>357</v>
      </c>
      <c r="W6" s="79" t="s">
        <v>855</v>
      </c>
      <c r="X6" s="79" t="s">
        <v>856</v>
      </c>
      <c r="Y6" s="79" t="s">
        <v>857</v>
      </c>
      <c r="Z6" s="81"/>
      <c r="AA6" s="96"/>
      <c r="AB6" s="97"/>
      <c r="AC6" s="98"/>
    </row>
    <row r="7" spans="1:29">
      <c r="A7" s="82"/>
      <c r="B7" s="75"/>
      <c r="C7" s="74"/>
      <c r="D7" s="74"/>
      <c r="E7" s="74"/>
      <c r="F7" s="74"/>
      <c r="G7" s="83"/>
      <c r="H7" s="81"/>
      <c r="I7" s="81"/>
      <c r="J7" s="81"/>
      <c r="K7" s="90" t="s">
        <v>858</v>
      </c>
      <c r="L7" s="91" t="s">
        <v>368</v>
      </c>
      <c r="M7" s="81"/>
      <c r="N7" s="81"/>
      <c r="O7" s="81"/>
      <c r="P7" s="81"/>
      <c r="Q7" s="81"/>
      <c r="R7" s="81"/>
      <c r="S7" s="81"/>
      <c r="T7" s="81"/>
      <c r="U7" s="81"/>
      <c r="V7" s="81"/>
      <c r="W7" s="81"/>
      <c r="X7" s="81"/>
      <c r="Y7" s="81"/>
      <c r="Z7" s="81"/>
      <c r="AA7" s="96"/>
      <c r="AB7" s="97"/>
      <c r="AC7" s="99"/>
    </row>
    <row r="8" spans="1:29">
      <c r="A8" s="84">
        <v>1</v>
      </c>
      <c r="B8" s="85">
        <v>2</v>
      </c>
      <c r="C8" s="84">
        <v>3</v>
      </c>
      <c r="D8" s="84">
        <v>4</v>
      </c>
      <c r="E8" s="84">
        <v>5</v>
      </c>
      <c r="F8" s="84">
        <v>6</v>
      </c>
      <c r="G8" s="84">
        <v>7</v>
      </c>
      <c r="H8" s="84">
        <v>8</v>
      </c>
      <c r="I8" s="84">
        <v>9</v>
      </c>
      <c r="J8" s="84">
        <v>10</v>
      </c>
      <c r="K8" s="84">
        <v>11</v>
      </c>
      <c r="L8" s="84">
        <v>12</v>
      </c>
      <c r="M8" s="84">
        <v>13</v>
      </c>
      <c r="N8" s="84">
        <v>14</v>
      </c>
      <c r="O8" s="84">
        <v>15</v>
      </c>
      <c r="P8" s="84">
        <v>16</v>
      </c>
      <c r="Q8" s="84">
        <v>17</v>
      </c>
      <c r="R8" s="84">
        <v>18</v>
      </c>
      <c r="S8" s="84">
        <v>19</v>
      </c>
      <c r="T8" s="84">
        <v>20</v>
      </c>
      <c r="U8" s="84">
        <v>21</v>
      </c>
      <c r="V8" s="84">
        <v>22</v>
      </c>
      <c r="W8" s="84">
        <v>23</v>
      </c>
      <c r="X8" s="84">
        <v>24</v>
      </c>
      <c r="Y8" s="84">
        <v>25</v>
      </c>
      <c r="Z8" s="84">
        <v>26</v>
      </c>
      <c r="AA8" s="84">
        <v>27</v>
      </c>
      <c r="AB8" s="84">
        <v>28</v>
      </c>
      <c r="AC8" s="100">
        <v>29</v>
      </c>
    </row>
    <row r="9" spans="1:82">
      <c r="A9" s="16" t="s">
        <v>859</v>
      </c>
      <c r="B9" s="16">
        <v>14017228.8479</v>
      </c>
      <c r="C9" s="16" t="s">
        <v>88</v>
      </c>
      <c r="D9" s="16" t="s">
        <v>88</v>
      </c>
      <c r="E9" s="16">
        <v>4962619.1049</v>
      </c>
      <c r="F9" s="16">
        <v>4383415.6449</v>
      </c>
      <c r="G9" s="16">
        <v>3990943.1005</v>
      </c>
      <c r="H9" s="16">
        <v>392472.544399999</v>
      </c>
      <c r="I9" s="16">
        <v>11582.223</v>
      </c>
      <c r="J9" s="16">
        <v>210930.9703</v>
      </c>
      <c r="K9" s="16">
        <v>106883.514</v>
      </c>
      <c r="L9" s="16">
        <v>23336.6527</v>
      </c>
      <c r="M9" s="16">
        <v>80710.8036</v>
      </c>
      <c r="N9" s="16">
        <v>220130.2434</v>
      </c>
      <c r="O9" s="16">
        <v>219843.0569</v>
      </c>
      <c r="P9" s="16">
        <v>287.1865</v>
      </c>
      <c r="Q9" s="16">
        <v>7947.9809</v>
      </c>
      <c r="R9" s="16">
        <v>87734.5163</v>
      </c>
      <c r="S9" s="16">
        <v>55038.8072</v>
      </c>
      <c r="T9" s="16">
        <v>5041.7946</v>
      </c>
      <c r="U9" s="16">
        <v>27653.9145</v>
      </c>
      <c r="V9" s="16">
        <v>38726.5442</v>
      </c>
      <c r="W9" s="16">
        <v>26220.1732</v>
      </c>
      <c r="X9" s="16">
        <v>579.6206</v>
      </c>
      <c r="Y9" s="16">
        <v>11926.7504</v>
      </c>
      <c r="Z9" s="16">
        <v>2150.9819</v>
      </c>
      <c r="AB9" s="101">
        <f>(F9+K9+L9)/B9</f>
        <v>0.322006286733074</v>
      </c>
      <c r="AE9" s="103">
        <f>E9-F9-I9-J9-N9-R9-V9-Z9-Q9</f>
        <v>-2.81943357549608e-11</v>
      </c>
      <c r="AF9" s="103">
        <f>F9-G9-H9</f>
        <v>5.23868948221207e-10</v>
      </c>
      <c r="AG9" s="103">
        <f>J9-K9-L9-M9</f>
        <v>0</v>
      </c>
      <c r="AH9" s="103">
        <f>N9-O9-P9</f>
        <v>1.06865627458319e-11</v>
      </c>
      <c r="AI9" s="103">
        <f>R9-S9-T9-U9</f>
        <v>0</v>
      </c>
      <c r="AJ9" s="103">
        <f>V9-W9-X9-Y9</f>
        <v>0</v>
      </c>
      <c r="AK9" s="16" t="e">
        <f>E9-SUM(#REF!)</f>
        <v>#REF!</v>
      </c>
      <c r="AL9" s="16" t="e">
        <f>F9-SUM(#REF!)</f>
        <v>#REF!</v>
      </c>
      <c r="AM9" s="16" t="e">
        <f>G9-SUM(#REF!)</f>
        <v>#REF!</v>
      </c>
      <c r="AN9" s="16" t="e">
        <f>H9-SUM(#REF!)</f>
        <v>#REF!</v>
      </c>
      <c r="AO9" s="16" t="e">
        <f>I9-SUM(#REF!)</f>
        <v>#REF!</v>
      </c>
      <c r="AP9" s="16" t="e">
        <f>J9-SUM(#REF!)</f>
        <v>#REF!</v>
      </c>
      <c r="AQ9" s="16" t="e">
        <f>K9-SUM(#REF!)</f>
        <v>#REF!</v>
      </c>
      <c r="AR9" s="16" t="e">
        <f>L9-SUM(#REF!)</f>
        <v>#REF!</v>
      </c>
      <c r="AS9" s="16" t="e">
        <f>M9-SUM(#REF!)</f>
        <v>#REF!</v>
      </c>
      <c r="AT9" s="16" t="e">
        <f>N9-SUM(#REF!)</f>
        <v>#REF!</v>
      </c>
      <c r="AU9" s="16" t="e">
        <f>O9-SUM(#REF!)</f>
        <v>#REF!</v>
      </c>
      <c r="AV9" s="16" t="e">
        <f>P9-SUM(#REF!)</f>
        <v>#REF!</v>
      </c>
      <c r="AW9" s="16" t="e">
        <f>Q9-SUM(#REF!)</f>
        <v>#REF!</v>
      </c>
      <c r="AX9" s="16" t="e">
        <f>R9-SUM(#REF!)</f>
        <v>#REF!</v>
      </c>
      <c r="AY9" s="16" t="e">
        <f>S9-SUM(#REF!)</f>
        <v>#REF!</v>
      </c>
      <c r="AZ9" s="16" t="e">
        <f>T9-SUM(#REF!)</f>
        <v>#REF!</v>
      </c>
      <c r="BA9" s="16" t="e">
        <f>U9-SUM(#REF!)</f>
        <v>#REF!</v>
      </c>
      <c r="BB9" s="16" t="e">
        <f>V9-SUM(#REF!)</f>
        <v>#REF!</v>
      </c>
      <c r="BC9" s="16" t="e">
        <f>W9-SUM(#REF!)</f>
        <v>#REF!</v>
      </c>
      <c r="BD9" s="16" t="e">
        <f>X9-SUM(#REF!)</f>
        <v>#REF!</v>
      </c>
      <c r="BE9" s="16" t="e">
        <f>Y9-SUM(#REF!)</f>
        <v>#REF!</v>
      </c>
      <c r="BF9" s="16" t="e">
        <f>Z9-SUM(#REF!)</f>
        <v>#REF!</v>
      </c>
      <c r="BG9" s="104" t="e">
        <f>E9-#REF!-#REF!-#REF!-#REF!</f>
        <v>#REF!</v>
      </c>
      <c r="BH9" s="104" t="e">
        <f>F9-#REF!-#REF!-#REF!-#REF!</f>
        <v>#REF!</v>
      </c>
      <c r="BI9" s="104" t="e">
        <f>G9-#REF!-#REF!-#REF!-#REF!</f>
        <v>#REF!</v>
      </c>
      <c r="BJ9" s="104" t="e">
        <f>H9-#REF!-#REF!-#REF!-#REF!</f>
        <v>#REF!</v>
      </c>
      <c r="BK9" s="104" t="e">
        <f>I9-#REF!-#REF!-#REF!-#REF!</f>
        <v>#REF!</v>
      </c>
      <c r="BL9" s="104" t="e">
        <f>J9-#REF!-#REF!-#REF!-#REF!</f>
        <v>#REF!</v>
      </c>
      <c r="BM9" s="104" t="e">
        <f>K9-#REF!-#REF!-#REF!-#REF!</f>
        <v>#REF!</v>
      </c>
      <c r="BN9" s="104" t="e">
        <f>L9-#REF!-#REF!-#REF!-#REF!</f>
        <v>#REF!</v>
      </c>
      <c r="BO9" s="104" t="e">
        <f>M9-#REF!-#REF!-#REF!-#REF!</f>
        <v>#REF!</v>
      </c>
      <c r="BP9" s="104" t="e">
        <f>N9-#REF!-#REF!-#REF!-#REF!</f>
        <v>#REF!</v>
      </c>
      <c r="BQ9" s="104" t="e">
        <f>O9-#REF!-#REF!-#REF!-#REF!</f>
        <v>#REF!</v>
      </c>
      <c r="BR9" s="104" t="e">
        <f>P9-#REF!-#REF!-#REF!-#REF!</f>
        <v>#REF!</v>
      </c>
      <c r="BS9" s="104" t="e">
        <f>Q9-#REF!-#REF!-#REF!-#REF!</f>
        <v>#REF!</v>
      </c>
      <c r="BT9" s="104" t="e">
        <f>R9-#REF!-#REF!-#REF!-#REF!</f>
        <v>#REF!</v>
      </c>
      <c r="BU9" s="104" t="e">
        <f>S9-#REF!-#REF!-#REF!-#REF!</f>
        <v>#REF!</v>
      </c>
      <c r="BV9" s="104" t="e">
        <f>T9-#REF!-#REF!-#REF!-#REF!</f>
        <v>#REF!</v>
      </c>
      <c r="BW9" s="104" t="e">
        <f>U9-#REF!-#REF!-#REF!-#REF!</f>
        <v>#REF!</v>
      </c>
      <c r="BX9" s="104" t="e">
        <f>V9-#REF!-#REF!-#REF!-#REF!</f>
        <v>#REF!</v>
      </c>
      <c r="BY9" s="104" t="e">
        <f>W9-#REF!-#REF!-#REF!-#REF!</f>
        <v>#REF!</v>
      </c>
      <c r="BZ9" s="104" t="e">
        <f>X9-#REF!-#REF!-#REF!-#REF!</f>
        <v>#REF!</v>
      </c>
      <c r="CA9" s="104" t="e">
        <f>Y9-#REF!-#REF!-#REF!-#REF!</f>
        <v>#REF!</v>
      </c>
      <c r="CB9" s="104" t="e">
        <f>Z9-#REF!-#REF!-#REF!-#REF!</f>
        <v>#REF!</v>
      </c>
      <c r="CC9" s="104"/>
      <c r="CD9" s="105"/>
    </row>
    <row r="10" spans="1:80">
      <c r="A10" s="16" t="s">
        <v>371</v>
      </c>
      <c r="B10" s="16">
        <v>1143048.7975</v>
      </c>
      <c r="C10" s="16" t="s">
        <v>88</v>
      </c>
      <c r="D10" s="16" t="s">
        <v>88</v>
      </c>
      <c r="E10" s="16">
        <v>189026.2039</v>
      </c>
      <c r="F10" s="16">
        <v>160157.3962</v>
      </c>
      <c r="G10" s="16">
        <v>157438.5328</v>
      </c>
      <c r="H10" s="16">
        <v>2718.8634</v>
      </c>
      <c r="I10" s="16">
        <v>663.3694</v>
      </c>
      <c r="J10" s="16">
        <v>6115.9373</v>
      </c>
      <c r="K10" s="16">
        <v>1912.8528</v>
      </c>
      <c r="L10" s="16">
        <v>518.606699999999</v>
      </c>
      <c r="M10" s="16">
        <v>3684.4778</v>
      </c>
      <c r="N10" s="16">
        <v>12331.8576</v>
      </c>
      <c r="O10" s="16">
        <v>12321.8489</v>
      </c>
      <c r="P10" s="16">
        <v>10.0087</v>
      </c>
      <c r="Q10" s="16">
        <v>481.7141</v>
      </c>
      <c r="R10" s="16">
        <v>4960.11249999999</v>
      </c>
      <c r="S10" s="16">
        <v>849.3951</v>
      </c>
      <c r="T10" s="16">
        <v>155.6964</v>
      </c>
      <c r="U10" s="16">
        <v>3955.02099999999</v>
      </c>
      <c r="V10" s="16">
        <v>4276.4555</v>
      </c>
      <c r="W10" s="16">
        <v>3332.7463</v>
      </c>
      <c r="X10" s="16">
        <v>3.7206</v>
      </c>
      <c r="Y10" s="16">
        <v>939.9886</v>
      </c>
      <c r="Z10" s="16">
        <v>39.3613</v>
      </c>
      <c r="AB10" s="101">
        <f>(F10+K10+L10)/B10</f>
        <v>0.142241395166684</v>
      </c>
      <c r="AE10" s="103">
        <f t="shared" ref="AE10:AE44" si="0">E10-F10-I10-J10-N10-R10-V10-Z10-Q10</f>
        <v>1.42676981340628e-11</v>
      </c>
      <c r="AF10" s="103">
        <f t="shared" ref="AF10:AF44" si="1">F10-G10-H10</f>
        <v>0</v>
      </c>
      <c r="AG10" s="103">
        <f t="shared" ref="AG10:AG44" si="2">J10-K10-L10-M10</f>
        <v>0</v>
      </c>
      <c r="AH10" s="103">
        <f t="shared" ref="AH10:AH44" si="3">N10-O10-P10</f>
        <v>-1.50102152929321e-12</v>
      </c>
      <c r="AI10" s="103">
        <f t="shared" ref="AI10:AI44" si="4">R10-S10-T10-U10</f>
        <v>0</v>
      </c>
      <c r="AJ10" s="103">
        <f t="shared" ref="AJ10:AJ44" si="5">V10-W10-X10-Y10</f>
        <v>0</v>
      </c>
      <c r="AK10" s="16">
        <f t="shared" ref="AK10:BF10" si="6">E10-SUM(E11:E15)</f>
        <v>0</v>
      </c>
      <c r="AL10" s="16">
        <f t="shared" si="6"/>
        <v>0</v>
      </c>
      <c r="AM10" s="16">
        <f t="shared" si="6"/>
        <v>0</v>
      </c>
      <c r="AN10" s="16">
        <f t="shared" si="6"/>
        <v>0</v>
      </c>
      <c r="AO10" s="16">
        <f t="shared" si="6"/>
        <v>0</v>
      </c>
      <c r="AP10" s="16">
        <f t="shared" si="6"/>
        <v>0</v>
      </c>
      <c r="AQ10" s="16">
        <f t="shared" si="6"/>
        <v>0</v>
      </c>
      <c r="AR10" s="16">
        <f t="shared" si="6"/>
        <v>-9.09494701772928e-13</v>
      </c>
      <c r="AS10" s="16">
        <f t="shared" si="6"/>
        <v>0</v>
      </c>
      <c r="AT10" s="16">
        <f t="shared" si="6"/>
        <v>0</v>
      </c>
      <c r="AU10" s="16">
        <f t="shared" si="6"/>
        <v>0</v>
      </c>
      <c r="AV10" s="16">
        <f t="shared" si="6"/>
        <v>0</v>
      </c>
      <c r="AW10" s="16">
        <f t="shared" si="6"/>
        <v>0</v>
      </c>
      <c r="AX10" s="16">
        <f t="shared" si="6"/>
        <v>0</v>
      </c>
      <c r="AY10" s="16">
        <f t="shared" si="6"/>
        <v>0</v>
      </c>
      <c r="AZ10" s="16">
        <f t="shared" si="6"/>
        <v>0</v>
      </c>
      <c r="BA10" s="16">
        <f t="shared" si="6"/>
        <v>0</v>
      </c>
      <c r="BB10" s="16">
        <f t="shared" si="6"/>
        <v>0</v>
      </c>
      <c r="BC10" s="16">
        <f t="shared" si="6"/>
        <v>0</v>
      </c>
      <c r="BD10" s="16">
        <f t="shared" si="6"/>
        <v>0</v>
      </c>
      <c r="BE10" s="16">
        <f t="shared" si="6"/>
        <v>0</v>
      </c>
      <c r="BF10" s="16">
        <f t="shared" si="6"/>
        <v>0</v>
      </c>
      <c r="BG10" s="104">
        <f t="shared" ref="BG10:CB10" si="7">E10-E16-E22-E28-E34</f>
        <v>0</v>
      </c>
      <c r="BH10" s="104">
        <f t="shared" si="7"/>
        <v>0</v>
      </c>
      <c r="BI10" s="104">
        <f t="shared" si="7"/>
        <v>0</v>
      </c>
      <c r="BJ10" s="104">
        <f t="shared" si="7"/>
        <v>0</v>
      </c>
      <c r="BK10" s="104">
        <f t="shared" si="7"/>
        <v>0</v>
      </c>
      <c r="BL10" s="104">
        <f t="shared" si="7"/>
        <v>0</v>
      </c>
      <c r="BM10" s="104">
        <f t="shared" si="7"/>
        <v>0</v>
      </c>
      <c r="BN10" s="104">
        <f t="shared" si="7"/>
        <v>-9.37916411203332e-13</v>
      </c>
      <c r="BO10" s="104">
        <f t="shared" si="7"/>
        <v>0</v>
      </c>
      <c r="BP10" s="104">
        <f t="shared" si="7"/>
        <v>0</v>
      </c>
      <c r="BQ10" s="104">
        <f t="shared" si="7"/>
        <v>0</v>
      </c>
      <c r="BR10" s="104">
        <f t="shared" si="7"/>
        <v>0</v>
      </c>
      <c r="BS10" s="104">
        <f t="shared" si="7"/>
        <v>0</v>
      </c>
      <c r="BT10" s="104">
        <f t="shared" si="7"/>
        <v>0</v>
      </c>
      <c r="BU10" s="104">
        <f t="shared" si="7"/>
        <v>0</v>
      </c>
      <c r="BV10" s="104">
        <f t="shared" si="7"/>
        <v>1.60982338570648e-14</v>
      </c>
      <c r="BW10" s="104">
        <f t="shared" si="7"/>
        <v>0</v>
      </c>
      <c r="BX10" s="104">
        <f t="shared" si="7"/>
        <v>-2.8421709430404e-13</v>
      </c>
      <c r="BY10" s="104">
        <f t="shared" si="7"/>
        <v>0</v>
      </c>
      <c r="BZ10" s="104">
        <f t="shared" si="7"/>
        <v>0</v>
      </c>
      <c r="CA10" s="104">
        <f t="shared" si="7"/>
        <v>-3.10862446895044e-14</v>
      </c>
      <c r="CB10" s="104">
        <f t="shared" si="7"/>
        <v>0</v>
      </c>
    </row>
    <row r="11" spans="4:36">
      <c r="D11" s="16" t="s">
        <v>860</v>
      </c>
      <c r="E11" s="16">
        <v>22729.9396</v>
      </c>
      <c r="F11" s="16">
        <v>21142.2739</v>
      </c>
      <c r="G11" s="16">
        <v>20359.9378</v>
      </c>
      <c r="H11" s="16">
        <v>782.3361</v>
      </c>
      <c r="I11" s="16">
        <v>149.0562</v>
      </c>
      <c r="J11" s="16">
        <v>863.1513</v>
      </c>
      <c r="K11" s="16">
        <v>0</v>
      </c>
      <c r="L11" s="16">
        <v>99.6022</v>
      </c>
      <c r="M11" s="16">
        <v>763.5491</v>
      </c>
      <c r="N11" s="16">
        <v>376.2277</v>
      </c>
      <c r="O11" s="16">
        <v>376.2277</v>
      </c>
      <c r="P11" s="16">
        <v>0</v>
      </c>
      <c r="Q11" s="16">
        <v>0</v>
      </c>
      <c r="R11" s="16">
        <v>199.2305</v>
      </c>
      <c r="S11" s="16">
        <v>199.2305</v>
      </c>
      <c r="T11" s="16">
        <v>0</v>
      </c>
      <c r="U11" s="16">
        <v>0</v>
      </c>
      <c r="V11" s="16">
        <v>0</v>
      </c>
      <c r="W11" s="16">
        <v>0</v>
      </c>
      <c r="X11" s="16">
        <v>0</v>
      </c>
      <c r="Y11" s="16">
        <v>0</v>
      </c>
      <c r="Z11" s="16">
        <v>0</v>
      </c>
      <c r="AE11" s="103">
        <f t="shared" si="0"/>
        <v>1.36424205265939e-12</v>
      </c>
      <c r="AF11" s="103">
        <f t="shared" si="1"/>
        <v>0</v>
      </c>
      <c r="AG11" s="103">
        <f t="shared" si="2"/>
        <v>0</v>
      </c>
      <c r="AH11" s="103">
        <f t="shared" si="3"/>
        <v>0</v>
      </c>
      <c r="AI11" s="103">
        <f t="shared" si="4"/>
        <v>0</v>
      </c>
      <c r="AJ11" s="103">
        <f t="shared" si="5"/>
        <v>0</v>
      </c>
    </row>
    <row r="12" spans="4:36">
      <c r="D12" s="16" t="s">
        <v>861</v>
      </c>
      <c r="E12" s="16">
        <v>6035.2553</v>
      </c>
      <c r="F12" s="16">
        <v>4932.7867</v>
      </c>
      <c r="G12" s="16">
        <v>4538.0209</v>
      </c>
      <c r="H12" s="16">
        <v>394.7658</v>
      </c>
      <c r="I12" s="16">
        <v>9.0894</v>
      </c>
      <c r="J12" s="16">
        <v>609.9774</v>
      </c>
      <c r="K12" s="16">
        <v>0</v>
      </c>
      <c r="L12" s="16">
        <v>77.2937</v>
      </c>
      <c r="M12" s="16">
        <v>532.6837</v>
      </c>
      <c r="N12" s="16">
        <v>182.5677</v>
      </c>
      <c r="O12" s="16">
        <v>182.5677</v>
      </c>
      <c r="P12" s="16">
        <v>0</v>
      </c>
      <c r="Q12" s="16">
        <v>3.5169</v>
      </c>
      <c r="R12" s="16">
        <v>149.6052</v>
      </c>
      <c r="S12" s="16">
        <v>126.3623</v>
      </c>
      <c r="T12" s="16">
        <v>0</v>
      </c>
      <c r="U12" s="16">
        <v>23.2429</v>
      </c>
      <c r="V12" s="16">
        <v>145.9869</v>
      </c>
      <c r="W12" s="16">
        <v>137.2107</v>
      </c>
      <c r="X12" s="16">
        <v>0.9293</v>
      </c>
      <c r="Y12" s="16">
        <v>7.8469</v>
      </c>
      <c r="Z12" s="16">
        <v>1.7251</v>
      </c>
      <c r="AE12" s="103">
        <f t="shared" si="0"/>
        <v>1.03472785895065e-13</v>
      </c>
      <c r="AF12" s="103">
        <f t="shared" si="1"/>
        <v>-7.95807864051312e-13</v>
      </c>
      <c r="AG12" s="103">
        <f t="shared" si="2"/>
        <v>0</v>
      </c>
      <c r="AH12" s="103">
        <f t="shared" si="3"/>
        <v>0</v>
      </c>
      <c r="AI12" s="103">
        <f t="shared" si="4"/>
        <v>0</v>
      </c>
      <c r="AJ12" s="103">
        <f t="shared" si="5"/>
        <v>-1.06581410364015e-14</v>
      </c>
    </row>
    <row r="13" spans="4:36">
      <c r="D13" s="16" t="s">
        <v>862</v>
      </c>
      <c r="E13" s="16">
        <v>14281.2611</v>
      </c>
      <c r="F13" s="16">
        <v>13974.7301</v>
      </c>
      <c r="G13" s="16">
        <v>13946.0826</v>
      </c>
      <c r="H13" s="16">
        <v>28.6475</v>
      </c>
      <c r="I13" s="16">
        <v>2.1868</v>
      </c>
      <c r="J13" s="16">
        <v>90.1417</v>
      </c>
      <c r="K13" s="16">
        <v>0</v>
      </c>
      <c r="L13" s="16">
        <v>25.1434</v>
      </c>
      <c r="M13" s="16">
        <v>64.9983</v>
      </c>
      <c r="N13" s="16">
        <v>71.7296</v>
      </c>
      <c r="O13" s="16">
        <v>71.7296</v>
      </c>
      <c r="P13" s="16">
        <v>0</v>
      </c>
      <c r="Q13" s="16">
        <v>0</v>
      </c>
      <c r="R13" s="16">
        <v>142.4729</v>
      </c>
      <c r="S13" s="16">
        <v>89.799</v>
      </c>
      <c r="T13" s="16">
        <v>0.4283</v>
      </c>
      <c r="U13" s="16">
        <v>52.2456</v>
      </c>
      <c r="V13" s="16">
        <v>0</v>
      </c>
      <c r="W13" s="16">
        <v>0</v>
      </c>
      <c r="X13" s="16">
        <v>0</v>
      </c>
      <c r="Y13" s="16">
        <v>0</v>
      </c>
      <c r="Z13" s="16">
        <v>0</v>
      </c>
      <c r="AE13" s="103">
        <f t="shared" si="0"/>
        <v>-9.9475983006414e-13</v>
      </c>
      <c r="AF13" s="103">
        <f t="shared" si="1"/>
        <v>9.45021838560933e-13</v>
      </c>
      <c r="AG13" s="103">
        <f t="shared" si="2"/>
        <v>0</v>
      </c>
      <c r="AH13" s="103">
        <f t="shared" si="3"/>
        <v>0</v>
      </c>
      <c r="AI13" s="103">
        <f t="shared" si="4"/>
        <v>0</v>
      </c>
      <c r="AJ13" s="103">
        <f t="shared" si="5"/>
        <v>0</v>
      </c>
    </row>
    <row r="14" spans="4:36">
      <c r="D14" s="16" t="s">
        <v>863</v>
      </c>
      <c r="E14" s="16">
        <v>12069.5951</v>
      </c>
      <c r="F14" s="16">
        <v>11731.5723</v>
      </c>
      <c r="G14" s="16">
        <v>11171.6539</v>
      </c>
      <c r="H14" s="16">
        <v>559.9184</v>
      </c>
      <c r="I14" s="16">
        <v>113.6619</v>
      </c>
      <c r="J14" s="16">
        <v>28.1799</v>
      </c>
      <c r="K14" s="16">
        <v>1.4143</v>
      </c>
      <c r="L14" s="16">
        <v>1.641</v>
      </c>
      <c r="M14" s="16">
        <v>25.1246</v>
      </c>
      <c r="N14" s="16">
        <v>81.563</v>
      </c>
      <c r="O14" s="16">
        <v>81.563</v>
      </c>
      <c r="P14" s="16">
        <v>0</v>
      </c>
      <c r="Q14" s="16">
        <v>5.7477</v>
      </c>
      <c r="R14" s="16">
        <v>44.444</v>
      </c>
      <c r="S14" s="16">
        <v>43.5027</v>
      </c>
      <c r="T14" s="16">
        <v>0</v>
      </c>
      <c r="U14" s="16">
        <v>0.9413</v>
      </c>
      <c r="V14" s="16">
        <v>64.2414</v>
      </c>
      <c r="W14" s="16">
        <v>64.2414</v>
      </c>
      <c r="X14" s="16">
        <v>0</v>
      </c>
      <c r="Y14" s="16">
        <v>0</v>
      </c>
      <c r="Z14" s="16">
        <v>0.1849</v>
      </c>
      <c r="AE14" s="103">
        <f t="shared" si="0"/>
        <v>6.33271213246189e-13</v>
      </c>
      <c r="AF14" s="103">
        <f t="shared" si="1"/>
        <v>0</v>
      </c>
      <c r="AG14" s="103">
        <f t="shared" si="2"/>
        <v>0</v>
      </c>
      <c r="AH14" s="103">
        <f t="shared" si="3"/>
        <v>0</v>
      </c>
      <c r="AI14" s="103">
        <f t="shared" si="4"/>
        <v>5.32907051820075e-15</v>
      </c>
      <c r="AJ14" s="103">
        <f t="shared" si="5"/>
        <v>0</v>
      </c>
    </row>
    <row r="15" spans="4:36">
      <c r="D15" s="16" t="s">
        <v>864</v>
      </c>
      <c r="E15" s="16">
        <v>133910.1528</v>
      </c>
      <c r="F15" s="16">
        <v>108376.0332</v>
      </c>
      <c r="G15" s="16">
        <v>107422.8376</v>
      </c>
      <c r="H15" s="16">
        <v>953.1956</v>
      </c>
      <c r="I15" s="16">
        <v>389.3751</v>
      </c>
      <c r="J15" s="16">
        <v>4524.487</v>
      </c>
      <c r="K15" s="16">
        <v>1911.4385</v>
      </c>
      <c r="L15" s="16">
        <v>314.9264</v>
      </c>
      <c r="M15" s="16">
        <v>2298.1221</v>
      </c>
      <c r="N15" s="16">
        <v>11619.7696</v>
      </c>
      <c r="O15" s="16">
        <v>11609.7609</v>
      </c>
      <c r="P15" s="16">
        <v>10.0087</v>
      </c>
      <c r="Q15" s="16">
        <v>472.4495</v>
      </c>
      <c r="R15" s="16">
        <v>4424.35989999999</v>
      </c>
      <c r="S15" s="16">
        <v>390.5006</v>
      </c>
      <c r="T15" s="16">
        <v>155.2681</v>
      </c>
      <c r="U15" s="16">
        <v>3878.59119999999</v>
      </c>
      <c r="V15" s="16">
        <v>4066.2272</v>
      </c>
      <c r="W15" s="16">
        <v>3131.2942</v>
      </c>
      <c r="X15" s="16">
        <v>2.7913</v>
      </c>
      <c r="Y15" s="16">
        <v>932.1417</v>
      </c>
      <c r="Z15" s="16">
        <v>37.4513</v>
      </c>
      <c r="AE15" s="103">
        <f t="shared" si="0"/>
        <v>1.35287336888723e-11</v>
      </c>
      <c r="AF15" s="103">
        <f t="shared" si="1"/>
        <v>6.3664629124105e-12</v>
      </c>
      <c r="AG15" s="103">
        <f t="shared" si="2"/>
        <v>0</v>
      </c>
      <c r="AH15" s="103">
        <f t="shared" si="3"/>
        <v>3.17967874252645e-13</v>
      </c>
      <c r="AI15" s="103">
        <f t="shared" si="4"/>
        <v>0</v>
      </c>
      <c r="AJ15" s="103">
        <f t="shared" si="5"/>
        <v>0</v>
      </c>
    </row>
    <row r="16" spans="3:58">
      <c r="C16" s="16" t="s">
        <v>865</v>
      </c>
      <c r="D16" s="16" t="s">
        <v>88</v>
      </c>
      <c r="E16" s="16">
        <v>10433.1533</v>
      </c>
      <c r="F16" s="16">
        <v>9996.5748</v>
      </c>
      <c r="G16" s="16">
        <v>9971.8898</v>
      </c>
      <c r="H16" s="16">
        <v>24.685</v>
      </c>
      <c r="I16" s="16">
        <v>53.9967</v>
      </c>
      <c r="J16" s="16">
        <v>22.9183</v>
      </c>
      <c r="K16" s="16">
        <v>1.4472</v>
      </c>
      <c r="L16" s="16">
        <v>0</v>
      </c>
      <c r="M16" s="16">
        <v>21.4711</v>
      </c>
      <c r="N16" s="16">
        <v>99.4902</v>
      </c>
      <c r="O16" s="16">
        <v>99.4902</v>
      </c>
      <c r="P16" s="16">
        <v>0</v>
      </c>
      <c r="Q16" s="16">
        <v>206.3357</v>
      </c>
      <c r="R16" s="16">
        <v>23.4904</v>
      </c>
      <c r="S16" s="16">
        <v>18.4821</v>
      </c>
      <c r="T16" s="16">
        <v>0</v>
      </c>
      <c r="U16" s="16">
        <v>5.0083</v>
      </c>
      <c r="V16" s="16">
        <v>21.5591</v>
      </c>
      <c r="W16" s="16">
        <v>1.8278</v>
      </c>
      <c r="X16" s="16">
        <v>0</v>
      </c>
      <c r="Y16" s="16">
        <v>19.7313</v>
      </c>
      <c r="Z16" s="16">
        <v>8.7881</v>
      </c>
      <c r="AE16" s="103">
        <f t="shared" si="0"/>
        <v>-3.69482222595252e-13</v>
      </c>
      <c r="AF16" s="103">
        <f t="shared" si="1"/>
        <v>-5.08038056068472e-13</v>
      </c>
      <c r="AG16" s="103">
        <f t="shared" si="2"/>
        <v>0</v>
      </c>
      <c r="AH16" s="103">
        <f t="shared" si="3"/>
        <v>0</v>
      </c>
      <c r="AI16" s="103">
        <f t="shared" si="4"/>
        <v>0</v>
      </c>
      <c r="AJ16" s="103">
        <f t="shared" si="5"/>
        <v>0</v>
      </c>
      <c r="AK16" s="16">
        <f t="shared" ref="AK16:BF16" si="8">E16-SUM(E17:E21)</f>
        <v>0</v>
      </c>
      <c r="AL16" s="16">
        <f t="shared" si="8"/>
        <v>0</v>
      </c>
      <c r="AM16" s="16">
        <f t="shared" si="8"/>
        <v>0</v>
      </c>
      <c r="AN16" s="16">
        <f t="shared" si="8"/>
        <v>0</v>
      </c>
      <c r="AO16" s="16">
        <f t="shared" si="8"/>
        <v>0</v>
      </c>
      <c r="AP16" s="16">
        <f t="shared" si="8"/>
        <v>0</v>
      </c>
      <c r="AQ16" s="16">
        <f t="shared" si="8"/>
        <v>0</v>
      </c>
      <c r="AR16" s="16">
        <f t="shared" si="8"/>
        <v>0</v>
      </c>
      <c r="AS16" s="16">
        <f t="shared" si="8"/>
        <v>0</v>
      </c>
      <c r="AT16" s="16">
        <f t="shared" si="8"/>
        <v>0</v>
      </c>
      <c r="AU16" s="16">
        <f t="shared" si="8"/>
        <v>0</v>
      </c>
      <c r="AV16" s="16">
        <f t="shared" si="8"/>
        <v>0</v>
      </c>
      <c r="AW16" s="16">
        <f t="shared" si="8"/>
        <v>0</v>
      </c>
      <c r="AX16" s="16">
        <f t="shared" si="8"/>
        <v>0</v>
      </c>
      <c r="AY16" s="16">
        <f t="shared" si="8"/>
        <v>0</v>
      </c>
      <c r="AZ16" s="16">
        <f t="shared" si="8"/>
        <v>0</v>
      </c>
      <c r="BA16" s="16">
        <f t="shared" si="8"/>
        <v>0</v>
      </c>
      <c r="BB16" s="16">
        <f t="shared" si="8"/>
        <v>0</v>
      </c>
      <c r="BC16" s="16">
        <f t="shared" si="8"/>
        <v>0</v>
      </c>
      <c r="BD16" s="16">
        <f t="shared" si="8"/>
        <v>0</v>
      </c>
      <c r="BE16" s="16">
        <f t="shared" si="8"/>
        <v>0</v>
      </c>
      <c r="BF16" s="16">
        <f t="shared" si="8"/>
        <v>0</v>
      </c>
    </row>
    <row r="17" spans="4:36">
      <c r="D17" s="16" t="s">
        <v>860</v>
      </c>
      <c r="E17" s="16">
        <v>1554.2265</v>
      </c>
      <c r="F17" s="16">
        <v>1453.9386</v>
      </c>
      <c r="G17" s="16">
        <v>1447.472</v>
      </c>
      <c r="H17" s="16">
        <v>6.4666</v>
      </c>
      <c r="I17" s="16">
        <v>53.8446</v>
      </c>
      <c r="J17" s="16">
        <v>21.4711</v>
      </c>
      <c r="K17" s="16">
        <v>0</v>
      </c>
      <c r="L17" s="16">
        <v>0</v>
      </c>
      <c r="M17" s="16">
        <v>21.4711</v>
      </c>
      <c r="N17" s="16">
        <v>16.3131</v>
      </c>
      <c r="O17" s="16">
        <v>16.3131</v>
      </c>
      <c r="P17" s="16">
        <v>0</v>
      </c>
      <c r="Q17" s="16">
        <v>0</v>
      </c>
      <c r="R17" s="16">
        <v>8.6591</v>
      </c>
      <c r="S17" s="16">
        <v>8.6591</v>
      </c>
      <c r="T17" s="16">
        <v>0</v>
      </c>
      <c r="U17" s="16">
        <v>0</v>
      </c>
      <c r="V17" s="16">
        <v>0</v>
      </c>
      <c r="W17" s="16">
        <v>0</v>
      </c>
      <c r="X17" s="16">
        <v>0</v>
      </c>
      <c r="Y17" s="16">
        <v>0</v>
      </c>
      <c r="Z17" s="16">
        <v>0</v>
      </c>
      <c r="AE17" s="103">
        <f t="shared" si="0"/>
        <v>3.73034936274053e-14</v>
      </c>
      <c r="AF17" s="103">
        <f t="shared" si="1"/>
        <v>-2.8421709430404e-14</v>
      </c>
      <c r="AG17" s="103">
        <f t="shared" si="2"/>
        <v>0</v>
      </c>
      <c r="AH17" s="103">
        <f t="shared" si="3"/>
        <v>0</v>
      </c>
      <c r="AI17" s="103">
        <f t="shared" si="4"/>
        <v>0</v>
      </c>
      <c r="AJ17" s="103">
        <f t="shared" si="5"/>
        <v>0</v>
      </c>
    </row>
    <row r="18" spans="4:36">
      <c r="D18" s="16" t="s">
        <v>861</v>
      </c>
      <c r="E18" s="16">
        <v>1034.3745</v>
      </c>
      <c r="F18" s="16">
        <v>1034.2665</v>
      </c>
      <c r="G18" s="16">
        <v>1034.2665</v>
      </c>
      <c r="H18" s="16">
        <v>0</v>
      </c>
      <c r="I18" s="16">
        <v>0</v>
      </c>
      <c r="J18" s="16">
        <v>0</v>
      </c>
      <c r="K18" s="16">
        <v>0</v>
      </c>
      <c r="L18" s="16">
        <v>0</v>
      </c>
      <c r="M18" s="16">
        <v>0</v>
      </c>
      <c r="N18" s="16">
        <v>0</v>
      </c>
      <c r="O18" s="16">
        <v>0</v>
      </c>
      <c r="P18" s="16">
        <v>0</v>
      </c>
      <c r="Q18" s="16">
        <v>0</v>
      </c>
      <c r="R18" s="16">
        <v>0.108</v>
      </c>
      <c r="S18" s="16">
        <v>0</v>
      </c>
      <c r="T18" s="16">
        <v>0</v>
      </c>
      <c r="U18" s="16">
        <v>0.108</v>
      </c>
      <c r="V18" s="16">
        <v>0</v>
      </c>
      <c r="W18" s="16">
        <v>0</v>
      </c>
      <c r="X18" s="16">
        <v>0</v>
      </c>
      <c r="Y18" s="16">
        <v>0</v>
      </c>
      <c r="Z18" s="16">
        <v>0</v>
      </c>
      <c r="AE18" s="103">
        <f t="shared" si="0"/>
        <v>-5.27494714575028e-14</v>
      </c>
      <c r="AF18" s="103">
        <f t="shared" si="1"/>
        <v>0</v>
      </c>
      <c r="AG18" s="103">
        <f t="shared" si="2"/>
        <v>0</v>
      </c>
      <c r="AH18" s="103">
        <f t="shared" si="3"/>
        <v>0</v>
      </c>
      <c r="AI18" s="103">
        <f t="shared" si="4"/>
        <v>0</v>
      </c>
      <c r="AJ18" s="103">
        <f t="shared" si="5"/>
        <v>0</v>
      </c>
    </row>
    <row r="19" spans="4:36">
      <c r="D19" s="16" t="s">
        <v>862</v>
      </c>
      <c r="E19" s="16">
        <v>0</v>
      </c>
      <c r="F19" s="16">
        <v>0</v>
      </c>
      <c r="G19" s="16">
        <v>0</v>
      </c>
      <c r="H19" s="16">
        <v>0</v>
      </c>
      <c r="I19" s="16">
        <v>0</v>
      </c>
      <c r="J19" s="16">
        <v>0</v>
      </c>
      <c r="K19" s="16">
        <v>0</v>
      </c>
      <c r="L19" s="16">
        <v>0</v>
      </c>
      <c r="M19" s="16">
        <v>0</v>
      </c>
      <c r="N19" s="16">
        <v>0</v>
      </c>
      <c r="O19" s="16">
        <v>0</v>
      </c>
      <c r="P19" s="16">
        <v>0</v>
      </c>
      <c r="Q19" s="16">
        <v>0</v>
      </c>
      <c r="R19" s="16">
        <v>0</v>
      </c>
      <c r="S19" s="16">
        <v>0</v>
      </c>
      <c r="T19" s="16">
        <v>0</v>
      </c>
      <c r="U19" s="16">
        <v>0</v>
      </c>
      <c r="V19" s="16">
        <v>0</v>
      </c>
      <c r="W19" s="16">
        <v>0</v>
      </c>
      <c r="X19" s="16">
        <v>0</v>
      </c>
      <c r="Y19" s="16">
        <v>0</v>
      </c>
      <c r="Z19" s="16">
        <v>0</v>
      </c>
      <c r="AE19" s="103">
        <f t="shared" si="0"/>
        <v>0</v>
      </c>
      <c r="AF19" s="103">
        <f t="shared" si="1"/>
        <v>0</v>
      </c>
      <c r="AG19" s="103">
        <f t="shared" si="2"/>
        <v>0</v>
      </c>
      <c r="AH19" s="103">
        <f t="shared" si="3"/>
        <v>0</v>
      </c>
      <c r="AI19" s="103">
        <f t="shared" si="4"/>
        <v>0</v>
      </c>
      <c r="AJ19" s="103">
        <f t="shared" si="5"/>
        <v>0</v>
      </c>
    </row>
    <row r="20" spans="4:36">
      <c r="D20" s="16" t="s">
        <v>863</v>
      </c>
      <c r="E20" s="16">
        <v>161.1686</v>
      </c>
      <c r="F20" s="16">
        <v>159.9603</v>
      </c>
      <c r="G20" s="16">
        <v>158.6439</v>
      </c>
      <c r="H20" s="16">
        <v>1.3164</v>
      </c>
      <c r="I20" s="16">
        <v>0</v>
      </c>
      <c r="J20" s="16">
        <v>0</v>
      </c>
      <c r="K20" s="16">
        <v>0</v>
      </c>
      <c r="L20" s="16">
        <v>0</v>
      </c>
      <c r="M20" s="16">
        <v>0</v>
      </c>
      <c r="N20" s="16">
        <v>0</v>
      </c>
      <c r="O20" s="16">
        <v>0</v>
      </c>
      <c r="P20" s="16">
        <v>0</v>
      </c>
      <c r="Q20" s="16">
        <v>0</v>
      </c>
      <c r="R20" s="16">
        <v>1.2083</v>
      </c>
      <c r="S20" s="16">
        <v>1.2083</v>
      </c>
      <c r="T20" s="16">
        <v>0</v>
      </c>
      <c r="U20" s="16">
        <v>0</v>
      </c>
      <c r="V20" s="16">
        <v>0</v>
      </c>
      <c r="W20" s="16">
        <v>0</v>
      </c>
      <c r="X20" s="16">
        <v>0</v>
      </c>
      <c r="Y20" s="16">
        <v>0</v>
      </c>
      <c r="Z20" s="16">
        <v>0</v>
      </c>
      <c r="AE20" s="103">
        <f t="shared" si="0"/>
        <v>8.43769498715119e-15</v>
      </c>
      <c r="AF20" s="103">
        <f t="shared" si="1"/>
        <v>-1.26565424807268e-14</v>
      </c>
      <c r="AG20" s="103">
        <f t="shared" si="2"/>
        <v>0</v>
      </c>
      <c r="AH20" s="103">
        <f t="shared" si="3"/>
        <v>0</v>
      </c>
      <c r="AI20" s="103">
        <f t="shared" si="4"/>
        <v>0</v>
      </c>
      <c r="AJ20" s="103">
        <f t="shared" si="5"/>
        <v>0</v>
      </c>
    </row>
    <row r="21" spans="4:36">
      <c r="D21" s="16" t="s">
        <v>864</v>
      </c>
      <c r="E21" s="16">
        <v>7683.3837</v>
      </c>
      <c r="F21" s="16">
        <v>7348.4094</v>
      </c>
      <c r="G21" s="16">
        <v>7331.5074</v>
      </c>
      <c r="H21" s="16">
        <v>16.902</v>
      </c>
      <c r="I21" s="16">
        <v>0.1521</v>
      </c>
      <c r="J21" s="16">
        <v>1.4472</v>
      </c>
      <c r="K21" s="16">
        <v>1.4472</v>
      </c>
      <c r="L21" s="16">
        <v>0</v>
      </c>
      <c r="M21" s="16">
        <v>0</v>
      </c>
      <c r="N21" s="16">
        <v>83.1771</v>
      </c>
      <c r="O21" s="16">
        <v>83.1771</v>
      </c>
      <c r="P21" s="16">
        <v>0</v>
      </c>
      <c r="Q21" s="16">
        <v>206.3357</v>
      </c>
      <c r="R21" s="16">
        <v>13.515</v>
      </c>
      <c r="S21" s="16">
        <v>8.6147</v>
      </c>
      <c r="T21" s="16">
        <v>0</v>
      </c>
      <c r="U21" s="16">
        <v>4.9003</v>
      </c>
      <c r="V21" s="16">
        <v>21.5591</v>
      </c>
      <c r="W21" s="16">
        <v>1.8278</v>
      </c>
      <c r="X21" s="16">
        <v>0</v>
      </c>
      <c r="Y21" s="16">
        <v>19.7313</v>
      </c>
      <c r="Z21" s="16">
        <v>8.7881</v>
      </c>
      <c r="AE21" s="103">
        <f t="shared" si="0"/>
        <v>7.67386154620908e-13</v>
      </c>
      <c r="AF21" s="103">
        <f t="shared" si="1"/>
        <v>-8.66862137627322e-13</v>
      </c>
      <c r="AG21" s="103">
        <f t="shared" si="2"/>
        <v>0</v>
      </c>
      <c r="AH21" s="103">
        <f t="shared" si="3"/>
        <v>0</v>
      </c>
      <c r="AI21" s="103">
        <f t="shared" si="4"/>
        <v>0</v>
      </c>
      <c r="AJ21" s="103">
        <f t="shared" si="5"/>
        <v>0</v>
      </c>
    </row>
    <row r="22" spans="3:58">
      <c r="C22" s="16" t="s">
        <v>866</v>
      </c>
      <c r="D22" s="16" t="s">
        <v>88</v>
      </c>
      <c r="E22" s="16">
        <v>100043.5672</v>
      </c>
      <c r="F22" s="16">
        <v>82383.1204</v>
      </c>
      <c r="G22" s="16">
        <v>81317.6272</v>
      </c>
      <c r="H22" s="16">
        <v>1065.4932</v>
      </c>
      <c r="I22" s="16">
        <v>356.5344</v>
      </c>
      <c r="J22" s="16">
        <v>3233.8558</v>
      </c>
      <c r="K22" s="16">
        <v>900.1771</v>
      </c>
      <c r="L22" s="16">
        <v>331.9555</v>
      </c>
      <c r="M22" s="16">
        <v>2001.7232</v>
      </c>
      <c r="N22" s="16">
        <v>8678.8347</v>
      </c>
      <c r="O22" s="16">
        <v>8678.8347</v>
      </c>
      <c r="P22" s="16">
        <v>0</v>
      </c>
      <c r="Q22" s="16">
        <v>124.7337</v>
      </c>
      <c r="R22" s="16">
        <v>1441.2281</v>
      </c>
      <c r="S22" s="16">
        <v>392.6673</v>
      </c>
      <c r="T22" s="16">
        <v>154.7841</v>
      </c>
      <c r="U22" s="16">
        <v>893.7767</v>
      </c>
      <c r="V22" s="16">
        <v>3795.283</v>
      </c>
      <c r="W22" s="16">
        <v>2878.8641</v>
      </c>
      <c r="X22" s="16">
        <v>3.7206</v>
      </c>
      <c r="Y22" s="16">
        <v>912.6983</v>
      </c>
      <c r="Z22" s="16">
        <v>29.9771</v>
      </c>
      <c r="AE22" s="103">
        <f t="shared" si="0"/>
        <v>5.74118530494161e-12</v>
      </c>
      <c r="AF22" s="103">
        <f t="shared" si="1"/>
        <v>-2.72848410531878e-12</v>
      </c>
      <c r="AG22" s="103">
        <f t="shared" si="2"/>
        <v>0</v>
      </c>
      <c r="AH22" s="103">
        <f t="shared" si="3"/>
        <v>0</v>
      </c>
      <c r="AI22" s="103">
        <f t="shared" si="4"/>
        <v>0</v>
      </c>
      <c r="AJ22" s="103">
        <f t="shared" si="5"/>
        <v>0</v>
      </c>
      <c r="AK22" s="16">
        <f t="shared" ref="AK22:BF22" si="9">E22-SUM(E23:E27)</f>
        <v>0</v>
      </c>
      <c r="AL22" s="16">
        <f t="shared" si="9"/>
        <v>0</v>
      </c>
      <c r="AM22" s="16">
        <f t="shared" si="9"/>
        <v>0</v>
      </c>
      <c r="AN22" s="16">
        <f t="shared" si="9"/>
        <v>0</v>
      </c>
      <c r="AO22" s="16">
        <f t="shared" si="9"/>
        <v>0</v>
      </c>
      <c r="AP22" s="16">
        <f t="shared" si="9"/>
        <v>0</v>
      </c>
      <c r="AQ22" s="16">
        <f t="shared" si="9"/>
        <v>0</v>
      </c>
      <c r="AR22" s="16">
        <f t="shared" si="9"/>
        <v>0</v>
      </c>
      <c r="AS22" s="16">
        <f t="shared" si="9"/>
        <v>0</v>
      </c>
      <c r="AT22" s="16">
        <f t="shared" si="9"/>
        <v>0</v>
      </c>
      <c r="AU22" s="16">
        <f t="shared" si="9"/>
        <v>0</v>
      </c>
      <c r="AV22" s="16">
        <f t="shared" si="9"/>
        <v>0</v>
      </c>
      <c r="AW22" s="16">
        <f t="shared" si="9"/>
        <v>0</v>
      </c>
      <c r="AX22" s="16">
        <f t="shared" si="9"/>
        <v>0</v>
      </c>
      <c r="AY22" s="16">
        <f t="shared" si="9"/>
        <v>0</v>
      </c>
      <c r="AZ22" s="16">
        <f t="shared" si="9"/>
        <v>0</v>
      </c>
      <c r="BA22" s="16">
        <f t="shared" si="9"/>
        <v>0</v>
      </c>
      <c r="BB22" s="16">
        <f t="shared" si="9"/>
        <v>0</v>
      </c>
      <c r="BC22" s="16">
        <f t="shared" si="9"/>
        <v>0</v>
      </c>
      <c r="BD22" s="16">
        <f t="shared" si="9"/>
        <v>0</v>
      </c>
      <c r="BE22" s="16">
        <f t="shared" si="9"/>
        <v>0</v>
      </c>
      <c r="BF22" s="16">
        <f t="shared" si="9"/>
        <v>0</v>
      </c>
    </row>
    <row r="23" spans="4:36">
      <c r="D23" s="16" t="s">
        <v>860</v>
      </c>
      <c r="E23" s="16">
        <v>10814.6787</v>
      </c>
      <c r="F23" s="16">
        <v>9886.7202</v>
      </c>
      <c r="G23" s="16">
        <v>9711.5705</v>
      </c>
      <c r="H23" s="16">
        <v>175.1497</v>
      </c>
      <c r="I23" s="16">
        <v>77.8241</v>
      </c>
      <c r="J23" s="16">
        <v>558.3603</v>
      </c>
      <c r="K23" s="16">
        <v>0</v>
      </c>
      <c r="L23" s="16">
        <v>66.8662</v>
      </c>
      <c r="M23" s="16">
        <v>491.4941</v>
      </c>
      <c r="N23" s="16">
        <v>280.7765</v>
      </c>
      <c r="O23" s="16">
        <v>280.7765</v>
      </c>
      <c r="P23" s="16">
        <v>0</v>
      </c>
      <c r="Q23" s="16">
        <v>0</v>
      </c>
      <c r="R23" s="16">
        <v>10.9976</v>
      </c>
      <c r="S23" s="16">
        <v>10.9976</v>
      </c>
      <c r="T23" s="16">
        <v>0</v>
      </c>
      <c r="U23" s="16">
        <v>0</v>
      </c>
      <c r="V23" s="16">
        <v>0</v>
      </c>
      <c r="W23" s="16">
        <v>0</v>
      </c>
      <c r="X23" s="16">
        <v>0</v>
      </c>
      <c r="Y23" s="16">
        <v>0</v>
      </c>
      <c r="Z23" s="16">
        <v>0</v>
      </c>
      <c r="AE23" s="103">
        <f t="shared" si="0"/>
        <v>5.45341549695877e-13</v>
      </c>
      <c r="AF23" s="103">
        <f t="shared" si="1"/>
        <v>0</v>
      </c>
      <c r="AG23" s="103">
        <f t="shared" si="2"/>
        <v>0</v>
      </c>
      <c r="AH23" s="103">
        <f t="shared" si="3"/>
        <v>0</v>
      </c>
      <c r="AI23" s="103">
        <f t="shared" si="4"/>
        <v>0</v>
      </c>
      <c r="AJ23" s="103">
        <f t="shared" si="5"/>
        <v>0</v>
      </c>
    </row>
    <row r="24" spans="4:36">
      <c r="D24" s="16" t="s">
        <v>861</v>
      </c>
      <c r="E24" s="16">
        <v>3687.647</v>
      </c>
      <c r="F24" s="16">
        <v>2951.9094</v>
      </c>
      <c r="G24" s="16">
        <v>2710.2515</v>
      </c>
      <c r="H24" s="16">
        <v>241.6579</v>
      </c>
      <c r="I24" s="16">
        <v>3.3738</v>
      </c>
      <c r="J24" s="16">
        <v>485.7899</v>
      </c>
      <c r="K24" s="16">
        <v>0</v>
      </c>
      <c r="L24" s="16">
        <v>72.2127</v>
      </c>
      <c r="M24" s="16">
        <v>413.5772</v>
      </c>
      <c r="N24" s="16">
        <v>125.9963</v>
      </c>
      <c r="O24" s="16">
        <v>125.9963</v>
      </c>
      <c r="P24" s="16">
        <v>0</v>
      </c>
      <c r="Q24" s="16">
        <v>3.5169</v>
      </c>
      <c r="R24" s="16">
        <v>30.6344</v>
      </c>
      <c r="S24" s="16">
        <v>11.3253</v>
      </c>
      <c r="T24" s="16">
        <v>0</v>
      </c>
      <c r="U24" s="16">
        <v>19.3091</v>
      </c>
      <c r="V24" s="16">
        <v>84.8415</v>
      </c>
      <c r="W24" s="16">
        <v>76.8154</v>
      </c>
      <c r="X24" s="16">
        <v>0.9293</v>
      </c>
      <c r="Y24" s="16">
        <v>7.0968</v>
      </c>
      <c r="Z24" s="16">
        <v>1.5848</v>
      </c>
      <c r="AE24" s="103">
        <f t="shared" si="0"/>
        <v>-2.04281036531029e-14</v>
      </c>
      <c r="AF24" s="103">
        <f t="shared" si="1"/>
        <v>0</v>
      </c>
      <c r="AG24" s="103">
        <f t="shared" si="2"/>
        <v>0</v>
      </c>
      <c r="AH24" s="103">
        <f t="shared" si="3"/>
        <v>0</v>
      </c>
      <c r="AI24" s="103">
        <f t="shared" si="4"/>
        <v>0</v>
      </c>
      <c r="AJ24" s="103">
        <f t="shared" si="5"/>
        <v>0</v>
      </c>
    </row>
    <row r="25" spans="4:36">
      <c r="D25" s="16" t="s">
        <v>862</v>
      </c>
      <c r="E25" s="16">
        <v>9646.11590000004</v>
      </c>
      <c r="F25" s="16">
        <v>9404.54780000004</v>
      </c>
      <c r="G25" s="16">
        <v>9404.26930000004</v>
      </c>
      <c r="H25" s="16">
        <v>0.2785</v>
      </c>
      <c r="I25" s="16">
        <v>0</v>
      </c>
      <c r="J25" s="16">
        <v>63.3432</v>
      </c>
      <c r="K25" s="16">
        <v>0</v>
      </c>
      <c r="L25" s="16">
        <v>1.0555</v>
      </c>
      <c r="M25" s="16">
        <v>62.2877</v>
      </c>
      <c r="N25" s="16">
        <v>56.7424</v>
      </c>
      <c r="O25" s="16">
        <v>56.7424</v>
      </c>
      <c r="P25" s="16">
        <v>0</v>
      </c>
      <c r="Q25" s="16">
        <v>0</v>
      </c>
      <c r="R25" s="16">
        <v>121.4825</v>
      </c>
      <c r="S25" s="16">
        <v>78.7539</v>
      </c>
      <c r="T25" s="16">
        <v>0</v>
      </c>
      <c r="U25" s="16">
        <v>42.7286</v>
      </c>
      <c r="V25" s="16">
        <v>0</v>
      </c>
      <c r="W25" s="16">
        <v>0</v>
      </c>
      <c r="X25" s="16">
        <v>0</v>
      </c>
      <c r="Y25" s="16">
        <v>0</v>
      </c>
      <c r="Z25" s="16">
        <v>0</v>
      </c>
      <c r="AE25" s="103">
        <f t="shared" si="0"/>
        <v>4.12114786740858e-13</v>
      </c>
      <c r="AF25" s="103">
        <f t="shared" si="1"/>
        <v>3.49220652395843e-13</v>
      </c>
      <c r="AG25" s="103">
        <f t="shared" si="2"/>
        <v>0</v>
      </c>
      <c r="AH25" s="103">
        <f t="shared" si="3"/>
        <v>0</v>
      </c>
      <c r="AI25" s="103">
        <f t="shared" si="4"/>
        <v>0</v>
      </c>
      <c r="AJ25" s="103">
        <f t="shared" si="5"/>
        <v>0</v>
      </c>
    </row>
    <row r="26" spans="4:36">
      <c r="D26" s="16" t="s">
        <v>863</v>
      </c>
      <c r="E26" s="16">
        <v>2331.8497</v>
      </c>
      <c r="F26" s="16">
        <v>2272.8948</v>
      </c>
      <c r="G26" s="16">
        <v>2163.8762</v>
      </c>
      <c r="H26" s="16">
        <v>109.0186</v>
      </c>
      <c r="I26" s="16">
        <v>1.6721</v>
      </c>
      <c r="J26" s="16">
        <v>5.7769</v>
      </c>
      <c r="K26" s="16">
        <v>0</v>
      </c>
      <c r="L26" s="16">
        <v>0</v>
      </c>
      <c r="M26" s="16">
        <v>5.7769</v>
      </c>
      <c r="N26" s="16">
        <v>14.7767</v>
      </c>
      <c r="O26" s="16">
        <v>14.7767</v>
      </c>
      <c r="P26" s="16">
        <v>0</v>
      </c>
      <c r="Q26" s="16">
        <v>5.7477</v>
      </c>
      <c r="R26" s="16">
        <v>13.492</v>
      </c>
      <c r="S26" s="16">
        <v>13.492</v>
      </c>
      <c r="T26" s="16">
        <v>0</v>
      </c>
      <c r="U26" s="16">
        <v>0</v>
      </c>
      <c r="V26" s="16">
        <v>17.4895</v>
      </c>
      <c r="W26" s="16">
        <v>17.4895</v>
      </c>
      <c r="X26" s="16">
        <v>0</v>
      </c>
      <c r="Y26" s="16">
        <v>0</v>
      </c>
      <c r="Z26" s="16">
        <v>0</v>
      </c>
      <c r="AE26" s="103">
        <f t="shared" si="0"/>
        <v>1.82964754458226e-13</v>
      </c>
      <c r="AF26" s="103">
        <f t="shared" si="1"/>
        <v>-1.27897692436818e-13</v>
      </c>
      <c r="AG26" s="103">
        <f t="shared" si="2"/>
        <v>0</v>
      </c>
      <c r="AH26" s="103">
        <f t="shared" si="3"/>
        <v>0</v>
      </c>
      <c r="AI26" s="103">
        <f t="shared" si="4"/>
        <v>0</v>
      </c>
      <c r="AJ26" s="103">
        <f t="shared" si="5"/>
        <v>0</v>
      </c>
    </row>
    <row r="27" spans="4:36">
      <c r="D27" s="16" t="s">
        <v>864</v>
      </c>
      <c r="E27" s="16">
        <v>73563.2759</v>
      </c>
      <c r="F27" s="16">
        <v>57867.0482</v>
      </c>
      <c r="G27" s="16">
        <v>57327.6597</v>
      </c>
      <c r="H27" s="16">
        <v>539.3885</v>
      </c>
      <c r="I27" s="16">
        <v>273.6644</v>
      </c>
      <c r="J27" s="16">
        <v>2120.5855</v>
      </c>
      <c r="K27" s="16">
        <v>900.1771</v>
      </c>
      <c r="L27" s="16">
        <v>191.8211</v>
      </c>
      <c r="M27" s="16">
        <v>1028.5873</v>
      </c>
      <c r="N27" s="16">
        <v>8200.5428</v>
      </c>
      <c r="O27" s="16">
        <v>8200.5428</v>
      </c>
      <c r="P27" s="16">
        <v>0</v>
      </c>
      <c r="Q27" s="16">
        <v>115.4691</v>
      </c>
      <c r="R27" s="16">
        <v>1264.6216</v>
      </c>
      <c r="S27" s="16">
        <v>278.0985</v>
      </c>
      <c r="T27" s="16">
        <v>154.7841</v>
      </c>
      <c r="U27" s="16">
        <v>831.739</v>
      </c>
      <c r="V27" s="16">
        <v>3692.952</v>
      </c>
      <c r="W27" s="16">
        <v>2784.5592</v>
      </c>
      <c r="X27" s="16">
        <v>2.7913</v>
      </c>
      <c r="Y27" s="16">
        <v>905.6015</v>
      </c>
      <c r="Z27" s="16">
        <v>28.3923</v>
      </c>
      <c r="AE27" s="103">
        <f t="shared" si="0"/>
        <v>-2.50111042987555e-12</v>
      </c>
      <c r="AF27" s="103">
        <f t="shared" si="1"/>
        <v>9.09494701772928e-13</v>
      </c>
      <c r="AG27" s="103">
        <f t="shared" si="2"/>
        <v>0</v>
      </c>
      <c r="AH27" s="103">
        <f t="shared" si="3"/>
        <v>0</v>
      </c>
      <c r="AI27" s="103">
        <f t="shared" si="4"/>
        <v>0</v>
      </c>
      <c r="AJ27" s="103">
        <f t="shared" si="5"/>
        <v>0</v>
      </c>
    </row>
    <row r="28" spans="3:58">
      <c r="C28" s="16" t="s">
        <v>867</v>
      </c>
      <c r="D28" s="16" t="s">
        <v>88</v>
      </c>
      <c r="E28" s="16">
        <v>78549.4834</v>
      </c>
      <c r="F28" s="16">
        <v>67777.701</v>
      </c>
      <c r="G28" s="16">
        <v>66149.0158</v>
      </c>
      <c r="H28" s="16">
        <v>1628.6852</v>
      </c>
      <c r="I28" s="16">
        <v>252.8383</v>
      </c>
      <c r="J28" s="16">
        <v>2859.1632</v>
      </c>
      <c r="K28" s="16">
        <v>1011.2285</v>
      </c>
      <c r="L28" s="16">
        <v>186.6512</v>
      </c>
      <c r="M28" s="16">
        <v>1661.2835</v>
      </c>
      <c r="N28" s="16">
        <v>3553.5327</v>
      </c>
      <c r="O28" s="16">
        <v>3543.524</v>
      </c>
      <c r="P28" s="16">
        <v>10.0087</v>
      </c>
      <c r="Q28" s="16">
        <v>150.6447</v>
      </c>
      <c r="R28" s="16">
        <v>3495.39399999999</v>
      </c>
      <c r="S28" s="16">
        <v>438.2457</v>
      </c>
      <c r="T28" s="16">
        <v>0.9123</v>
      </c>
      <c r="U28" s="16">
        <v>3056.23599999999</v>
      </c>
      <c r="V28" s="16">
        <v>459.6134</v>
      </c>
      <c r="W28" s="16">
        <v>452.0544</v>
      </c>
      <c r="X28" s="16">
        <v>0</v>
      </c>
      <c r="Y28" s="16">
        <v>7.559</v>
      </c>
      <c r="Z28" s="16">
        <v>0.5961</v>
      </c>
      <c r="AE28" s="103">
        <f t="shared" si="0"/>
        <v>6.56541487842333e-12</v>
      </c>
      <c r="AF28" s="103">
        <f t="shared" si="1"/>
        <v>7.27595761418343e-12</v>
      </c>
      <c r="AG28" s="103">
        <f t="shared" si="2"/>
        <v>0</v>
      </c>
      <c r="AH28" s="103">
        <f t="shared" si="3"/>
        <v>3.17967874252645e-13</v>
      </c>
      <c r="AI28" s="103">
        <f t="shared" si="4"/>
        <v>0</v>
      </c>
      <c r="AJ28" s="103">
        <f t="shared" si="5"/>
        <v>2.57571741713036e-14</v>
      </c>
      <c r="AK28" s="16">
        <f t="shared" ref="AK28:BF28" si="10">E28-SUM(E29:E33)</f>
        <v>0</v>
      </c>
      <c r="AL28" s="16">
        <f t="shared" si="10"/>
        <v>0</v>
      </c>
      <c r="AM28" s="16">
        <f t="shared" si="10"/>
        <v>0</v>
      </c>
      <c r="AN28" s="16">
        <f t="shared" si="10"/>
        <v>0</v>
      </c>
      <c r="AO28" s="16">
        <f t="shared" si="10"/>
        <v>0</v>
      </c>
      <c r="AP28" s="16">
        <f t="shared" si="10"/>
        <v>0</v>
      </c>
      <c r="AQ28" s="16">
        <f t="shared" si="10"/>
        <v>0</v>
      </c>
      <c r="AR28" s="16">
        <f t="shared" si="10"/>
        <v>0</v>
      </c>
      <c r="AS28" s="16">
        <f t="shared" si="10"/>
        <v>0</v>
      </c>
      <c r="AT28" s="16">
        <f t="shared" si="10"/>
        <v>0</v>
      </c>
      <c r="AU28" s="16">
        <f t="shared" si="10"/>
        <v>0</v>
      </c>
      <c r="AV28" s="16">
        <f t="shared" si="10"/>
        <v>0</v>
      </c>
      <c r="AW28" s="16">
        <f t="shared" si="10"/>
        <v>0</v>
      </c>
      <c r="AX28" s="16">
        <f t="shared" si="10"/>
        <v>0</v>
      </c>
      <c r="AY28" s="16">
        <f t="shared" si="10"/>
        <v>0</v>
      </c>
      <c r="AZ28" s="16">
        <f t="shared" si="10"/>
        <v>0</v>
      </c>
      <c r="BA28" s="16">
        <f t="shared" si="10"/>
        <v>0</v>
      </c>
      <c r="BB28" s="16">
        <f t="shared" si="10"/>
        <v>0</v>
      </c>
      <c r="BC28" s="16">
        <f t="shared" si="10"/>
        <v>0</v>
      </c>
      <c r="BD28" s="16">
        <f t="shared" si="10"/>
        <v>0</v>
      </c>
      <c r="BE28" s="16">
        <f t="shared" si="10"/>
        <v>0</v>
      </c>
      <c r="BF28" s="16">
        <f t="shared" si="10"/>
        <v>0</v>
      </c>
    </row>
    <row r="29" spans="4:36">
      <c r="D29" s="16" t="s">
        <v>860</v>
      </c>
      <c r="E29" s="16">
        <v>10361.0344</v>
      </c>
      <c r="F29" s="16">
        <v>9801.6151</v>
      </c>
      <c r="G29" s="16">
        <v>9200.8953</v>
      </c>
      <c r="H29" s="16">
        <v>600.7198</v>
      </c>
      <c r="I29" s="16">
        <v>17.3875</v>
      </c>
      <c r="J29" s="16">
        <v>283.3199</v>
      </c>
      <c r="K29" s="16">
        <v>0</v>
      </c>
      <c r="L29" s="16">
        <v>32.736</v>
      </c>
      <c r="M29" s="16">
        <v>250.5839</v>
      </c>
      <c r="N29" s="16">
        <v>79.1381</v>
      </c>
      <c r="O29" s="16">
        <v>79.1381</v>
      </c>
      <c r="P29" s="16">
        <v>0</v>
      </c>
      <c r="Q29" s="16">
        <v>0</v>
      </c>
      <c r="R29" s="16">
        <v>179.5738</v>
      </c>
      <c r="S29" s="16">
        <v>179.5738</v>
      </c>
      <c r="T29" s="16">
        <v>0</v>
      </c>
      <c r="U29" s="16">
        <v>0</v>
      </c>
      <c r="V29" s="16">
        <v>0</v>
      </c>
      <c r="W29" s="16">
        <v>0</v>
      </c>
      <c r="X29" s="16">
        <v>0</v>
      </c>
      <c r="Y29" s="16">
        <v>0</v>
      </c>
      <c r="Z29" s="16">
        <v>0</v>
      </c>
      <c r="AE29" s="103">
        <f t="shared" si="0"/>
        <v>-5.11590769747272e-13</v>
      </c>
      <c r="AF29" s="103">
        <f t="shared" si="1"/>
        <v>0</v>
      </c>
      <c r="AG29" s="103">
        <f t="shared" si="2"/>
        <v>0</v>
      </c>
      <c r="AH29" s="103">
        <f t="shared" si="3"/>
        <v>0</v>
      </c>
      <c r="AI29" s="103">
        <f t="shared" si="4"/>
        <v>0</v>
      </c>
      <c r="AJ29" s="103">
        <f t="shared" si="5"/>
        <v>0</v>
      </c>
    </row>
    <row r="30" spans="4:36">
      <c r="D30" s="16" t="s">
        <v>861</v>
      </c>
      <c r="E30" s="16">
        <v>1313.2338</v>
      </c>
      <c r="F30" s="16">
        <v>946.6108</v>
      </c>
      <c r="G30" s="16">
        <v>793.5029</v>
      </c>
      <c r="H30" s="16">
        <v>153.1079</v>
      </c>
      <c r="I30" s="16">
        <v>5.7156</v>
      </c>
      <c r="J30" s="16">
        <v>124.1875</v>
      </c>
      <c r="K30" s="16">
        <v>0</v>
      </c>
      <c r="L30" s="16">
        <v>5.081</v>
      </c>
      <c r="M30" s="16">
        <v>119.1065</v>
      </c>
      <c r="N30" s="16">
        <v>56.5714</v>
      </c>
      <c r="O30" s="16">
        <v>56.5714</v>
      </c>
      <c r="P30" s="16">
        <v>0</v>
      </c>
      <c r="Q30" s="16">
        <v>0</v>
      </c>
      <c r="R30" s="16">
        <v>118.8628</v>
      </c>
      <c r="S30" s="16">
        <v>115.037</v>
      </c>
      <c r="T30" s="16">
        <v>0</v>
      </c>
      <c r="U30" s="16">
        <v>3.8258</v>
      </c>
      <c r="V30" s="16">
        <v>61.1454</v>
      </c>
      <c r="W30" s="16">
        <v>60.3953</v>
      </c>
      <c r="X30" s="16">
        <v>0</v>
      </c>
      <c r="Y30" s="16">
        <v>0.7501</v>
      </c>
      <c r="Z30" s="16">
        <v>0.1403</v>
      </c>
      <c r="AE30" s="103">
        <f t="shared" si="0"/>
        <v>-3.92186283448837e-14</v>
      </c>
      <c r="AF30" s="103">
        <f t="shared" si="1"/>
        <v>0</v>
      </c>
      <c r="AG30" s="103">
        <f t="shared" si="2"/>
        <v>0</v>
      </c>
      <c r="AH30" s="103">
        <f t="shared" si="3"/>
        <v>0</v>
      </c>
      <c r="AI30" s="103">
        <f t="shared" si="4"/>
        <v>-1.33226762955019e-14</v>
      </c>
      <c r="AJ30" s="103">
        <f t="shared" si="5"/>
        <v>3.33066907387547e-15</v>
      </c>
    </row>
    <row r="31" spans="4:36">
      <c r="D31" s="16" t="s">
        <v>862</v>
      </c>
      <c r="E31" s="16">
        <v>4635.1452</v>
      </c>
      <c r="F31" s="16">
        <v>4570.1823</v>
      </c>
      <c r="G31" s="16">
        <v>4541.8133</v>
      </c>
      <c r="H31" s="16">
        <v>28.369</v>
      </c>
      <c r="I31" s="16">
        <v>2.1868</v>
      </c>
      <c r="J31" s="16">
        <v>26.7985</v>
      </c>
      <c r="K31" s="16">
        <v>0</v>
      </c>
      <c r="L31" s="16">
        <v>24.0879</v>
      </c>
      <c r="M31" s="16">
        <v>2.7106</v>
      </c>
      <c r="N31" s="16">
        <v>14.9872</v>
      </c>
      <c r="O31" s="16">
        <v>14.9872</v>
      </c>
      <c r="P31" s="16">
        <v>0</v>
      </c>
      <c r="Q31" s="16">
        <v>0</v>
      </c>
      <c r="R31" s="16">
        <v>20.9904</v>
      </c>
      <c r="S31" s="16">
        <v>11.0451</v>
      </c>
      <c r="T31" s="16">
        <v>0.4283</v>
      </c>
      <c r="U31" s="16">
        <v>9.517</v>
      </c>
      <c r="V31" s="16">
        <v>0</v>
      </c>
      <c r="W31" s="16">
        <v>0</v>
      </c>
      <c r="X31" s="16">
        <v>0</v>
      </c>
      <c r="Y31" s="16">
        <v>0</v>
      </c>
      <c r="Z31" s="16">
        <v>0</v>
      </c>
      <c r="AE31" s="103">
        <f t="shared" si="0"/>
        <v>-4.61852778244065e-13</v>
      </c>
      <c r="AF31" s="103">
        <f t="shared" si="1"/>
        <v>5.96855898038484e-13</v>
      </c>
      <c r="AG31" s="103">
        <f t="shared" si="2"/>
        <v>0</v>
      </c>
      <c r="AH31" s="103">
        <f t="shared" si="3"/>
        <v>0</v>
      </c>
      <c r="AI31" s="103">
        <f t="shared" si="4"/>
        <v>0</v>
      </c>
      <c r="AJ31" s="103">
        <f t="shared" si="5"/>
        <v>0</v>
      </c>
    </row>
    <row r="32" spans="4:36">
      <c r="D32" s="16" t="s">
        <v>863</v>
      </c>
      <c r="E32" s="16">
        <v>9576.5768</v>
      </c>
      <c r="F32" s="16">
        <v>9298.7172</v>
      </c>
      <c r="G32" s="16">
        <v>8849.1338</v>
      </c>
      <c r="H32" s="16">
        <v>449.5834</v>
      </c>
      <c r="I32" s="16">
        <v>111.9898</v>
      </c>
      <c r="J32" s="16">
        <v>22.403</v>
      </c>
      <c r="K32" s="16">
        <v>1.4143</v>
      </c>
      <c r="L32" s="16">
        <v>1.641</v>
      </c>
      <c r="M32" s="16">
        <v>19.3477</v>
      </c>
      <c r="N32" s="16">
        <v>66.7863</v>
      </c>
      <c r="O32" s="16">
        <v>66.7863</v>
      </c>
      <c r="P32" s="16">
        <v>0</v>
      </c>
      <c r="Q32" s="16">
        <v>0</v>
      </c>
      <c r="R32" s="16">
        <v>29.7437</v>
      </c>
      <c r="S32" s="16">
        <v>28.8024</v>
      </c>
      <c r="T32" s="16">
        <v>0</v>
      </c>
      <c r="U32" s="16">
        <v>0.9413</v>
      </c>
      <c r="V32" s="16">
        <v>46.7519</v>
      </c>
      <c r="W32" s="16">
        <v>46.7519</v>
      </c>
      <c r="X32" s="16">
        <v>0</v>
      </c>
      <c r="Y32" s="16">
        <v>0</v>
      </c>
      <c r="Z32" s="16">
        <v>0.1849</v>
      </c>
      <c r="AE32" s="103">
        <f t="shared" si="0"/>
        <v>1.59766644358683e-12</v>
      </c>
      <c r="AF32" s="103">
        <f t="shared" si="1"/>
        <v>-4.54747350886464e-13</v>
      </c>
      <c r="AG32" s="103">
        <f t="shared" si="2"/>
        <v>0</v>
      </c>
      <c r="AH32" s="103">
        <f t="shared" si="3"/>
        <v>0</v>
      </c>
      <c r="AI32" s="103">
        <f t="shared" si="4"/>
        <v>1.77635683940025e-15</v>
      </c>
      <c r="AJ32" s="103">
        <f t="shared" si="5"/>
        <v>0</v>
      </c>
    </row>
    <row r="33" spans="4:36">
      <c r="D33" s="16" t="s">
        <v>864</v>
      </c>
      <c r="E33" s="16">
        <v>52663.4932</v>
      </c>
      <c r="F33" s="16">
        <v>43160.5756</v>
      </c>
      <c r="G33" s="16">
        <v>42763.6705</v>
      </c>
      <c r="H33" s="16">
        <v>396.9051</v>
      </c>
      <c r="I33" s="16">
        <v>115.5586</v>
      </c>
      <c r="J33" s="16">
        <v>2402.4543</v>
      </c>
      <c r="K33" s="16">
        <v>1009.8142</v>
      </c>
      <c r="L33" s="16">
        <v>123.1053</v>
      </c>
      <c r="M33" s="16">
        <v>1269.5348</v>
      </c>
      <c r="N33" s="16">
        <v>3336.0497</v>
      </c>
      <c r="O33" s="16">
        <v>3326.041</v>
      </c>
      <c r="P33" s="16">
        <v>10.0087</v>
      </c>
      <c r="Q33" s="16">
        <v>150.6447</v>
      </c>
      <c r="R33" s="16">
        <v>3146.22329999999</v>
      </c>
      <c r="S33" s="16">
        <v>103.7874</v>
      </c>
      <c r="T33" s="16">
        <v>0.484</v>
      </c>
      <c r="U33" s="16">
        <v>3041.95189999999</v>
      </c>
      <c r="V33" s="16">
        <v>351.7161</v>
      </c>
      <c r="W33" s="16">
        <v>344.9072</v>
      </c>
      <c r="X33" s="16">
        <v>0</v>
      </c>
      <c r="Y33" s="16">
        <v>6.8089</v>
      </c>
      <c r="Z33" s="16">
        <v>0.2709</v>
      </c>
      <c r="AE33" s="103">
        <f t="shared" si="0"/>
        <v>1.08286712929839e-11</v>
      </c>
      <c r="AF33" s="103">
        <f t="shared" si="1"/>
        <v>-3.69482222595252e-12</v>
      </c>
      <c r="AG33" s="103">
        <f t="shared" si="2"/>
        <v>0</v>
      </c>
      <c r="AH33" s="103">
        <f t="shared" si="3"/>
        <v>-1.36779476633819e-13</v>
      </c>
      <c r="AI33" s="103">
        <f t="shared" si="4"/>
        <v>0</v>
      </c>
      <c r="AJ33" s="103">
        <f t="shared" si="5"/>
        <v>0</v>
      </c>
    </row>
    <row r="34" spans="3:58">
      <c r="C34" s="16" t="s">
        <v>368</v>
      </c>
      <c r="D34" s="16" t="s">
        <v>88</v>
      </c>
      <c r="E34" s="16">
        <v>0</v>
      </c>
      <c r="F34" s="16">
        <v>0</v>
      </c>
      <c r="G34" s="16">
        <v>0</v>
      </c>
      <c r="H34" s="16">
        <v>0</v>
      </c>
      <c r="I34" s="16">
        <v>0</v>
      </c>
      <c r="J34" s="16">
        <v>0</v>
      </c>
      <c r="K34" s="16">
        <v>0</v>
      </c>
      <c r="L34" s="16">
        <v>0</v>
      </c>
      <c r="M34" s="16">
        <v>0</v>
      </c>
      <c r="N34" s="16">
        <v>0</v>
      </c>
      <c r="O34" s="16">
        <v>0</v>
      </c>
      <c r="P34" s="16">
        <v>0</v>
      </c>
      <c r="Q34" s="16">
        <v>0</v>
      </c>
      <c r="R34" s="16">
        <v>0</v>
      </c>
      <c r="S34" s="16">
        <v>0</v>
      </c>
      <c r="T34" s="16">
        <v>0</v>
      </c>
      <c r="U34" s="16">
        <v>0</v>
      </c>
      <c r="V34" s="16">
        <v>0</v>
      </c>
      <c r="W34" s="16">
        <v>0</v>
      </c>
      <c r="X34" s="16">
        <v>0</v>
      </c>
      <c r="Y34" s="16">
        <v>0</v>
      </c>
      <c r="Z34" s="16">
        <v>0</v>
      </c>
      <c r="AE34" s="103">
        <f t="shared" si="0"/>
        <v>0</v>
      </c>
      <c r="AF34" s="103">
        <f t="shared" si="1"/>
        <v>0</v>
      </c>
      <c r="AG34" s="103">
        <f t="shared" si="2"/>
        <v>0</v>
      </c>
      <c r="AH34" s="103">
        <f t="shared" si="3"/>
        <v>0</v>
      </c>
      <c r="AI34" s="103">
        <f t="shared" si="4"/>
        <v>0</v>
      </c>
      <c r="AJ34" s="103">
        <f t="shared" si="5"/>
        <v>0</v>
      </c>
      <c r="AK34" s="16">
        <f t="shared" ref="AK34:BF34" si="11">E34-SUM(E35:E39)</f>
        <v>0</v>
      </c>
      <c r="AL34" s="16">
        <f t="shared" si="11"/>
        <v>0</v>
      </c>
      <c r="AM34" s="16">
        <f t="shared" si="11"/>
        <v>0</v>
      </c>
      <c r="AN34" s="16">
        <f t="shared" si="11"/>
        <v>0</v>
      </c>
      <c r="AO34" s="16">
        <f t="shared" si="11"/>
        <v>0</v>
      </c>
      <c r="AP34" s="16">
        <f t="shared" si="11"/>
        <v>0</v>
      </c>
      <c r="AQ34" s="16">
        <f t="shared" si="11"/>
        <v>0</v>
      </c>
      <c r="AR34" s="16">
        <f t="shared" si="11"/>
        <v>0</v>
      </c>
      <c r="AS34" s="16">
        <f t="shared" si="11"/>
        <v>0</v>
      </c>
      <c r="AT34" s="16">
        <f t="shared" si="11"/>
        <v>0</v>
      </c>
      <c r="AU34" s="16">
        <f t="shared" si="11"/>
        <v>0</v>
      </c>
      <c r="AV34" s="16">
        <f t="shared" si="11"/>
        <v>0</v>
      </c>
      <c r="AW34" s="16">
        <f t="shared" si="11"/>
        <v>0</v>
      </c>
      <c r="AX34" s="16">
        <f t="shared" si="11"/>
        <v>0</v>
      </c>
      <c r="AY34" s="16">
        <f t="shared" si="11"/>
        <v>0</v>
      </c>
      <c r="AZ34" s="16">
        <f t="shared" si="11"/>
        <v>0</v>
      </c>
      <c r="BA34" s="16">
        <f t="shared" si="11"/>
        <v>0</v>
      </c>
      <c r="BB34" s="16">
        <f t="shared" si="11"/>
        <v>0</v>
      </c>
      <c r="BC34" s="16">
        <f t="shared" si="11"/>
        <v>0</v>
      </c>
      <c r="BD34" s="16">
        <f t="shared" si="11"/>
        <v>0</v>
      </c>
      <c r="BE34" s="16">
        <f t="shared" si="11"/>
        <v>0</v>
      </c>
      <c r="BF34" s="16">
        <f t="shared" si="11"/>
        <v>0</v>
      </c>
    </row>
    <row r="35" spans="4:36">
      <c r="D35" s="16" t="s">
        <v>860</v>
      </c>
      <c r="E35" s="16">
        <v>0</v>
      </c>
      <c r="F35" s="16">
        <v>0</v>
      </c>
      <c r="G35" s="16">
        <v>0</v>
      </c>
      <c r="H35" s="16">
        <v>0</v>
      </c>
      <c r="I35" s="16">
        <v>0</v>
      </c>
      <c r="J35" s="16">
        <v>0</v>
      </c>
      <c r="K35" s="16">
        <v>0</v>
      </c>
      <c r="L35" s="16">
        <v>0</v>
      </c>
      <c r="M35" s="16">
        <v>0</v>
      </c>
      <c r="N35" s="16">
        <v>0</v>
      </c>
      <c r="O35" s="16">
        <v>0</v>
      </c>
      <c r="P35" s="16">
        <v>0</v>
      </c>
      <c r="Q35" s="16">
        <v>0</v>
      </c>
      <c r="R35" s="16">
        <v>0</v>
      </c>
      <c r="S35" s="16">
        <v>0</v>
      </c>
      <c r="T35" s="16">
        <v>0</v>
      </c>
      <c r="U35" s="16">
        <v>0</v>
      </c>
      <c r="V35" s="16">
        <v>0</v>
      </c>
      <c r="W35" s="16">
        <v>0</v>
      </c>
      <c r="X35" s="16">
        <v>0</v>
      </c>
      <c r="Y35" s="16">
        <v>0</v>
      </c>
      <c r="Z35" s="16">
        <v>0</v>
      </c>
      <c r="AE35" s="103">
        <f t="shared" si="0"/>
        <v>0</v>
      </c>
      <c r="AF35" s="103">
        <f t="shared" si="1"/>
        <v>0</v>
      </c>
      <c r="AG35" s="103">
        <f t="shared" si="2"/>
        <v>0</v>
      </c>
      <c r="AH35" s="103">
        <f t="shared" si="3"/>
        <v>0</v>
      </c>
      <c r="AI35" s="103">
        <f t="shared" si="4"/>
        <v>0</v>
      </c>
      <c r="AJ35" s="103">
        <f t="shared" si="5"/>
        <v>0</v>
      </c>
    </row>
    <row r="36" spans="4:36">
      <c r="D36" s="16" t="s">
        <v>861</v>
      </c>
      <c r="E36" s="16">
        <v>0</v>
      </c>
      <c r="F36" s="16">
        <v>0</v>
      </c>
      <c r="G36" s="16">
        <v>0</v>
      </c>
      <c r="H36" s="16">
        <v>0</v>
      </c>
      <c r="I36" s="16">
        <v>0</v>
      </c>
      <c r="J36" s="16">
        <v>0</v>
      </c>
      <c r="K36" s="16">
        <v>0</v>
      </c>
      <c r="L36" s="16">
        <v>0</v>
      </c>
      <c r="M36" s="16">
        <v>0</v>
      </c>
      <c r="N36" s="16">
        <v>0</v>
      </c>
      <c r="O36" s="16">
        <v>0</v>
      </c>
      <c r="P36" s="16">
        <v>0</v>
      </c>
      <c r="Q36" s="16">
        <v>0</v>
      </c>
      <c r="R36" s="16">
        <v>0</v>
      </c>
      <c r="S36" s="16">
        <v>0</v>
      </c>
      <c r="T36" s="16">
        <v>0</v>
      </c>
      <c r="U36" s="16">
        <v>0</v>
      </c>
      <c r="V36" s="16">
        <v>0</v>
      </c>
      <c r="W36" s="16">
        <v>0</v>
      </c>
      <c r="X36" s="16">
        <v>0</v>
      </c>
      <c r="Y36" s="16">
        <v>0</v>
      </c>
      <c r="Z36" s="16">
        <v>0</v>
      </c>
      <c r="AE36" s="103">
        <f t="shared" si="0"/>
        <v>0</v>
      </c>
      <c r="AF36" s="103">
        <f t="shared" si="1"/>
        <v>0</v>
      </c>
      <c r="AG36" s="103">
        <f t="shared" si="2"/>
        <v>0</v>
      </c>
      <c r="AH36" s="103">
        <f t="shared" si="3"/>
        <v>0</v>
      </c>
      <c r="AI36" s="103">
        <f t="shared" si="4"/>
        <v>0</v>
      </c>
      <c r="AJ36" s="103">
        <f t="shared" si="5"/>
        <v>0</v>
      </c>
    </row>
    <row r="37" spans="4:36">
      <c r="D37" s="16" t="s">
        <v>862</v>
      </c>
      <c r="E37" s="16">
        <v>0</v>
      </c>
      <c r="F37" s="16">
        <v>0</v>
      </c>
      <c r="G37" s="16">
        <v>0</v>
      </c>
      <c r="H37" s="16">
        <v>0</v>
      </c>
      <c r="I37" s="16">
        <v>0</v>
      </c>
      <c r="J37" s="16">
        <v>0</v>
      </c>
      <c r="K37" s="16">
        <v>0</v>
      </c>
      <c r="L37" s="16">
        <v>0</v>
      </c>
      <c r="M37" s="16">
        <v>0</v>
      </c>
      <c r="N37" s="16">
        <v>0</v>
      </c>
      <c r="O37" s="16">
        <v>0</v>
      </c>
      <c r="P37" s="16">
        <v>0</v>
      </c>
      <c r="Q37" s="16">
        <v>0</v>
      </c>
      <c r="R37" s="16">
        <v>0</v>
      </c>
      <c r="S37" s="16">
        <v>0</v>
      </c>
      <c r="T37" s="16">
        <v>0</v>
      </c>
      <c r="U37" s="16">
        <v>0</v>
      </c>
      <c r="V37" s="16">
        <v>0</v>
      </c>
      <c r="W37" s="16">
        <v>0</v>
      </c>
      <c r="X37" s="16">
        <v>0</v>
      </c>
      <c r="Y37" s="16">
        <v>0</v>
      </c>
      <c r="Z37" s="16">
        <v>0</v>
      </c>
      <c r="AE37" s="103">
        <f t="shared" si="0"/>
        <v>0</v>
      </c>
      <c r="AF37" s="103">
        <f t="shared" si="1"/>
        <v>0</v>
      </c>
      <c r="AG37" s="103">
        <f t="shared" si="2"/>
        <v>0</v>
      </c>
      <c r="AH37" s="103">
        <f t="shared" si="3"/>
        <v>0</v>
      </c>
      <c r="AI37" s="103">
        <f t="shared" si="4"/>
        <v>0</v>
      </c>
      <c r="AJ37" s="103">
        <f t="shared" si="5"/>
        <v>0</v>
      </c>
    </row>
    <row r="38" spans="4:36">
      <c r="D38" s="16" t="s">
        <v>863</v>
      </c>
      <c r="E38" s="16">
        <v>0</v>
      </c>
      <c r="F38" s="16">
        <v>0</v>
      </c>
      <c r="G38" s="16">
        <v>0</v>
      </c>
      <c r="H38" s="16">
        <v>0</v>
      </c>
      <c r="I38" s="16">
        <v>0</v>
      </c>
      <c r="J38" s="16">
        <v>0</v>
      </c>
      <c r="K38" s="16">
        <v>0</v>
      </c>
      <c r="L38" s="16">
        <v>0</v>
      </c>
      <c r="M38" s="16">
        <v>0</v>
      </c>
      <c r="N38" s="16">
        <v>0</v>
      </c>
      <c r="O38" s="16">
        <v>0</v>
      </c>
      <c r="P38" s="16">
        <v>0</v>
      </c>
      <c r="Q38" s="16">
        <v>0</v>
      </c>
      <c r="R38" s="16">
        <v>0</v>
      </c>
      <c r="S38" s="16">
        <v>0</v>
      </c>
      <c r="T38" s="16">
        <v>0</v>
      </c>
      <c r="U38" s="16">
        <v>0</v>
      </c>
      <c r="V38" s="16">
        <v>0</v>
      </c>
      <c r="W38" s="16">
        <v>0</v>
      </c>
      <c r="X38" s="16">
        <v>0</v>
      </c>
      <c r="Y38" s="16">
        <v>0</v>
      </c>
      <c r="Z38" s="16">
        <v>0</v>
      </c>
      <c r="AE38" s="103">
        <f t="shared" si="0"/>
        <v>0</v>
      </c>
      <c r="AF38" s="103">
        <f t="shared" si="1"/>
        <v>0</v>
      </c>
      <c r="AG38" s="103">
        <f t="shared" si="2"/>
        <v>0</v>
      </c>
      <c r="AH38" s="103">
        <f t="shared" si="3"/>
        <v>0</v>
      </c>
      <c r="AI38" s="103">
        <f t="shared" si="4"/>
        <v>0</v>
      </c>
      <c r="AJ38" s="103">
        <f t="shared" si="5"/>
        <v>0</v>
      </c>
    </row>
    <row r="39" spans="4:36">
      <c r="D39" s="16" t="s">
        <v>864</v>
      </c>
      <c r="E39" s="16">
        <v>0</v>
      </c>
      <c r="F39" s="16">
        <v>0</v>
      </c>
      <c r="G39" s="16">
        <v>0</v>
      </c>
      <c r="H39" s="16">
        <v>0</v>
      </c>
      <c r="I39" s="16">
        <v>0</v>
      </c>
      <c r="J39" s="16">
        <v>0</v>
      </c>
      <c r="K39" s="16">
        <v>0</v>
      </c>
      <c r="L39" s="16">
        <v>0</v>
      </c>
      <c r="M39" s="16">
        <v>0</v>
      </c>
      <c r="N39" s="16">
        <v>0</v>
      </c>
      <c r="O39" s="16">
        <v>0</v>
      </c>
      <c r="P39" s="16">
        <v>0</v>
      </c>
      <c r="Q39" s="16">
        <v>0</v>
      </c>
      <c r="R39" s="16">
        <v>0</v>
      </c>
      <c r="S39" s="16">
        <v>0</v>
      </c>
      <c r="T39" s="16">
        <v>0</v>
      </c>
      <c r="U39" s="16">
        <v>0</v>
      </c>
      <c r="V39" s="16">
        <v>0</v>
      </c>
      <c r="W39" s="16">
        <v>0</v>
      </c>
      <c r="X39" s="16">
        <v>0</v>
      </c>
      <c r="Y39" s="16">
        <v>0</v>
      </c>
      <c r="Z39" s="16">
        <v>0</v>
      </c>
      <c r="AE39" s="103">
        <f t="shared" si="0"/>
        <v>0</v>
      </c>
      <c r="AF39" s="103">
        <f t="shared" si="1"/>
        <v>0</v>
      </c>
      <c r="AG39" s="103">
        <f t="shared" si="2"/>
        <v>0</v>
      </c>
      <c r="AH39" s="103">
        <f t="shared" si="3"/>
        <v>0</v>
      </c>
      <c r="AI39" s="103">
        <f t="shared" si="4"/>
        <v>0</v>
      </c>
      <c r="AJ39" s="103">
        <f t="shared" si="5"/>
        <v>0</v>
      </c>
    </row>
    <row r="40" spans="1:80">
      <c r="A40" s="16" t="s">
        <v>868</v>
      </c>
      <c r="B40" s="16">
        <v>22126.644</v>
      </c>
      <c r="C40" s="16" t="s">
        <v>88</v>
      </c>
      <c r="D40" s="16" t="s">
        <v>88</v>
      </c>
      <c r="E40" s="16">
        <v>2782.2191</v>
      </c>
      <c r="F40" s="16">
        <v>2732.1001</v>
      </c>
      <c r="G40" s="16">
        <v>2732.1001</v>
      </c>
      <c r="H40" s="16">
        <v>0</v>
      </c>
      <c r="I40" s="16">
        <v>0</v>
      </c>
      <c r="J40" s="16">
        <v>0</v>
      </c>
      <c r="K40" s="16">
        <v>0</v>
      </c>
      <c r="L40" s="16">
        <v>0</v>
      </c>
      <c r="M40" s="16">
        <v>0</v>
      </c>
      <c r="N40" s="16">
        <v>47.0654</v>
      </c>
      <c r="O40" s="16">
        <v>47.0654</v>
      </c>
      <c r="P40" s="16">
        <v>0</v>
      </c>
      <c r="Q40" s="16">
        <v>0</v>
      </c>
      <c r="R40" s="16">
        <v>3.0536</v>
      </c>
      <c r="S40" s="16">
        <v>0.9698</v>
      </c>
      <c r="T40" s="16">
        <v>0</v>
      </c>
      <c r="U40" s="16">
        <v>2.0838</v>
      </c>
      <c r="V40" s="16">
        <v>0</v>
      </c>
      <c r="W40" s="16">
        <v>0</v>
      </c>
      <c r="X40" s="16">
        <v>0</v>
      </c>
      <c r="Y40" s="16">
        <v>0</v>
      </c>
      <c r="Z40" s="16">
        <v>0</v>
      </c>
      <c r="AB40" s="101">
        <f>(F40+K40+L40)/B40</f>
        <v>0.12347557541939</v>
      </c>
      <c r="AE40" s="103">
        <f t="shared" si="0"/>
        <v>-3.09530179265494e-13</v>
      </c>
      <c r="AF40" s="103">
        <f t="shared" si="1"/>
        <v>0</v>
      </c>
      <c r="AG40" s="103">
        <f t="shared" si="2"/>
        <v>0</v>
      </c>
      <c r="AH40" s="103">
        <f t="shared" si="3"/>
        <v>0</v>
      </c>
      <c r="AI40" s="103">
        <f t="shared" si="4"/>
        <v>0</v>
      </c>
      <c r="AJ40" s="103">
        <f t="shared" si="5"/>
        <v>0</v>
      </c>
      <c r="AK40" s="16">
        <f t="shared" ref="AK40:BF40" si="12">E40-SUM(E41:E45)</f>
        <v>0</v>
      </c>
      <c r="AL40" s="16">
        <f t="shared" si="12"/>
        <v>0</v>
      </c>
      <c r="AM40" s="16">
        <f t="shared" si="12"/>
        <v>0</v>
      </c>
      <c r="AN40" s="16">
        <f t="shared" si="12"/>
        <v>0</v>
      </c>
      <c r="AO40" s="16">
        <f t="shared" si="12"/>
        <v>0</v>
      </c>
      <c r="AP40" s="16">
        <f t="shared" si="12"/>
        <v>0</v>
      </c>
      <c r="AQ40" s="16">
        <f t="shared" si="12"/>
        <v>0</v>
      </c>
      <c r="AR40" s="16">
        <f t="shared" si="12"/>
        <v>0</v>
      </c>
      <c r="AS40" s="16">
        <f t="shared" si="12"/>
        <v>0</v>
      </c>
      <c r="AT40" s="16">
        <f t="shared" si="12"/>
        <v>0</v>
      </c>
      <c r="AU40" s="16">
        <f t="shared" si="12"/>
        <v>0</v>
      </c>
      <c r="AV40" s="16">
        <f t="shared" si="12"/>
        <v>0</v>
      </c>
      <c r="AW40" s="16">
        <f t="shared" si="12"/>
        <v>0</v>
      </c>
      <c r="AX40" s="16">
        <f t="shared" si="12"/>
        <v>0</v>
      </c>
      <c r="AY40" s="16">
        <f t="shared" si="12"/>
        <v>0</v>
      </c>
      <c r="AZ40" s="16">
        <f t="shared" si="12"/>
        <v>0</v>
      </c>
      <c r="BA40" s="16">
        <f t="shared" si="12"/>
        <v>0</v>
      </c>
      <c r="BB40" s="16">
        <f t="shared" si="12"/>
        <v>0</v>
      </c>
      <c r="BC40" s="16">
        <f t="shared" si="12"/>
        <v>0</v>
      </c>
      <c r="BD40" s="16">
        <f t="shared" si="12"/>
        <v>0</v>
      </c>
      <c r="BE40" s="16">
        <f t="shared" si="12"/>
        <v>0</v>
      </c>
      <c r="BF40" s="16">
        <f t="shared" si="12"/>
        <v>0</v>
      </c>
      <c r="BG40" s="104">
        <f t="shared" ref="BG40:CB40" si="13">E40-E46-E52-E58-E64</f>
        <v>0</v>
      </c>
      <c r="BH40" s="104">
        <f t="shared" si="13"/>
        <v>0</v>
      </c>
      <c r="BI40" s="104">
        <f t="shared" si="13"/>
        <v>0</v>
      </c>
      <c r="BJ40" s="104">
        <f t="shared" si="13"/>
        <v>0</v>
      </c>
      <c r="BK40" s="104">
        <f t="shared" si="13"/>
        <v>0</v>
      </c>
      <c r="BL40" s="104">
        <f t="shared" si="13"/>
        <v>0</v>
      </c>
      <c r="BM40" s="104">
        <f t="shared" si="13"/>
        <v>0</v>
      </c>
      <c r="BN40" s="104">
        <f t="shared" si="13"/>
        <v>0</v>
      </c>
      <c r="BO40" s="104">
        <f t="shared" si="13"/>
        <v>0</v>
      </c>
      <c r="BP40" s="104">
        <f t="shared" si="13"/>
        <v>0</v>
      </c>
      <c r="BQ40" s="104">
        <f t="shared" si="13"/>
        <v>0</v>
      </c>
      <c r="BR40" s="104">
        <f t="shared" si="13"/>
        <v>0</v>
      </c>
      <c r="BS40" s="104">
        <f t="shared" si="13"/>
        <v>0</v>
      </c>
      <c r="BT40" s="104">
        <f t="shared" si="13"/>
        <v>0</v>
      </c>
      <c r="BU40" s="104">
        <f t="shared" si="13"/>
        <v>0</v>
      </c>
      <c r="BV40" s="104">
        <f t="shared" si="13"/>
        <v>0</v>
      </c>
      <c r="BW40" s="104">
        <f t="shared" si="13"/>
        <v>0</v>
      </c>
      <c r="BX40" s="104">
        <f t="shared" si="13"/>
        <v>0</v>
      </c>
      <c r="BY40" s="104">
        <f t="shared" si="13"/>
        <v>0</v>
      </c>
      <c r="BZ40" s="104">
        <f t="shared" si="13"/>
        <v>0</v>
      </c>
      <c r="CA40" s="104">
        <f t="shared" si="13"/>
        <v>0</v>
      </c>
      <c r="CB40" s="104">
        <f t="shared" si="13"/>
        <v>0</v>
      </c>
    </row>
    <row r="41" spans="4:36">
      <c r="D41" s="16" t="s">
        <v>860</v>
      </c>
      <c r="E41" s="16">
        <v>0</v>
      </c>
      <c r="F41" s="16">
        <v>0</v>
      </c>
      <c r="G41" s="16">
        <v>0</v>
      </c>
      <c r="H41" s="16">
        <v>0</v>
      </c>
      <c r="I41" s="16">
        <v>0</v>
      </c>
      <c r="J41" s="16">
        <v>0</v>
      </c>
      <c r="K41" s="16">
        <v>0</v>
      </c>
      <c r="L41" s="16">
        <v>0</v>
      </c>
      <c r="M41" s="16">
        <v>0</v>
      </c>
      <c r="N41" s="16">
        <v>0</v>
      </c>
      <c r="O41" s="16">
        <v>0</v>
      </c>
      <c r="P41" s="16">
        <v>0</v>
      </c>
      <c r="Q41" s="16">
        <v>0</v>
      </c>
      <c r="R41" s="16">
        <v>0</v>
      </c>
      <c r="S41" s="16">
        <v>0</v>
      </c>
      <c r="T41" s="16">
        <v>0</v>
      </c>
      <c r="U41" s="16">
        <v>0</v>
      </c>
      <c r="V41" s="16">
        <v>0</v>
      </c>
      <c r="W41" s="16">
        <v>0</v>
      </c>
      <c r="X41" s="16">
        <v>0</v>
      </c>
      <c r="Y41" s="16">
        <v>0</v>
      </c>
      <c r="Z41" s="16">
        <v>0</v>
      </c>
      <c r="AE41" s="103">
        <f t="shared" si="0"/>
        <v>0</v>
      </c>
      <c r="AF41" s="103">
        <f t="shared" si="1"/>
        <v>0</v>
      </c>
      <c r="AG41" s="103">
        <f t="shared" si="2"/>
        <v>0</v>
      </c>
      <c r="AH41" s="103">
        <f t="shared" si="3"/>
        <v>0</v>
      </c>
      <c r="AI41" s="103">
        <f t="shared" si="4"/>
        <v>0</v>
      </c>
      <c r="AJ41" s="103">
        <f t="shared" si="5"/>
        <v>0</v>
      </c>
    </row>
    <row r="42" spans="4:36">
      <c r="D42" s="16" t="s">
        <v>861</v>
      </c>
      <c r="E42" s="16">
        <v>0</v>
      </c>
      <c r="F42" s="16">
        <v>0</v>
      </c>
      <c r="G42" s="16">
        <v>0</v>
      </c>
      <c r="H42" s="16">
        <v>0</v>
      </c>
      <c r="I42" s="16">
        <v>0</v>
      </c>
      <c r="J42" s="16">
        <v>0</v>
      </c>
      <c r="K42" s="16">
        <v>0</v>
      </c>
      <c r="L42" s="16">
        <v>0</v>
      </c>
      <c r="M42" s="16">
        <v>0</v>
      </c>
      <c r="N42" s="16">
        <v>0</v>
      </c>
      <c r="O42" s="16">
        <v>0</v>
      </c>
      <c r="P42" s="16">
        <v>0</v>
      </c>
      <c r="Q42" s="16">
        <v>0</v>
      </c>
      <c r="R42" s="16">
        <v>0</v>
      </c>
      <c r="S42" s="16">
        <v>0</v>
      </c>
      <c r="T42" s="16">
        <v>0</v>
      </c>
      <c r="U42" s="16">
        <v>0</v>
      </c>
      <c r="V42" s="16">
        <v>0</v>
      </c>
      <c r="W42" s="16">
        <v>0</v>
      </c>
      <c r="X42" s="16">
        <v>0</v>
      </c>
      <c r="Y42" s="16">
        <v>0</v>
      </c>
      <c r="Z42" s="16">
        <v>0</v>
      </c>
      <c r="AE42" s="103">
        <f t="shared" si="0"/>
        <v>0</v>
      </c>
      <c r="AF42" s="103">
        <f t="shared" si="1"/>
        <v>0</v>
      </c>
      <c r="AG42" s="103">
        <f t="shared" si="2"/>
        <v>0</v>
      </c>
      <c r="AH42" s="103">
        <f t="shared" si="3"/>
        <v>0</v>
      </c>
      <c r="AI42" s="103">
        <f t="shared" si="4"/>
        <v>0</v>
      </c>
      <c r="AJ42" s="103">
        <f t="shared" si="5"/>
        <v>0</v>
      </c>
    </row>
    <row r="43" spans="4:36">
      <c r="D43" s="16" t="s">
        <v>862</v>
      </c>
      <c r="E43" s="16">
        <v>1484.1696</v>
      </c>
      <c r="F43" s="16">
        <v>1477.2493</v>
      </c>
      <c r="G43" s="16">
        <v>1477.2493</v>
      </c>
      <c r="H43" s="16">
        <v>0</v>
      </c>
      <c r="I43" s="16">
        <v>0</v>
      </c>
      <c r="J43" s="16">
        <v>0</v>
      </c>
      <c r="K43" s="16">
        <v>0</v>
      </c>
      <c r="L43" s="16">
        <v>0</v>
      </c>
      <c r="M43" s="16">
        <v>0</v>
      </c>
      <c r="N43" s="16">
        <v>5.4335</v>
      </c>
      <c r="O43" s="16">
        <v>5.4335</v>
      </c>
      <c r="P43" s="16">
        <v>0</v>
      </c>
      <c r="Q43" s="16">
        <v>0</v>
      </c>
      <c r="R43" s="16">
        <v>1.4868</v>
      </c>
      <c r="S43" s="16">
        <v>0.9698</v>
      </c>
      <c r="T43" s="16">
        <v>0</v>
      </c>
      <c r="U43" s="16">
        <v>0.517</v>
      </c>
      <c r="V43" s="16">
        <v>0</v>
      </c>
      <c r="W43" s="16">
        <v>0</v>
      </c>
      <c r="X43" s="16">
        <v>0</v>
      </c>
      <c r="Y43" s="16">
        <v>0</v>
      </c>
      <c r="Z43" s="16">
        <v>0</v>
      </c>
      <c r="AE43" s="103">
        <f t="shared" si="0"/>
        <v>-2.88657986402541e-15</v>
      </c>
      <c r="AF43" s="103">
        <f t="shared" si="1"/>
        <v>0</v>
      </c>
      <c r="AG43" s="103">
        <f t="shared" si="2"/>
        <v>0</v>
      </c>
      <c r="AH43" s="103">
        <f t="shared" si="3"/>
        <v>0</v>
      </c>
      <c r="AI43" s="103">
        <f t="shared" si="4"/>
        <v>0</v>
      </c>
      <c r="AJ43" s="103">
        <f t="shared" si="5"/>
        <v>0</v>
      </c>
    </row>
    <row r="44" spans="4:36">
      <c r="D44" s="16" t="s">
        <v>863</v>
      </c>
      <c r="E44" s="16">
        <v>0</v>
      </c>
      <c r="F44" s="16">
        <v>0</v>
      </c>
      <c r="G44" s="16">
        <v>0</v>
      </c>
      <c r="H44" s="16">
        <v>0</v>
      </c>
      <c r="I44" s="16">
        <v>0</v>
      </c>
      <c r="J44" s="16">
        <v>0</v>
      </c>
      <c r="K44" s="16">
        <v>0</v>
      </c>
      <c r="L44" s="16">
        <v>0</v>
      </c>
      <c r="M44" s="16">
        <v>0</v>
      </c>
      <c r="N44" s="16">
        <v>0</v>
      </c>
      <c r="O44" s="16">
        <v>0</v>
      </c>
      <c r="P44" s="16">
        <v>0</v>
      </c>
      <c r="Q44" s="16">
        <v>0</v>
      </c>
      <c r="R44" s="16">
        <v>0</v>
      </c>
      <c r="S44" s="16">
        <v>0</v>
      </c>
      <c r="T44" s="16">
        <v>0</v>
      </c>
      <c r="U44" s="16">
        <v>0</v>
      </c>
      <c r="V44" s="16">
        <v>0</v>
      </c>
      <c r="W44" s="16">
        <v>0</v>
      </c>
      <c r="X44" s="16">
        <v>0</v>
      </c>
      <c r="Y44" s="16">
        <v>0</v>
      </c>
      <c r="Z44" s="16">
        <v>0</v>
      </c>
      <c r="AE44" s="103">
        <f t="shared" si="0"/>
        <v>0</v>
      </c>
      <c r="AF44" s="103">
        <f t="shared" si="1"/>
        <v>0</v>
      </c>
      <c r="AG44" s="103">
        <f t="shared" si="2"/>
        <v>0</v>
      </c>
      <c r="AH44" s="103">
        <f t="shared" si="3"/>
        <v>0</v>
      </c>
      <c r="AI44" s="103">
        <f t="shared" si="4"/>
        <v>0</v>
      </c>
      <c r="AJ44" s="103">
        <f t="shared" si="5"/>
        <v>0</v>
      </c>
    </row>
    <row r="45" spans="4:36">
      <c r="D45" s="16" t="s">
        <v>864</v>
      </c>
      <c r="E45" s="16">
        <v>1298.0495</v>
      </c>
      <c r="F45" s="16">
        <v>1254.8508</v>
      </c>
      <c r="G45" s="16">
        <v>1254.8508</v>
      </c>
      <c r="H45" s="16">
        <v>0</v>
      </c>
      <c r="I45" s="16">
        <v>0</v>
      </c>
      <c r="J45" s="16">
        <v>0</v>
      </c>
      <c r="K45" s="16">
        <v>0</v>
      </c>
      <c r="L45" s="16">
        <v>0</v>
      </c>
      <c r="M45" s="16">
        <v>0</v>
      </c>
      <c r="N45" s="16">
        <v>41.6319</v>
      </c>
      <c r="O45" s="16">
        <v>41.6319</v>
      </c>
      <c r="P45" s="16">
        <v>0</v>
      </c>
      <c r="Q45" s="16">
        <v>0</v>
      </c>
      <c r="R45" s="16">
        <v>1.5668</v>
      </c>
      <c r="S45" s="16">
        <v>0</v>
      </c>
      <c r="T45" s="16">
        <v>0</v>
      </c>
      <c r="U45" s="16">
        <v>1.5668</v>
      </c>
      <c r="V45" s="16">
        <v>0</v>
      </c>
      <c r="W45" s="16">
        <v>0</v>
      </c>
      <c r="X45" s="16">
        <v>0</v>
      </c>
      <c r="Y45" s="16">
        <v>0</v>
      </c>
      <c r="Z45" s="16">
        <v>0</v>
      </c>
      <c r="AE45" s="103">
        <f t="shared" ref="AE45:AE108" si="14">E45-F45-I45-J45-N45-R45-V45-Z45-Q45</f>
        <v>1.42774680966795e-13</v>
      </c>
      <c r="AF45" s="103">
        <f t="shared" ref="AF45:AF108" si="15">F45-G45-H45</f>
        <v>0</v>
      </c>
      <c r="AG45" s="103">
        <f t="shared" ref="AG45:AG108" si="16">J45-K45-L45-M45</f>
        <v>0</v>
      </c>
      <c r="AH45" s="103">
        <f t="shared" ref="AH45:AH108" si="17">N45-O45-P45</f>
        <v>0</v>
      </c>
      <c r="AI45" s="103">
        <f t="shared" ref="AI45:AI108" si="18">R45-S45-T45-U45</f>
        <v>0</v>
      </c>
      <c r="AJ45" s="103">
        <f t="shared" ref="AJ45:AJ108" si="19">V45-W45-X45-Y45</f>
        <v>0</v>
      </c>
    </row>
    <row r="46" spans="3:58">
      <c r="C46" s="16" t="s">
        <v>865</v>
      </c>
      <c r="D46" s="16" t="s">
        <v>88</v>
      </c>
      <c r="E46" s="16">
        <v>0</v>
      </c>
      <c r="F46" s="16">
        <v>0</v>
      </c>
      <c r="G46" s="16">
        <v>0</v>
      </c>
      <c r="H46" s="16">
        <v>0</v>
      </c>
      <c r="I46" s="16">
        <v>0</v>
      </c>
      <c r="J46" s="16">
        <v>0</v>
      </c>
      <c r="K46" s="16">
        <v>0</v>
      </c>
      <c r="L46" s="16">
        <v>0</v>
      </c>
      <c r="M46" s="16">
        <v>0</v>
      </c>
      <c r="N46" s="16">
        <v>0</v>
      </c>
      <c r="O46" s="16">
        <v>0</v>
      </c>
      <c r="P46" s="16">
        <v>0</v>
      </c>
      <c r="Q46" s="16">
        <v>0</v>
      </c>
      <c r="R46" s="16">
        <v>0</v>
      </c>
      <c r="S46" s="16">
        <v>0</v>
      </c>
      <c r="T46" s="16">
        <v>0</v>
      </c>
      <c r="U46" s="16">
        <v>0</v>
      </c>
      <c r="V46" s="16">
        <v>0</v>
      </c>
      <c r="W46" s="16">
        <v>0</v>
      </c>
      <c r="X46" s="16">
        <v>0</v>
      </c>
      <c r="Y46" s="16">
        <v>0</v>
      </c>
      <c r="Z46" s="16">
        <v>0</v>
      </c>
      <c r="AE46" s="103">
        <f t="shared" si="14"/>
        <v>0</v>
      </c>
      <c r="AF46" s="103">
        <f t="shared" si="15"/>
        <v>0</v>
      </c>
      <c r="AG46" s="103">
        <f t="shared" si="16"/>
        <v>0</v>
      </c>
      <c r="AH46" s="103">
        <f t="shared" si="17"/>
        <v>0</v>
      </c>
      <c r="AI46" s="103">
        <f t="shared" si="18"/>
        <v>0</v>
      </c>
      <c r="AJ46" s="103">
        <f t="shared" si="19"/>
        <v>0</v>
      </c>
      <c r="AK46" s="16">
        <f t="shared" ref="AK46:BF46" si="20">E46-SUM(E47:E51)</f>
        <v>0</v>
      </c>
      <c r="AL46" s="16">
        <f t="shared" si="20"/>
        <v>0</v>
      </c>
      <c r="AM46" s="16">
        <f t="shared" si="20"/>
        <v>0</v>
      </c>
      <c r="AN46" s="16">
        <f t="shared" si="20"/>
        <v>0</v>
      </c>
      <c r="AO46" s="16">
        <f t="shared" si="20"/>
        <v>0</v>
      </c>
      <c r="AP46" s="16">
        <f t="shared" si="20"/>
        <v>0</v>
      </c>
      <c r="AQ46" s="16">
        <f t="shared" si="20"/>
        <v>0</v>
      </c>
      <c r="AR46" s="16">
        <f t="shared" si="20"/>
        <v>0</v>
      </c>
      <c r="AS46" s="16">
        <f t="shared" si="20"/>
        <v>0</v>
      </c>
      <c r="AT46" s="16">
        <f t="shared" si="20"/>
        <v>0</v>
      </c>
      <c r="AU46" s="16">
        <f t="shared" si="20"/>
        <v>0</v>
      </c>
      <c r="AV46" s="16">
        <f t="shared" si="20"/>
        <v>0</v>
      </c>
      <c r="AW46" s="16">
        <f t="shared" si="20"/>
        <v>0</v>
      </c>
      <c r="AX46" s="16">
        <f t="shared" si="20"/>
        <v>0</v>
      </c>
      <c r="AY46" s="16">
        <f t="shared" si="20"/>
        <v>0</v>
      </c>
      <c r="AZ46" s="16">
        <f t="shared" si="20"/>
        <v>0</v>
      </c>
      <c r="BA46" s="16">
        <f t="shared" si="20"/>
        <v>0</v>
      </c>
      <c r="BB46" s="16">
        <f t="shared" si="20"/>
        <v>0</v>
      </c>
      <c r="BC46" s="16">
        <f t="shared" si="20"/>
        <v>0</v>
      </c>
      <c r="BD46" s="16">
        <f t="shared" si="20"/>
        <v>0</v>
      </c>
      <c r="BE46" s="16">
        <f t="shared" si="20"/>
        <v>0</v>
      </c>
      <c r="BF46" s="16">
        <f t="shared" si="20"/>
        <v>0</v>
      </c>
    </row>
    <row r="47" spans="4:36">
      <c r="D47" s="16" t="s">
        <v>860</v>
      </c>
      <c r="E47" s="16">
        <v>0</v>
      </c>
      <c r="F47" s="16">
        <v>0</v>
      </c>
      <c r="G47" s="16">
        <v>0</v>
      </c>
      <c r="H47" s="16">
        <v>0</v>
      </c>
      <c r="I47" s="16">
        <v>0</v>
      </c>
      <c r="J47" s="16">
        <v>0</v>
      </c>
      <c r="K47" s="16">
        <v>0</v>
      </c>
      <c r="L47" s="16">
        <v>0</v>
      </c>
      <c r="M47" s="16">
        <v>0</v>
      </c>
      <c r="N47" s="16">
        <v>0</v>
      </c>
      <c r="O47" s="16">
        <v>0</v>
      </c>
      <c r="P47" s="16">
        <v>0</v>
      </c>
      <c r="Q47" s="16">
        <v>0</v>
      </c>
      <c r="R47" s="16">
        <v>0</v>
      </c>
      <c r="S47" s="16">
        <v>0</v>
      </c>
      <c r="T47" s="16">
        <v>0</v>
      </c>
      <c r="U47" s="16">
        <v>0</v>
      </c>
      <c r="V47" s="16">
        <v>0</v>
      </c>
      <c r="W47" s="16">
        <v>0</v>
      </c>
      <c r="X47" s="16">
        <v>0</v>
      </c>
      <c r="Y47" s="16">
        <v>0</v>
      </c>
      <c r="Z47" s="16">
        <v>0</v>
      </c>
      <c r="AE47" s="103">
        <f t="shared" si="14"/>
        <v>0</v>
      </c>
      <c r="AF47" s="103">
        <f t="shared" si="15"/>
        <v>0</v>
      </c>
      <c r="AG47" s="103">
        <f t="shared" si="16"/>
        <v>0</v>
      </c>
      <c r="AH47" s="103">
        <f t="shared" si="17"/>
        <v>0</v>
      </c>
      <c r="AI47" s="103">
        <f t="shared" si="18"/>
        <v>0</v>
      </c>
      <c r="AJ47" s="103">
        <f t="shared" si="19"/>
        <v>0</v>
      </c>
    </row>
    <row r="48" spans="4:36">
      <c r="D48" s="16" t="s">
        <v>861</v>
      </c>
      <c r="E48" s="16">
        <v>0</v>
      </c>
      <c r="F48" s="16">
        <v>0</v>
      </c>
      <c r="G48" s="16">
        <v>0</v>
      </c>
      <c r="H48" s="16">
        <v>0</v>
      </c>
      <c r="I48" s="16">
        <v>0</v>
      </c>
      <c r="J48" s="16">
        <v>0</v>
      </c>
      <c r="K48" s="16">
        <v>0</v>
      </c>
      <c r="L48" s="16">
        <v>0</v>
      </c>
      <c r="M48" s="16">
        <v>0</v>
      </c>
      <c r="N48" s="16">
        <v>0</v>
      </c>
      <c r="O48" s="16">
        <v>0</v>
      </c>
      <c r="P48" s="16">
        <v>0</v>
      </c>
      <c r="Q48" s="16">
        <v>0</v>
      </c>
      <c r="R48" s="16">
        <v>0</v>
      </c>
      <c r="S48" s="16">
        <v>0</v>
      </c>
      <c r="T48" s="16">
        <v>0</v>
      </c>
      <c r="U48" s="16">
        <v>0</v>
      </c>
      <c r="V48" s="16">
        <v>0</v>
      </c>
      <c r="W48" s="16">
        <v>0</v>
      </c>
      <c r="X48" s="16">
        <v>0</v>
      </c>
      <c r="Y48" s="16">
        <v>0</v>
      </c>
      <c r="Z48" s="16">
        <v>0</v>
      </c>
      <c r="AE48" s="103">
        <f t="shared" si="14"/>
        <v>0</v>
      </c>
      <c r="AF48" s="103">
        <f t="shared" si="15"/>
        <v>0</v>
      </c>
      <c r="AG48" s="103">
        <f t="shared" si="16"/>
        <v>0</v>
      </c>
      <c r="AH48" s="103">
        <f t="shared" si="17"/>
        <v>0</v>
      </c>
      <c r="AI48" s="103">
        <f t="shared" si="18"/>
        <v>0</v>
      </c>
      <c r="AJ48" s="103">
        <f t="shared" si="19"/>
        <v>0</v>
      </c>
    </row>
    <row r="49" spans="4:36">
      <c r="D49" s="16" t="s">
        <v>862</v>
      </c>
      <c r="E49" s="16">
        <v>0</v>
      </c>
      <c r="F49" s="16">
        <v>0</v>
      </c>
      <c r="G49" s="16">
        <v>0</v>
      </c>
      <c r="H49" s="16">
        <v>0</v>
      </c>
      <c r="I49" s="16">
        <v>0</v>
      </c>
      <c r="J49" s="16">
        <v>0</v>
      </c>
      <c r="K49" s="16">
        <v>0</v>
      </c>
      <c r="L49" s="16">
        <v>0</v>
      </c>
      <c r="M49" s="16">
        <v>0</v>
      </c>
      <c r="N49" s="16">
        <v>0</v>
      </c>
      <c r="O49" s="16">
        <v>0</v>
      </c>
      <c r="P49" s="16">
        <v>0</v>
      </c>
      <c r="Q49" s="16">
        <v>0</v>
      </c>
      <c r="R49" s="16">
        <v>0</v>
      </c>
      <c r="S49" s="16">
        <v>0</v>
      </c>
      <c r="T49" s="16">
        <v>0</v>
      </c>
      <c r="U49" s="16">
        <v>0</v>
      </c>
      <c r="V49" s="16">
        <v>0</v>
      </c>
      <c r="W49" s="16">
        <v>0</v>
      </c>
      <c r="X49" s="16">
        <v>0</v>
      </c>
      <c r="Y49" s="16">
        <v>0</v>
      </c>
      <c r="Z49" s="16">
        <v>0</v>
      </c>
      <c r="AE49" s="103">
        <f t="shared" si="14"/>
        <v>0</v>
      </c>
      <c r="AF49" s="103">
        <f t="shared" si="15"/>
        <v>0</v>
      </c>
      <c r="AG49" s="103">
        <f t="shared" si="16"/>
        <v>0</v>
      </c>
      <c r="AH49" s="103">
        <f t="shared" si="17"/>
        <v>0</v>
      </c>
      <c r="AI49" s="103">
        <f t="shared" si="18"/>
        <v>0</v>
      </c>
      <c r="AJ49" s="103">
        <f t="shared" si="19"/>
        <v>0</v>
      </c>
    </row>
    <row r="50" spans="4:36">
      <c r="D50" s="16" t="s">
        <v>863</v>
      </c>
      <c r="E50" s="16">
        <v>0</v>
      </c>
      <c r="F50" s="16">
        <v>0</v>
      </c>
      <c r="G50" s="16">
        <v>0</v>
      </c>
      <c r="H50" s="16">
        <v>0</v>
      </c>
      <c r="I50" s="16">
        <v>0</v>
      </c>
      <c r="J50" s="16">
        <v>0</v>
      </c>
      <c r="K50" s="16">
        <v>0</v>
      </c>
      <c r="L50" s="16">
        <v>0</v>
      </c>
      <c r="M50" s="16">
        <v>0</v>
      </c>
      <c r="N50" s="16">
        <v>0</v>
      </c>
      <c r="O50" s="16">
        <v>0</v>
      </c>
      <c r="P50" s="16">
        <v>0</v>
      </c>
      <c r="Q50" s="16">
        <v>0</v>
      </c>
      <c r="R50" s="16">
        <v>0</v>
      </c>
      <c r="S50" s="16">
        <v>0</v>
      </c>
      <c r="T50" s="16">
        <v>0</v>
      </c>
      <c r="U50" s="16">
        <v>0</v>
      </c>
      <c r="V50" s="16">
        <v>0</v>
      </c>
      <c r="W50" s="16">
        <v>0</v>
      </c>
      <c r="X50" s="16">
        <v>0</v>
      </c>
      <c r="Y50" s="16">
        <v>0</v>
      </c>
      <c r="Z50" s="16">
        <v>0</v>
      </c>
      <c r="AE50" s="103">
        <f t="shared" si="14"/>
        <v>0</v>
      </c>
      <c r="AF50" s="103">
        <f t="shared" si="15"/>
        <v>0</v>
      </c>
      <c r="AG50" s="103">
        <f t="shared" si="16"/>
        <v>0</v>
      </c>
      <c r="AH50" s="103">
        <f t="shared" si="17"/>
        <v>0</v>
      </c>
      <c r="AI50" s="103">
        <f t="shared" si="18"/>
        <v>0</v>
      </c>
      <c r="AJ50" s="103">
        <f t="shared" si="19"/>
        <v>0</v>
      </c>
    </row>
    <row r="51" spans="4:36">
      <c r="D51" s="16" t="s">
        <v>864</v>
      </c>
      <c r="E51" s="16">
        <v>0</v>
      </c>
      <c r="F51" s="16">
        <v>0</v>
      </c>
      <c r="G51" s="16">
        <v>0</v>
      </c>
      <c r="H51" s="16">
        <v>0</v>
      </c>
      <c r="I51" s="16">
        <v>0</v>
      </c>
      <c r="J51" s="16">
        <v>0</v>
      </c>
      <c r="K51" s="16">
        <v>0</v>
      </c>
      <c r="L51" s="16">
        <v>0</v>
      </c>
      <c r="M51" s="16">
        <v>0</v>
      </c>
      <c r="N51" s="16">
        <v>0</v>
      </c>
      <c r="O51" s="16">
        <v>0</v>
      </c>
      <c r="P51" s="16">
        <v>0</v>
      </c>
      <c r="Q51" s="16">
        <v>0</v>
      </c>
      <c r="R51" s="16">
        <v>0</v>
      </c>
      <c r="S51" s="16">
        <v>0</v>
      </c>
      <c r="T51" s="16">
        <v>0</v>
      </c>
      <c r="U51" s="16">
        <v>0</v>
      </c>
      <c r="V51" s="16">
        <v>0</v>
      </c>
      <c r="W51" s="16">
        <v>0</v>
      </c>
      <c r="X51" s="16">
        <v>0</v>
      </c>
      <c r="Y51" s="16">
        <v>0</v>
      </c>
      <c r="Z51" s="16">
        <v>0</v>
      </c>
      <c r="AE51" s="103">
        <f t="shared" si="14"/>
        <v>0</v>
      </c>
      <c r="AF51" s="103">
        <f t="shared" si="15"/>
        <v>0</v>
      </c>
      <c r="AG51" s="103">
        <f t="shared" si="16"/>
        <v>0</v>
      </c>
      <c r="AH51" s="103">
        <f t="shared" si="17"/>
        <v>0</v>
      </c>
      <c r="AI51" s="103">
        <f t="shared" si="18"/>
        <v>0</v>
      </c>
      <c r="AJ51" s="103">
        <f t="shared" si="19"/>
        <v>0</v>
      </c>
    </row>
    <row r="52" spans="3:58">
      <c r="C52" s="16" t="s">
        <v>866</v>
      </c>
      <c r="D52" s="16" t="s">
        <v>88</v>
      </c>
      <c r="E52" s="16">
        <v>1231.5978</v>
      </c>
      <c r="F52" s="16">
        <v>1216.2384</v>
      </c>
      <c r="G52" s="16">
        <v>1216.2384</v>
      </c>
      <c r="H52" s="16">
        <v>0</v>
      </c>
      <c r="I52" s="16">
        <v>0</v>
      </c>
      <c r="J52" s="16">
        <v>0</v>
      </c>
      <c r="K52" s="16">
        <v>0</v>
      </c>
      <c r="L52" s="16">
        <v>0</v>
      </c>
      <c r="M52" s="16">
        <v>0</v>
      </c>
      <c r="N52" s="16">
        <v>13.988</v>
      </c>
      <c r="O52" s="16">
        <v>13.988</v>
      </c>
      <c r="P52" s="16">
        <v>0</v>
      </c>
      <c r="Q52" s="16">
        <v>0</v>
      </c>
      <c r="R52" s="16">
        <v>1.3714</v>
      </c>
      <c r="S52" s="16">
        <v>0.8544</v>
      </c>
      <c r="T52" s="16">
        <v>0</v>
      </c>
      <c r="U52" s="16">
        <v>0.517</v>
      </c>
      <c r="V52" s="16">
        <v>0</v>
      </c>
      <c r="W52" s="16">
        <v>0</v>
      </c>
      <c r="X52" s="16">
        <v>0</v>
      </c>
      <c r="Y52" s="16">
        <v>0</v>
      </c>
      <c r="Z52" s="16">
        <v>0</v>
      </c>
      <c r="AE52" s="103">
        <f t="shared" si="14"/>
        <v>5.10702591327572e-14</v>
      </c>
      <c r="AF52" s="103">
        <f t="shared" si="15"/>
        <v>0</v>
      </c>
      <c r="AG52" s="103">
        <f t="shared" si="16"/>
        <v>0</v>
      </c>
      <c r="AH52" s="103">
        <f t="shared" si="17"/>
        <v>0</v>
      </c>
      <c r="AI52" s="103">
        <f t="shared" si="18"/>
        <v>0</v>
      </c>
      <c r="AJ52" s="103">
        <f t="shared" si="19"/>
        <v>0</v>
      </c>
      <c r="AK52" s="16">
        <f t="shared" ref="AK52:BF52" si="21">E52-SUM(E53:E57)</f>
        <v>0</v>
      </c>
      <c r="AL52" s="16">
        <f t="shared" si="21"/>
        <v>0</v>
      </c>
      <c r="AM52" s="16">
        <f t="shared" si="21"/>
        <v>0</v>
      </c>
      <c r="AN52" s="16">
        <f t="shared" si="21"/>
        <v>0</v>
      </c>
      <c r="AO52" s="16">
        <f t="shared" si="21"/>
        <v>0</v>
      </c>
      <c r="AP52" s="16">
        <f t="shared" si="21"/>
        <v>0</v>
      </c>
      <c r="AQ52" s="16">
        <f t="shared" si="21"/>
        <v>0</v>
      </c>
      <c r="AR52" s="16">
        <f t="shared" si="21"/>
        <v>0</v>
      </c>
      <c r="AS52" s="16">
        <f t="shared" si="21"/>
        <v>0</v>
      </c>
      <c r="AT52" s="16">
        <f t="shared" si="21"/>
        <v>0</v>
      </c>
      <c r="AU52" s="16">
        <f t="shared" si="21"/>
        <v>0</v>
      </c>
      <c r="AV52" s="16">
        <f t="shared" si="21"/>
        <v>0</v>
      </c>
      <c r="AW52" s="16">
        <f t="shared" si="21"/>
        <v>0</v>
      </c>
      <c r="AX52" s="16">
        <f t="shared" si="21"/>
        <v>0</v>
      </c>
      <c r="AY52" s="16">
        <f t="shared" si="21"/>
        <v>0</v>
      </c>
      <c r="AZ52" s="16">
        <f t="shared" si="21"/>
        <v>0</v>
      </c>
      <c r="BA52" s="16">
        <f t="shared" si="21"/>
        <v>0</v>
      </c>
      <c r="BB52" s="16">
        <f t="shared" si="21"/>
        <v>0</v>
      </c>
      <c r="BC52" s="16">
        <f t="shared" si="21"/>
        <v>0</v>
      </c>
      <c r="BD52" s="16">
        <f t="shared" si="21"/>
        <v>0</v>
      </c>
      <c r="BE52" s="16">
        <f t="shared" si="21"/>
        <v>0</v>
      </c>
      <c r="BF52" s="16">
        <f t="shared" si="21"/>
        <v>0</v>
      </c>
    </row>
    <row r="53" spans="4:36">
      <c r="D53" s="16" t="s">
        <v>860</v>
      </c>
      <c r="E53" s="16">
        <v>0</v>
      </c>
      <c r="F53" s="16">
        <v>0</v>
      </c>
      <c r="G53" s="16">
        <v>0</v>
      </c>
      <c r="H53" s="16">
        <v>0</v>
      </c>
      <c r="I53" s="16">
        <v>0</v>
      </c>
      <c r="J53" s="16">
        <v>0</v>
      </c>
      <c r="K53" s="16">
        <v>0</v>
      </c>
      <c r="L53" s="16">
        <v>0</v>
      </c>
      <c r="M53" s="16">
        <v>0</v>
      </c>
      <c r="N53" s="16">
        <v>0</v>
      </c>
      <c r="O53" s="16">
        <v>0</v>
      </c>
      <c r="P53" s="16">
        <v>0</v>
      </c>
      <c r="Q53" s="16">
        <v>0</v>
      </c>
      <c r="R53" s="16">
        <v>0</v>
      </c>
      <c r="S53" s="16">
        <v>0</v>
      </c>
      <c r="T53" s="16">
        <v>0</v>
      </c>
      <c r="U53" s="16">
        <v>0</v>
      </c>
      <c r="V53" s="16">
        <v>0</v>
      </c>
      <c r="W53" s="16">
        <v>0</v>
      </c>
      <c r="X53" s="16">
        <v>0</v>
      </c>
      <c r="Y53" s="16">
        <v>0</v>
      </c>
      <c r="Z53" s="16">
        <v>0</v>
      </c>
      <c r="AE53" s="103">
        <f t="shared" si="14"/>
        <v>0</v>
      </c>
      <c r="AF53" s="103">
        <f t="shared" si="15"/>
        <v>0</v>
      </c>
      <c r="AG53" s="103">
        <f t="shared" si="16"/>
        <v>0</v>
      </c>
      <c r="AH53" s="103">
        <f t="shared" si="17"/>
        <v>0</v>
      </c>
      <c r="AI53" s="103">
        <f t="shared" si="18"/>
        <v>0</v>
      </c>
      <c r="AJ53" s="103">
        <f t="shared" si="19"/>
        <v>0</v>
      </c>
    </row>
    <row r="54" spans="4:36">
      <c r="D54" s="16" t="s">
        <v>861</v>
      </c>
      <c r="E54" s="16">
        <v>0</v>
      </c>
      <c r="F54" s="16">
        <v>0</v>
      </c>
      <c r="G54" s="16">
        <v>0</v>
      </c>
      <c r="H54" s="16">
        <v>0</v>
      </c>
      <c r="I54" s="16">
        <v>0</v>
      </c>
      <c r="J54" s="16">
        <v>0</v>
      </c>
      <c r="K54" s="16">
        <v>0</v>
      </c>
      <c r="L54" s="16">
        <v>0</v>
      </c>
      <c r="M54" s="16">
        <v>0</v>
      </c>
      <c r="N54" s="16">
        <v>0</v>
      </c>
      <c r="O54" s="16">
        <v>0</v>
      </c>
      <c r="P54" s="16">
        <v>0</v>
      </c>
      <c r="Q54" s="16">
        <v>0</v>
      </c>
      <c r="R54" s="16">
        <v>0</v>
      </c>
      <c r="S54" s="16">
        <v>0</v>
      </c>
      <c r="T54" s="16">
        <v>0</v>
      </c>
      <c r="U54" s="16">
        <v>0</v>
      </c>
      <c r="V54" s="16">
        <v>0</v>
      </c>
      <c r="W54" s="16">
        <v>0</v>
      </c>
      <c r="X54" s="16">
        <v>0</v>
      </c>
      <c r="Y54" s="16">
        <v>0</v>
      </c>
      <c r="Z54" s="16">
        <v>0</v>
      </c>
      <c r="AE54" s="103">
        <f t="shared" si="14"/>
        <v>0</v>
      </c>
      <c r="AF54" s="103">
        <f t="shared" si="15"/>
        <v>0</v>
      </c>
      <c r="AG54" s="103">
        <f t="shared" si="16"/>
        <v>0</v>
      </c>
      <c r="AH54" s="103">
        <f t="shared" si="17"/>
        <v>0</v>
      </c>
      <c r="AI54" s="103">
        <f t="shared" si="18"/>
        <v>0</v>
      </c>
      <c r="AJ54" s="103">
        <f t="shared" si="19"/>
        <v>0</v>
      </c>
    </row>
    <row r="55" spans="4:36">
      <c r="D55" s="16" t="s">
        <v>862</v>
      </c>
      <c r="E55" s="16">
        <v>686.8442</v>
      </c>
      <c r="F55" s="16">
        <v>685.2777</v>
      </c>
      <c r="G55" s="16">
        <v>685.2777</v>
      </c>
      <c r="H55" s="16">
        <v>0</v>
      </c>
      <c r="I55" s="16">
        <v>0</v>
      </c>
      <c r="J55" s="16">
        <v>0</v>
      </c>
      <c r="K55" s="16">
        <v>0</v>
      </c>
      <c r="L55" s="16">
        <v>0</v>
      </c>
      <c r="M55" s="16">
        <v>0</v>
      </c>
      <c r="N55" s="16">
        <v>0.1951</v>
      </c>
      <c r="O55" s="16">
        <v>0.1951</v>
      </c>
      <c r="P55" s="16">
        <v>0</v>
      </c>
      <c r="Q55" s="16">
        <v>0</v>
      </c>
      <c r="R55" s="16">
        <v>1.3714</v>
      </c>
      <c r="S55" s="16">
        <v>0.8544</v>
      </c>
      <c r="T55" s="16">
        <v>0</v>
      </c>
      <c r="U55" s="16">
        <v>0.517</v>
      </c>
      <c r="V55" s="16">
        <v>0</v>
      </c>
      <c r="W55" s="16">
        <v>0</v>
      </c>
      <c r="X55" s="16">
        <v>0</v>
      </c>
      <c r="Y55" s="16">
        <v>0</v>
      </c>
      <c r="Z55" s="16">
        <v>0</v>
      </c>
      <c r="AE55" s="103">
        <f t="shared" si="14"/>
        <v>1.90958360235527e-14</v>
      </c>
      <c r="AF55" s="103">
        <f t="shared" si="15"/>
        <v>0</v>
      </c>
      <c r="AG55" s="103">
        <f t="shared" si="16"/>
        <v>0</v>
      </c>
      <c r="AH55" s="103">
        <f t="shared" si="17"/>
        <v>0</v>
      </c>
      <c r="AI55" s="103">
        <f t="shared" si="18"/>
        <v>0</v>
      </c>
      <c r="AJ55" s="103">
        <f t="shared" si="19"/>
        <v>0</v>
      </c>
    </row>
    <row r="56" spans="4:36">
      <c r="D56" s="16" t="s">
        <v>863</v>
      </c>
      <c r="E56" s="16">
        <v>0</v>
      </c>
      <c r="F56" s="16">
        <v>0</v>
      </c>
      <c r="G56" s="16">
        <v>0</v>
      </c>
      <c r="H56" s="16">
        <v>0</v>
      </c>
      <c r="I56" s="16">
        <v>0</v>
      </c>
      <c r="J56" s="16">
        <v>0</v>
      </c>
      <c r="K56" s="16">
        <v>0</v>
      </c>
      <c r="L56" s="16">
        <v>0</v>
      </c>
      <c r="M56" s="16">
        <v>0</v>
      </c>
      <c r="N56" s="16">
        <v>0</v>
      </c>
      <c r="O56" s="16">
        <v>0</v>
      </c>
      <c r="P56" s="16">
        <v>0</v>
      </c>
      <c r="Q56" s="16">
        <v>0</v>
      </c>
      <c r="R56" s="16">
        <v>0</v>
      </c>
      <c r="S56" s="16">
        <v>0</v>
      </c>
      <c r="T56" s="16">
        <v>0</v>
      </c>
      <c r="U56" s="16">
        <v>0</v>
      </c>
      <c r="V56" s="16">
        <v>0</v>
      </c>
      <c r="W56" s="16">
        <v>0</v>
      </c>
      <c r="X56" s="16">
        <v>0</v>
      </c>
      <c r="Y56" s="16">
        <v>0</v>
      </c>
      <c r="Z56" s="16">
        <v>0</v>
      </c>
      <c r="AE56" s="103">
        <f t="shared" si="14"/>
        <v>0</v>
      </c>
      <c r="AF56" s="103">
        <f t="shared" si="15"/>
        <v>0</v>
      </c>
      <c r="AG56" s="103">
        <f t="shared" si="16"/>
        <v>0</v>
      </c>
      <c r="AH56" s="103">
        <f t="shared" si="17"/>
        <v>0</v>
      </c>
      <c r="AI56" s="103">
        <f t="shared" si="18"/>
        <v>0</v>
      </c>
      <c r="AJ56" s="103">
        <f t="shared" si="19"/>
        <v>0</v>
      </c>
    </row>
    <row r="57" spans="4:36">
      <c r="D57" s="16" t="s">
        <v>864</v>
      </c>
      <c r="E57" s="16">
        <v>544.7536</v>
      </c>
      <c r="F57" s="16">
        <v>530.9607</v>
      </c>
      <c r="G57" s="16">
        <v>530.9607</v>
      </c>
      <c r="H57" s="16">
        <v>0</v>
      </c>
      <c r="I57" s="16">
        <v>0</v>
      </c>
      <c r="J57" s="16">
        <v>0</v>
      </c>
      <c r="K57" s="16">
        <v>0</v>
      </c>
      <c r="L57" s="16">
        <v>0</v>
      </c>
      <c r="M57" s="16">
        <v>0</v>
      </c>
      <c r="N57" s="16">
        <v>13.7929</v>
      </c>
      <c r="O57" s="16">
        <v>13.7929</v>
      </c>
      <c r="P57" s="16">
        <v>0</v>
      </c>
      <c r="Q57" s="16">
        <v>0</v>
      </c>
      <c r="R57" s="16">
        <v>0</v>
      </c>
      <c r="S57" s="16">
        <v>0</v>
      </c>
      <c r="T57" s="16">
        <v>0</v>
      </c>
      <c r="U57" s="16">
        <v>0</v>
      </c>
      <c r="V57" s="16">
        <v>0</v>
      </c>
      <c r="W57" s="16">
        <v>0</v>
      </c>
      <c r="X57" s="16">
        <v>0</v>
      </c>
      <c r="Y57" s="16">
        <v>0</v>
      </c>
      <c r="Z57" s="16">
        <v>0</v>
      </c>
      <c r="AE57" s="103">
        <f t="shared" si="14"/>
        <v>3.19744231092045e-14</v>
      </c>
      <c r="AF57" s="103">
        <f t="shared" si="15"/>
        <v>0</v>
      </c>
      <c r="AG57" s="103">
        <f t="shared" si="16"/>
        <v>0</v>
      </c>
      <c r="AH57" s="103">
        <f t="shared" si="17"/>
        <v>0</v>
      </c>
      <c r="AI57" s="103">
        <f t="shared" si="18"/>
        <v>0</v>
      </c>
      <c r="AJ57" s="103">
        <f t="shared" si="19"/>
        <v>0</v>
      </c>
    </row>
    <row r="58" spans="3:58">
      <c r="C58" s="16" t="s">
        <v>867</v>
      </c>
      <c r="D58" s="16" t="s">
        <v>88</v>
      </c>
      <c r="E58" s="16">
        <v>1550.6213</v>
      </c>
      <c r="F58" s="16">
        <v>1515.8617</v>
      </c>
      <c r="G58" s="16">
        <v>1515.8617</v>
      </c>
      <c r="H58" s="16">
        <v>0</v>
      </c>
      <c r="I58" s="16">
        <v>0</v>
      </c>
      <c r="J58" s="16">
        <v>0</v>
      </c>
      <c r="K58" s="16">
        <v>0</v>
      </c>
      <c r="L58" s="16">
        <v>0</v>
      </c>
      <c r="M58" s="16">
        <v>0</v>
      </c>
      <c r="N58" s="16">
        <v>33.0774</v>
      </c>
      <c r="O58" s="16">
        <v>33.0774</v>
      </c>
      <c r="P58" s="16">
        <v>0</v>
      </c>
      <c r="Q58" s="16">
        <v>0</v>
      </c>
      <c r="R58" s="16">
        <v>1.6822</v>
      </c>
      <c r="S58" s="16">
        <v>0.1154</v>
      </c>
      <c r="T58" s="16">
        <v>0</v>
      </c>
      <c r="U58" s="16">
        <v>1.5668</v>
      </c>
      <c r="V58" s="16">
        <v>0</v>
      </c>
      <c r="W58" s="16">
        <v>0</v>
      </c>
      <c r="X58" s="16">
        <v>0</v>
      </c>
      <c r="Y58" s="16">
        <v>0</v>
      </c>
      <c r="Z58" s="16">
        <v>0</v>
      </c>
      <c r="AE58" s="103">
        <f t="shared" si="14"/>
        <v>9.41469124882133e-14</v>
      </c>
      <c r="AF58" s="103">
        <f t="shared" si="15"/>
        <v>0</v>
      </c>
      <c r="AG58" s="103">
        <f t="shared" si="16"/>
        <v>0</v>
      </c>
      <c r="AH58" s="103">
        <f t="shared" si="17"/>
        <v>0</v>
      </c>
      <c r="AI58" s="103">
        <f t="shared" si="18"/>
        <v>0</v>
      </c>
      <c r="AJ58" s="103">
        <f t="shared" si="19"/>
        <v>0</v>
      </c>
      <c r="AK58" s="16">
        <f t="shared" ref="AK58:BF58" si="22">E58-SUM(E59:E63)</f>
        <v>0</v>
      </c>
      <c r="AL58" s="16">
        <f t="shared" si="22"/>
        <v>0</v>
      </c>
      <c r="AM58" s="16">
        <f t="shared" si="22"/>
        <v>0</v>
      </c>
      <c r="AN58" s="16">
        <f t="shared" si="22"/>
        <v>0</v>
      </c>
      <c r="AO58" s="16">
        <f t="shared" si="22"/>
        <v>0</v>
      </c>
      <c r="AP58" s="16">
        <f t="shared" si="22"/>
        <v>0</v>
      </c>
      <c r="AQ58" s="16">
        <f t="shared" si="22"/>
        <v>0</v>
      </c>
      <c r="AR58" s="16">
        <f t="shared" si="22"/>
        <v>0</v>
      </c>
      <c r="AS58" s="16">
        <f t="shared" si="22"/>
        <v>0</v>
      </c>
      <c r="AT58" s="16">
        <f t="shared" si="22"/>
        <v>0</v>
      </c>
      <c r="AU58" s="16">
        <f t="shared" si="22"/>
        <v>0</v>
      </c>
      <c r="AV58" s="16">
        <f t="shared" si="22"/>
        <v>0</v>
      </c>
      <c r="AW58" s="16">
        <f t="shared" si="22"/>
        <v>0</v>
      </c>
      <c r="AX58" s="16">
        <f t="shared" si="22"/>
        <v>0</v>
      </c>
      <c r="AY58" s="16">
        <f t="shared" si="22"/>
        <v>0</v>
      </c>
      <c r="AZ58" s="16">
        <f t="shared" si="22"/>
        <v>0</v>
      </c>
      <c r="BA58" s="16">
        <f t="shared" si="22"/>
        <v>0</v>
      </c>
      <c r="BB58" s="16">
        <f t="shared" si="22"/>
        <v>0</v>
      </c>
      <c r="BC58" s="16">
        <f t="shared" si="22"/>
        <v>0</v>
      </c>
      <c r="BD58" s="16">
        <f t="shared" si="22"/>
        <v>0</v>
      </c>
      <c r="BE58" s="16">
        <f t="shared" si="22"/>
        <v>0</v>
      </c>
      <c r="BF58" s="16">
        <f t="shared" si="22"/>
        <v>0</v>
      </c>
    </row>
    <row r="59" spans="4:36">
      <c r="D59" s="16" t="s">
        <v>860</v>
      </c>
      <c r="E59" s="16">
        <v>0</v>
      </c>
      <c r="F59" s="16">
        <v>0</v>
      </c>
      <c r="G59" s="16">
        <v>0</v>
      </c>
      <c r="H59" s="16">
        <v>0</v>
      </c>
      <c r="I59" s="16">
        <v>0</v>
      </c>
      <c r="J59" s="16">
        <v>0</v>
      </c>
      <c r="K59" s="16">
        <v>0</v>
      </c>
      <c r="L59" s="16">
        <v>0</v>
      </c>
      <c r="M59" s="16">
        <v>0</v>
      </c>
      <c r="N59" s="16">
        <v>0</v>
      </c>
      <c r="O59" s="16">
        <v>0</v>
      </c>
      <c r="P59" s="16">
        <v>0</v>
      </c>
      <c r="Q59" s="16">
        <v>0</v>
      </c>
      <c r="R59" s="16">
        <v>0</v>
      </c>
      <c r="S59" s="16">
        <v>0</v>
      </c>
      <c r="T59" s="16">
        <v>0</v>
      </c>
      <c r="U59" s="16">
        <v>0</v>
      </c>
      <c r="V59" s="16">
        <v>0</v>
      </c>
      <c r="W59" s="16">
        <v>0</v>
      </c>
      <c r="X59" s="16">
        <v>0</v>
      </c>
      <c r="Y59" s="16">
        <v>0</v>
      </c>
      <c r="Z59" s="16">
        <v>0</v>
      </c>
      <c r="AE59" s="103">
        <f t="shared" si="14"/>
        <v>0</v>
      </c>
      <c r="AF59" s="103">
        <f t="shared" si="15"/>
        <v>0</v>
      </c>
      <c r="AG59" s="103">
        <f t="shared" si="16"/>
        <v>0</v>
      </c>
      <c r="AH59" s="103">
        <f t="shared" si="17"/>
        <v>0</v>
      </c>
      <c r="AI59" s="103">
        <f t="shared" si="18"/>
        <v>0</v>
      </c>
      <c r="AJ59" s="103">
        <f t="shared" si="19"/>
        <v>0</v>
      </c>
    </row>
    <row r="60" spans="4:36">
      <c r="D60" s="16" t="s">
        <v>861</v>
      </c>
      <c r="E60" s="16">
        <v>0</v>
      </c>
      <c r="F60" s="16">
        <v>0</v>
      </c>
      <c r="G60" s="16">
        <v>0</v>
      </c>
      <c r="H60" s="16">
        <v>0</v>
      </c>
      <c r="I60" s="16">
        <v>0</v>
      </c>
      <c r="J60" s="16">
        <v>0</v>
      </c>
      <c r="K60" s="16">
        <v>0</v>
      </c>
      <c r="L60" s="16">
        <v>0</v>
      </c>
      <c r="M60" s="16">
        <v>0</v>
      </c>
      <c r="N60" s="16">
        <v>0</v>
      </c>
      <c r="O60" s="16">
        <v>0</v>
      </c>
      <c r="P60" s="16">
        <v>0</v>
      </c>
      <c r="Q60" s="16">
        <v>0</v>
      </c>
      <c r="R60" s="16">
        <v>0</v>
      </c>
      <c r="S60" s="16">
        <v>0</v>
      </c>
      <c r="T60" s="16">
        <v>0</v>
      </c>
      <c r="U60" s="16">
        <v>0</v>
      </c>
      <c r="V60" s="16">
        <v>0</v>
      </c>
      <c r="W60" s="16">
        <v>0</v>
      </c>
      <c r="X60" s="16">
        <v>0</v>
      </c>
      <c r="Y60" s="16">
        <v>0</v>
      </c>
      <c r="Z60" s="16">
        <v>0</v>
      </c>
      <c r="AE60" s="103">
        <f t="shared" si="14"/>
        <v>0</v>
      </c>
      <c r="AF60" s="103">
        <f t="shared" si="15"/>
        <v>0</v>
      </c>
      <c r="AG60" s="103">
        <f t="shared" si="16"/>
        <v>0</v>
      </c>
      <c r="AH60" s="103">
        <f t="shared" si="17"/>
        <v>0</v>
      </c>
      <c r="AI60" s="103">
        <f t="shared" si="18"/>
        <v>0</v>
      </c>
      <c r="AJ60" s="103">
        <f t="shared" si="19"/>
        <v>0</v>
      </c>
    </row>
    <row r="61" spans="4:36">
      <c r="D61" s="16" t="s">
        <v>862</v>
      </c>
      <c r="E61" s="16">
        <v>797.3254</v>
      </c>
      <c r="F61" s="16">
        <v>791.9716</v>
      </c>
      <c r="G61" s="16">
        <v>791.9716</v>
      </c>
      <c r="H61" s="16">
        <v>0</v>
      </c>
      <c r="I61" s="16">
        <v>0</v>
      </c>
      <c r="J61" s="16">
        <v>0</v>
      </c>
      <c r="K61" s="16">
        <v>0</v>
      </c>
      <c r="L61" s="16">
        <v>0</v>
      </c>
      <c r="M61" s="16">
        <v>0</v>
      </c>
      <c r="N61" s="16">
        <v>5.2384</v>
      </c>
      <c r="O61" s="16">
        <v>5.2384</v>
      </c>
      <c r="P61" s="16">
        <v>0</v>
      </c>
      <c r="Q61" s="16">
        <v>0</v>
      </c>
      <c r="R61" s="16">
        <v>0.1154</v>
      </c>
      <c r="S61" s="16">
        <v>0.1154</v>
      </c>
      <c r="T61" s="16">
        <v>0</v>
      </c>
      <c r="U61" s="16">
        <v>0</v>
      </c>
      <c r="V61" s="16">
        <v>0</v>
      </c>
      <c r="W61" s="16">
        <v>0</v>
      </c>
      <c r="X61" s="16">
        <v>0</v>
      </c>
      <c r="Y61" s="16">
        <v>0</v>
      </c>
      <c r="Z61" s="16">
        <v>0</v>
      </c>
      <c r="AE61" s="103">
        <f t="shared" si="14"/>
        <v>-2.20379270388094e-14</v>
      </c>
      <c r="AF61" s="103">
        <f t="shared" si="15"/>
        <v>0</v>
      </c>
      <c r="AG61" s="103">
        <f t="shared" si="16"/>
        <v>0</v>
      </c>
      <c r="AH61" s="103">
        <f t="shared" si="17"/>
        <v>0</v>
      </c>
      <c r="AI61" s="103">
        <f t="shared" si="18"/>
        <v>0</v>
      </c>
      <c r="AJ61" s="103">
        <f t="shared" si="19"/>
        <v>0</v>
      </c>
    </row>
    <row r="62" spans="4:36">
      <c r="D62" s="16" t="s">
        <v>863</v>
      </c>
      <c r="E62" s="16">
        <v>0</v>
      </c>
      <c r="F62" s="16">
        <v>0</v>
      </c>
      <c r="G62" s="16">
        <v>0</v>
      </c>
      <c r="H62" s="16">
        <v>0</v>
      </c>
      <c r="I62" s="16">
        <v>0</v>
      </c>
      <c r="J62" s="16">
        <v>0</v>
      </c>
      <c r="K62" s="16">
        <v>0</v>
      </c>
      <c r="L62" s="16">
        <v>0</v>
      </c>
      <c r="M62" s="16">
        <v>0</v>
      </c>
      <c r="N62" s="16">
        <v>0</v>
      </c>
      <c r="O62" s="16">
        <v>0</v>
      </c>
      <c r="P62" s="16">
        <v>0</v>
      </c>
      <c r="Q62" s="16">
        <v>0</v>
      </c>
      <c r="R62" s="16">
        <v>0</v>
      </c>
      <c r="S62" s="16">
        <v>0</v>
      </c>
      <c r="T62" s="16">
        <v>0</v>
      </c>
      <c r="U62" s="16">
        <v>0</v>
      </c>
      <c r="V62" s="16">
        <v>0</v>
      </c>
      <c r="W62" s="16">
        <v>0</v>
      </c>
      <c r="X62" s="16">
        <v>0</v>
      </c>
      <c r="Y62" s="16">
        <v>0</v>
      </c>
      <c r="Z62" s="16">
        <v>0</v>
      </c>
      <c r="AE62" s="103">
        <f t="shared" si="14"/>
        <v>0</v>
      </c>
      <c r="AF62" s="103">
        <f t="shared" si="15"/>
        <v>0</v>
      </c>
      <c r="AG62" s="103">
        <f t="shared" si="16"/>
        <v>0</v>
      </c>
      <c r="AH62" s="103">
        <f t="shared" si="17"/>
        <v>0</v>
      </c>
      <c r="AI62" s="103">
        <f t="shared" si="18"/>
        <v>0</v>
      </c>
      <c r="AJ62" s="103">
        <f t="shared" si="19"/>
        <v>0</v>
      </c>
    </row>
    <row r="63" spans="4:36">
      <c r="D63" s="16" t="s">
        <v>864</v>
      </c>
      <c r="E63" s="16">
        <v>753.2959</v>
      </c>
      <c r="F63" s="16">
        <v>723.8901</v>
      </c>
      <c r="G63" s="16">
        <v>723.8901</v>
      </c>
      <c r="H63" s="16">
        <v>0</v>
      </c>
      <c r="I63" s="16">
        <v>0</v>
      </c>
      <c r="J63" s="16">
        <v>0</v>
      </c>
      <c r="K63" s="16">
        <v>0</v>
      </c>
      <c r="L63" s="16">
        <v>0</v>
      </c>
      <c r="M63" s="16">
        <v>0</v>
      </c>
      <c r="N63" s="16">
        <v>27.839</v>
      </c>
      <c r="O63" s="16">
        <v>27.839</v>
      </c>
      <c r="P63" s="16">
        <v>0</v>
      </c>
      <c r="Q63" s="16">
        <v>0</v>
      </c>
      <c r="R63" s="16">
        <v>1.5668</v>
      </c>
      <c r="S63" s="16">
        <v>0</v>
      </c>
      <c r="T63" s="16">
        <v>0</v>
      </c>
      <c r="U63" s="16">
        <v>1.5668</v>
      </c>
      <c r="V63" s="16">
        <v>0</v>
      </c>
      <c r="W63" s="16">
        <v>0</v>
      </c>
      <c r="X63" s="16">
        <v>0</v>
      </c>
      <c r="Y63" s="16">
        <v>0</v>
      </c>
      <c r="Z63" s="16">
        <v>0</v>
      </c>
      <c r="AE63" s="103">
        <f t="shared" si="14"/>
        <v>0</v>
      </c>
      <c r="AF63" s="103">
        <f t="shared" si="15"/>
        <v>0</v>
      </c>
      <c r="AG63" s="103">
        <f t="shared" si="16"/>
        <v>0</v>
      </c>
      <c r="AH63" s="103">
        <f t="shared" si="17"/>
        <v>0</v>
      </c>
      <c r="AI63" s="103">
        <f t="shared" si="18"/>
        <v>0</v>
      </c>
      <c r="AJ63" s="103">
        <f t="shared" si="19"/>
        <v>0</v>
      </c>
    </row>
    <row r="64" spans="3:58">
      <c r="C64" s="16" t="s">
        <v>368</v>
      </c>
      <c r="D64" s="16" t="s">
        <v>88</v>
      </c>
      <c r="E64" s="16">
        <v>0</v>
      </c>
      <c r="F64" s="16">
        <v>0</v>
      </c>
      <c r="G64" s="16">
        <v>0</v>
      </c>
      <c r="H64" s="16">
        <v>0</v>
      </c>
      <c r="I64" s="16">
        <v>0</v>
      </c>
      <c r="J64" s="16">
        <v>0</v>
      </c>
      <c r="K64" s="16">
        <v>0</v>
      </c>
      <c r="L64" s="16">
        <v>0</v>
      </c>
      <c r="M64" s="16">
        <v>0</v>
      </c>
      <c r="N64" s="16">
        <v>0</v>
      </c>
      <c r="O64" s="16">
        <v>0</v>
      </c>
      <c r="P64" s="16">
        <v>0</v>
      </c>
      <c r="Q64" s="16">
        <v>0</v>
      </c>
      <c r="R64" s="16">
        <v>0</v>
      </c>
      <c r="S64" s="16">
        <v>0</v>
      </c>
      <c r="T64" s="16">
        <v>0</v>
      </c>
      <c r="U64" s="16">
        <v>0</v>
      </c>
      <c r="V64" s="16">
        <v>0</v>
      </c>
      <c r="W64" s="16">
        <v>0</v>
      </c>
      <c r="X64" s="16">
        <v>0</v>
      </c>
      <c r="Y64" s="16">
        <v>0</v>
      </c>
      <c r="Z64" s="16">
        <v>0</v>
      </c>
      <c r="AE64" s="103">
        <f t="shared" si="14"/>
        <v>0</v>
      </c>
      <c r="AF64" s="103">
        <f t="shared" si="15"/>
        <v>0</v>
      </c>
      <c r="AG64" s="103">
        <f t="shared" si="16"/>
        <v>0</v>
      </c>
      <c r="AH64" s="103">
        <f t="shared" si="17"/>
        <v>0</v>
      </c>
      <c r="AI64" s="103">
        <f t="shared" si="18"/>
        <v>0</v>
      </c>
      <c r="AJ64" s="103">
        <f t="shared" si="19"/>
        <v>0</v>
      </c>
      <c r="AK64" s="16">
        <f t="shared" ref="AK64:BF64" si="23">E64-SUM(E65:E69)</f>
        <v>0</v>
      </c>
      <c r="AL64" s="16">
        <f t="shared" si="23"/>
        <v>0</v>
      </c>
      <c r="AM64" s="16">
        <f t="shared" si="23"/>
        <v>0</v>
      </c>
      <c r="AN64" s="16">
        <f t="shared" si="23"/>
        <v>0</v>
      </c>
      <c r="AO64" s="16">
        <f t="shared" si="23"/>
        <v>0</v>
      </c>
      <c r="AP64" s="16">
        <f t="shared" si="23"/>
        <v>0</v>
      </c>
      <c r="AQ64" s="16">
        <f t="shared" si="23"/>
        <v>0</v>
      </c>
      <c r="AR64" s="16">
        <f t="shared" si="23"/>
        <v>0</v>
      </c>
      <c r="AS64" s="16">
        <f t="shared" si="23"/>
        <v>0</v>
      </c>
      <c r="AT64" s="16">
        <f t="shared" si="23"/>
        <v>0</v>
      </c>
      <c r="AU64" s="16">
        <f t="shared" si="23"/>
        <v>0</v>
      </c>
      <c r="AV64" s="16">
        <f t="shared" si="23"/>
        <v>0</v>
      </c>
      <c r="AW64" s="16">
        <f t="shared" si="23"/>
        <v>0</v>
      </c>
      <c r="AX64" s="16">
        <f t="shared" si="23"/>
        <v>0</v>
      </c>
      <c r="AY64" s="16">
        <f t="shared" si="23"/>
        <v>0</v>
      </c>
      <c r="AZ64" s="16">
        <f t="shared" si="23"/>
        <v>0</v>
      </c>
      <c r="BA64" s="16">
        <f t="shared" si="23"/>
        <v>0</v>
      </c>
      <c r="BB64" s="16">
        <f t="shared" si="23"/>
        <v>0</v>
      </c>
      <c r="BC64" s="16">
        <f t="shared" si="23"/>
        <v>0</v>
      </c>
      <c r="BD64" s="16">
        <f t="shared" si="23"/>
        <v>0</v>
      </c>
      <c r="BE64" s="16">
        <f t="shared" si="23"/>
        <v>0</v>
      </c>
      <c r="BF64" s="16">
        <f t="shared" si="23"/>
        <v>0</v>
      </c>
    </row>
    <row r="65" spans="4:36">
      <c r="D65" s="16" t="s">
        <v>860</v>
      </c>
      <c r="E65" s="16">
        <v>0</v>
      </c>
      <c r="F65" s="16">
        <v>0</v>
      </c>
      <c r="G65" s="16">
        <v>0</v>
      </c>
      <c r="H65" s="16">
        <v>0</v>
      </c>
      <c r="I65" s="16">
        <v>0</v>
      </c>
      <c r="J65" s="16">
        <v>0</v>
      </c>
      <c r="K65" s="16">
        <v>0</v>
      </c>
      <c r="L65" s="16">
        <v>0</v>
      </c>
      <c r="M65" s="16">
        <v>0</v>
      </c>
      <c r="N65" s="16">
        <v>0</v>
      </c>
      <c r="O65" s="16">
        <v>0</v>
      </c>
      <c r="P65" s="16">
        <v>0</v>
      </c>
      <c r="Q65" s="16">
        <v>0</v>
      </c>
      <c r="R65" s="16">
        <v>0</v>
      </c>
      <c r="S65" s="16">
        <v>0</v>
      </c>
      <c r="T65" s="16">
        <v>0</v>
      </c>
      <c r="U65" s="16">
        <v>0</v>
      </c>
      <c r="V65" s="16">
        <v>0</v>
      </c>
      <c r="W65" s="16">
        <v>0</v>
      </c>
      <c r="X65" s="16">
        <v>0</v>
      </c>
      <c r="Y65" s="16">
        <v>0</v>
      </c>
      <c r="Z65" s="16">
        <v>0</v>
      </c>
      <c r="AE65" s="103">
        <f t="shared" si="14"/>
        <v>0</v>
      </c>
      <c r="AF65" s="103">
        <f t="shared" si="15"/>
        <v>0</v>
      </c>
      <c r="AG65" s="103">
        <f t="shared" si="16"/>
        <v>0</v>
      </c>
      <c r="AH65" s="103">
        <f t="shared" si="17"/>
        <v>0</v>
      </c>
      <c r="AI65" s="103">
        <f t="shared" si="18"/>
        <v>0</v>
      </c>
      <c r="AJ65" s="103">
        <f t="shared" si="19"/>
        <v>0</v>
      </c>
    </row>
    <row r="66" spans="4:36">
      <c r="D66" s="16" t="s">
        <v>861</v>
      </c>
      <c r="E66" s="16">
        <v>0</v>
      </c>
      <c r="F66" s="16">
        <v>0</v>
      </c>
      <c r="G66" s="16">
        <v>0</v>
      </c>
      <c r="H66" s="16">
        <v>0</v>
      </c>
      <c r="I66" s="16">
        <v>0</v>
      </c>
      <c r="J66" s="16">
        <v>0</v>
      </c>
      <c r="K66" s="16">
        <v>0</v>
      </c>
      <c r="L66" s="16">
        <v>0</v>
      </c>
      <c r="M66" s="16">
        <v>0</v>
      </c>
      <c r="N66" s="16">
        <v>0</v>
      </c>
      <c r="O66" s="16">
        <v>0</v>
      </c>
      <c r="P66" s="16">
        <v>0</v>
      </c>
      <c r="Q66" s="16">
        <v>0</v>
      </c>
      <c r="R66" s="16">
        <v>0</v>
      </c>
      <c r="S66" s="16">
        <v>0</v>
      </c>
      <c r="T66" s="16">
        <v>0</v>
      </c>
      <c r="U66" s="16">
        <v>0</v>
      </c>
      <c r="V66" s="16">
        <v>0</v>
      </c>
      <c r="W66" s="16">
        <v>0</v>
      </c>
      <c r="X66" s="16">
        <v>0</v>
      </c>
      <c r="Y66" s="16">
        <v>0</v>
      </c>
      <c r="Z66" s="16">
        <v>0</v>
      </c>
      <c r="AE66" s="103">
        <f t="shared" si="14"/>
        <v>0</v>
      </c>
      <c r="AF66" s="103">
        <f t="shared" si="15"/>
        <v>0</v>
      </c>
      <c r="AG66" s="103">
        <f t="shared" si="16"/>
        <v>0</v>
      </c>
      <c r="AH66" s="103">
        <f t="shared" si="17"/>
        <v>0</v>
      </c>
      <c r="AI66" s="103">
        <f t="shared" si="18"/>
        <v>0</v>
      </c>
      <c r="AJ66" s="103">
        <f t="shared" si="19"/>
        <v>0</v>
      </c>
    </row>
    <row r="67" spans="4:36">
      <c r="D67" s="16" t="s">
        <v>862</v>
      </c>
      <c r="E67" s="16">
        <v>0</v>
      </c>
      <c r="F67" s="16">
        <v>0</v>
      </c>
      <c r="G67" s="16">
        <v>0</v>
      </c>
      <c r="H67" s="16">
        <v>0</v>
      </c>
      <c r="I67" s="16">
        <v>0</v>
      </c>
      <c r="J67" s="16">
        <v>0</v>
      </c>
      <c r="K67" s="16">
        <v>0</v>
      </c>
      <c r="L67" s="16">
        <v>0</v>
      </c>
      <c r="M67" s="16">
        <v>0</v>
      </c>
      <c r="N67" s="16">
        <v>0</v>
      </c>
      <c r="O67" s="16">
        <v>0</v>
      </c>
      <c r="P67" s="16">
        <v>0</v>
      </c>
      <c r="Q67" s="16">
        <v>0</v>
      </c>
      <c r="R67" s="16">
        <v>0</v>
      </c>
      <c r="S67" s="16">
        <v>0</v>
      </c>
      <c r="T67" s="16">
        <v>0</v>
      </c>
      <c r="U67" s="16">
        <v>0</v>
      </c>
      <c r="V67" s="16">
        <v>0</v>
      </c>
      <c r="W67" s="16">
        <v>0</v>
      </c>
      <c r="X67" s="16">
        <v>0</v>
      </c>
      <c r="Y67" s="16">
        <v>0</v>
      </c>
      <c r="Z67" s="16">
        <v>0</v>
      </c>
      <c r="AE67" s="103">
        <f t="shared" si="14"/>
        <v>0</v>
      </c>
      <c r="AF67" s="103">
        <f t="shared" si="15"/>
        <v>0</v>
      </c>
      <c r="AG67" s="103">
        <f t="shared" si="16"/>
        <v>0</v>
      </c>
      <c r="AH67" s="103">
        <f t="shared" si="17"/>
        <v>0</v>
      </c>
      <c r="AI67" s="103">
        <f t="shared" si="18"/>
        <v>0</v>
      </c>
      <c r="AJ67" s="103">
        <f t="shared" si="19"/>
        <v>0</v>
      </c>
    </row>
    <row r="68" spans="4:36">
      <c r="D68" s="16" t="s">
        <v>863</v>
      </c>
      <c r="E68" s="16">
        <v>0</v>
      </c>
      <c r="F68" s="16">
        <v>0</v>
      </c>
      <c r="G68" s="16">
        <v>0</v>
      </c>
      <c r="H68" s="16">
        <v>0</v>
      </c>
      <c r="I68" s="16">
        <v>0</v>
      </c>
      <c r="J68" s="16">
        <v>0</v>
      </c>
      <c r="K68" s="16">
        <v>0</v>
      </c>
      <c r="L68" s="16">
        <v>0</v>
      </c>
      <c r="M68" s="16">
        <v>0</v>
      </c>
      <c r="N68" s="16">
        <v>0</v>
      </c>
      <c r="O68" s="16">
        <v>0</v>
      </c>
      <c r="P68" s="16">
        <v>0</v>
      </c>
      <c r="Q68" s="16">
        <v>0</v>
      </c>
      <c r="R68" s="16">
        <v>0</v>
      </c>
      <c r="S68" s="16">
        <v>0</v>
      </c>
      <c r="T68" s="16">
        <v>0</v>
      </c>
      <c r="U68" s="16">
        <v>0</v>
      </c>
      <c r="V68" s="16">
        <v>0</v>
      </c>
      <c r="W68" s="16">
        <v>0</v>
      </c>
      <c r="X68" s="16">
        <v>0</v>
      </c>
      <c r="Y68" s="16">
        <v>0</v>
      </c>
      <c r="Z68" s="16">
        <v>0</v>
      </c>
      <c r="AE68" s="103">
        <f t="shared" si="14"/>
        <v>0</v>
      </c>
      <c r="AF68" s="103">
        <f t="shared" si="15"/>
        <v>0</v>
      </c>
      <c r="AG68" s="103">
        <f t="shared" si="16"/>
        <v>0</v>
      </c>
      <c r="AH68" s="103">
        <f t="shared" si="17"/>
        <v>0</v>
      </c>
      <c r="AI68" s="103">
        <f t="shared" si="18"/>
        <v>0</v>
      </c>
      <c r="AJ68" s="103">
        <f t="shared" si="19"/>
        <v>0</v>
      </c>
    </row>
    <row r="69" spans="4:36">
      <c r="D69" s="16" t="s">
        <v>864</v>
      </c>
      <c r="E69" s="16">
        <v>0</v>
      </c>
      <c r="F69" s="16">
        <v>0</v>
      </c>
      <c r="G69" s="16">
        <v>0</v>
      </c>
      <c r="H69" s="16">
        <v>0</v>
      </c>
      <c r="I69" s="16">
        <v>0</v>
      </c>
      <c r="J69" s="16">
        <v>0</v>
      </c>
      <c r="K69" s="16">
        <v>0</v>
      </c>
      <c r="L69" s="16">
        <v>0</v>
      </c>
      <c r="M69" s="16">
        <v>0</v>
      </c>
      <c r="N69" s="16">
        <v>0</v>
      </c>
      <c r="O69" s="16">
        <v>0</v>
      </c>
      <c r="P69" s="16">
        <v>0</v>
      </c>
      <c r="Q69" s="16">
        <v>0</v>
      </c>
      <c r="R69" s="16">
        <v>0</v>
      </c>
      <c r="S69" s="16">
        <v>0</v>
      </c>
      <c r="T69" s="16">
        <v>0</v>
      </c>
      <c r="U69" s="16">
        <v>0</v>
      </c>
      <c r="V69" s="16">
        <v>0</v>
      </c>
      <c r="W69" s="16">
        <v>0</v>
      </c>
      <c r="X69" s="16">
        <v>0</v>
      </c>
      <c r="Y69" s="16">
        <v>0</v>
      </c>
      <c r="Z69" s="16">
        <v>0</v>
      </c>
      <c r="AE69" s="103">
        <f t="shared" si="14"/>
        <v>0</v>
      </c>
      <c r="AF69" s="103">
        <f t="shared" si="15"/>
        <v>0</v>
      </c>
      <c r="AG69" s="103">
        <f t="shared" si="16"/>
        <v>0</v>
      </c>
      <c r="AH69" s="103">
        <f t="shared" si="17"/>
        <v>0</v>
      </c>
      <c r="AI69" s="103">
        <f t="shared" si="18"/>
        <v>0</v>
      </c>
      <c r="AJ69" s="103">
        <f t="shared" si="19"/>
        <v>0</v>
      </c>
    </row>
    <row r="70" spans="1:80">
      <c r="A70" s="16" t="s">
        <v>869</v>
      </c>
      <c r="B70" s="16">
        <v>13757.5424</v>
      </c>
      <c r="C70" s="16" t="s">
        <v>88</v>
      </c>
      <c r="D70" s="16" t="s">
        <v>88</v>
      </c>
      <c r="E70" s="16">
        <v>3741.1924</v>
      </c>
      <c r="F70" s="16">
        <v>3435.7579</v>
      </c>
      <c r="G70" s="16">
        <v>3435.7579</v>
      </c>
      <c r="H70" s="16">
        <v>0</v>
      </c>
      <c r="I70" s="16">
        <v>0</v>
      </c>
      <c r="J70" s="16">
        <v>286.4935</v>
      </c>
      <c r="K70" s="16">
        <v>0</v>
      </c>
      <c r="L70" s="16">
        <v>0</v>
      </c>
      <c r="M70" s="16">
        <v>286.4935</v>
      </c>
      <c r="N70" s="16">
        <v>11.0405</v>
      </c>
      <c r="O70" s="16">
        <v>11.0405</v>
      </c>
      <c r="P70" s="16">
        <v>0</v>
      </c>
      <c r="Q70" s="16">
        <v>0</v>
      </c>
      <c r="R70" s="16">
        <v>7.9005</v>
      </c>
      <c r="S70" s="16">
        <v>7.9005</v>
      </c>
      <c r="T70" s="16">
        <v>0</v>
      </c>
      <c r="U70" s="16">
        <v>0</v>
      </c>
      <c r="V70" s="16">
        <v>0</v>
      </c>
      <c r="W70" s="16">
        <v>0</v>
      </c>
      <c r="X70" s="16">
        <v>0</v>
      </c>
      <c r="Y70" s="16">
        <v>0</v>
      </c>
      <c r="Z70" s="16">
        <v>0</v>
      </c>
      <c r="AB70" s="101">
        <f>(F70+K70+L70)/B70</f>
        <v>0.24973631191571</v>
      </c>
      <c r="AE70" s="103">
        <f t="shared" si="14"/>
        <v>-1.3944401189292e-13</v>
      </c>
      <c r="AF70" s="103">
        <f t="shared" si="15"/>
        <v>0</v>
      </c>
      <c r="AG70" s="103">
        <f t="shared" si="16"/>
        <v>0</v>
      </c>
      <c r="AH70" s="103">
        <f t="shared" si="17"/>
        <v>0</v>
      </c>
      <c r="AI70" s="103">
        <f t="shared" si="18"/>
        <v>0</v>
      </c>
      <c r="AJ70" s="103">
        <f t="shared" si="19"/>
        <v>0</v>
      </c>
      <c r="AK70" s="16">
        <f t="shared" ref="AK70:BF70" si="24">E70-SUM(E71:E75)</f>
        <v>0</v>
      </c>
      <c r="AL70" s="16">
        <f t="shared" si="24"/>
        <v>0</v>
      </c>
      <c r="AM70" s="16">
        <f t="shared" si="24"/>
        <v>0</v>
      </c>
      <c r="AN70" s="16">
        <f t="shared" si="24"/>
        <v>0</v>
      </c>
      <c r="AO70" s="16">
        <f t="shared" si="24"/>
        <v>0</v>
      </c>
      <c r="AP70" s="16">
        <f t="shared" si="24"/>
        <v>0</v>
      </c>
      <c r="AQ70" s="16">
        <f t="shared" si="24"/>
        <v>0</v>
      </c>
      <c r="AR70" s="16">
        <f t="shared" si="24"/>
        <v>0</v>
      </c>
      <c r="AS70" s="16">
        <f t="shared" si="24"/>
        <v>0</v>
      </c>
      <c r="AT70" s="16">
        <f t="shared" si="24"/>
        <v>0</v>
      </c>
      <c r="AU70" s="16">
        <f t="shared" si="24"/>
        <v>0</v>
      </c>
      <c r="AV70" s="16">
        <f t="shared" si="24"/>
        <v>0</v>
      </c>
      <c r="AW70" s="16">
        <f t="shared" si="24"/>
        <v>0</v>
      </c>
      <c r="AX70" s="16">
        <f t="shared" si="24"/>
        <v>0</v>
      </c>
      <c r="AY70" s="16">
        <f t="shared" si="24"/>
        <v>0</v>
      </c>
      <c r="AZ70" s="16">
        <f t="shared" si="24"/>
        <v>0</v>
      </c>
      <c r="BA70" s="16">
        <f t="shared" si="24"/>
        <v>0</v>
      </c>
      <c r="BB70" s="16">
        <f t="shared" si="24"/>
        <v>0</v>
      </c>
      <c r="BC70" s="16">
        <f t="shared" si="24"/>
        <v>0</v>
      </c>
      <c r="BD70" s="16">
        <f t="shared" si="24"/>
        <v>0</v>
      </c>
      <c r="BE70" s="16">
        <f t="shared" si="24"/>
        <v>0</v>
      </c>
      <c r="BF70" s="16">
        <f t="shared" si="24"/>
        <v>0</v>
      </c>
      <c r="BG70" s="104">
        <f t="shared" ref="BG70:CB70" si="25">E70-E76-E82-E88-E94</f>
        <v>0</v>
      </c>
      <c r="BH70" s="104">
        <f t="shared" si="25"/>
        <v>0</v>
      </c>
      <c r="BI70" s="104">
        <f t="shared" si="25"/>
        <v>0</v>
      </c>
      <c r="BJ70" s="104">
        <f t="shared" si="25"/>
        <v>0</v>
      </c>
      <c r="BK70" s="104">
        <f t="shared" si="25"/>
        <v>0</v>
      </c>
      <c r="BL70" s="104">
        <f t="shared" si="25"/>
        <v>0</v>
      </c>
      <c r="BM70" s="104">
        <f t="shared" si="25"/>
        <v>0</v>
      </c>
      <c r="BN70" s="104">
        <f t="shared" si="25"/>
        <v>0</v>
      </c>
      <c r="BO70" s="104">
        <f t="shared" si="25"/>
        <v>0</v>
      </c>
      <c r="BP70" s="104">
        <f t="shared" si="25"/>
        <v>0</v>
      </c>
      <c r="BQ70" s="104">
        <f t="shared" si="25"/>
        <v>0</v>
      </c>
      <c r="BR70" s="104">
        <f t="shared" si="25"/>
        <v>0</v>
      </c>
      <c r="BS70" s="104">
        <f t="shared" si="25"/>
        <v>0</v>
      </c>
      <c r="BT70" s="104">
        <f t="shared" si="25"/>
        <v>0</v>
      </c>
      <c r="BU70" s="104">
        <f t="shared" si="25"/>
        <v>0</v>
      </c>
      <c r="BV70" s="104">
        <f t="shared" si="25"/>
        <v>0</v>
      </c>
      <c r="BW70" s="104">
        <f t="shared" si="25"/>
        <v>0</v>
      </c>
      <c r="BX70" s="104">
        <f t="shared" si="25"/>
        <v>0</v>
      </c>
      <c r="BY70" s="104">
        <f t="shared" si="25"/>
        <v>0</v>
      </c>
      <c r="BZ70" s="104">
        <f t="shared" si="25"/>
        <v>0</v>
      </c>
      <c r="CA70" s="104">
        <f t="shared" si="25"/>
        <v>0</v>
      </c>
      <c r="CB70" s="104">
        <f t="shared" si="25"/>
        <v>0</v>
      </c>
    </row>
    <row r="71" spans="4:36">
      <c r="D71" s="16" t="s">
        <v>860</v>
      </c>
      <c r="E71" s="16">
        <v>0</v>
      </c>
      <c r="F71" s="16">
        <v>0</v>
      </c>
      <c r="G71" s="16">
        <v>0</v>
      </c>
      <c r="H71" s="16">
        <v>0</v>
      </c>
      <c r="I71" s="16">
        <v>0</v>
      </c>
      <c r="J71" s="16">
        <v>0</v>
      </c>
      <c r="K71" s="16">
        <v>0</v>
      </c>
      <c r="L71" s="16">
        <v>0</v>
      </c>
      <c r="M71" s="16">
        <v>0</v>
      </c>
      <c r="N71" s="16">
        <v>0</v>
      </c>
      <c r="O71" s="16">
        <v>0</v>
      </c>
      <c r="P71" s="16">
        <v>0</v>
      </c>
      <c r="Q71" s="16">
        <v>0</v>
      </c>
      <c r="R71" s="16">
        <v>0</v>
      </c>
      <c r="S71" s="16">
        <v>0</v>
      </c>
      <c r="T71" s="16">
        <v>0</v>
      </c>
      <c r="U71" s="16">
        <v>0</v>
      </c>
      <c r="V71" s="16">
        <v>0</v>
      </c>
      <c r="W71" s="16">
        <v>0</v>
      </c>
      <c r="X71" s="16">
        <v>0</v>
      </c>
      <c r="Y71" s="16">
        <v>0</v>
      </c>
      <c r="Z71" s="16">
        <v>0</v>
      </c>
      <c r="AE71" s="103">
        <f t="shared" si="14"/>
        <v>0</v>
      </c>
      <c r="AF71" s="103">
        <f t="shared" si="15"/>
        <v>0</v>
      </c>
      <c r="AG71" s="103">
        <f t="shared" si="16"/>
        <v>0</v>
      </c>
      <c r="AH71" s="103">
        <f t="shared" si="17"/>
        <v>0</v>
      </c>
      <c r="AI71" s="103">
        <f t="shared" si="18"/>
        <v>0</v>
      </c>
      <c r="AJ71" s="103">
        <f t="shared" si="19"/>
        <v>0</v>
      </c>
    </row>
    <row r="72" spans="4:36">
      <c r="D72" s="16" t="s">
        <v>861</v>
      </c>
      <c r="E72" s="16">
        <v>0</v>
      </c>
      <c r="F72" s="16">
        <v>0</v>
      </c>
      <c r="G72" s="16">
        <v>0</v>
      </c>
      <c r="H72" s="16">
        <v>0</v>
      </c>
      <c r="I72" s="16">
        <v>0</v>
      </c>
      <c r="J72" s="16">
        <v>0</v>
      </c>
      <c r="K72" s="16">
        <v>0</v>
      </c>
      <c r="L72" s="16">
        <v>0</v>
      </c>
      <c r="M72" s="16">
        <v>0</v>
      </c>
      <c r="N72" s="16">
        <v>0</v>
      </c>
      <c r="O72" s="16">
        <v>0</v>
      </c>
      <c r="P72" s="16">
        <v>0</v>
      </c>
      <c r="Q72" s="16">
        <v>0</v>
      </c>
      <c r="R72" s="16">
        <v>0</v>
      </c>
      <c r="S72" s="16">
        <v>0</v>
      </c>
      <c r="T72" s="16">
        <v>0</v>
      </c>
      <c r="U72" s="16">
        <v>0</v>
      </c>
      <c r="V72" s="16">
        <v>0</v>
      </c>
      <c r="W72" s="16">
        <v>0</v>
      </c>
      <c r="X72" s="16">
        <v>0</v>
      </c>
      <c r="Y72" s="16">
        <v>0</v>
      </c>
      <c r="Z72" s="16">
        <v>0</v>
      </c>
      <c r="AE72" s="103">
        <f t="shared" si="14"/>
        <v>0</v>
      </c>
      <c r="AF72" s="103">
        <f t="shared" si="15"/>
        <v>0</v>
      </c>
      <c r="AG72" s="103">
        <f t="shared" si="16"/>
        <v>0</v>
      </c>
      <c r="AH72" s="103">
        <f t="shared" si="17"/>
        <v>0</v>
      </c>
      <c r="AI72" s="103">
        <f t="shared" si="18"/>
        <v>0</v>
      </c>
      <c r="AJ72" s="103">
        <f t="shared" si="19"/>
        <v>0</v>
      </c>
    </row>
    <row r="73" spans="4:36">
      <c r="D73" s="16" t="s">
        <v>862</v>
      </c>
      <c r="E73" s="16">
        <v>1774.9833</v>
      </c>
      <c r="F73" s="16">
        <v>1703.9028</v>
      </c>
      <c r="G73" s="16">
        <v>1703.9028</v>
      </c>
      <c r="H73" s="16">
        <v>0</v>
      </c>
      <c r="I73" s="16">
        <v>0</v>
      </c>
      <c r="J73" s="16">
        <v>62.2877</v>
      </c>
      <c r="K73" s="16">
        <v>0</v>
      </c>
      <c r="L73" s="16">
        <v>0</v>
      </c>
      <c r="M73" s="16">
        <v>62.2877</v>
      </c>
      <c r="N73" s="16">
        <v>2.2294</v>
      </c>
      <c r="O73" s="16">
        <v>2.2294</v>
      </c>
      <c r="P73" s="16">
        <v>0</v>
      </c>
      <c r="Q73" s="16">
        <v>0</v>
      </c>
      <c r="R73" s="16">
        <v>6.5634</v>
      </c>
      <c r="S73" s="16">
        <v>6.5634</v>
      </c>
      <c r="T73" s="16">
        <v>0</v>
      </c>
      <c r="U73" s="16">
        <v>0</v>
      </c>
      <c r="V73" s="16">
        <v>0</v>
      </c>
      <c r="W73" s="16">
        <v>0</v>
      </c>
      <c r="X73" s="16">
        <v>0</v>
      </c>
      <c r="Y73" s="16">
        <v>0</v>
      </c>
      <c r="Z73" s="16">
        <v>0</v>
      </c>
      <c r="AE73" s="103">
        <f t="shared" si="14"/>
        <v>2.8421709430404e-14</v>
      </c>
      <c r="AF73" s="103">
        <f t="shared" si="15"/>
        <v>0</v>
      </c>
      <c r="AG73" s="103">
        <f t="shared" si="16"/>
        <v>0</v>
      </c>
      <c r="AH73" s="103">
        <f t="shared" si="17"/>
        <v>0</v>
      </c>
      <c r="AI73" s="103">
        <f t="shared" si="18"/>
        <v>0</v>
      </c>
      <c r="AJ73" s="103">
        <f t="shared" si="19"/>
        <v>0</v>
      </c>
    </row>
    <row r="74" spans="4:36">
      <c r="D74" s="16" t="s">
        <v>863</v>
      </c>
      <c r="E74" s="16">
        <v>0</v>
      </c>
      <c r="F74" s="16">
        <v>0</v>
      </c>
      <c r="G74" s="16">
        <v>0</v>
      </c>
      <c r="H74" s="16">
        <v>0</v>
      </c>
      <c r="I74" s="16">
        <v>0</v>
      </c>
      <c r="J74" s="16">
        <v>0</v>
      </c>
      <c r="K74" s="16">
        <v>0</v>
      </c>
      <c r="L74" s="16">
        <v>0</v>
      </c>
      <c r="M74" s="16">
        <v>0</v>
      </c>
      <c r="N74" s="16">
        <v>0</v>
      </c>
      <c r="O74" s="16">
        <v>0</v>
      </c>
      <c r="P74" s="16">
        <v>0</v>
      </c>
      <c r="Q74" s="16">
        <v>0</v>
      </c>
      <c r="R74" s="16">
        <v>0</v>
      </c>
      <c r="S74" s="16">
        <v>0</v>
      </c>
      <c r="T74" s="16">
        <v>0</v>
      </c>
      <c r="U74" s="16">
        <v>0</v>
      </c>
      <c r="V74" s="16">
        <v>0</v>
      </c>
      <c r="W74" s="16">
        <v>0</v>
      </c>
      <c r="X74" s="16">
        <v>0</v>
      </c>
      <c r="Y74" s="16">
        <v>0</v>
      </c>
      <c r="Z74" s="16">
        <v>0</v>
      </c>
      <c r="AE74" s="103">
        <f t="shared" si="14"/>
        <v>0</v>
      </c>
      <c r="AF74" s="103">
        <f t="shared" si="15"/>
        <v>0</v>
      </c>
      <c r="AG74" s="103">
        <f t="shared" si="16"/>
        <v>0</v>
      </c>
      <c r="AH74" s="103">
        <f t="shared" si="17"/>
        <v>0</v>
      </c>
      <c r="AI74" s="103">
        <f t="shared" si="18"/>
        <v>0</v>
      </c>
      <c r="AJ74" s="103">
        <f t="shared" si="19"/>
        <v>0</v>
      </c>
    </row>
    <row r="75" spans="4:36">
      <c r="D75" s="16" t="s">
        <v>864</v>
      </c>
      <c r="E75" s="16">
        <v>1966.2091</v>
      </c>
      <c r="F75" s="16">
        <v>1731.8551</v>
      </c>
      <c r="G75" s="16">
        <v>1731.8551</v>
      </c>
      <c r="H75" s="16">
        <v>0</v>
      </c>
      <c r="I75" s="16">
        <v>0</v>
      </c>
      <c r="J75" s="16">
        <v>224.2058</v>
      </c>
      <c r="K75" s="16">
        <v>0</v>
      </c>
      <c r="L75" s="16">
        <v>0</v>
      </c>
      <c r="M75" s="16">
        <v>224.2058</v>
      </c>
      <c r="N75" s="16">
        <v>8.8111</v>
      </c>
      <c r="O75" s="16">
        <v>8.8111</v>
      </c>
      <c r="P75" s="16">
        <v>0</v>
      </c>
      <c r="Q75" s="16">
        <v>0</v>
      </c>
      <c r="R75" s="16">
        <v>1.3371</v>
      </c>
      <c r="S75" s="16">
        <v>1.3371</v>
      </c>
      <c r="T75" s="16">
        <v>0</v>
      </c>
      <c r="U75" s="16">
        <v>0</v>
      </c>
      <c r="V75" s="16">
        <v>0</v>
      </c>
      <c r="W75" s="16">
        <v>0</v>
      </c>
      <c r="X75" s="16">
        <v>0</v>
      </c>
      <c r="Y75" s="16">
        <v>0</v>
      </c>
      <c r="Z75" s="16">
        <v>0</v>
      </c>
      <c r="AE75" s="103">
        <f t="shared" si="14"/>
        <v>3.15303338993544e-14</v>
      </c>
      <c r="AF75" s="103">
        <f t="shared" si="15"/>
        <v>0</v>
      </c>
      <c r="AG75" s="103">
        <f t="shared" si="16"/>
        <v>0</v>
      </c>
      <c r="AH75" s="103">
        <f t="shared" si="17"/>
        <v>0</v>
      </c>
      <c r="AI75" s="103">
        <f t="shared" si="18"/>
        <v>0</v>
      </c>
      <c r="AJ75" s="103">
        <f t="shared" si="19"/>
        <v>0</v>
      </c>
    </row>
    <row r="76" spans="3:58">
      <c r="C76" s="16" t="s">
        <v>865</v>
      </c>
      <c r="D76" s="16" t="s">
        <v>88</v>
      </c>
      <c r="E76" s="16">
        <v>0</v>
      </c>
      <c r="F76" s="16">
        <v>0</v>
      </c>
      <c r="G76" s="16">
        <v>0</v>
      </c>
      <c r="H76" s="16">
        <v>0</v>
      </c>
      <c r="I76" s="16">
        <v>0</v>
      </c>
      <c r="J76" s="16">
        <v>0</v>
      </c>
      <c r="K76" s="16">
        <v>0</v>
      </c>
      <c r="L76" s="16">
        <v>0</v>
      </c>
      <c r="M76" s="16">
        <v>0</v>
      </c>
      <c r="N76" s="16">
        <v>0</v>
      </c>
      <c r="O76" s="16">
        <v>0</v>
      </c>
      <c r="P76" s="16">
        <v>0</v>
      </c>
      <c r="Q76" s="16">
        <v>0</v>
      </c>
      <c r="R76" s="16">
        <v>0</v>
      </c>
      <c r="S76" s="16">
        <v>0</v>
      </c>
      <c r="T76" s="16">
        <v>0</v>
      </c>
      <c r="U76" s="16">
        <v>0</v>
      </c>
      <c r="V76" s="16">
        <v>0</v>
      </c>
      <c r="W76" s="16">
        <v>0</v>
      </c>
      <c r="X76" s="16">
        <v>0</v>
      </c>
      <c r="Y76" s="16">
        <v>0</v>
      </c>
      <c r="Z76" s="16">
        <v>0</v>
      </c>
      <c r="AE76" s="103">
        <f t="shared" si="14"/>
        <v>0</v>
      </c>
      <c r="AF76" s="103">
        <f t="shared" si="15"/>
        <v>0</v>
      </c>
      <c r="AG76" s="103">
        <f t="shared" si="16"/>
        <v>0</v>
      </c>
      <c r="AH76" s="103">
        <f t="shared" si="17"/>
        <v>0</v>
      </c>
      <c r="AI76" s="103">
        <f t="shared" si="18"/>
        <v>0</v>
      </c>
      <c r="AJ76" s="103">
        <f t="shared" si="19"/>
        <v>0</v>
      </c>
      <c r="AK76" s="16">
        <f t="shared" ref="AK76:BF76" si="26">E76-SUM(E77:E81)</f>
        <v>0</v>
      </c>
      <c r="AL76" s="16">
        <f t="shared" si="26"/>
        <v>0</v>
      </c>
      <c r="AM76" s="16">
        <f t="shared" si="26"/>
        <v>0</v>
      </c>
      <c r="AN76" s="16">
        <f t="shared" si="26"/>
        <v>0</v>
      </c>
      <c r="AO76" s="16">
        <f t="shared" si="26"/>
        <v>0</v>
      </c>
      <c r="AP76" s="16">
        <f t="shared" si="26"/>
        <v>0</v>
      </c>
      <c r="AQ76" s="16">
        <f t="shared" si="26"/>
        <v>0</v>
      </c>
      <c r="AR76" s="16">
        <f t="shared" si="26"/>
        <v>0</v>
      </c>
      <c r="AS76" s="16">
        <f t="shared" si="26"/>
        <v>0</v>
      </c>
      <c r="AT76" s="16">
        <f t="shared" si="26"/>
        <v>0</v>
      </c>
      <c r="AU76" s="16">
        <f t="shared" si="26"/>
        <v>0</v>
      </c>
      <c r="AV76" s="16">
        <f t="shared" si="26"/>
        <v>0</v>
      </c>
      <c r="AW76" s="16">
        <f t="shared" si="26"/>
        <v>0</v>
      </c>
      <c r="AX76" s="16">
        <f t="shared" si="26"/>
        <v>0</v>
      </c>
      <c r="AY76" s="16">
        <f t="shared" si="26"/>
        <v>0</v>
      </c>
      <c r="AZ76" s="16">
        <f t="shared" si="26"/>
        <v>0</v>
      </c>
      <c r="BA76" s="16">
        <f t="shared" si="26"/>
        <v>0</v>
      </c>
      <c r="BB76" s="16">
        <f t="shared" si="26"/>
        <v>0</v>
      </c>
      <c r="BC76" s="16">
        <f t="shared" si="26"/>
        <v>0</v>
      </c>
      <c r="BD76" s="16">
        <f t="shared" si="26"/>
        <v>0</v>
      </c>
      <c r="BE76" s="16">
        <f t="shared" si="26"/>
        <v>0</v>
      </c>
      <c r="BF76" s="16">
        <f t="shared" si="26"/>
        <v>0</v>
      </c>
    </row>
    <row r="77" spans="4:36">
      <c r="D77" s="16" t="s">
        <v>860</v>
      </c>
      <c r="E77" s="16">
        <v>0</v>
      </c>
      <c r="F77" s="16">
        <v>0</v>
      </c>
      <c r="G77" s="16">
        <v>0</v>
      </c>
      <c r="H77" s="16">
        <v>0</v>
      </c>
      <c r="I77" s="16">
        <v>0</v>
      </c>
      <c r="J77" s="16">
        <v>0</v>
      </c>
      <c r="K77" s="16">
        <v>0</v>
      </c>
      <c r="L77" s="16">
        <v>0</v>
      </c>
      <c r="M77" s="16">
        <v>0</v>
      </c>
      <c r="N77" s="16">
        <v>0</v>
      </c>
      <c r="O77" s="16">
        <v>0</v>
      </c>
      <c r="P77" s="16">
        <v>0</v>
      </c>
      <c r="Q77" s="16">
        <v>0</v>
      </c>
      <c r="R77" s="16">
        <v>0</v>
      </c>
      <c r="S77" s="16">
        <v>0</v>
      </c>
      <c r="T77" s="16">
        <v>0</v>
      </c>
      <c r="U77" s="16">
        <v>0</v>
      </c>
      <c r="V77" s="16">
        <v>0</v>
      </c>
      <c r="W77" s="16">
        <v>0</v>
      </c>
      <c r="X77" s="16">
        <v>0</v>
      </c>
      <c r="Y77" s="16">
        <v>0</v>
      </c>
      <c r="Z77" s="16">
        <v>0</v>
      </c>
      <c r="AE77" s="103">
        <f t="shared" si="14"/>
        <v>0</v>
      </c>
      <c r="AF77" s="103">
        <f t="shared" si="15"/>
        <v>0</v>
      </c>
      <c r="AG77" s="103">
        <f t="shared" si="16"/>
        <v>0</v>
      </c>
      <c r="AH77" s="103">
        <f t="shared" si="17"/>
        <v>0</v>
      </c>
      <c r="AI77" s="103">
        <f t="shared" si="18"/>
        <v>0</v>
      </c>
      <c r="AJ77" s="103">
        <f t="shared" si="19"/>
        <v>0</v>
      </c>
    </row>
    <row r="78" spans="4:36">
      <c r="D78" s="16" t="s">
        <v>861</v>
      </c>
      <c r="E78" s="16">
        <v>0</v>
      </c>
      <c r="F78" s="16">
        <v>0</v>
      </c>
      <c r="G78" s="16">
        <v>0</v>
      </c>
      <c r="H78" s="16">
        <v>0</v>
      </c>
      <c r="I78" s="16">
        <v>0</v>
      </c>
      <c r="J78" s="16">
        <v>0</v>
      </c>
      <c r="K78" s="16">
        <v>0</v>
      </c>
      <c r="L78" s="16">
        <v>0</v>
      </c>
      <c r="M78" s="16">
        <v>0</v>
      </c>
      <c r="N78" s="16">
        <v>0</v>
      </c>
      <c r="O78" s="16">
        <v>0</v>
      </c>
      <c r="P78" s="16">
        <v>0</v>
      </c>
      <c r="Q78" s="16">
        <v>0</v>
      </c>
      <c r="R78" s="16">
        <v>0</v>
      </c>
      <c r="S78" s="16">
        <v>0</v>
      </c>
      <c r="T78" s="16">
        <v>0</v>
      </c>
      <c r="U78" s="16">
        <v>0</v>
      </c>
      <c r="V78" s="16">
        <v>0</v>
      </c>
      <c r="W78" s="16">
        <v>0</v>
      </c>
      <c r="X78" s="16">
        <v>0</v>
      </c>
      <c r="Y78" s="16">
        <v>0</v>
      </c>
      <c r="Z78" s="16">
        <v>0</v>
      </c>
      <c r="AE78" s="103">
        <f t="shared" si="14"/>
        <v>0</v>
      </c>
      <c r="AF78" s="103">
        <f t="shared" si="15"/>
        <v>0</v>
      </c>
      <c r="AG78" s="103">
        <f t="shared" si="16"/>
        <v>0</v>
      </c>
      <c r="AH78" s="103">
        <f t="shared" si="17"/>
        <v>0</v>
      </c>
      <c r="AI78" s="103">
        <f t="shared" si="18"/>
        <v>0</v>
      </c>
      <c r="AJ78" s="103">
        <f t="shared" si="19"/>
        <v>0</v>
      </c>
    </row>
    <row r="79" spans="4:36">
      <c r="D79" s="16" t="s">
        <v>862</v>
      </c>
      <c r="E79" s="16">
        <v>0</v>
      </c>
      <c r="F79" s="16">
        <v>0</v>
      </c>
      <c r="G79" s="16">
        <v>0</v>
      </c>
      <c r="H79" s="16">
        <v>0</v>
      </c>
      <c r="I79" s="16">
        <v>0</v>
      </c>
      <c r="J79" s="16">
        <v>0</v>
      </c>
      <c r="K79" s="16">
        <v>0</v>
      </c>
      <c r="L79" s="16">
        <v>0</v>
      </c>
      <c r="M79" s="16">
        <v>0</v>
      </c>
      <c r="N79" s="16">
        <v>0</v>
      </c>
      <c r="O79" s="16">
        <v>0</v>
      </c>
      <c r="P79" s="16">
        <v>0</v>
      </c>
      <c r="Q79" s="16">
        <v>0</v>
      </c>
      <c r="R79" s="16">
        <v>0</v>
      </c>
      <c r="S79" s="16">
        <v>0</v>
      </c>
      <c r="T79" s="16">
        <v>0</v>
      </c>
      <c r="U79" s="16">
        <v>0</v>
      </c>
      <c r="V79" s="16">
        <v>0</v>
      </c>
      <c r="W79" s="16">
        <v>0</v>
      </c>
      <c r="X79" s="16">
        <v>0</v>
      </c>
      <c r="Y79" s="16">
        <v>0</v>
      </c>
      <c r="Z79" s="16">
        <v>0</v>
      </c>
      <c r="AE79" s="103">
        <f t="shared" si="14"/>
        <v>0</v>
      </c>
      <c r="AF79" s="103">
        <f t="shared" si="15"/>
        <v>0</v>
      </c>
      <c r="AG79" s="103">
        <f t="shared" si="16"/>
        <v>0</v>
      </c>
      <c r="AH79" s="103">
        <f t="shared" si="17"/>
        <v>0</v>
      </c>
      <c r="AI79" s="103">
        <f t="shared" si="18"/>
        <v>0</v>
      </c>
      <c r="AJ79" s="103">
        <f t="shared" si="19"/>
        <v>0</v>
      </c>
    </row>
    <row r="80" spans="4:36">
      <c r="D80" s="16" t="s">
        <v>863</v>
      </c>
      <c r="E80" s="16">
        <v>0</v>
      </c>
      <c r="F80" s="16">
        <v>0</v>
      </c>
      <c r="G80" s="16">
        <v>0</v>
      </c>
      <c r="H80" s="16">
        <v>0</v>
      </c>
      <c r="I80" s="16">
        <v>0</v>
      </c>
      <c r="J80" s="16">
        <v>0</v>
      </c>
      <c r="K80" s="16">
        <v>0</v>
      </c>
      <c r="L80" s="16">
        <v>0</v>
      </c>
      <c r="M80" s="16">
        <v>0</v>
      </c>
      <c r="N80" s="16">
        <v>0</v>
      </c>
      <c r="O80" s="16">
        <v>0</v>
      </c>
      <c r="P80" s="16">
        <v>0</v>
      </c>
      <c r="Q80" s="16">
        <v>0</v>
      </c>
      <c r="R80" s="16">
        <v>0</v>
      </c>
      <c r="S80" s="16">
        <v>0</v>
      </c>
      <c r="T80" s="16">
        <v>0</v>
      </c>
      <c r="U80" s="16">
        <v>0</v>
      </c>
      <c r="V80" s="16">
        <v>0</v>
      </c>
      <c r="W80" s="16">
        <v>0</v>
      </c>
      <c r="X80" s="16">
        <v>0</v>
      </c>
      <c r="Y80" s="16">
        <v>0</v>
      </c>
      <c r="Z80" s="16">
        <v>0</v>
      </c>
      <c r="AE80" s="103">
        <f t="shared" si="14"/>
        <v>0</v>
      </c>
      <c r="AF80" s="103">
        <f t="shared" si="15"/>
        <v>0</v>
      </c>
      <c r="AG80" s="103">
        <f t="shared" si="16"/>
        <v>0</v>
      </c>
      <c r="AH80" s="103">
        <f t="shared" si="17"/>
        <v>0</v>
      </c>
      <c r="AI80" s="103">
        <f t="shared" si="18"/>
        <v>0</v>
      </c>
      <c r="AJ80" s="103">
        <f t="shared" si="19"/>
        <v>0</v>
      </c>
    </row>
    <row r="81" spans="4:36">
      <c r="D81" s="16" t="s">
        <v>864</v>
      </c>
      <c r="E81" s="16">
        <v>0</v>
      </c>
      <c r="F81" s="16">
        <v>0</v>
      </c>
      <c r="G81" s="16">
        <v>0</v>
      </c>
      <c r="H81" s="16">
        <v>0</v>
      </c>
      <c r="I81" s="16">
        <v>0</v>
      </c>
      <c r="J81" s="16">
        <v>0</v>
      </c>
      <c r="K81" s="16">
        <v>0</v>
      </c>
      <c r="L81" s="16">
        <v>0</v>
      </c>
      <c r="M81" s="16">
        <v>0</v>
      </c>
      <c r="N81" s="16">
        <v>0</v>
      </c>
      <c r="O81" s="16">
        <v>0</v>
      </c>
      <c r="P81" s="16">
        <v>0</v>
      </c>
      <c r="Q81" s="16">
        <v>0</v>
      </c>
      <c r="R81" s="16">
        <v>0</v>
      </c>
      <c r="S81" s="16">
        <v>0</v>
      </c>
      <c r="T81" s="16">
        <v>0</v>
      </c>
      <c r="U81" s="16">
        <v>0</v>
      </c>
      <c r="V81" s="16">
        <v>0</v>
      </c>
      <c r="W81" s="16">
        <v>0</v>
      </c>
      <c r="X81" s="16">
        <v>0</v>
      </c>
      <c r="Y81" s="16">
        <v>0</v>
      </c>
      <c r="Z81" s="16">
        <v>0</v>
      </c>
      <c r="AE81" s="103">
        <f t="shared" si="14"/>
        <v>0</v>
      </c>
      <c r="AF81" s="103">
        <f t="shared" si="15"/>
        <v>0</v>
      </c>
      <c r="AG81" s="103">
        <f t="shared" si="16"/>
        <v>0</v>
      </c>
      <c r="AH81" s="103">
        <f t="shared" si="17"/>
        <v>0</v>
      </c>
      <c r="AI81" s="103">
        <f t="shared" si="18"/>
        <v>0</v>
      </c>
      <c r="AJ81" s="103">
        <f t="shared" si="19"/>
        <v>0</v>
      </c>
    </row>
    <row r="82" spans="3:58">
      <c r="C82" s="16" t="s">
        <v>866</v>
      </c>
      <c r="D82" s="16" t="s">
        <v>88</v>
      </c>
      <c r="E82" s="16">
        <v>497.2803</v>
      </c>
      <c r="F82" s="16">
        <v>424.4836</v>
      </c>
      <c r="G82" s="16">
        <v>424.4836</v>
      </c>
      <c r="H82" s="16">
        <v>0</v>
      </c>
      <c r="I82" s="16">
        <v>0</v>
      </c>
      <c r="J82" s="16">
        <v>66.8401</v>
      </c>
      <c r="K82" s="16">
        <v>0</v>
      </c>
      <c r="L82" s="16">
        <v>0</v>
      </c>
      <c r="M82" s="16">
        <v>66.8401</v>
      </c>
      <c r="N82" s="16">
        <v>5.9566</v>
      </c>
      <c r="O82" s="16">
        <v>5.9566</v>
      </c>
      <c r="P82" s="16">
        <v>0</v>
      </c>
      <c r="Q82" s="16">
        <v>0</v>
      </c>
      <c r="R82" s="16">
        <v>0</v>
      </c>
      <c r="S82" s="16">
        <v>0</v>
      </c>
      <c r="T82" s="16">
        <v>0</v>
      </c>
      <c r="U82" s="16">
        <v>0</v>
      </c>
      <c r="V82" s="16">
        <v>0</v>
      </c>
      <c r="W82" s="16">
        <v>0</v>
      </c>
      <c r="X82" s="16">
        <v>0</v>
      </c>
      <c r="Y82" s="16">
        <v>0</v>
      </c>
      <c r="Z82" s="16">
        <v>0</v>
      </c>
      <c r="AE82" s="103">
        <f t="shared" si="14"/>
        <v>-1.95399252334028e-14</v>
      </c>
      <c r="AF82" s="103">
        <f t="shared" si="15"/>
        <v>0</v>
      </c>
      <c r="AG82" s="103">
        <f t="shared" si="16"/>
        <v>0</v>
      </c>
      <c r="AH82" s="103">
        <f t="shared" si="17"/>
        <v>0</v>
      </c>
      <c r="AI82" s="103">
        <f t="shared" si="18"/>
        <v>0</v>
      </c>
      <c r="AJ82" s="103">
        <f t="shared" si="19"/>
        <v>0</v>
      </c>
      <c r="AK82" s="16">
        <f t="shared" ref="AK82:BF82" si="27">E82-SUM(E83:E87)</f>
        <v>0</v>
      </c>
      <c r="AL82" s="16">
        <f t="shared" si="27"/>
        <v>0</v>
      </c>
      <c r="AM82" s="16">
        <f t="shared" si="27"/>
        <v>0</v>
      </c>
      <c r="AN82" s="16">
        <f t="shared" si="27"/>
        <v>0</v>
      </c>
      <c r="AO82" s="16">
        <f t="shared" si="27"/>
        <v>0</v>
      </c>
      <c r="AP82" s="16">
        <f t="shared" si="27"/>
        <v>0</v>
      </c>
      <c r="AQ82" s="16">
        <f t="shared" si="27"/>
        <v>0</v>
      </c>
      <c r="AR82" s="16">
        <f t="shared" si="27"/>
        <v>0</v>
      </c>
      <c r="AS82" s="16">
        <f t="shared" si="27"/>
        <v>0</v>
      </c>
      <c r="AT82" s="16">
        <f t="shared" si="27"/>
        <v>0</v>
      </c>
      <c r="AU82" s="16">
        <f t="shared" si="27"/>
        <v>0</v>
      </c>
      <c r="AV82" s="16">
        <f t="shared" si="27"/>
        <v>0</v>
      </c>
      <c r="AW82" s="16">
        <f t="shared" si="27"/>
        <v>0</v>
      </c>
      <c r="AX82" s="16">
        <f t="shared" si="27"/>
        <v>0</v>
      </c>
      <c r="AY82" s="16">
        <f t="shared" si="27"/>
        <v>0</v>
      </c>
      <c r="AZ82" s="16">
        <f t="shared" si="27"/>
        <v>0</v>
      </c>
      <c r="BA82" s="16">
        <f t="shared" si="27"/>
        <v>0</v>
      </c>
      <c r="BB82" s="16">
        <f t="shared" si="27"/>
        <v>0</v>
      </c>
      <c r="BC82" s="16">
        <f t="shared" si="27"/>
        <v>0</v>
      </c>
      <c r="BD82" s="16">
        <f t="shared" si="27"/>
        <v>0</v>
      </c>
      <c r="BE82" s="16">
        <f t="shared" si="27"/>
        <v>0</v>
      </c>
      <c r="BF82" s="16">
        <f t="shared" si="27"/>
        <v>0</v>
      </c>
    </row>
    <row r="83" spans="4:36">
      <c r="D83" s="16" t="s">
        <v>860</v>
      </c>
      <c r="E83" s="16">
        <v>0</v>
      </c>
      <c r="F83" s="16">
        <v>0</v>
      </c>
      <c r="G83" s="16">
        <v>0</v>
      </c>
      <c r="H83" s="16">
        <v>0</v>
      </c>
      <c r="I83" s="16">
        <v>0</v>
      </c>
      <c r="J83" s="16">
        <v>0</v>
      </c>
      <c r="K83" s="16">
        <v>0</v>
      </c>
      <c r="L83" s="16">
        <v>0</v>
      </c>
      <c r="M83" s="16">
        <v>0</v>
      </c>
      <c r="N83" s="16">
        <v>0</v>
      </c>
      <c r="O83" s="16">
        <v>0</v>
      </c>
      <c r="P83" s="16">
        <v>0</v>
      </c>
      <c r="Q83" s="16">
        <v>0</v>
      </c>
      <c r="R83" s="16">
        <v>0</v>
      </c>
      <c r="S83" s="16">
        <v>0</v>
      </c>
      <c r="T83" s="16">
        <v>0</v>
      </c>
      <c r="U83" s="16">
        <v>0</v>
      </c>
      <c r="V83" s="16">
        <v>0</v>
      </c>
      <c r="W83" s="16">
        <v>0</v>
      </c>
      <c r="X83" s="16">
        <v>0</v>
      </c>
      <c r="Y83" s="16">
        <v>0</v>
      </c>
      <c r="Z83" s="16">
        <v>0</v>
      </c>
      <c r="AE83" s="103">
        <f t="shared" si="14"/>
        <v>0</v>
      </c>
      <c r="AF83" s="103">
        <f t="shared" si="15"/>
        <v>0</v>
      </c>
      <c r="AG83" s="103">
        <f t="shared" si="16"/>
        <v>0</v>
      </c>
      <c r="AH83" s="103">
        <f t="shared" si="17"/>
        <v>0</v>
      </c>
      <c r="AI83" s="103">
        <f t="shared" si="18"/>
        <v>0</v>
      </c>
      <c r="AJ83" s="103">
        <f t="shared" si="19"/>
        <v>0</v>
      </c>
    </row>
    <row r="84" spans="4:36">
      <c r="D84" s="16" t="s">
        <v>861</v>
      </c>
      <c r="E84" s="16">
        <v>0</v>
      </c>
      <c r="F84" s="16">
        <v>0</v>
      </c>
      <c r="G84" s="16">
        <v>0</v>
      </c>
      <c r="H84" s="16">
        <v>0</v>
      </c>
      <c r="I84" s="16">
        <v>0</v>
      </c>
      <c r="J84" s="16">
        <v>0</v>
      </c>
      <c r="K84" s="16">
        <v>0</v>
      </c>
      <c r="L84" s="16">
        <v>0</v>
      </c>
      <c r="M84" s="16">
        <v>0</v>
      </c>
      <c r="N84" s="16">
        <v>0</v>
      </c>
      <c r="O84" s="16">
        <v>0</v>
      </c>
      <c r="P84" s="16">
        <v>0</v>
      </c>
      <c r="Q84" s="16">
        <v>0</v>
      </c>
      <c r="R84" s="16">
        <v>0</v>
      </c>
      <c r="S84" s="16">
        <v>0</v>
      </c>
      <c r="T84" s="16">
        <v>0</v>
      </c>
      <c r="U84" s="16">
        <v>0</v>
      </c>
      <c r="V84" s="16">
        <v>0</v>
      </c>
      <c r="W84" s="16">
        <v>0</v>
      </c>
      <c r="X84" s="16">
        <v>0</v>
      </c>
      <c r="Y84" s="16">
        <v>0</v>
      </c>
      <c r="Z84" s="16">
        <v>0</v>
      </c>
      <c r="AE84" s="103">
        <f t="shared" si="14"/>
        <v>0</v>
      </c>
      <c r="AF84" s="103">
        <f t="shared" si="15"/>
        <v>0</v>
      </c>
      <c r="AG84" s="103">
        <f t="shared" si="16"/>
        <v>0</v>
      </c>
      <c r="AH84" s="103">
        <f t="shared" si="17"/>
        <v>0</v>
      </c>
      <c r="AI84" s="103">
        <f t="shared" si="18"/>
        <v>0</v>
      </c>
      <c r="AJ84" s="103">
        <f t="shared" si="19"/>
        <v>0</v>
      </c>
    </row>
    <row r="85" spans="4:36">
      <c r="D85" s="16" t="s">
        <v>862</v>
      </c>
      <c r="E85" s="16">
        <v>418.4978</v>
      </c>
      <c r="F85" s="16">
        <v>356.2101</v>
      </c>
      <c r="G85" s="16">
        <v>356.2101</v>
      </c>
      <c r="H85" s="16">
        <v>0</v>
      </c>
      <c r="I85" s="16">
        <v>0</v>
      </c>
      <c r="J85" s="16">
        <v>62.2877</v>
      </c>
      <c r="K85" s="16">
        <v>0</v>
      </c>
      <c r="L85" s="16">
        <v>0</v>
      </c>
      <c r="M85" s="16">
        <v>62.2877</v>
      </c>
      <c r="N85" s="16">
        <v>0</v>
      </c>
      <c r="O85" s="16">
        <v>0</v>
      </c>
      <c r="P85" s="16">
        <v>0</v>
      </c>
      <c r="Q85" s="16">
        <v>0</v>
      </c>
      <c r="R85" s="16">
        <v>0</v>
      </c>
      <c r="S85" s="16">
        <v>0</v>
      </c>
      <c r="T85" s="16">
        <v>0</v>
      </c>
      <c r="U85" s="16">
        <v>0</v>
      </c>
      <c r="V85" s="16">
        <v>0</v>
      </c>
      <c r="W85" s="16">
        <v>0</v>
      </c>
      <c r="X85" s="16">
        <v>0</v>
      </c>
      <c r="Y85" s="16">
        <v>0</v>
      </c>
      <c r="Z85" s="16">
        <v>0</v>
      </c>
      <c r="AE85" s="103">
        <f t="shared" si="14"/>
        <v>0</v>
      </c>
      <c r="AF85" s="103">
        <f t="shared" si="15"/>
        <v>0</v>
      </c>
      <c r="AG85" s="103">
        <f t="shared" si="16"/>
        <v>0</v>
      </c>
      <c r="AH85" s="103">
        <f t="shared" si="17"/>
        <v>0</v>
      </c>
      <c r="AI85" s="103">
        <f t="shared" si="18"/>
        <v>0</v>
      </c>
      <c r="AJ85" s="103">
        <f t="shared" si="19"/>
        <v>0</v>
      </c>
    </row>
    <row r="86" spans="4:36">
      <c r="D86" s="16" t="s">
        <v>863</v>
      </c>
      <c r="E86" s="16">
        <v>0</v>
      </c>
      <c r="F86" s="16">
        <v>0</v>
      </c>
      <c r="G86" s="16">
        <v>0</v>
      </c>
      <c r="H86" s="16">
        <v>0</v>
      </c>
      <c r="I86" s="16">
        <v>0</v>
      </c>
      <c r="J86" s="16">
        <v>0</v>
      </c>
      <c r="K86" s="16">
        <v>0</v>
      </c>
      <c r="L86" s="16">
        <v>0</v>
      </c>
      <c r="M86" s="16">
        <v>0</v>
      </c>
      <c r="N86" s="16">
        <v>0</v>
      </c>
      <c r="O86" s="16">
        <v>0</v>
      </c>
      <c r="P86" s="16">
        <v>0</v>
      </c>
      <c r="Q86" s="16">
        <v>0</v>
      </c>
      <c r="R86" s="16">
        <v>0</v>
      </c>
      <c r="S86" s="16">
        <v>0</v>
      </c>
      <c r="T86" s="16">
        <v>0</v>
      </c>
      <c r="U86" s="16">
        <v>0</v>
      </c>
      <c r="V86" s="16">
        <v>0</v>
      </c>
      <c r="W86" s="16">
        <v>0</v>
      </c>
      <c r="X86" s="16">
        <v>0</v>
      </c>
      <c r="Y86" s="16">
        <v>0</v>
      </c>
      <c r="Z86" s="16">
        <v>0</v>
      </c>
      <c r="AE86" s="103">
        <f t="shared" si="14"/>
        <v>0</v>
      </c>
      <c r="AF86" s="103">
        <f t="shared" si="15"/>
        <v>0</v>
      </c>
      <c r="AG86" s="103">
        <f t="shared" si="16"/>
        <v>0</v>
      </c>
      <c r="AH86" s="103">
        <f t="shared" si="17"/>
        <v>0</v>
      </c>
      <c r="AI86" s="103">
        <f t="shared" si="18"/>
        <v>0</v>
      </c>
      <c r="AJ86" s="103">
        <f t="shared" si="19"/>
        <v>0</v>
      </c>
    </row>
    <row r="87" spans="4:36">
      <c r="D87" s="16" t="s">
        <v>864</v>
      </c>
      <c r="E87" s="16">
        <v>78.7825</v>
      </c>
      <c r="F87" s="16">
        <v>68.2735</v>
      </c>
      <c r="G87" s="16">
        <v>68.2735</v>
      </c>
      <c r="H87" s="16">
        <v>0</v>
      </c>
      <c r="I87" s="16">
        <v>0</v>
      </c>
      <c r="J87" s="16">
        <v>4.5524</v>
      </c>
      <c r="K87" s="16">
        <v>0</v>
      </c>
      <c r="L87" s="16">
        <v>0</v>
      </c>
      <c r="M87" s="16">
        <v>4.5524</v>
      </c>
      <c r="N87" s="16">
        <v>5.9566</v>
      </c>
      <c r="O87" s="16">
        <v>5.9566</v>
      </c>
      <c r="P87" s="16">
        <v>0</v>
      </c>
      <c r="Q87" s="16">
        <v>0</v>
      </c>
      <c r="R87" s="16">
        <v>0</v>
      </c>
      <c r="S87" s="16">
        <v>0</v>
      </c>
      <c r="T87" s="16">
        <v>0</v>
      </c>
      <c r="U87" s="16">
        <v>0</v>
      </c>
      <c r="V87" s="16">
        <v>0</v>
      </c>
      <c r="W87" s="16">
        <v>0</v>
      </c>
      <c r="X87" s="16">
        <v>0</v>
      </c>
      <c r="Y87" s="16">
        <v>0</v>
      </c>
      <c r="Z87" s="16">
        <v>0</v>
      </c>
      <c r="AE87" s="103">
        <f t="shared" si="14"/>
        <v>0</v>
      </c>
      <c r="AF87" s="103">
        <f t="shared" si="15"/>
        <v>0</v>
      </c>
      <c r="AG87" s="103">
        <f t="shared" si="16"/>
        <v>0</v>
      </c>
      <c r="AH87" s="103">
        <f t="shared" si="17"/>
        <v>0</v>
      </c>
      <c r="AI87" s="103">
        <f t="shared" si="18"/>
        <v>0</v>
      </c>
      <c r="AJ87" s="103">
        <f t="shared" si="19"/>
        <v>0</v>
      </c>
    </row>
    <row r="88" spans="3:58">
      <c r="C88" s="16" t="s">
        <v>867</v>
      </c>
      <c r="D88" s="16" t="s">
        <v>88</v>
      </c>
      <c r="E88" s="16">
        <v>3243.9121</v>
      </c>
      <c r="F88" s="16">
        <v>3011.2743</v>
      </c>
      <c r="G88" s="16">
        <v>3011.2743</v>
      </c>
      <c r="H88" s="16">
        <v>0</v>
      </c>
      <c r="I88" s="16">
        <v>0</v>
      </c>
      <c r="J88" s="16">
        <v>219.6534</v>
      </c>
      <c r="K88" s="16">
        <v>0</v>
      </c>
      <c r="L88" s="16">
        <v>0</v>
      </c>
      <c r="M88" s="16">
        <v>219.6534</v>
      </c>
      <c r="N88" s="16">
        <v>5.0839</v>
      </c>
      <c r="O88" s="16">
        <v>5.0839</v>
      </c>
      <c r="P88" s="16">
        <v>0</v>
      </c>
      <c r="Q88" s="16">
        <v>0</v>
      </c>
      <c r="R88" s="16">
        <v>7.9005</v>
      </c>
      <c r="S88" s="16">
        <v>7.9005</v>
      </c>
      <c r="T88" s="16">
        <v>0</v>
      </c>
      <c r="U88" s="16">
        <v>0</v>
      </c>
      <c r="V88" s="16">
        <v>0</v>
      </c>
      <c r="W88" s="16">
        <v>0</v>
      </c>
      <c r="X88" s="16">
        <v>0</v>
      </c>
      <c r="Y88" s="16">
        <v>0</v>
      </c>
      <c r="Z88" s="16">
        <v>0</v>
      </c>
      <c r="AE88" s="103">
        <f t="shared" si="14"/>
        <v>-3.46389583683049e-14</v>
      </c>
      <c r="AF88" s="103">
        <f t="shared" si="15"/>
        <v>0</v>
      </c>
      <c r="AG88" s="103">
        <f t="shared" si="16"/>
        <v>0</v>
      </c>
      <c r="AH88" s="103">
        <f t="shared" si="17"/>
        <v>0</v>
      </c>
      <c r="AI88" s="103">
        <f t="shared" si="18"/>
        <v>0</v>
      </c>
      <c r="AJ88" s="103">
        <f t="shared" si="19"/>
        <v>0</v>
      </c>
      <c r="AK88" s="16">
        <f t="shared" ref="AK88:BF88" si="28">E88-SUM(E89:E93)</f>
        <v>0</v>
      </c>
      <c r="AL88" s="16">
        <f t="shared" si="28"/>
        <v>0</v>
      </c>
      <c r="AM88" s="16">
        <f t="shared" si="28"/>
        <v>0</v>
      </c>
      <c r="AN88" s="16">
        <f t="shared" si="28"/>
        <v>0</v>
      </c>
      <c r="AO88" s="16">
        <f t="shared" si="28"/>
        <v>0</v>
      </c>
      <c r="AP88" s="16">
        <f t="shared" si="28"/>
        <v>0</v>
      </c>
      <c r="AQ88" s="16">
        <f t="shared" si="28"/>
        <v>0</v>
      </c>
      <c r="AR88" s="16">
        <f t="shared" si="28"/>
        <v>0</v>
      </c>
      <c r="AS88" s="16">
        <f t="shared" si="28"/>
        <v>0</v>
      </c>
      <c r="AT88" s="16">
        <f t="shared" si="28"/>
        <v>0</v>
      </c>
      <c r="AU88" s="16">
        <f t="shared" si="28"/>
        <v>0</v>
      </c>
      <c r="AV88" s="16">
        <f t="shared" si="28"/>
        <v>0</v>
      </c>
      <c r="AW88" s="16">
        <f t="shared" si="28"/>
        <v>0</v>
      </c>
      <c r="AX88" s="16">
        <f t="shared" si="28"/>
        <v>0</v>
      </c>
      <c r="AY88" s="16">
        <f t="shared" si="28"/>
        <v>0</v>
      </c>
      <c r="AZ88" s="16">
        <f t="shared" si="28"/>
        <v>0</v>
      </c>
      <c r="BA88" s="16">
        <f t="shared" si="28"/>
        <v>0</v>
      </c>
      <c r="BB88" s="16">
        <f t="shared" si="28"/>
        <v>0</v>
      </c>
      <c r="BC88" s="16">
        <f t="shared" si="28"/>
        <v>0</v>
      </c>
      <c r="BD88" s="16">
        <f t="shared" si="28"/>
        <v>0</v>
      </c>
      <c r="BE88" s="16">
        <f t="shared" si="28"/>
        <v>0</v>
      </c>
      <c r="BF88" s="16">
        <f t="shared" si="28"/>
        <v>0</v>
      </c>
    </row>
    <row r="89" spans="4:36">
      <c r="D89" s="16" t="s">
        <v>860</v>
      </c>
      <c r="E89" s="16">
        <v>0</v>
      </c>
      <c r="F89" s="16">
        <v>0</v>
      </c>
      <c r="G89" s="16">
        <v>0</v>
      </c>
      <c r="H89" s="16">
        <v>0</v>
      </c>
      <c r="I89" s="16">
        <v>0</v>
      </c>
      <c r="J89" s="16">
        <v>0</v>
      </c>
      <c r="K89" s="16">
        <v>0</v>
      </c>
      <c r="L89" s="16">
        <v>0</v>
      </c>
      <c r="M89" s="16">
        <v>0</v>
      </c>
      <c r="N89" s="16">
        <v>0</v>
      </c>
      <c r="O89" s="16">
        <v>0</v>
      </c>
      <c r="P89" s="16">
        <v>0</v>
      </c>
      <c r="Q89" s="16">
        <v>0</v>
      </c>
      <c r="R89" s="16">
        <v>0</v>
      </c>
      <c r="S89" s="16">
        <v>0</v>
      </c>
      <c r="T89" s="16">
        <v>0</v>
      </c>
      <c r="U89" s="16">
        <v>0</v>
      </c>
      <c r="V89" s="16">
        <v>0</v>
      </c>
      <c r="W89" s="16">
        <v>0</v>
      </c>
      <c r="X89" s="16">
        <v>0</v>
      </c>
      <c r="Y89" s="16">
        <v>0</v>
      </c>
      <c r="Z89" s="16">
        <v>0</v>
      </c>
      <c r="AE89" s="103">
        <f t="shared" si="14"/>
        <v>0</v>
      </c>
      <c r="AF89" s="103">
        <f t="shared" si="15"/>
        <v>0</v>
      </c>
      <c r="AG89" s="103">
        <f t="shared" si="16"/>
        <v>0</v>
      </c>
      <c r="AH89" s="103">
        <f t="shared" si="17"/>
        <v>0</v>
      </c>
      <c r="AI89" s="103">
        <f t="shared" si="18"/>
        <v>0</v>
      </c>
      <c r="AJ89" s="103">
        <f t="shared" si="19"/>
        <v>0</v>
      </c>
    </row>
    <row r="90" spans="4:36">
      <c r="D90" s="16" t="s">
        <v>861</v>
      </c>
      <c r="E90" s="16">
        <v>0</v>
      </c>
      <c r="F90" s="16">
        <v>0</v>
      </c>
      <c r="G90" s="16">
        <v>0</v>
      </c>
      <c r="H90" s="16">
        <v>0</v>
      </c>
      <c r="I90" s="16">
        <v>0</v>
      </c>
      <c r="J90" s="16">
        <v>0</v>
      </c>
      <c r="K90" s="16">
        <v>0</v>
      </c>
      <c r="L90" s="16">
        <v>0</v>
      </c>
      <c r="M90" s="16">
        <v>0</v>
      </c>
      <c r="N90" s="16">
        <v>0</v>
      </c>
      <c r="O90" s="16">
        <v>0</v>
      </c>
      <c r="P90" s="16">
        <v>0</v>
      </c>
      <c r="Q90" s="16">
        <v>0</v>
      </c>
      <c r="R90" s="16">
        <v>0</v>
      </c>
      <c r="S90" s="16">
        <v>0</v>
      </c>
      <c r="T90" s="16">
        <v>0</v>
      </c>
      <c r="U90" s="16">
        <v>0</v>
      </c>
      <c r="V90" s="16">
        <v>0</v>
      </c>
      <c r="W90" s="16">
        <v>0</v>
      </c>
      <c r="X90" s="16">
        <v>0</v>
      </c>
      <c r="Y90" s="16">
        <v>0</v>
      </c>
      <c r="Z90" s="16">
        <v>0</v>
      </c>
      <c r="AE90" s="103">
        <f t="shared" si="14"/>
        <v>0</v>
      </c>
      <c r="AF90" s="103">
        <f t="shared" si="15"/>
        <v>0</v>
      </c>
      <c r="AG90" s="103">
        <f t="shared" si="16"/>
        <v>0</v>
      </c>
      <c r="AH90" s="103">
        <f t="shared" si="17"/>
        <v>0</v>
      </c>
      <c r="AI90" s="103">
        <f t="shared" si="18"/>
        <v>0</v>
      </c>
      <c r="AJ90" s="103">
        <f t="shared" si="19"/>
        <v>0</v>
      </c>
    </row>
    <row r="91" spans="4:36">
      <c r="D91" s="16" t="s">
        <v>862</v>
      </c>
      <c r="E91" s="16">
        <v>1356.4855</v>
      </c>
      <c r="F91" s="16">
        <v>1347.6927</v>
      </c>
      <c r="G91" s="16">
        <v>1347.6927</v>
      </c>
      <c r="H91" s="16">
        <v>0</v>
      </c>
      <c r="I91" s="16">
        <v>0</v>
      </c>
      <c r="J91" s="16">
        <v>0</v>
      </c>
      <c r="K91" s="16">
        <v>0</v>
      </c>
      <c r="L91" s="16">
        <v>0</v>
      </c>
      <c r="M91" s="16">
        <v>0</v>
      </c>
      <c r="N91" s="16">
        <v>2.2294</v>
      </c>
      <c r="O91" s="16">
        <v>2.2294</v>
      </c>
      <c r="P91" s="16">
        <v>0</v>
      </c>
      <c r="Q91" s="16">
        <v>0</v>
      </c>
      <c r="R91" s="16">
        <v>6.5634</v>
      </c>
      <c r="S91" s="16">
        <v>6.5634</v>
      </c>
      <c r="T91" s="16">
        <v>0</v>
      </c>
      <c r="U91" s="16">
        <v>0</v>
      </c>
      <c r="V91" s="16">
        <v>0</v>
      </c>
      <c r="W91" s="16">
        <v>0</v>
      </c>
      <c r="X91" s="16">
        <v>0</v>
      </c>
      <c r="Y91" s="16">
        <v>0</v>
      </c>
      <c r="Z91" s="16">
        <v>0</v>
      </c>
      <c r="AE91" s="103">
        <f t="shared" si="14"/>
        <v>-5.6843418860808e-14</v>
      </c>
      <c r="AF91" s="103">
        <f t="shared" si="15"/>
        <v>0</v>
      </c>
      <c r="AG91" s="103">
        <f t="shared" si="16"/>
        <v>0</v>
      </c>
      <c r="AH91" s="103">
        <f t="shared" si="17"/>
        <v>0</v>
      </c>
      <c r="AI91" s="103">
        <f t="shared" si="18"/>
        <v>0</v>
      </c>
      <c r="AJ91" s="103">
        <f t="shared" si="19"/>
        <v>0</v>
      </c>
    </row>
    <row r="92" spans="4:36">
      <c r="D92" s="16" t="s">
        <v>863</v>
      </c>
      <c r="E92" s="16">
        <v>0</v>
      </c>
      <c r="F92" s="16">
        <v>0</v>
      </c>
      <c r="G92" s="16">
        <v>0</v>
      </c>
      <c r="H92" s="16">
        <v>0</v>
      </c>
      <c r="I92" s="16">
        <v>0</v>
      </c>
      <c r="J92" s="16">
        <v>0</v>
      </c>
      <c r="K92" s="16">
        <v>0</v>
      </c>
      <c r="L92" s="16">
        <v>0</v>
      </c>
      <c r="M92" s="16">
        <v>0</v>
      </c>
      <c r="N92" s="16">
        <v>0</v>
      </c>
      <c r="O92" s="16">
        <v>0</v>
      </c>
      <c r="P92" s="16">
        <v>0</v>
      </c>
      <c r="Q92" s="16">
        <v>0</v>
      </c>
      <c r="R92" s="16">
        <v>0</v>
      </c>
      <c r="S92" s="16">
        <v>0</v>
      </c>
      <c r="T92" s="16">
        <v>0</v>
      </c>
      <c r="U92" s="16">
        <v>0</v>
      </c>
      <c r="V92" s="16">
        <v>0</v>
      </c>
      <c r="W92" s="16">
        <v>0</v>
      </c>
      <c r="X92" s="16">
        <v>0</v>
      </c>
      <c r="Y92" s="16">
        <v>0</v>
      </c>
      <c r="Z92" s="16">
        <v>0</v>
      </c>
      <c r="AE92" s="103">
        <f t="shared" si="14"/>
        <v>0</v>
      </c>
      <c r="AF92" s="103">
        <f t="shared" si="15"/>
        <v>0</v>
      </c>
      <c r="AG92" s="103">
        <f t="shared" si="16"/>
        <v>0</v>
      </c>
      <c r="AH92" s="103">
        <f t="shared" si="17"/>
        <v>0</v>
      </c>
      <c r="AI92" s="103">
        <f t="shared" si="18"/>
        <v>0</v>
      </c>
      <c r="AJ92" s="103">
        <f t="shared" si="19"/>
        <v>0</v>
      </c>
    </row>
    <row r="93" spans="4:36">
      <c r="D93" s="16" t="s">
        <v>864</v>
      </c>
      <c r="E93" s="16">
        <v>1887.4266</v>
      </c>
      <c r="F93" s="16">
        <v>1663.5816</v>
      </c>
      <c r="G93" s="16">
        <v>1663.5816</v>
      </c>
      <c r="H93" s="16">
        <v>0</v>
      </c>
      <c r="I93" s="16">
        <v>0</v>
      </c>
      <c r="J93" s="16">
        <v>219.6534</v>
      </c>
      <c r="K93" s="16">
        <v>0</v>
      </c>
      <c r="L93" s="16">
        <v>0</v>
      </c>
      <c r="M93" s="16">
        <v>219.6534</v>
      </c>
      <c r="N93" s="16">
        <v>2.8545</v>
      </c>
      <c r="O93" s="16">
        <v>2.8545</v>
      </c>
      <c r="P93" s="16">
        <v>0</v>
      </c>
      <c r="Q93" s="16">
        <v>0</v>
      </c>
      <c r="R93" s="16">
        <v>1.3371</v>
      </c>
      <c r="S93" s="16">
        <v>1.3371</v>
      </c>
      <c r="T93" s="16">
        <v>0</v>
      </c>
      <c r="U93" s="16">
        <v>0</v>
      </c>
      <c r="V93" s="16">
        <v>0</v>
      </c>
      <c r="W93" s="16">
        <v>0</v>
      </c>
      <c r="X93" s="16">
        <v>0</v>
      </c>
      <c r="Y93" s="16">
        <v>0</v>
      </c>
      <c r="Z93" s="16">
        <v>0</v>
      </c>
      <c r="AE93" s="103">
        <f t="shared" si="14"/>
        <v>2.26485497023532e-14</v>
      </c>
      <c r="AF93" s="103">
        <f t="shared" si="15"/>
        <v>0</v>
      </c>
      <c r="AG93" s="103">
        <f t="shared" si="16"/>
        <v>0</v>
      </c>
      <c r="AH93" s="103">
        <f t="shared" si="17"/>
        <v>0</v>
      </c>
      <c r="AI93" s="103">
        <f t="shared" si="18"/>
        <v>0</v>
      </c>
      <c r="AJ93" s="103">
        <f t="shared" si="19"/>
        <v>0</v>
      </c>
    </row>
    <row r="94" spans="3:58">
      <c r="C94" s="16" t="s">
        <v>368</v>
      </c>
      <c r="D94" s="16" t="s">
        <v>88</v>
      </c>
      <c r="E94" s="16">
        <v>0</v>
      </c>
      <c r="F94" s="16">
        <v>0</v>
      </c>
      <c r="G94" s="16">
        <v>0</v>
      </c>
      <c r="H94" s="16">
        <v>0</v>
      </c>
      <c r="I94" s="16">
        <v>0</v>
      </c>
      <c r="J94" s="16">
        <v>0</v>
      </c>
      <c r="K94" s="16">
        <v>0</v>
      </c>
      <c r="L94" s="16">
        <v>0</v>
      </c>
      <c r="M94" s="16">
        <v>0</v>
      </c>
      <c r="N94" s="16">
        <v>0</v>
      </c>
      <c r="O94" s="16">
        <v>0</v>
      </c>
      <c r="P94" s="16">
        <v>0</v>
      </c>
      <c r="Q94" s="16">
        <v>0</v>
      </c>
      <c r="R94" s="16">
        <v>0</v>
      </c>
      <c r="S94" s="16">
        <v>0</v>
      </c>
      <c r="T94" s="16">
        <v>0</v>
      </c>
      <c r="U94" s="16">
        <v>0</v>
      </c>
      <c r="V94" s="16">
        <v>0</v>
      </c>
      <c r="W94" s="16">
        <v>0</v>
      </c>
      <c r="X94" s="16">
        <v>0</v>
      </c>
      <c r="Y94" s="16">
        <v>0</v>
      </c>
      <c r="Z94" s="16">
        <v>0</v>
      </c>
      <c r="AE94" s="103">
        <f t="shared" si="14"/>
        <v>0</v>
      </c>
      <c r="AF94" s="103">
        <f t="shared" si="15"/>
        <v>0</v>
      </c>
      <c r="AG94" s="103">
        <f t="shared" si="16"/>
        <v>0</v>
      </c>
      <c r="AH94" s="103">
        <f t="shared" si="17"/>
        <v>0</v>
      </c>
      <c r="AI94" s="103">
        <f t="shared" si="18"/>
        <v>0</v>
      </c>
      <c r="AJ94" s="103">
        <f t="shared" si="19"/>
        <v>0</v>
      </c>
      <c r="AK94" s="16">
        <f t="shared" ref="AK94:BF94" si="29">E94-SUM(E95:E99)</f>
        <v>0</v>
      </c>
      <c r="AL94" s="16">
        <f t="shared" si="29"/>
        <v>0</v>
      </c>
      <c r="AM94" s="16">
        <f t="shared" si="29"/>
        <v>0</v>
      </c>
      <c r="AN94" s="16">
        <f t="shared" si="29"/>
        <v>0</v>
      </c>
      <c r="AO94" s="16">
        <f t="shared" si="29"/>
        <v>0</v>
      </c>
      <c r="AP94" s="16">
        <f t="shared" si="29"/>
        <v>0</v>
      </c>
      <c r="AQ94" s="16">
        <f t="shared" si="29"/>
        <v>0</v>
      </c>
      <c r="AR94" s="16">
        <f t="shared" si="29"/>
        <v>0</v>
      </c>
      <c r="AS94" s="16">
        <f t="shared" si="29"/>
        <v>0</v>
      </c>
      <c r="AT94" s="16">
        <f t="shared" si="29"/>
        <v>0</v>
      </c>
      <c r="AU94" s="16">
        <f t="shared" si="29"/>
        <v>0</v>
      </c>
      <c r="AV94" s="16">
        <f t="shared" si="29"/>
        <v>0</v>
      </c>
      <c r="AW94" s="16">
        <f t="shared" si="29"/>
        <v>0</v>
      </c>
      <c r="AX94" s="16">
        <f t="shared" si="29"/>
        <v>0</v>
      </c>
      <c r="AY94" s="16">
        <f t="shared" si="29"/>
        <v>0</v>
      </c>
      <c r="AZ94" s="16">
        <f t="shared" si="29"/>
        <v>0</v>
      </c>
      <c r="BA94" s="16">
        <f t="shared" si="29"/>
        <v>0</v>
      </c>
      <c r="BB94" s="16">
        <f t="shared" si="29"/>
        <v>0</v>
      </c>
      <c r="BC94" s="16">
        <f t="shared" si="29"/>
        <v>0</v>
      </c>
      <c r="BD94" s="16">
        <f t="shared" si="29"/>
        <v>0</v>
      </c>
      <c r="BE94" s="16">
        <f t="shared" si="29"/>
        <v>0</v>
      </c>
      <c r="BF94" s="16">
        <f t="shared" si="29"/>
        <v>0</v>
      </c>
    </row>
    <row r="95" spans="4:36">
      <c r="D95" s="16" t="s">
        <v>860</v>
      </c>
      <c r="E95" s="16">
        <v>0</v>
      </c>
      <c r="F95" s="16">
        <v>0</v>
      </c>
      <c r="G95" s="16">
        <v>0</v>
      </c>
      <c r="H95" s="16">
        <v>0</v>
      </c>
      <c r="I95" s="16">
        <v>0</v>
      </c>
      <c r="J95" s="16">
        <v>0</v>
      </c>
      <c r="K95" s="16">
        <v>0</v>
      </c>
      <c r="L95" s="16">
        <v>0</v>
      </c>
      <c r="M95" s="16">
        <v>0</v>
      </c>
      <c r="N95" s="16">
        <v>0</v>
      </c>
      <c r="O95" s="16">
        <v>0</v>
      </c>
      <c r="P95" s="16">
        <v>0</v>
      </c>
      <c r="Q95" s="16">
        <v>0</v>
      </c>
      <c r="R95" s="16">
        <v>0</v>
      </c>
      <c r="S95" s="16">
        <v>0</v>
      </c>
      <c r="T95" s="16">
        <v>0</v>
      </c>
      <c r="U95" s="16">
        <v>0</v>
      </c>
      <c r="V95" s="16">
        <v>0</v>
      </c>
      <c r="W95" s="16">
        <v>0</v>
      </c>
      <c r="X95" s="16">
        <v>0</v>
      </c>
      <c r="Y95" s="16">
        <v>0</v>
      </c>
      <c r="Z95" s="16">
        <v>0</v>
      </c>
      <c r="AE95" s="103">
        <f t="shared" si="14"/>
        <v>0</v>
      </c>
      <c r="AF95" s="103">
        <f t="shared" si="15"/>
        <v>0</v>
      </c>
      <c r="AG95" s="103">
        <f t="shared" si="16"/>
        <v>0</v>
      </c>
      <c r="AH95" s="103">
        <f t="shared" si="17"/>
        <v>0</v>
      </c>
      <c r="AI95" s="103">
        <f t="shared" si="18"/>
        <v>0</v>
      </c>
      <c r="AJ95" s="103">
        <f t="shared" si="19"/>
        <v>0</v>
      </c>
    </row>
    <row r="96" spans="4:36">
      <c r="D96" s="16" t="s">
        <v>861</v>
      </c>
      <c r="E96" s="16">
        <v>0</v>
      </c>
      <c r="F96" s="16">
        <v>0</v>
      </c>
      <c r="G96" s="16">
        <v>0</v>
      </c>
      <c r="H96" s="16">
        <v>0</v>
      </c>
      <c r="I96" s="16">
        <v>0</v>
      </c>
      <c r="J96" s="16">
        <v>0</v>
      </c>
      <c r="K96" s="16">
        <v>0</v>
      </c>
      <c r="L96" s="16">
        <v>0</v>
      </c>
      <c r="M96" s="16">
        <v>0</v>
      </c>
      <c r="N96" s="16">
        <v>0</v>
      </c>
      <c r="O96" s="16">
        <v>0</v>
      </c>
      <c r="P96" s="16">
        <v>0</v>
      </c>
      <c r="Q96" s="16">
        <v>0</v>
      </c>
      <c r="R96" s="16">
        <v>0</v>
      </c>
      <c r="S96" s="16">
        <v>0</v>
      </c>
      <c r="T96" s="16">
        <v>0</v>
      </c>
      <c r="U96" s="16">
        <v>0</v>
      </c>
      <c r="V96" s="16">
        <v>0</v>
      </c>
      <c r="W96" s="16">
        <v>0</v>
      </c>
      <c r="X96" s="16">
        <v>0</v>
      </c>
      <c r="Y96" s="16">
        <v>0</v>
      </c>
      <c r="Z96" s="16">
        <v>0</v>
      </c>
      <c r="AE96" s="103">
        <f t="shared" si="14"/>
        <v>0</v>
      </c>
      <c r="AF96" s="103">
        <f t="shared" si="15"/>
        <v>0</v>
      </c>
      <c r="AG96" s="103">
        <f t="shared" si="16"/>
        <v>0</v>
      </c>
      <c r="AH96" s="103">
        <f t="shared" si="17"/>
        <v>0</v>
      </c>
      <c r="AI96" s="103">
        <f t="shared" si="18"/>
        <v>0</v>
      </c>
      <c r="AJ96" s="103">
        <f t="shared" si="19"/>
        <v>0</v>
      </c>
    </row>
    <row r="97" spans="4:36">
      <c r="D97" s="16" t="s">
        <v>862</v>
      </c>
      <c r="E97" s="16">
        <v>0</v>
      </c>
      <c r="F97" s="16">
        <v>0</v>
      </c>
      <c r="G97" s="16">
        <v>0</v>
      </c>
      <c r="H97" s="16">
        <v>0</v>
      </c>
      <c r="I97" s="16">
        <v>0</v>
      </c>
      <c r="J97" s="16">
        <v>0</v>
      </c>
      <c r="K97" s="16">
        <v>0</v>
      </c>
      <c r="L97" s="16">
        <v>0</v>
      </c>
      <c r="M97" s="16">
        <v>0</v>
      </c>
      <c r="N97" s="16">
        <v>0</v>
      </c>
      <c r="O97" s="16">
        <v>0</v>
      </c>
      <c r="P97" s="16">
        <v>0</v>
      </c>
      <c r="Q97" s="16">
        <v>0</v>
      </c>
      <c r="R97" s="16">
        <v>0</v>
      </c>
      <c r="S97" s="16">
        <v>0</v>
      </c>
      <c r="T97" s="16">
        <v>0</v>
      </c>
      <c r="U97" s="16">
        <v>0</v>
      </c>
      <c r="V97" s="16">
        <v>0</v>
      </c>
      <c r="W97" s="16">
        <v>0</v>
      </c>
      <c r="X97" s="16">
        <v>0</v>
      </c>
      <c r="Y97" s="16">
        <v>0</v>
      </c>
      <c r="Z97" s="16">
        <v>0</v>
      </c>
      <c r="AE97" s="103">
        <f t="shared" si="14"/>
        <v>0</v>
      </c>
      <c r="AF97" s="103">
        <f t="shared" si="15"/>
        <v>0</v>
      </c>
      <c r="AG97" s="103">
        <f t="shared" si="16"/>
        <v>0</v>
      </c>
      <c r="AH97" s="103">
        <f t="shared" si="17"/>
        <v>0</v>
      </c>
      <c r="AI97" s="103">
        <f t="shared" si="18"/>
        <v>0</v>
      </c>
      <c r="AJ97" s="103">
        <f t="shared" si="19"/>
        <v>0</v>
      </c>
    </row>
    <row r="98" spans="4:36">
      <c r="D98" s="16" t="s">
        <v>863</v>
      </c>
      <c r="E98" s="16">
        <v>0</v>
      </c>
      <c r="F98" s="16">
        <v>0</v>
      </c>
      <c r="G98" s="16">
        <v>0</v>
      </c>
      <c r="H98" s="16">
        <v>0</v>
      </c>
      <c r="I98" s="16">
        <v>0</v>
      </c>
      <c r="J98" s="16">
        <v>0</v>
      </c>
      <c r="K98" s="16">
        <v>0</v>
      </c>
      <c r="L98" s="16">
        <v>0</v>
      </c>
      <c r="M98" s="16">
        <v>0</v>
      </c>
      <c r="N98" s="16">
        <v>0</v>
      </c>
      <c r="O98" s="16">
        <v>0</v>
      </c>
      <c r="P98" s="16">
        <v>0</v>
      </c>
      <c r="Q98" s="16">
        <v>0</v>
      </c>
      <c r="R98" s="16">
        <v>0</v>
      </c>
      <c r="S98" s="16">
        <v>0</v>
      </c>
      <c r="T98" s="16">
        <v>0</v>
      </c>
      <c r="U98" s="16">
        <v>0</v>
      </c>
      <c r="V98" s="16">
        <v>0</v>
      </c>
      <c r="W98" s="16">
        <v>0</v>
      </c>
      <c r="X98" s="16">
        <v>0</v>
      </c>
      <c r="Y98" s="16">
        <v>0</v>
      </c>
      <c r="Z98" s="16">
        <v>0</v>
      </c>
      <c r="AE98" s="103">
        <f t="shared" si="14"/>
        <v>0</v>
      </c>
      <c r="AF98" s="103">
        <f t="shared" si="15"/>
        <v>0</v>
      </c>
      <c r="AG98" s="103">
        <f t="shared" si="16"/>
        <v>0</v>
      </c>
      <c r="AH98" s="103">
        <f t="shared" si="17"/>
        <v>0</v>
      </c>
      <c r="AI98" s="103">
        <f t="shared" si="18"/>
        <v>0</v>
      </c>
      <c r="AJ98" s="103">
        <f t="shared" si="19"/>
        <v>0</v>
      </c>
    </row>
    <row r="99" spans="4:36">
      <c r="D99" s="16" t="s">
        <v>864</v>
      </c>
      <c r="E99" s="16">
        <v>0</v>
      </c>
      <c r="F99" s="16">
        <v>0</v>
      </c>
      <c r="G99" s="16">
        <v>0</v>
      </c>
      <c r="H99" s="16">
        <v>0</v>
      </c>
      <c r="I99" s="16">
        <v>0</v>
      </c>
      <c r="J99" s="16">
        <v>0</v>
      </c>
      <c r="K99" s="16">
        <v>0</v>
      </c>
      <c r="L99" s="16">
        <v>0</v>
      </c>
      <c r="M99" s="16">
        <v>0</v>
      </c>
      <c r="N99" s="16">
        <v>0</v>
      </c>
      <c r="O99" s="16">
        <v>0</v>
      </c>
      <c r="P99" s="16">
        <v>0</v>
      </c>
      <c r="Q99" s="16">
        <v>0</v>
      </c>
      <c r="R99" s="16">
        <v>0</v>
      </c>
      <c r="S99" s="16">
        <v>0</v>
      </c>
      <c r="T99" s="16">
        <v>0</v>
      </c>
      <c r="U99" s="16">
        <v>0</v>
      </c>
      <c r="V99" s="16">
        <v>0</v>
      </c>
      <c r="W99" s="16">
        <v>0</v>
      </c>
      <c r="X99" s="16">
        <v>0</v>
      </c>
      <c r="Y99" s="16">
        <v>0</v>
      </c>
      <c r="Z99" s="16">
        <v>0</v>
      </c>
      <c r="AE99" s="103">
        <f t="shared" si="14"/>
        <v>0</v>
      </c>
      <c r="AF99" s="103">
        <f t="shared" si="15"/>
        <v>0</v>
      </c>
      <c r="AG99" s="103">
        <f t="shared" si="16"/>
        <v>0</v>
      </c>
      <c r="AH99" s="103">
        <f t="shared" si="17"/>
        <v>0</v>
      </c>
      <c r="AI99" s="103">
        <f t="shared" si="18"/>
        <v>0</v>
      </c>
      <c r="AJ99" s="103">
        <f t="shared" si="19"/>
        <v>0</v>
      </c>
    </row>
    <row r="100" spans="1:80">
      <c r="A100" s="16" t="s">
        <v>870</v>
      </c>
      <c r="B100" s="16">
        <v>65325.7464</v>
      </c>
      <c r="C100" s="16" t="s">
        <v>88</v>
      </c>
      <c r="D100" s="16" t="s">
        <v>88</v>
      </c>
      <c r="E100" s="16">
        <v>6552.0033</v>
      </c>
      <c r="F100" s="16">
        <v>6470.3197</v>
      </c>
      <c r="G100" s="16">
        <v>6470.3197</v>
      </c>
      <c r="H100" s="16">
        <v>0</v>
      </c>
      <c r="I100" s="16">
        <v>0</v>
      </c>
      <c r="J100" s="16">
        <v>0</v>
      </c>
      <c r="K100" s="16">
        <v>0</v>
      </c>
      <c r="L100" s="16">
        <v>0</v>
      </c>
      <c r="M100" s="16">
        <v>0</v>
      </c>
      <c r="N100" s="16">
        <v>36.5836</v>
      </c>
      <c r="O100" s="16">
        <v>36.5836</v>
      </c>
      <c r="P100" s="16">
        <v>0</v>
      </c>
      <c r="Q100" s="16">
        <v>43.3188</v>
      </c>
      <c r="R100" s="16">
        <v>1.7812</v>
      </c>
      <c r="S100" s="16">
        <v>0</v>
      </c>
      <c r="T100" s="16">
        <v>0</v>
      </c>
      <c r="U100" s="16">
        <v>1.7812</v>
      </c>
      <c r="V100" s="16">
        <v>0</v>
      </c>
      <c r="W100" s="16">
        <v>0</v>
      </c>
      <c r="X100" s="16">
        <v>0</v>
      </c>
      <c r="Y100" s="16">
        <v>0</v>
      </c>
      <c r="Z100" s="16">
        <v>0</v>
      </c>
      <c r="AB100" s="101">
        <f>(F100+K100+L100)/B100</f>
        <v>0.0990470075976047</v>
      </c>
      <c r="AE100" s="103">
        <f t="shared" si="14"/>
        <v>2.98427949019242e-13</v>
      </c>
      <c r="AF100" s="103">
        <f t="shared" si="15"/>
        <v>0</v>
      </c>
      <c r="AG100" s="103">
        <f t="shared" si="16"/>
        <v>0</v>
      </c>
      <c r="AH100" s="103">
        <f t="shared" si="17"/>
        <v>0</v>
      </c>
      <c r="AI100" s="103">
        <f t="shared" si="18"/>
        <v>0</v>
      </c>
      <c r="AJ100" s="103">
        <f t="shared" si="19"/>
        <v>0</v>
      </c>
      <c r="AK100" s="16">
        <f t="shared" ref="AK100:BF100" si="30">E100-SUM(E101:E105)</f>
        <v>0</v>
      </c>
      <c r="AL100" s="16">
        <f t="shared" si="30"/>
        <v>0</v>
      </c>
      <c r="AM100" s="16">
        <f t="shared" si="30"/>
        <v>0</v>
      </c>
      <c r="AN100" s="16">
        <f t="shared" si="30"/>
        <v>0</v>
      </c>
      <c r="AO100" s="16">
        <f t="shared" si="30"/>
        <v>0</v>
      </c>
      <c r="AP100" s="16">
        <f t="shared" si="30"/>
        <v>0</v>
      </c>
      <c r="AQ100" s="16">
        <f t="shared" si="30"/>
        <v>0</v>
      </c>
      <c r="AR100" s="16">
        <f t="shared" si="30"/>
        <v>0</v>
      </c>
      <c r="AS100" s="16">
        <f t="shared" si="30"/>
        <v>0</v>
      </c>
      <c r="AT100" s="16">
        <f t="shared" si="30"/>
        <v>0</v>
      </c>
      <c r="AU100" s="16">
        <f t="shared" si="30"/>
        <v>0</v>
      </c>
      <c r="AV100" s="16">
        <f t="shared" si="30"/>
        <v>0</v>
      </c>
      <c r="AW100" s="16">
        <f t="shared" si="30"/>
        <v>0</v>
      </c>
      <c r="AX100" s="16">
        <f t="shared" si="30"/>
        <v>0</v>
      </c>
      <c r="AY100" s="16">
        <f t="shared" si="30"/>
        <v>0</v>
      </c>
      <c r="AZ100" s="16">
        <f t="shared" si="30"/>
        <v>0</v>
      </c>
      <c r="BA100" s="16">
        <f t="shared" si="30"/>
        <v>0</v>
      </c>
      <c r="BB100" s="16">
        <f t="shared" si="30"/>
        <v>0</v>
      </c>
      <c r="BC100" s="16">
        <f t="shared" si="30"/>
        <v>0</v>
      </c>
      <c r="BD100" s="16">
        <f t="shared" si="30"/>
        <v>0</v>
      </c>
      <c r="BE100" s="16">
        <f t="shared" si="30"/>
        <v>0</v>
      </c>
      <c r="BF100" s="16">
        <f t="shared" si="30"/>
        <v>0</v>
      </c>
      <c r="BG100" s="104">
        <f t="shared" ref="BG100:CB100" si="31">E100-E106-E112-E118-E124</f>
        <v>0</v>
      </c>
      <c r="BH100" s="104">
        <f t="shared" si="31"/>
        <v>0</v>
      </c>
      <c r="BI100" s="104">
        <f t="shared" si="31"/>
        <v>0</v>
      </c>
      <c r="BJ100" s="104">
        <f t="shared" si="31"/>
        <v>0</v>
      </c>
      <c r="BK100" s="104">
        <f t="shared" si="31"/>
        <v>0</v>
      </c>
      <c r="BL100" s="104">
        <f t="shared" si="31"/>
        <v>0</v>
      </c>
      <c r="BM100" s="104">
        <f t="shared" si="31"/>
        <v>0</v>
      </c>
      <c r="BN100" s="104">
        <f t="shared" si="31"/>
        <v>0</v>
      </c>
      <c r="BO100" s="104">
        <f t="shared" si="31"/>
        <v>0</v>
      </c>
      <c r="BP100" s="104">
        <f t="shared" si="31"/>
        <v>0</v>
      </c>
      <c r="BQ100" s="104">
        <f t="shared" si="31"/>
        <v>0</v>
      </c>
      <c r="BR100" s="104">
        <f t="shared" si="31"/>
        <v>0</v>
      </c>
      <c r="BS100" s="104">
        <f t="shared" si="31"/>
        <v>0</v>
      </c>
      <c r="BT100" s="104">
        <f t="shared" si="31"/>
        <v>0</v>
      </c>
      <c r="BU100" s="104">
        <f t="shared" si="31"/>
        <v>0</v>
      </c>
      <c r="BV100" s="104">
        <f t="shared" si="31"/>
        <v>0</v>
      </c>
      <c r="BW100" s="104">
        <f t="shared" si="31"/>
        <v>0</v>
      </c>
      <c r="BX100" s="104">
        <f t="shared" si="31"/>
        <v>0</v>
      </c>
      <c r="BY100" s="104">
        <f t="shared" si="31"/>
        <v>0</v>
      </c>
      <c r="BZ100" s="104">
        <f t="shared" si="31"/>
        <v>0</v>
      </c>
      <c r="CA100" s="104">
        <f t="shared" si="31"/>
        <v>0</v>
      </c>
      <c r="CB100" s="104">
        <f t="shared" si="31"/>
        <v>0</v>
      </c>
    </row>
    <row r="101" spans="4:36">
      <c r="D101" s="16" t="s">
        <v>860</v>
      </c>
      <c r="E101" s="16">
        <v>0</v>
      </c>
      <c r="F101" s="16">
        <v>0</v>
      </c>
      <c r="G101" s="16">
        <v>0</v>
      </c>
      <c r="H101" s="16">
        <v>0</v>
      </c>
      <c r="I101" s="16">
        <v>0</v>
      </c>
      <c r="J101" s="16">
        <v>0</v>
      </c>
      <c r="K101" s="16">
        <v>0</v>
      </c>
      <c r="L101" s="16">
        <v>0</v>
      </c>
      <c r="M101" s="16">
        <v>0</v>
      </c>
      <c r="N101" s="16">
        <v>0</v>
      </c>
      <c r="O101" s="16">
        <v>0</v>
      </c>
      <c r="P101" s="16">
        <v>0</v>
      </c>
      <c r="Q101" s="16">
        <v>0</v>
      </c>
      <c r="R101" s="16">
        <v>0</v>
      </c>
      <c r="S101" s="16">
        <v>0</v>
      </c>
      <c r="T101" s="16">
        <v>0</v>
      </c>
      <c r="U101" s="16">
        <v>0</v>
      </c>
      <c r="V101" s="16">
        <v>0</v>
      </c>
      <c r="W101" s="16">
        <v>0</v>
      </c>
      <c r="X101" s="16">
        <v>0</v>
      </c>
      <c r="Y101" s="16">
        <v>0</v>
      </c>
      <c r="Z101" s="16">
        <v>0</v>
      </c>
      <c r="AE101" s="103">
        <f t="shared" si="14"/>
        <v>0</v>
      </c>
      <c r="AF101" s="103">
        <f t="shared" si="15"/>
        <v>0</v>
      </c>
      <c r="AG101" s="103">
        <f t="shared" si="16"/>
        <v>0</v>
      </c>
      <c r="AH101" s="103">
        <f t="shared" si="17"/>
        <v>0</v>
      </c>
      <c r="AI101" s="103">
        <f t="shared" si="18"/>
        <v>0</v>
      </c>
      <c r="AJ101" s="103">
        <f t="shared" si="19"/>
        <v>0</v>
      </c>
    </row>
    <row r="102" spans="4:36">
      <c r="D102" s="16" t="s">
        <v>861</v>
      </c>
      <c r="E102" s="16">
        <v>663.5916</v>
      </c>
      <c r="F102" s="16">
        <v>663.5916</v>
      </c>
      <c r="G102" s="16">
        <v>663.5916</v>
      </c>
      <c r="H102" s="16">
        <v>0</v>
      </c>
      <c r="I102" s="16">
        <v>0</v>
      </c>
      <c r="J102" s="16">
        <v>0</v>
      </c>
      <c r="K102" s="16">
        <v>0</v>
      </c>
      <c r="L102" s="16">
        <v>0</v>
      </c>
      <c r="M102" s="16">
        <v>0</v>
      </c>
      <c r="N102" s="16">
        <v>0</v>
      </c>
      <c r="O102" s="16">
        <v>0</v>
      </c>
      <c r="P102" s="16">
        <v>0</v>
      </c>
      <c r="Q102" s="16">
        <v>0</v>
      </c>
      <c r="R102" s="16">
        <v>0</v>
      </c>
      <c r="S102" s="16">
        <v>0</v>
      </c>
      <c r="T102" s="16">
        <v>0</v>
      </c>
      <c r="U102" s="16">
        <v>0</v>
      </c>
      <c r="V102" s="16">
        <v>0</v>
      </c>
      <c r="W102" s="16">
        <v>0</v>
      </c>
      <c r="X102" s="16">
        <v>0</v>
      </c>
      <c r="Y102" s="16">
        <v>0</v>
      </c>
      <c r="Z102" s="16">
        <v>0</v>
      </c>
      <c r="AE102" s="103">
        <f t="shared" si="14"/>
        <v>0</v>
      </c>
      <c r="AF102" s="103">
        <f t="shared" si="15"/>
        <v>0</v>
      </c>
      <c r="AG102" s="103">
        <f t="shared" si="16"/>
        <v>0</v>
      </c>
      <c r="AH102" s="103">
        <f t="shared" si="17"/>
        <v>0</v>
      </c>
      <c r="AI102" s="103">
        <f t="shared" si="18"/>
        <v>0</v>
      </c>
      <c r="AJ102" s="103">
        <f t="shared" si="19"/>
        <v>0</v>
      </c>
    </row>
    <row r="103" spans="4:36">
      <c r="D103" s="16" t="s">
        <v>862</v>
      </c>
      <c r="E103" s="16">
        <v>0</v>
      </c>
      <c r="F103" s="16">
        <v>0</v>
      </c>
      <c r="G103" s="16">
        <v>0</v>
      </c>
      <c r="H103" s="16">
        <v>0</v>
      </c>
      <c r="I103" s="16">
        <v>0</v>
      </c>
      <c r="J103" s="16">
        <v>0</v>
      </c>
      <c r="K103" s="16">
        <v>0</v>
      </c>
      <c r="L103" s="16">
        <v>0</v>
      </c>
      <c r="M103" s="16">
        <v>0</v>
      </c>
      <c r="N103" s="16">
        <v>0</v>
      </c>
      <c r="O103" s="16">
        <v>0</v>
      </c>
      <c r="P103" s="16">
        <v>0</v>
      </c>
      <c r="Q103" s="16">
        <v>0</v>
      </c>
      <c r="R103" s="16">
        <v>0</v>
      </c>
      <c r="S103" s="16">
        <v>0</v>
      </c>
      <c r="T103" s="16">
        <v>0</v>
      </c>
      <c r="U103" s="16">
        <v>0</v>
      </c>
      <c r="V103" s="16">
        <v>0</v>
      </c>
      <c r="W103" s="16">
        <v>0</v>
      </c>
      <c r="X103" s="16">
        <v>0</v>
      </c>
      <c r="Y103" s="16">
        <v>0</v>
      </c>
      <c r="Z103" s="16">
        <v>0</v>
      </c>
      <c r="AE103" s="103">
        <f t="shared" si="14"/>
        <v>0</v>
      </c>
      <c r="AF103" s="103">
        <f t="shared" si="15"/>
        <v>0</v>
      </c>
      <c r="AG103" s="103">
        <f t="shared" si="16"/>
        <v>0</v>
      </c>
      <c r="AH103" s="103">
        <f t="shared" si="17"/>
        <v>0</v>
      </c>
      <c r="AI103" s="103">
        <f t="shared" si="18"/>
        <v>0</v>
      </c>
      <c r="AJ103" s="103">
        <f t="shared" si="19"/>
        <v>0</v>
      </c>
    </row>
    <row r="104" spans="4:36">
      <c r="D104" s="16" t="s">
        <v>863</v>
      </c>
      <c r="E104" s="16">
        <v>0</v>
      </c>
      <c r="F104" s="16">
        <v>0</v>
      </c>
      <c r="G104" s="16">
        <v>0</v>
      </c>
      <c r="H104" s="16">
        <v>0</v>
      </c>
      <c r="I104" s="16">
        <v>0</v>
      </c>
      <c r="J104" s="16">
        <v>0</v>
      </c>
      <c r="K104" s="16">
        <v>0</v>
      </c>
      <c r="L104" s="16">
        <v>0</v>
      </c>
      <c r="M104" s="16">
        <v>0</v>
      </c>
      <c r="N104" s="16">
        <v>0</v>
      </c>
      <c r="O104" s="16">
        <v>0</v>
      </c>
      <c r="P104" s="16">
        <v>0</v>
      </c>
      <c r="Q104" s="16">
        <v>0</v>
      </c>
      <c r="R104" s="16">
        <v>0</v>
      </c>
      <c r="S104" s="16">
        <v>0</v>
      </c>
      <c r="T104" s="16">
        <v>0</v>
      </c>
      <c r="U104" s="16">
        <v>0</v>
      </c>
      <c r="V104" s="16">
        <v>0</v>
      </c>
      <c r="W104" s="16">
        <v>0</v>
      </c>
      <c r="X104" s="16">
        <v>0</v>
      </c>
      <c r="Y104" s="16">
        <v>0</v>
      </c>
      <c r="Z104" s="16">
        <v>0</v>
      </c>
      <c r="AE104" s="103">
        <f t="shared" si="14"/>
        <v>0</v>
      </c>
      <c r="AF104" s="103">
        <f t="shared" si="15"/>
        <v>0</v>
      </c>
      <c r="AG104" s="103">
        <f t="shared" si="16"/>
        <v>0</v>
      </c>
      <c r="AH104" s="103">
        <f t="shared" si="17"/>
        <v>0</v>
      </c>
      <c r="AI104" s="103">
        <f t="shared" si="18"/>
        <v>0</v>
      </c>
      <c r="AJ104" s="103">
        <f t="shared" si="19"/>
        <v>0</v>
      </c>
    </row>
    <row r="105" spans="4:36">
      <c r="D105" s="16" t="s">
        <v>864</v>
      </c>
      <c r="E105" s="16">
        <v>5888.4117</v>
      </c>
      <c r="F105" s="16">
        <v>5806.7281</v>
      </c>
      <c r="G105" s="16">
        <v>5806.7281</v>
      </c>
      <c r="H105" s="16">
        <v>0</v>
      </c>
      <c r="I105" s="16">
        <v>0</v>
      </c>
      <c r="J105" s="16">
        <v>0</v>
      </c>
      <c r="K105" s="16">
        <v>0</v>
      </c>
      <c r="L105" s="16">
        <v>0</v>
      </c>
      <c r="M105" s="16">
        <v>0</v>
      </c>
      <c r="N105" s="16">
        <v>36.5836</v>
      </c>
      <c r="O105" s="16">
        <v>36.5836</v>
      </c>
      <c r="P105" s="16">
        <v>0</v>
      </c>
      <c r="Q105" s="16">
        <v>43.3188</v>
      </c>
      <c r="R105" s="16">
        <v>1.7812</v>
      </c>
      <c r="S105" s="16">
        <v>0</v>
      </c>
      <c r="T105" s="16">
        <v>0</v>
      </c>
      <c r="U105" s="16">
        <v>1.7812</v>
      </c>
      <c r="V105" s="16">
        <v>0</v>
      </c>
      <c r="W105" s="16">
        <v>0</v>
      </c>
      <c r="X105" s="16">
        <v>0</v>
      </c>
      <c r="Y105" s="16">
        <v>0</v>
      </c>
      <c r="Z105" s="16">
        <v>0</v>
      </c>
      <c r="AE105" s="103">
        <f t="shared" si="14"/>
        <v>-6.11066752753686e-13</v>
      </c>
      <c r="AF105" s="103">
        <f t="shared" si="15"/>
        <v>0</v>
      </c>
      <c r="AG105" s="103">
        <f t="shared" si="16"/>
        <v>0</v>
      </c>
      <c r="AH105" s="103">
        <f t="shared" si="17"/>
        <v>0</v>
      </c>
      <c r="AI105" s="103">
        <f t="shared" si="18"/>
        <v>0</v>
      </c>
      <c r="AJ105" s="103">
        <f t="shared" si="19"/>
        <v>0</v>
      </c>
    </row>
    <row r="106" spans="3:58">
      <c r="C106" s="16" t="s">
        <v>865</v>
      </c>
      <c r="D106" s="16" t="s">
        <v>88</v>
      </c>
      <c r="E106" s="16">
        <v>6552.0033</v>
      </c>
      <c r="F106" s="16">
        <v>6470.3197</v>
      </c>
      <c r="G106" s="16">
        <v>6470.3197</v>
      </c>
      <c r="H106" s="16">
        <v>0</v>
      </c>
      <c r="I106" s="16">
        <v>0</v>
      </c>
      <c r="J106" s="16">
        <v>0</v>
      </c>
      <c r="K106" s="16">
        <v>0</v>
      </c>
      <c r="L106" s="16">
        <v>0</v>
      </c>
      <c r="M106" s="16">
        <v>0</v>
      </c>
      <c r="N106" s="16">
        <v>36.5836</v>
      </c>
      <c r="O106" s="16">
        <v>36.5836</v>
      </c>
      <c r="P106" s="16">
        <v>0</v>
      </c>
      <c r="Q106" s="16">
        <v>43.3188</v>
      </c>
      <c r="R106" s="16">
        <v>1.7812</v>
      </c>
      <c r="S106" s="16">
        <v>0</v>
      </c>
      <c r="T106" s="16">
        <v>0</v>
      </c>
      <c r="U106" s="16">
        <v>1.7812</v>
      </c>
      <c r="V106" s="16">
        <v>0</v>
      </c>
      <c r="W106" s="16">
        <v>0</v>
      </c>
      <c r="X106" s="16">
        <v>0</v>
      </c>
      <c r="Y106" s="16">
        <v>0</v>
      </c>
      <c r="Z106" s="16">
        <v>0</v>
      </c>
      <c r="AE106" s="103">
        <f t="shared" si="14"/>
        <v>2.98427949019242e-13</v>
      </c>
      <c r="AF106" s="103">
        <f t="shared" si="15"/>
        <v>0</v>
      </c>
      <c r="AG106" s="103">
        <f t="shared" si="16"/>
        <v>0</v>
      </c>
      <c r="AH106" s="103">
        <f t="shared" si="17"/>
        <v>0</v>
      </c>
      <c r="AI106" s="103">
        <f t="shared" si="18"/>
        <v>0</v>
      </c>
      <c r="AJ106" s="103">
        <f t="shared" si="19"/>
        <v>0</v>
      </c>
      <c r="AK106" s="16">
        <f t="shared" ref="AK106:BF106" si="32">E106-SUM(E107:E111)</f>
        <v>0</v>
      </c>
      <c r="AL106" s="16">
        <f t="shared" si="32"/>
        <v>0</v>
      </c>
      <c r="AM106" s="16">
        <f t="shared" si="32"/>
        <v>0</v>
      </c>
      <c r="AN106" s="16">
        <f t="shared" si="32"/>
        <v>0</v>
      </c>
      <c r="AO106" s="16">
        <f t="shared" si="32"/>
        <v>0</v>
      </c>
      <c r="AP106" s="16">
        <f t="shared" si="32"/>
        <v>0</v>
      </c>
      <c r="AQ106" s="16">
        <f t="shared" si="32"/>
        <v>0</v>
      </c>
      <c r="AR106" s="16">
        <f t="shared" si="32"/>
        <v>0</v>
      </c>
      <c r="AS106" s="16">
        <f t="shared" si="32"/>
        <v>0</v>
      </c>
      <c r="AT106" s="16">
        <f t="shared" si="32"/>
        <v>0</v>
      </c>
      <c r="AU106" s="16">
        <f t="shared" si="32"/>
        <v>0</v>
      </c>
      <c r="AV106" s="16">
        <f t="shared" si="32"/>
        <v>0</v>
      </c>
      <c r="AW106" s="16">
        <f t="shared" si="32"/>
        <v>0</v>
      </c>
      <c r="AX106" s="16">
        <f t="shared" si="32"/>
        <v>0</v>
      </c>
      <c r="AY106" s="16">
        <f t="shared" si="32"/>
        <v>0</v>
      </c>
      <c r="AZ106" s="16">
        <f t="shared" si="32"/>
        <v>0</v>
      </c>
      <c r="BA106" s="16">
        <f t="shared" si="32"/>
        <v>0</v>
      </c>
      <c r="BB106" s="16">
        <f t="shared" si="32"/>
        <v>0</v>
      </c>
      <c r="BC106" s="16">
        <f t="shared" si="32"/>
        <v>0</v>
      </c>
      <c r="BD106" s="16">
        <f t="shared" si="32"/>
        <v>0</v>
      </c>
      <c r="BE106" s="16">
        <f t="shared" si="32"/>
        <v>0</v>
      </c>
      <c r="BF106" s="16">
        <f t="shared" si="32"/>
        <v>0</v>
      </c>
    </row>
    <row r="107" spans="4:36">
      <c r="D107" s="16" t="s">
        <v>860</v>
      </c>
      <c r="E107" s="16">
        <v>0</v>
      </c>
      <c r="F107" s="16">
        <v>0</v>
      </c>
      <c r="G107" s="16">
        <v>0</v>
      </c>
      <c r="H107" s="16">
        <v>0</v>
      </c>
      <c r="I107" s="16">
        <v>0</v>
      </c>
      <c r="J107" s="16">
        <v>0</v>
      </c>
      <c r="K107" s="16">
        <v>0</v>
      </c>
      <c r="L107" s="16">
        <v>0</v>
      </c>
      <c r="M107" s="16">
        <v>0</v>
      </c>
      <c r="N107" s="16">
        <v>0</v>
      </c>
      <c r="O107" s="16">
        <v>0</v>
      </c>
      <c r="P107" s="16">
        <v>0</v>
      </c>
      <c r="Q107" s="16">
        <v>0</v>
      </c>
      <c r="R107" s="16">
        <v>0</v>
      </c>
      <c r="S107" s="16">
        <v>0</v>
      </c>
      <c r="T107" s="16">
        <v>0</v>
      </c>
      <c r="U107" s="16">
        <v>0</v>
      </c>
      <c r="V107" s="16">
        <v>0</v>
      </c>
      <c r="W107" s="16">
        <v>0</v>
      </c>
      <c r="X107" s="16">
        <v>0</v>
      </c>
      <c r="Y107" s="16">
        <v>0</v>
      </c>
      <c r="Z107" s="16">
        <v>0</v>
      </c>
      <c r="AE107" s="103">
        <f t="shared" si="14"/>
        <v>0</v>
      </c>
      <c r="AF107" s="103">
        <f t="shared" si="15"/>
        <v>0</v>
      </c>
      <c r="AG107" s="103">
        <f t="shared" si="16"/>
        <v>0</v>
      </c>
      <c r="AH107" s="103">
        <f t="shared" si="17"/>
        <v>0</v>
      </c>
      <c r="AI107" s="103">
        <f t="shared" si="18"/>
        <v>0</v>
      </c>
      <c r="AJ107" s="103">
        <f t="shared" si="19"/>
        <v>0</v>
      </c>
    </row>
    <row r="108" spans="4:36">
      <c r="D108" s="16" t="s">
        <v>861</v>
      </c>
      <c r="E108" s="16">
        <v>663.5916</v>
      </c>
      <c r="F108" s="16">
        <v>663.5916</v>
      </c>
      <c r="G108" s="16">
        <v>663.5916</v>
      </c>
      <c r="H108" s="16">
        <v>0</v>
      </c>
      <c r="I108" s="16">
        <v>0</v>
      </c>
      <c r="J108" s="16">
        <v>0</v>
      </c>
      <c r="K108" s="16">
        <v>0</v>
      </c>
      <c r="L108" s="16">
        <v>0</v>
      </c>
      <c r="M108" s="16">
        <v>0</v>
      </c>
      <c r="N108" s="16">
        <v>0</v>
      </c>
      <c r="O108" s="16">
        <v>0</v>
      </c>
      <c r="P108" s="16">
        <v>0</v>
      </c>
      <c r="Q108" s="16">
        <v>0</v>
      </c>
      <c r="R108" s="16">
        <v>0</v>
      </c>
      <c r="S108" s="16">
        <v>0</v>
      </c>
      <c r="T108" s="16">
        <v>0</v>
      </c>
      <c r="U108" s="16">
        <v>0</v>
      </c>
      <c r="V108" s="16">
        <v>0</v>
      </c>
      <c r="W108" s="16">
        <v>0</v>
      </c>
      <c r="X108" s="16">
        <v>0</v>
      </c>
      <c r="Y108" s="16">
        <v>0</v>
      </c>
      <c r="Z108" s="16">
        <v>0</v>
      </c>
      <c r="AE108" s="103">
        <f t="shared" si="14"/>
        <v>0</v>
      </c>
      <c r="AF108" s="103">
        <f t="shared" si="15"/>
        <v>0</v>
      </c>
      <c r="AG108" s="103">
        <f t="shared" si="16"/>
        <v>0</v>
      </c>
      <c r="AH108" s="103">
        <f t="shared" si="17"/>
        <v>0</v>
      </c>
      <c r="AI108" s="103">
        <f t="shared" si="18"/>
        <v>0</v>
      </c>
      <c r="AJ108" s="103">
        <f t="shared" si="19"/>
        <v>0</v>
      </c>
    </row>
    <row r="109" spans="4:36">
      <c r="D109" s="16" t="s">
        <v>862</v>
      </c>
      <c r="E109" s="16">
        <v>0</v>
      </c>
      <c r="F109" s="16">
        <v>0</v>
      </c>
      <c r="G109" s="16">
        <v>0</v>
      </c>
      <c r="H109" s="16">
        <v>0</v>
      </c>
      <c r="I109" s="16">
        <v>0</v>
      </c>
      <c r="J109" s="16">
        <v>0</v>
      </c>
      <c r="K109" s="16">
        <v>0</v>
      </c>
      <c r="L109" s="16">
        <v>0</v>
      </c>
      <c r="M109" s="16">
        <v>0</v>
      </c>
      <c r="N109" s="16">
        <v>0</v>
      </c>
      <c r="O109" s="16">
        <v>0</v>
      </c>
      <c r="P109" s="16">
        <v>0</v>
      </c>
      <c r="Q109" s="16">
        <v>0</v>
      </c>
      <c r="R109" s="16">
        <v>0</v>
      </c>
      <c r="S109" s="16">
        <v>0</v>
      </c>
      <c r="T109" s="16">
        <v>0</v>
      </c>
      <c r="U109" s="16">
        <v>0</v>
      </c>
      <c r="V109" s="16">
        <v>0</v>
      </c>
      <c r="W109" s="16">
        <v>0</v>
      </c>
      <c r="X109" s="16">
        <v>0</v>
      </c>
      <c r="Y109" s="16">
        <v>0</v>
      </c>
      <c r="Z109" s="16">
        <v>0</v>
      </c>
      <c r="AE109" s="103">
        <f t="shared" ref="AE109:AE172" si="33">E109-F109-I109-J109-N109-R109-V109-Z109-Q109</f>
        <v>0</v>
      </c>
      <c r="AF109" s="103">
        <f t="shared" ref="AF109:AF172" si="34">F109-G109-H109</f>
        <v>0</v>
      </c>
      <c r="AG109" s="103">
        <f t="shared" ref="AG109:AG172" si="35">J109-K109-L109-M109</f>
        <v>0</v>
      </c>
      <c r="AH109" s="103">
        <f t="shared" ref="AH109:AH172" si="36">N109-O109-P109</f>
        <v>0</v>
      </c>
      <c r="AI109" s="103">
        <f t="shared" ref="AI109:AI172" si="37">R109-S109-T109-U109</f>
        <v>0</v>
      </c>
      <c r="AJ109" s="103">
        <f t="shared" ref="AJ109:AJ172" si="38">V109-W109-X109-Y109</f>
        <v>0</v>
      </c>
    </row>
    <row r="110" spans="4:36">
      <c r="D110" s="16" t="s">
        <v>863</v>
      </c>
      <c r="E110" s="16">
        <v>0</v>
      </c>
      <c r="F110" s="16">
        <v>0</v>
      </c>
      <c r="G110" s="16">
        <v>0</v>
      </c>
      <c r="H110" s="16">
        <v>0</v>
      </c>
      <c r="I110" s="16">
        <v>0</v>
      </c>
      <c r="J110" s="16">
        <v>0</v>
      </c>
      <c r="K110" s="16">
        <v>0</v>
      </c>
      <c r="L110" s="16">
        <v>0</v>
      </c>
      <c r="M110" s="16">
        <v>0</v>
      </c>
      <c r="N110" s="16">
        <v>0</v>
      </c>
      <c r="O110" s="16">
        <v>0</v>
      </c>
      <c r="P110" s="16">
        <v>0</v>
      </c>
      <c r="Q110" s="16">
        <v>0</v>
      </c>
      <c r="R110" s="16">
        <v>0</v>
      </c>
      <c r="S110" s="16">
        <v>0</v>
      </c>
      <c r="T110" s="16">
        <v>0</v>
      </c>
      <c r="U110" s="16">
        <v>0</v>
      </c>
      <c r="V110" s="16">
        <v>0</v>
      </c>
      <c r="W110" s="16">
        <v>0</v>
      </c>
      <c r="X110" s="16">
        <v>0</v>
      </c>
      <c r="Y110" s="16">
        <v>0</v>
      </c>
      <c r="Z110" s="16">
        <v>0</v>
      </c>
      <c r="AE110" s="103">
        <f t="shared" si="33"/>
        <v>0</v>
      </c>
      <c r="AF110" s="103">
        <f t="shared" si="34"/>
        <v>0</v>
      </c>
      <c r="AG110" s="103">
        <f t="shared" si="35"/>
        <v>0</v>
      </c>
      <c r="AH110" s="103">
        <f t="shared" si="36"/>
        <v>0</v>
      </c>
      <c r="AI110" s="103">
        <f t="shared" si="37"/>
        <v>0</v>
      </c>
      <c r="AJ110" s="103">
        <f t="shared" si="38"/>
        <v>0</v>
      </c>
    </row>
    <row r="111" spans="4:36">
      <c r="D111" s="16" t="s">
        <v>864</v>
      </c>
      <c r="E111" s="16">
        <v>5888.4117</v>
      </c>
      <c r="F111" s="16">
        <v>5806.7281</v>
      </c>
      <c r="G111" s="16">
        <v>5806.7281</v>
      </c>
      <c r="H111" s="16">
        <v>0</v>
      </c>
      <c r="I111" s="16">
        <v>0</v>
      </c>
      <c r="J111" s="16">
        <v>0</v>
      </c>
      <c r="K111" s="16">
        <v>0</v>
      </c>
      <c r="L111" s="16">
        <v>0</v>
      </c>
      <c r="M111" s="16">
        <v>0</v>
      </c>
      <c r="N111" s="16">
        <v>36.5836</v>
      </c>
      <c r="O111" s="16">
        <v>36.5836</v>
      </c>
      <c r="P111" s="16">
        <v>0</v>
      </c>
      <c r="Q111" s="16">
        <v>43.3188</v>
      </c>
      <c r="R111" s="16">
        <v>1.7812</v>
      </c>
      <c r="S111" s="16">
        <v>0</v>
      </c>
      <c r="T111" s="16">
        <v>0</v>
      </c>
      <c r="U111" s="16">
        <v>1.7812</v>
      </c>
      <c r="V111" s="16">
        <v>0</v>
      </c>
      <c r="W111" s="16">
        <v>0</v>
      </c>
      <c r="X111" s="16">
        <v>0</v>
      </c>
      <c r="Y111" s="16">
        <v>0</v>
      </c>
      <c r="Z111" s="16">
        <v>0</v>
      </c>
      <c r="AE111" s="103">
        <f t="shared" si="33"/>
        <v>-6.11066752753686e-13</v>
      </c>
      <c r="AF111" s="103">
        <f t="shared" si="34"/>
        <v>0</v>
      </c>
      <c r="AG111" s="103">
        <f t="shared" si="35"/>
        <v>0</v>
      </c>
      <c r="AH111" s="103">
        <f t="shared" si="36"/>
        <v>0</v>
      </c>
      <c r="AI111" s="103">
        <f t="shared" si="37"/>
        <v>0</v>
      </c>
      <c r="AJ111" s="103">
        <f t="shared" si="38"/>
        <v>0</v>
      </c>
    </row>
    <row r="112" spans="3:58">
      <c r="C112" s="16" t="s">
        <v>866</v>
      </c>
      <c r="D112" s="16" t="s">
        <v>88</v>
      </c>
      <c r="E112" s="16">
        <v>0</v>
      </c>
      <c r="F112" s="16">
        <v>0</v>
      </c>
      <c r="G112" s="16">
        <v>0</v>
      </c>
      <c r="H112" s="16">
        <v>0</v>
      </c>
      <c r="I112" s="16">
        <v>0</v>
      </c>
      <c r="J112" s="16">
        <v>0</v>
      </c>
      <c r="K112" s="16">
        <v>0</v>
      </c>
      <c r="L112" s="16">
        <v>0</v>
      </c>
      <c r="M112" s="16">
        <v>0</v>
      </c>
      <c r="N112" s="16">
        <v>0</v>
      </c>
      <c r="O112" s="16">
        <v>0</v>
      </c>
      <c r="P112" s="16">
        <v>0</v>
      </c>
      <c r="Q112" s="16">
        <v>0</v>
      </c>
      <c r="R112" s="16">
        <v>0</v>
      </c>
      <c r="S112" s="16">
        <v>0</v>
      </c>
      <c r="T112" s="16">
        <v>0</v>
      </c>
      <c r="U112" s="16">
        <v>0</v>
      </c>
      <c r="V112" s="16">
        <v>0</v>
      </c>
      <c r="W112" s="16">
        <v>0</v>
      </c>
      <c r="X112" s="16">
        <v>0</v>
      </c>
      <c r="Y112" s="16">
        <v>0</v>
      </c>
      <c r="Z112" s="16">
        <v>0</v>
      </c>
      <c r="AE112" s="103">
        <f t="shared" si="33"/>
        <v>0</v>
      </c>
      <c r="AF112" s="103">
        <f t="shared" si="34"/>
        <v>0</v>
      </c>
      <c r="AG112" s="103">
        <f t="shared" si="35"/>
        <v>0</v>
      </c>
      <c r="AH112" s="103">
        <f t="shared" si="36"/>
        <v>0</v>
      </c>
      <c r="AI112" s="103">
        <f t="shared" si="37"/>
        <v>0</v>
      </c>
      <c r="AJ112" s="103">
        <f t="shared" si="38"/>
        <v>0</v>
      </c>
      <c r="AK112" s="16">
        <f t="shared" ref="AK112:BF112" si="39">E112-SUM(E113:E117)</f>
        <v>0</v>
      </c>
      <c r="AL112" s="16">
        <f t="shared" si="39"/>
        <v>0</v>
      </c>
      <c r="AM112" s="16">
        <f t="shared" si="39"/>
        <v>0</v>
      </c>
      <c r="AN112" s="16">
        <f t="shared" si="39"/>
        <v>0</v>
      </c>
      <c r="AO112" s="16">
        <f t="shared" si="39"/>
        <v>0</v>
      </c>
      <c r="AP112" s="16">
        <f t="shared" si="39"/>
        <v>0</v>
      </c>
      <c r="AQ112" s="16">
        <f t="shared" si="39"/>
        <v>0</v>
      </c>
      <c r="AR112" s="16">
        <f t="shared" si="39"/>
        <v>0</v>
      </c>
      <c r="AS112" s="16">
        <f t="shared" si="39"/>
        <v>0</v>
      </c>
      <c r="AT112" s="16">
        <f t="shared" si="39"/>
        <v>0</v>
      </c>
      <c r="AU112" s="16">
        <f t="shared" si="39"/>
        <v>0</v>
      </c>
      <c r="AV112" s="16">
        <f t="shared" si="39"/>
        <v>0</v>
      </c>
      <c r="AW112" s="16">
        <f t="shared" si="39"/>
        <v>0</v>
      </c>
      <c r="AX112" s="16">
        <f t="shared" si="39"/>
        <v>0</v>
      </c>
      <c r="AY112" s="16">
        <f t="shared" si="39"/>
        <v>0</v>
      </c>
      <c r="AZ112" s="16">
        <f t="shared" si="39"/>
        <v>0</v>
      </c>
      <c r="BA112" s="16">
        <f t="shared" si="39"/>
        <v>0</v>
      </c>
      <c r="BB112" s="16">
        <f t="shared" si="39"/>
        <v>0</v>
      </c>
      <c r="BC112" s="16">
        <f t="shared" si="39"/>
        <v>0</v>
      </c>
      <c r="BD112" s="16">
        <f t="shared" si="39"/>
        <v>0</v>
      </c>
      <c r="BE112" s="16">
        <f t="shared" si="39"/>
        <v>0</v>
      </c>
      <c r="BF112" s="16">
        <f t="shared" si="39"/>
        <v>0</v>
      </c>
    </row>
    <row r="113" spans="4:36">
      <c r="D113" s="16" t="s">
        <v>860</v>
      </c>
      <c r="E113" s="16">
        <v>0</v>
      </c>
      <c r="F113" s="16">
        <v>0</v>
      </c>
      <c r="G113" s="16">
        <v>0</v>
      </c>
      <c r="H113" s="16">
        <v>0</v>
      </c>
      <c r="I113" s="16">
        <v>0</v>
      </c>
      <c r="J113" s="16">
        <v>0</v>
      </c>
      <c r="K113" s="16">
        <v>0</v>
      </c>
      <c r="L113" s="16">
        <v>0</v>
      </c>
      <c r="M113" s="16">
        <v>0</v>
      </c>
      <c r="N113" s="16">
        <v>0</v>
      </c>
      <c r="O113" s="16">
        <v>0</v>
      </c>
      <c r="P113" s="16">
        <v>0</v>
      </c>
      <c r="Q113" s="16">
        <v>0</v>
      </c>
      <c r="R113" s="16">
        <v>0</v>
      </c>
      <c r="S113" s="16">
        <v>0</v>
      </c>
      <c r="T113" s="16">
        <v>0</v>
      </c>
      <c r="U113" s="16">
        <v>0</v>
      </c>
      <c r="V113" s="16">
        <v>0</v>
      </c>
      <c r="W113" s="16">
        <v>0</v>
      </c>
      <c r="X113" s="16">
        <v>0</v>
      </c>
      <c r="Y113" s="16">
        <v>0</v>
      </c>
      <c r="Z113" s="16">
        <v>0</v>
      </c>
      <c r="AE113" s="103">
        <f t="shared" si="33"/>
        <v>0</v>
      </c>
      <c r="AF113" s="103">
        <f t="shared" si="34"/>
        <v>0</v>
      </c>
      <c r="AG113" s="103">
        <f t="shared" si="35"/>
        <v>0</v>
      </c>
      <c r="AH113" s="103">
        <f t="shared" si="36"/>
        <v>0</v>
      </c>
      <c r="AI113" s="103">
        <f t="shared" si="37"/>
        <v>0</v>
      </c>
      <c r="AJ113" s="103">
        <f t="shared" si="38"/>
        <v>0</v>
      </c>
    </row>
    <row r="114" spans="4:36">
      <c r="D114" s="16" t="s">
        <v>861</v>
      </c>
      <c r="E114" s="16">
        <v>0</v>
      </c>
      <c r="F114" s="16">
        <v>0</v>
      </c>
      <c r="G114" s="16">
        <v>0</v>
      </c>
      <c r="H114" s="16">
        <v>0</v>
      </c>
      <c r="I114" s="16">
        <v>0</v>
      </c>
      <c r="J114" s="16">
        <v>0</v>
      </c>
      <c r="K114" s="16">
        <v>0</v>
      </c>
      <c r="L114" s="16">
        <v>0</v>
      </c>
      <c r="M114" s="16">
        <v>0</v>
      </c>
      <c r="N114" s="16">
        <v>0</v>
      </c>
      <c r="O114" s="16">
        <v>0</v>
      </c>
      <c r="P114" s="16">
        <v>0</v>
      </c>
      <c r="Q114" s="16">
        <v>0</v>
      </c>
      <c r="R114" s="16">
        <v>0</v>
      </c>
      <c r="S114" s="16">
        <v>0</v>
      </c>
      <c r="T114" s="16">
        <v>0</v>
      </c>
      <c r="U114" s="16">
        <v>0</v>
      </c>
      <c r="V114" s="16">
        <v>0</v>
      </c>
      <c r="W114" s="16">
        <v>0</v>
      </c>
      <c r="X114" s="16">
        <v>0</v>
      </c>
      <c r="Y114" s="16">
        <v>0</v>
      </c>
      <c r="Z114" s="16">
        <v>0</v>
      </c>
      <c r="AE114" s="103">
        <f t="shared" si="33"/>
        <v>0</v>
      </c>
      <c r="AF114" s="103">
        <f t="shared" si="34"/>
        <v>0</v>
      </c>
      <c r="AG114" s="103">
        <f t="shared" si="35"/>
        <v>0</v>
      </c>
      <c r="AH114" s="103">
        <f t="shared" si="36"/>
        <v>0</v>
      </c>
      <c r="AI114" s="103">
        <f t="shared" si="37"/>
        <v>0</v>
      </c>
      <c r="AJ114" s="103">
        <f t="shared" si="38"/>
        <v>0</v>
      </c>
    </row>
    <row r="115" spans="4:36">
      <c r="D115" s="16" t="s">
        <v>862</v>
      </c>
      <c r="E115" s="16">
        <v>0</v>
      </c>
      <c r="F115" s="16">
        <v>0</v>
      </c>
      <c r="G115" s="16">
        <v>0</v>
      </c>
      <c r="H115" s="16">
        <v>0</v>
      </c>
      <c r="I115" s="16">
        <v>0</v>
      </c>
      <c r="J115" s="16">
        <v>0</v>
      </c>
      <c r="K115" s="16">
        <v>0</v>
      </c>
      <c r="L115" s="16">
        <v>0</v>
      </c>
      <c r="M115" s="16">
        <v>0</v>
      </c>
      <c r="N115" s="16">
        <v>0</v>
      </c>
      <c r="O115" s="16">
        <v>0</v>
      </c>
      <c r="P115" s="16">
        <v>0</v>
      </c>
      <c r="Q115" s="16">
        <v>0</v>
      </c>
      <c r="R115" s="16">
        <v>0</v>
      </c>
      <c r="S115" s="16">
        <v>0</v>
      </c>
      <c r="T115" s="16">
        <v>0</v>
      </c>
      <c r="U115" s="16">
        <v>0</v>
      </c>
      <c r="V115" s="16">
        <v>0</v>
      </c>
      <c r="W115" s="16">
        <v>0</v>
      </c>
      <c r="X115" s="16">
        <v>0</v>
      </c>
      <c r="Y115" s="16">
        <v>0</v>
      </c>
      <c r="Z115" s="16">
        <v>0</v>
      </c>
      <c r="AE115" s="103">
        <f t="shared" si="33"/>
        <v>0</v>
      </c>
      <c r="AF115" s="103">
        <f t="shared" si="34"/>
        <v>0</v>
      </c>
      <c r="AG115" s="103">
        <f t="shared" si="35"/>
        <v>0</v>
      </c>
      <c r="AH115" s="103">
        <f t="shared" si="36"/>
        <v>0</v>
      </c>
      <c r="AI115" s="103">
        <f t="shared" si="37"/>
        <v>0</v>
      </c>
      <c r="AJ115" s="103">
        <f t="shared" si="38"/>
        <v>0</v>
      </c>
    </row>
    <row r="116" spans="4:36">
      <c r="D116" s="16" t="s">
        <v>863</v>
      </c>
      <c r="E116" s="16">
        <v>0</v>
      </c>
      <c r="F116" s="16">
        <v>0</v>
      </c>
      <c r="G116" s="16">
        <v>0</v>
      </c>
      <c r="H116" s="16">
        <v>0</v>
      </c>
      <c r="I116" s="16">
        <v>0</v>
      </c>
      <c r="J116" s="16">
        <v>0</v>
      </c>
      <c r="K116" s="16">
        <v>0</v>
      </c>
      <c r="L116" s="16">
        <v>0</v>
      </c>
      <c r="M116" s="16">
        <v>0</v>
      </c>
      <c r="N116" s="16">
        <v>0</v>
      </c>
      <c r="O116" s="16">
        <v>0</v>
      </c>
      <c r="P116" s="16">
        <v>0</v>
      </c>
      <c r="Q116" s="16">
        <v>0</v>
      </c>
      <c r="R116" s="16">
        <v>0</v>
      </c>
      <c r="S116" s="16">
        <v>0</v>
      </c>
      <c r="T116" s="16">
        <v>0</v>
      </c>
      <c r="U116" s="16">
        <v>0</v>
      </c>
      <c r="V116" s="16">
        <v>0</v>
      </c>
      <c r="W116" s="16">
        <v>0</v>
      </c>
      <c r="X116" s="16">
        <v>0</v>
      </c>
      <c r="Y116" s="16">
        <v>0</v>
      </c>
      <c r="Z116" s="16">
        <v>0</v>
      </c>
      <c r="AE116" s="103">
        <f t="shared" si="33"/>
        <v>0</v>
      </c>
      <c r="AF116" s="103">
        <f t="shared" si="34"/>
        <v>0</v>
      </c>
      <c r="AG116" s="103">
        <f t="shared" si="35"/>
        <v>0</v>
      </c>
      <c r="AH116" s="103">
        <f t="shared" si="36"/>
        <v>0</v>
      </c>
      <c r="AI116" s="103">
        <f t="shared" si="37"/>
        <v>0</v>
      </c>
      <c r="AJ116" s="103">
        <f t="shared" si="38"/>
        <v>0</v>
      </c>
    </row>
    <row r="117" spans="4:36">
      <c r="D117" s="16" t="s">
        <v>864</v>
      </c>
      <c r="E117" s="16">
        <v>0</v>
      </c>
      <c r="F117" s="16">
        <v>0</v>
      </c>
      <c r="G117" s="16">
        <v>0</v>
      </c>
      <c r="H117" s="16">
        <v>0</v>
      </c>
      <c r="I117" s="16">
        <v>0</v>
      </c>
      <c r="J117" s="16">
        <v>0</v>
      </c>
      <c r="K117" s="16">
        <v>0</v>
      </c>
      <c r="L117" s="16">
        <v>0</v>
      </c>
      <c r="M117" s="16">
        <v>0</v>
      </c>
      <c r="N117" s="16">
        <v>0</v>
      </c>
      <c r="O117" s="16">
        <v>0</v>
      </c>
      <c r="P117" s="16">
        <v>0</v>
      </c>
      <c r="Q117" s="16">
        <v>0</v>
      </c>
      <c r="R117" s="16">
        <v>0</v>
      </c>
      <c r="S117" s="16">
        <v>0</v>
      </c>
      <c r="T117" s="16">
        <v>0</v>
      </c>
      <c r="U117" s="16">
        <v>0</v>
      </c>
      <c r="V117" s="16">
        <v>0</v>
      </c>
      <c r="W117" s="16">
        <v>0</v>
      </c>
      <c r="X117" s="16">
        <v>0</v>
      </c>
      <c r="Y117" s="16">
        <v>0</v>
      </c>
      <c r="Z117" s="16">
        <v>0</v>
      </c>
      <c r="AE117" s="103">
        <f t="shared" si="33"/>
        <v>0</v>
      </c>
      <c r="AF117" s="103">
        <f t="shared" si="34"/>
        <v>0</v>
      </c>
      <c r="AG117" s="103">
        <f t="shared" si="35"/>
        <v>0</v>
      </c>
      <c r="AH117" s="103">
        <f t="shared" si="36"/>
        <v>0</v>
      </c>
      <c r="AI117" s="103">
        <f t="shared" si="37"/>
        <v>0</v>
      </c>
      <c r="AJ117" s="103">
        <f t="shared" si="38"/>
        <v>0</v>
      </c>
    </row>
    <row r="118" spans="3:58">
      <c r="C118" s="16" t="s">
        <v>867</v>
      </c>
      <c r="D118" s="16" t="s">
        <v>88</v>
      </c>
      <c r="E118" s="16">
        <v>0</v>
      </c>
      <c r="F118" s="16">
        <v>0</v>
      </c>
      <c r="G118" s="16">
        <v>0</v>
      </c>
      <c r="H118" s="16">
        <v>0</v>
      </c>
      <c r="I118" s="16">
        <v>0</v>
      </c>
      <c r="J118" s="16">
        <v>0</v>
      </c>
      <c r="K118" s="16">
        <v>0</v>
      </c>
      <c r="L118" s="16">
        <v>0</v>
      </c>
      <c r="M118" s="16">
        <v>0</v>
      </c>
      <c r="N118" s="16">
        <v>0</v>
      </c>
      <c r="O118" s="16">
        <v>0</v>
      </c>
      <c r="P118" s="16">
        <v>0</v>
      </c>
      <c r="Q118" s="16">
        <v>0</v>
      </c>
      <c r="R118" s="16">
        <v>0</v>
      </c>
      <c r="S118" s="16">
        <v>0</v>
      </c>
      <c r="T118" s="16">
        <v>0</v>
      </c>
      <c r="U118" s="16">
        <v>0</v>
      </c>
      <c r="V118" s="16">
        <v>0</v>
      </c>
      <c r="W118" s="16">
        <v>0</v>
      </c>
      <c r="X118" s="16">
        <v>0</v>
      </c>
      <c r="Y118" s="16">
        <v>0</v>
      </c>
      <c r="Z118" s="16">
        <v>0</v>
      </c>
      <c r="AE118" s="103">
        <f t="shared" si="33"/>
        <v>0</v>
      </c>
      <c r="AF118" s="103">
        <f t="shared" si="34"/>
        <v>0</v>
      </c>
      <c r="AG118" s="103">
        <f t="shared" si="35"/>
        <v>0</v>
      </c>
      <c r="AH118" s="103">
        <f t="shared" si="36"/>
        <v>0</v>
      </c>
      <c r="AI118" s="103">
        <f t="shared" si="37"/>
        <v>0</v>
      </c>
      <c r="AJ118" s="103">
        <f t="shared" si="38"/>
        <v>0</v>
      </c>
      <c r="AK118" s="16">
        <f t="shared" ref="AK118:BF118" si="40">E118-SUM(E119:E123)</f>
        <v>0</v>
      </c>
      <c r="AL118" s="16">
        <f t="shared" si="40"/>
        <v>0</v>
      </c>
      <c r="AM118" s="16">
        <f t="shared" si="40"/>
        <v>0</v>
      </c>
      <c r="AN118" s="16">
        <f t="shared" si="40"/>
        <v>0</v>
      </c>
      <c r="AO118" s="16">
        <f t="shared" si="40"/>
        <v>0</v>
      </c>
      <c r="AP118" s="16">
        <f t="shared" si="40"/>
        <v>0</v>
      </c>
      <c r="AQ118" s="16">
        <f t="shared" si="40"/>
        <v>0</v>
      </c>
      <c r="AR118" s="16">
        <f t="shared" si="40"/>
        <v>0</v>
      </c>
      <c r="AS118" s="16">
        <f t="shared" si="40"/>
        <v>0</v>
      </c>
      <c r="AT118" s="16">
        <f t="shared" si="40"/>
        <v>0</v>
      </c>
      <c r="AU118" s="16">
        <f t="shared" si="40"/>
        <v>0</v>
      </c>
      <c r="AV118" s="16">
        <f t="shared" si="40"/>
        <v>0</v>
      </c>
      <c r="AW118" s="16">
        <f t="shared" si="40"/>
        <v>0</v>
      </c>
      <c r="AX118" s="16">
        <f t="shared" si="40"/>
        <v>0</v>
      </c>
      <c r="AY118" s="16">
        <f t="shared" si="40"/>
        <v>0</v>
      </c>
      <c r="AZ118" s="16">
        <f t="shared" si="40"/>
        <v>0</v>
      </c>
      <c r="BA118" s="16">
        <f t="shared" si="40"/>
        <v>0</v>
      </c>
      <c r="BB118" s="16">
        <f t="shared" si="40"/>
        <v>0</v>
      </c>
      <c r="BC118" s="16">
        <f t="shared" si="40"/>
        <v>0</v>
      </c>
      <c r="BD118" s="16">
        <f t="shared" si="40"/>
        <v>0</v>
      </c>
      <c r="BE118" s="16">
        <f t="shared" si="40"/>
        <v>0</v>
      </c>
      <c r="BF118" s="16">
        <f t="shared" si="40"/>
        <v>0</v>
      </c>
    </row>
    <row r="119" spans="4:36">
      <c r="D119" s="16" t="s">
        <v>860</v>
      </c>
      <c r="E119" s="16">
        <v>0</v>
      </c>
      <c r="F119" s="16">
        <v>0</v>
      </c>
      <c r="G119" s="16">
        <v>0</v>
      </c>
      <c r="H119" s="16">
        <v>0</v>
      </c>
      <c r="I119" s="16">
        <v>0</v>
      </c>
      <c r="J119" s="16">
        <v>0</v>
      </c>
      <c r="K119" s="16">
        <v>0</v>
      </c>
      <c r="L119" s="16">
        <v>0</v>
      </c>
      <c r="M119" s="16">
        <v>0</v>
      </c>
      <c r="N119" s="16">
        <v>0</v>
      </c>
      <c r="O119" s="16">
        <v>0</v>
      </c>
      <c r="P119" s="16">
        <v>0</v>
      </c>
      <c r="Q119" s="16">
        <v>0</v>
      </c>
      <c r="R119" s="16">
        <v>0</v>
      </c>
      <c r="S119" s="16">
        <v>0</v>
      </c>
      <c r="T119" s="16">
        <v>0</v>
      </c>
      <c r="U119" s="16">
        <v>0</v>
      </c>
      <c r="V119" s="16">
        <v>0</v>
      </c>
      <c r="W119" s="16">
        <v>0</v>
      </c>
      <c r="X119" s="16">
        <v>0</v>
      </c>
      <c r="Y119" s="16">
        <v>0</v>
      </c>
      <c r="Z119" s="16">
        <v>0</v>
      </c>
      <c r="AE119" s="103">
        <f t="shared" si="33"/>
        <v>0</v>
      </c>
      <c r="AF119" s="103">
        <f t="shared" si="34"/>
        <v>0</v>
      </c>
      <c r="AG119" s="103">
        <f t="shared" si="35"/>
        <v>0</v>
      </c>
      <c r="AH119" s="103">
        <f t="shared" si="36"/>
        <v>0</v>
      </c>
      <c r="AI119" s="103">
        <f t="shared" si="37"/>
        <v>0</v>
      </c>
      <c r="AJ119" s="103">
        <f t="shared" si="38"/>
        <v>0</v>
      </c>
    </row>
    <row r="120" spans="4:36">
      <c r="D120" s="16" t="s">
        <v>861</v>
      </c>
      <c r="E120" s="16">
        <v>0</v>
      </c>
      <c r="F120" s="16">
        <v>0</v>
      </c>
      <c r="G120" s="16">
        <v>0</v>
      </c>
      <c r="H120" s="16">
        <v>0</v>
      </c>
      <c r="I120" s="16">
        <v>0</v>
      </c>
      <c r="J120" s="16">
        <v>0</v>
      </c>
      <c r="K120" s="16">
        <v>0</v>
      </c>
      <c r="L120" s="16">
        <v>0</v>
      </c>
      <c r="M120" s="16">
        <v>0</v>
      </c>
      <c r="N120" s="16">
        <v>0</v>
      </c>
      <c r="O120" s="16">
        <v>0</v>
      </c>
      <c r="P120" s="16">
        <v>0</v>
      </c>
      <c r="Q120" s="16">
        <v>0</v>
      </c>
      <c r="R120" s="16">
        <v>0</v>
      </c>
      <c r="S120" s="16">
        <v>0</v>
      </c>
      <c r="T120" s="16">
        <v>0</v>
      </c>
      <c r="U120" s="16">
        <v>0</v>
      </c>
      <c r="V120" s="16">
        <v>0</v>
      </c>
      <c r="W120" s="16">
        <v>0</v>
      </c>
      <c r="X120" s="16">
        <v>0</v>
      </c>
      <c r="Y120" s="16">
        <v>0</v>
      </c>
      <c r="Z120" s="16">
        <v>0</v>
      </c>
      <c r="AE120" s="103">
        <f t="shared" si="33"/>
        <v>0</v>
      </c>
      <c r="AF120" s="103">
        <f t="shared" si="34"/>
        <v>0</v>
      </c>
      <c r="AG120" s="103">
        <f t="shared" si="35"/>
        <v>0</v>
      </c>
      <c r="AH120" s="103">
        <f t="shared" si="36"/>
        <v>0</v>
      </c>
      <c r="AI120" s="103">
        <f t="shared" si="37"/>
        <v>0</v>
      </c>
      <c r="AJ120" s="103">
        <f t="shared" si="38"/>
        <v>0</v>
      </c>
    </row>
    <row r="121" spans="4:36">
      <c r="D121" s="16" t="s">
        <v>862</v>
      </c>
      <c r="E121" s="16">
        <v>0</v>
      </c>
      <c r="F121" s="16">
        <v>0</v>
      </c>
      <c r="G121" s="16">
        <v>0</v>
      </c>
      <c r="H121" s="16">
        <v>0</v>
      </c>
      <c r="I121" s="16">
        <v>0</v>
      </c>
      <c r="J121" s="16">
        <v>0</v>
      </c>
      <c r="K121" s="16">
        <v>0</v>
      </c>
      <c r="L121" s="16">
        <v>0</v>
      </c>
      <c r="M121" s="16">
        <v>0</v>
      </c>
      <c r="N121" s="16">
        <v>0</v>
      </c>
      <c r="O121" s="16">
        <v>0</v>
      </c>
      <c r="P121" s="16">
        <v>0</v>
      </c>
      <c r="Q121" s="16">
        <v>0</v>
      </c>
      <c r="R121" s="16">
        <v>0</v>
      </c>
      <c r="S121" s="16">
        <v>0</v>
      </c>
      <c r="T121" s="16">
        <v>0</v>
      </c>
      <c r="U121" s="16">
        <v>0</v>
      </c>
      <c r="V121" s="16">
        <v>0</v>
      </c>
      <c r="W121" s="16">
        <v>0</v>
      </c>
      <c r="X121" s="16">
        <v>0</v>
      </c>
      <c r="Y121" s="16">
        <v>0</v>
      </c>
      <c r="Z121" s="16">
        <v>0</v>
      </c>
      <c r="AE121" s="103">
        <f t="shared" si="33"/>
        <v>0</v>
      </c>
      <c r="AF121" s="103">
        <f t="shared" si="34"/>
        <v>0</v>
      </c>
      <c r="AG121" s="103">
        <f t="shared" si="35"/>
        <v>0</v>
      </c>
      <c r="AH121" s="103">
        <f t="shared" si="36"/>
        <v>0</v>
      </c>
      <c r="AI121" s="103">
        <f t="shared" si="37"/>
        <v>0</v>
      </c>
      <c r="AJ121" s="103">
        <f t="shared" si="38"/>
        <v>0</v>
      </c>
    </row>
    <row r="122" spans="4:36">
      <c r="D122" s="16" t="s">
        <v>863</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E122" s="103">
        <f t="shared" si="33"/>
        <v>0</v>
      </c>
      <c r="AF122" s="103">
        <f t="shared" si="34"/>
        <v>0</v>
      </c>
      <c r="AG122" s="103">
        <f t="shared" si="35"/>
        <v>0</v>
      </c>
      <c r="AH122" s="103">
        <f t="shared" si="36"/>
        <v>0</v>
      </c>
      <c r="AI122" s="103">
        <f t="shared" si="37"/>
        <v>0</v>
      </c>
      <c r="AJ122" s="103">
        <f t="shared" si="38"/>
        <v>0</v>
      </c>
    </row>
    <row r="123" spans="4:36">
      <c r="D123" s="16" t="s">
        <v>864</v>
      </c>
      <c r="E123" s="16">
        <v>0</v>
      </c>
      <c r="F123" s="16">
        <v>0</v>
      </c>
      <c r="G123" s="16">
        <v>0</v>
      </c>
      <c r="H123" s="16">
        <v>0</v>
      </c>
      <c r="I123" s="16">
        <v>0</v>
      </c>
      <c r="J123" s="16">
        <v>0</v>
      </c>
      <c r="K123" s="16">
        <v>0</v>
      </c>
      <c r="L123" s="16">
        <v>0</v>
      </c>
      <c r="M123" s="16">
        <v>0</v>
      </c>
      <c r="N123" s="16">
        <v>0</v>
      </c>
      <c r="O123" s="16">
        <v>0</v>
      </c>
      <c r="P123" s="16">
        <v>0</v>
      </c>
      <c r="Q123" s="16">
        <v>0</v>
      </c>
      <c r="R123" s="16">
        <v>0</v>
      </c>
      <c r="S123" s="16">
        <v>0</v>
      </c>
      <c r="T123" s="16">
        <v>0</v>
      </c>
      <c r="U123" s="16">
        <v>0</v>
      </c>
      <c r="V123" s="16">
        <v>0</v>
      </c>
      <c r="W123" s="16">
        <v>0</v>
      </c>
      <c r="X123" s="16">
        <v>0</v>
      </c>
      <c r="Y123" s="16">
        <v>0</v>
      </c>
      <c r="Z123" s="16">
        <v>0</v>
      </c>
      <c r="AE123" s="103">
        <f t="shared" si="33"/>
        <v>0</v>
      </c>
      <c r="AF123" s="103">
        <f t="shared" si="34"/>
        <v>0</v>
      </c>
      <c r="AG123" s="103">
        <f t="shared" si="35"/>
        <v>0</v>
      </c>
      <c r="AH123" s="103">
        <f t="shared" si="36"/>
        <v>0</v>
      </c>
      <c r="AI123" s="103">
        <f t="shared" si="37"/>
        <v>0</v>
      </c>
      <c r="AJ123" s="103">
        <f t="shared" si="38"/>
        <v>0</v>
      </c>
    </row>
    <row r="124" spans="3:58">
      <c r="C124" s="16" t="s">
        <v>368</v>
      </c>
      <c r="D124" s="16" t="s">
        <v>88</v>
      </c>
      <c r="E124" s="16">
        <v>0</v>
      </c>
      <c r="F124" s="16">
        <v>0</v>
      </c>
      <c r="G124" s="16">
        <v>0</v>
      </c>
      <c r="H124" s="16">
        <v>0</v>
      </c>
      <c r="I124" s="16">
        <v>0</v>
      </c>
      <c r="J124" s="16">
        <v>0</v>
      </c>
      <c r="K124" s="16">
        <v>0</v>
      </c>
      <c r="L124" s="16">
        <v>0</v>
      </c>
      <c r="M124" s="16">
        <v>0</v>
      </c>
      <c r="N124" s="16">
        <v>0</v>
      </c>
      <c r="O124" s="16">
        <v>0</v>
      </c>
      <c r="P124" s="16">
        <v>0</v>
      </c>
      <c r="Q124" s="16">
        <v>0</v>
      </c>
      <c r="R124" s="16">
        <v>0</v>
      </c>
      <c r="S124" s="16">
        <v>0</v>
      </c>
      <c r="T124" s="16">
        <v>0</v>
      </c>
      <c r="U124" s="16">
        <v>0</v>
      </c>
      <c r="V124" s="16">
        <v>0</v>
      </c>
      <c r="W124" s="16">
        <v>0</v>
      </c>
      <c r="X124" s="16">
        <v>0</v>
      </c>
      <c r="Y124" s="16">
        <v>0</v>
      </c>
      <c r="Z124" s="16">
        <v>0</v>
      </c>
      <c r="AE124" s="103">
        <f t="shared" si="33"/>
        <v>0</v>
      </c>
      <c r="AF124" s="103">
        <f t="shared" si="34"/>
        <v>0</v>
      </c>
      <c r="AG124" s="103">
        <f t="shared" si="35"/>
        <v>0</v>
      </c>
      <c r="AH124" s="103">
        <f t="shared" si="36"/>
        <v>0</v>
      </c>
      <c r="AI124" s="103">
        <f t="shared" si="37"/>
        <v>0</v>
      </c>
      <c r="AJ124" s="103">
        <f t="shared" si="38"/>
        <v>0</v>
      </c>
      <c r="AK124" s="16">
        <f t="shared" ref="AK124:BF124" si="41">E124-SUM(E125:E129)</f>
        <v>0</v>
      </c>
      <c r="AL124" s="16">
        <f t="shared" si="41"/>
        <v>0</v>
      </c>
      <c r="AM124" s="16">
        <f t="shared" si="41"/>
        <v>0</v>
      </c>
      <c r="AN124" s="16">
        <f t="shared" si="41"/>
        <v>0</v>
      </c>
      <c r="AO124" s="16">
        <f t="shared" si="41"/>
        <v>0</v>
      </c>
      <c r="AP124" s="16">
        <f t="shared" si="41"/>
        <v>0</v>
      </c>
      <c r="AQ124" s="16">
        <f t="shared" si="41"/>
        <v>0</v>
      </c>
      <c r="AR124" s="16">
        <f t="shared" si="41"/>
        <v>0</v>
      </c>
      <c r="AS124" s="16">
        <f t="shared" si="41"/>
        <v>0</v>
      </c>
      <c r="AT124" s="16">
        <f t="shared" si="41"/>
        <v>0</v>
      </c>
      <c r="AU124" s="16">
        <f t="shared" si="41"/>
        <v>0</v>
      </c>
      <c r="AV124" s="16">
        <f t="shared" si="41"/>
        <v>0</v>
      </c>
      <c r="AW124" s="16">
        <f t="shared" si="41"/>
        <v>0</v>
      </c>
      <c r="AX124" s="16">
        <f t="shared" si="41"/>
        <v>0</v>
      </c>
      <c r="AY124" s="16">
        <f t="shared" si="41"/>
        <v>0</v>
      </c>
      <c r="AZ124" s="16">
        <f t="shared" si="41"/>
        <v>0</v>
      </c>
      <c r="BA124" s="16">
        <f t="shared" si="41"/>
        <v>0</v>
      </c>
      <c r="BB124" s="16">
        <f t="shared" si="41"/>
        <v>0</v>
      </c>
      <c r="BC124" s="16">
        <f t="shared" si="41"/>
        <v>0</v>
      </c>
      <c r="BD124" s="16">
        <f t="shared" si="41"/>
        <v>0</v>
      </c>
      <c r="BE124" s="16">
        <f t="shared" si="41"/>
        <v>0</v>
      </c>
      <c r="BF124" s="16">
        <f t="shared" si="41"/>
        <v>0</v>
      </c>
    </row>
    <row r="125" spans="4:36">
      <c r="D125" s="16" t="s">
        <v>860</v>
      </c>
      <c r="E125" s="16">
        <v>0</v>
      </c>
      <c r="F125" s="16">
        <v>0</v>
      </c>
      <c r="G125" s="16">
        <v>0</v>
      </c>
      <c r="H125" s="16">
        <v>0</v>
      </c>
      <c r="I125" s="16">
        <v>0</v>
      </c>
      <c r="J125" s="16">
        <v>0</v>
      </c>
      <c r="K125" s="16">
        <v>0</v>
      </c>
      <c r="L125" s="16">
        <v>0</v>
      </c>
      <c r="M125" s="16">
        <v>0</v>
      </c>
      <c r="N125" s="16">
        <v>0</v>
      </c>
      <c r="O125" s="16">
        <v>0</v>
      </c>
      <c r="P125" s="16">
        <v>0</v>
      </c>
      <c r="Q125" s="16">
        <v>0</v>
      </c>
      <c r="R125" s="16">
        <v>0</v>
      </c>
      <c r="S125" s="16">
        <v>0</v>
      </c>
      <c r="T125" s="16">
        <v>0</v>
      </c>
      <c r="U125" s="16">
        <v>0</v>
      </c>
      <c r="V125" s="16">
        <v>0</v>
      </c>
      <c r="W125" s="16">
        <v>0</v>
      </c>
      <c r="X125" s="16">
        <v>0</v>
      </c>
      <c r="Y125" s="16">
        <v>0</v>
      </c>
      <c r="Z125" s="16">
        <v>0</v>
      </c>
      <c r="AE125" s="103">
        <f t="shared" si="33"/>
        <v>0</v>
      </c>
      <c r="AF125" s="103">
        <f t="shared" si="34"/>
        <v>0</v>
      </c>
      <c r="AG125" s="103">
        <f t="shared" si="35"/>
        <v>0</v>
      </c>
      <c r="AH125" s="103">
        <f t="shared" si="36"/>
        <v>0</v>
      </c>
      <c r="AI125" s="103">
        <f t="shared" si="37"/>
        <v>0</v>
      </c>
      <c r="AJ125" s="103">
        <f t="shared" si="38"/>
        <v>0</v>
      </c>
    </row>
    <row r="126" spans="4:36">
      <c r="D126" s="16" t="s">
        <v>861</v>
      </c>
      <c r="E126" s="16">
        <v>0</v>
      </c>
      <c r="F126" s="16">
        <v>0</v>
      </c>
      <c r="G126" s="16">
        <v>0</v>
      </c>
      <c r="H126" s="16">
        <v>0</v>
      </c>
      <c r="I126" s="16">
        <v>0</v>
      </c>
      <c r="J126" s="16">
        <v>0</v>
      </c>
      <c r="K126" s="16">
        <v>0</v>
      </c>
      <c r="L126" s="16">
        <v>0</v>
      </c>
      <c r="M126" s="16">
        <v>0</v>
      </c>
      <c r="N126" s="16">
        <v>0</v>
      </c>
      <c r="O126" s="16">
        <v>0</v>
      </c>
      <c r="P126" s="16">
        <v>0</v>
      </c>
      <c r="Q126" s="16">
        <v>0</v>
      </c>
      <c r="R126" s="16">
        <v>0</v>
      </c>
      <c r="S126" s="16">
        <v>0</v>
      </c>
      <c r="T126" s="16">
        <v>0</v>
      </c>
      <c r="U126" s="16">
        <v>0</v>
      </c>
      <c r="V126" s="16">
        <v>0</v>
      </c>
      <c r="W126" s="16">
        <v>0</v>
      </c>
      <c r="X126" s="16">
        <v>0</v>
      </c>
      <c r="Y126" s="16">
        <v>0</v>
      </c>
      <c r="Z126" s="16">
        <v>0</v>
      </c>
      <c r="AE126" s="103">
        <f t="shared" si="33"/>
        <v>0</v>
      </c>
      <c r="AF126" s="103">
        <f t="shared" si="34"/>
        <v>0</v>
      </c>
      <c r="AG126" s="103">
        <f t="shared" si="35"/>
        <v>0</v>
      </c>
      <c r="AH126" s="103">
        <f t="shared" si="36"/>
        <v>0</v>
      </c>
      <c r="AI126" s="103">
        <f t="shared" si="37"/>
        <v>0</v>
      </c>
      <c r="AJ126" s="103">
        <f t="shared" si="38"/>
        <v>0</v>
      </c>
    </row>
    <row r="127" spans="4:36">
      <c r="D127" s="16" t="s">
        <v>862</v>
      </c>
      <c r="E127" s="16">
        <v>0</v>
      </c>
      <c r="F127" s="16">
        <v>0</v>
      </c>
      <c r="G127" s="16">
        <v>0</v>
      </c>
      <c r="H127" s="16">
        <v>0</v>
      </c>
      <c r="I127" s="16">
        <v>0</v>
      </c>
      <c r="J127" s="16">
        <v>0</v>
      </c>
      <c r="K127" s="16">
        <v>0</v>
      </c>
      <c r="L127" s="16">
        <v>0</v>
      </c>
      <c r="M127" s="16">
        <v>0</v>
      </c>
      <c r="N127" s="16">
        <v>0</v>
      </c>
      <c r="O127" s="16">
        <v>0</v>
      </c>
      <c r="P127" s="16">
        <v>0</v>
      </c>
      <c r="Q127" s="16">
        <v>0</v>
      </c>
      <c r="R127" s="16">
        <v>0</v>
      </c>
      <c r="S127" s="16">
        <v>0</v>
      </c>
      <c r="T127" s="16">
        <v>0</v>
      </c>
      <c r="U127" s="16">
        <v>0</v>
      </c>
      <c r="V127" s="16">
        <v>0</v>
      </c>
      <c r="W127" s="16">
        <v>0</v>
      </c>
      <c r="X127" s="16">
        <v>0</v>
      </c>
      <c r="Y127" s="16">
        <v>0</v>
      </c>
      <c r="Z127" s="16">
        <v>0</v>
      </c>
      <c r="AE127" s="103">
        <f t="shared" si="33"/>
        <v>0</v>
      </c>
      <c r="AF127" s="103">
        <f t="shared" si="34"/>
        <v>0</v>
      </c>
      <c r="AG127" s="103">
        <f t="shared" si="35"/>
        <v>0</v>
      </c>
      <c r="AH127" s="103">
        <f t="shared" si="36"/>
        <v>0</v>
      </c>
      <c r="AI127" s="103">
        <f t="shared" si="37"/>
        <v>0</v>
      </c>
      <c r="AJ127" s="103">
        <f t="shared" si="38"/>
        <v>0</v>
      </c>
    </row>
    <row r="128" spans="4:36">
      <c r="D128" s="16" t="s">
        <v>863</v>
      </c>
      <c r="E128" s="16">
        <v>0</v>
      </c>
      <c r="F128" s="16">
        <v>0</v>
      </c>
      <c r="G128" s="16">
        <v>0</v>
      </c>
      <c r="H128" s="16">
        <v>0</v>
      </c>
      <c r="I128" s="16">
        <v>0</v>
      </c>
      <c r="J128" s="16">
        <v>0</v>
      </c>
      <c r="K128" s="16">
        <v>0</v>
      </c>
      <c r="L128" s="16">
        <v>0</v>
      </c>
      <c r="M128" s="16">
        <v>0</v>
      </c>
      <c r="N128" s="16">
        <v>0</v>
      </c>
      <c r="O128" s="16">
        <v>0</v>
      </c>
      <c r="P128" s="16">
        <v>0</v>
      </c>
      <c r="Q128" s="16">
        <v>0</v>
      </c>
      <c r="R128" s="16">
        <v>0</v>
      </c>
      <c r="S128" s="16">
        <v>0</v>
      </c>
      <c r="T128" s="16">
        <v>0</v>
      </c>
      <c r="U128" s="16">
        <v>0</v>
      </c>
      <c r="V128" s="16">
        <v>0</v>
      </c>
      <c r="W128" s="16">
        <v>0</v>
      </c>
      <c r="X128" s="16">
        <v>0</v>
      </c>
      <c r="Y128" s="16">
        <v>0</v>
      </c>
      <c r="Z128" s="16">
        <v>0</v>
      </c>
      <c r="AE128" s="103">
        <f t="shared" si="33"/>
        <v>0</v>
      </c>
      <c r="AF128" s="103">
        <f t="shared" si="34"/>
        <v>0</v>
      </c>
      <c r="AG128" s="103">
        <f t="shared" si="35"/>
        <v>0</v>
      </c>
      <c r="AH128" s="103">
        <f t="shared" si="36"/>
        <v>0</v>
      </c>
      <c r="AI128" s="103">
        <f t="shared" si="37"/>
        <v>0</v>
      </c>
      <c r="AJ128" s="103">
        <f t="shared" si="38"/>
        <v>0</v>
      </c>
    </row>
    <row r="129" spans="4:36">
      <c r="D129" s="16" t="s">
        <v>864</v>
      </c>
      <c r="E129" s="16">
        <v>0</v>
      </c>
      <c r="F129" s="16">
        <v>0</v>
      </c>
      <c r="G129" s="16">
        <v>0</v>
      </c>
      <c r="H129" s="16">
        <v>0</v>
      </c>
      <c r="I129" s="16">
        <v>0</v>
      </c>
      <c r="J129" s="16">
        <v>0</v>
      </c>
      <c r="K129" s="16">
        <v>0</v>
      </c>
      <c r="L129" s="16">
        <v>0</v>
      </c>
      <c r="M129" s="16">
        <v>0</v>
      </c>
      <c r="N129" s="16">
        <v>0</v>
      </c>
      <c r="O129" s="16">
        <v>0</v>
      </c>
      <c r="P129" s="16">
        <v>0</v>
      </c>
      <c r="Q129" s="16">
        <v>0</v>
      </c>
      <c r="R129" s="16">
        <v>0</v>
      </c>
      <c r="S129" s="16">
        <v>0</v>
      </c>
      <c r="T129" s="16">
        <v>0</v>
      </c>
      <c r="U129" s="16">
        <v>0</v>
      </c>
      <c r="V129" s="16">
        <v>0</v>
      </c>
      <c r="W129" s="16">
        <v>0</v>
      </c>
      <c r="X129" s="16">
        <v>0</v>
      </c>
      <c r="Y129" s="16">
        <v>0</v>
      </c>
      <c r="Z129" s="16">
        <v>0</v>
      </c>
      <c r="AE129" s="103">
        <f t="shared" si="33"/>
        <v>0</v>
      </c>
      <c r="AF129" s="103">
        <f t="shared" si="34"/>
        <v>0</v>
      </c>
      <c r="AG129" s="103">
        <f t="shared" si="35"/>
        <v>0</v>
      </c>
      <c r="AH129" s="103">
        <f t="shared" si="36"/>
        <v>0</v>
      </c>
      <c r="AI129" s="103">
        <f t="shared" si="37"/>
        <v>0</v>
      </c>
      <c r="AJ129" s="103">
        <f t="shared" si="38"/>
        <v>0</v>
      </c>
    </row>
    <row r="130" spans="1:80">
      <c r="A130" s="16" t="s">
        <v>871</v>
      </c>
      <c r="B130" s="16">
        <v>30038.3746</v>
      </c>
      <c r="C130" s="16" t="s">
        <v>88</v>
      </c>
      <c r="D130" s="16" t="s">
        <v>88</v>
      </c>
      <c r="E130" s="16">
        <v>4644.8564</v>
      </c>
      <c r="F130" s="16">
        <v>4020.7453</v>
      </c>
      <c r="G130" s="16">
        <v>4020.7453</v>
      </c>
      <c r="H130" s="16">
        <v>0</v>
      </c>
      <c r="I130" s="16">
        <v>14.5959</v>
      </c>
      <c r="J130" s="16">
        <v>570.355</v>
      </c>
      <c r="K130" s="16">
        <v>517.8103</v>
      </c>
      <c r="L130" s="16">
        <v>34.1396</v>
      </c>
      <c r="M130" s="16">
        <v>18.4051</v>
      </c>
      <c r="N130" s="16">
        <v>39.1602</v>
      </c>
      <c r="O130" s="16">
        <v>39.1602</v>
      </c>
      <c r="P130" s="16">
        <v>0</v>
      </c>
      <c r="Q130" s="16">
        <v>0</v>
      </c>
      <c r="R130" s="16">
        <v>0</v>
      </c>
      <c r="S130" s="16">
        <v>0</v>
      </c>
      <c r="T130" s="16">
        <v>0</v>
      </c>
      <c r="U130" s="16">
        <v>0</v>
      </c>
      <c r="V130" s="16">
        <v>0</v>
      </c>
      <c r="W130" s="16">
        <v>0</v>
      </c>
      <c r="X130" s="16">
        <v>0</v>
      </c>
      <c r="Y130" s="16">
        <v>0</v>
      </c>
      <c r="Z130" s="16">
        <v>0</v>
      </c>
      <c r="AB130" s="101">
        <f>(F130+K130+L130)/B130</f>
        <v>0.152228449804338</v>
      </c>
      <c r="AE130" s="103">
        <f t="shared" si="33"/>
        <v>-4.2632564145606e-13</v>
      </c>
      <c r="AF130" s="103">
        <f t="shared" si="34"/>
        <v>0</v>
      </c>
      <c r="AG130" s="103">
        <f t="shared" si="35"/>
        <v>3.19744231092045e-14</v>
      </c>
      <c r="AH130" s="103">
        <f t="shared" si="36"/>
        <v>0</v>
      </c>
      <c r="AI130" s="103">
        <f t="shared" si="37"/>
        <v>0</v>
      </c>
      <c r="AJ130" s="103">
        <f t="shared" si="38"/>
        <v>0</v>
      </c>
      <c r="AK130" s="16">
        <f t="shared" ref="AK130:BF130" si="42">E130-SUM(E131:E135)</f>
        <v>0</v>
      </c>
      <c r="AL130" s="16">
        <f t="shared" si="42"/>
        <v>0</v>
      </c>
      <c r="AM130" s="16">
        <f t="shared" si="42"/>
        <v>0</v>
      </c>
      <c r="AN130" s="16">
        <f t="shared" si="42"/>
        <v>0</v>
      </c>
      <c r="AO130" s="16">
        <f t="shared" si="42"/>
        <v>0</v>
      </c>
      <c r="AP130" s="16">
        <f t="shared" si="42"/>
        <v>0</v>
      </c>
      <c r="AQ130" s="16">
        <f t="shared" si="42"/>
        <v>0</v>
      </c>
      <c r="AR130" s="16">
        <f t="shared" si="42"/>
        <v>-9.9475983006414e-14</v>
      </c>
      <c r="AS130" s="16">
        <f t="shared" si="42"/>
        <v>0</v>
      </c>
      <c r="AT130" s="16">
        <f t="shared" si="42"/>
        <v>0</v>
      </c>
      <c r="AU130" s="16">
        <f t="shared" si="42"/>
        <v>0</v>
      </c>
      <c r="AV130" s="16">
        <f t="shared" si="42"/>
        <v>0</v>
      </c>
      <c r="AW130" s="16">
        <f t="shared" si="42"/>
        <v>0</v>
      </c>
      <c r="AX130" s="16">
        <f t="shared" si="42"/>
        <v>0</v>
      </c>
      <c r="AY130" s="16">
        <f t="shared" si="42"/>
        <v>0</v>
      </c>
      <c r="AZ130" s="16">
        <f t="shared" si="42"/>
        <v>0</v>
      </c>
      <c r="BA130" s="16">
        <f t="shared" si="42"/>
        <v>0</v>
      </c>
      <c r="BB130" s="16">
        <f t="shared" si="42"/>
        <v>0</v>
      </c>
      <c r="BC130" s="16">
        <f t="shared" si="42"/>
        <v>0</v>
      </c>
      <c r="BD130" s="16">
        <f t="shared" si="42"/>
        <v>0</v>
      </c>
      <c r="BE130" s="16">
        <f t="shared" si="42"/>
        <v>0</v>
      </c>
      <c r="BF130" s="16">
        <f t="shared" si="42"/>
        <v>0</v>
      </c>
      <c r="BG130" s="104">
        <f t="shared" ref="BG130:CB130" si="43">E130-E136-E142-E148-E154</f>
        <v>0</v>
      </c>
      <c r="BH130" s="104">
        <f t="shared" si="43"/>
        <v>0</v>
      </c>
      <c r="BI130" s="104">
        <f t="shared" si="43"/>
        <v>0</v>
      </c>
      <c r="BJ130" s="104">
        <f t="shared" si="43"/>
        <v>0</v>
      </c>
      <c r="BK130" s="104">
        <f t="shared" si="43"/>
        <v>0</v>
      </c>
      <c r="BL130" s="104">
        <f t="shared" si="43"/>
        <v>0</v>
      </c>
      <c r="BM130" s="104">
        <f t="shared" si="43"/>
        <v>0</v>
      </c>
      <c r="BN130" s="104">
        <f t="shared" si="43"/>
        <v>0</v>
      </c>
      <c r="BO130" s="104">
        <f t="shared" si="43"/>
        <v>0</v>
      </c>
      <c r="BP130" s="104">
        <f t="shared" si="43"/>
        <v>0</v>
      </c>
      <c r="BQ130" s="104">
        <f t="shared" si="43"/>
        <v>0</v>
      </c>
      <c r="BR130" s="104">
        <f t="shared" si="43"/>
        <v>0</v>
      </c>
      <c r="BS130" s="104">
        <f t="shared" si="43"/>
        <v>0</v>
      </c>
      <c r="BT130" s="104">
        <f t="shared" si="43"/>
        <v>0</v>
      </c>
      <c r="BU130" s="104">
        <f t="shared" si="43"/>
        <v>0</v>
      </c>
      <c r="BV130" s="104">
        <f t="shared" si="43"/>
        <v>0</v>
      </c>
      <c r="BW130" s="104">
        <f t="shared" si="43"/>
        <v>0</v>
      </c>
      <c r="BX130" s="104">
        <f t="shared" si="43"/>
        <v>0</v>
      </c>
      <c r="BY130" s="104">
        <f t="shared" si="43"/>
        <v>0</v>
      </c>
      <c r="BZ130" s="104">
        <f t="shared" si="43"/>
        <v>0</v>
      </c>
      <c r="CA130" s="104">
        <f t="shared" si="43"/>
        <v>0</v>
      </c>
      <c r="CB130" s="104">
        <f t="shared" si="43"/>
        <v>0</v>
      </c>
    </row>
    <row r="131" spans="4:36">
      <c r="D131" s="16" t="s">
        <v>860</v>
      </c>
      <c r="E131" s="16">
        <v>0</v>
      </c>
      <c r="F131" s="16">
        <v>0</v>
      </c>
      <c r="G131" s="16">
        <v>0</v>
      </c>
      <c r="H131" s="16">
        <v>0</v>
      </c>
      <c r="I131" s="16">
        <v>0</v>
      </c>
      <c r="J131" s="16">
        <v>0</v>
      </c>
      <c r="K131" s="16">
        <v>0</v>
      </c>
      <c r="L131" s="16">
        <v>0</v>
      </c>
      <c r="M131" s="16">
        <v>0</v>
      </c>
      <c r="N131" s="16">
        <v>0</v>
      </c>
      <c r="O131" s="16">
        <v>0</v>
      </c>
      <c r="P131" s="16">
        <v>0</v>
      </c>
      <c r="Q131" s="16">
        <v>0</v>
      </c>
      <c r="R131" s="16">
        <v>0</v>
      </c>
      <c r="S131" s="16">
        <v>0</v>
      </c>
      <c r="T131" s="16">
        <v>0</v>
      </c>
      <c r="U131" s="16">
        <v>0</v>
      </c>
      <c r="V131" s="16">
        <v>0</v>
      </c>
      <c r="W131" s="16">
        <v>0</v>
      </c>
      <c r="X131" s="16">
        <v>0</v>
      </c>
      <c r="Y131" s="16">
        <v>0</v>
      </c>
      <c r="Z131" s="16">
        <v>0</v>
      </c>
      <c r="AE131" s="103">
        <f t="shared" si="33"/>
        <v>0</v>
      </c>
      <c r="AF131" s="103">
        <f t="shared" si="34"/>
        <v>0</v>
      </c>
      <c r="AG131" s="103">
        <f t="shared" si="35"/>
        <v>0</v>
      </c>
      <c r="AH131" s="103">
        <f t="shared" si="36"/>
        <v>0</v>
      </c>
      <c r="AI131" s="103">
        <f t="shared" si="37"/>
        <v>0</v>
      </c>
      <c r="AJ131" s="103">
        <f t="shared" si="38"/>
        <v>0</v>
      </c>
    </row>
    <row r="132" spans="4:36">
      <c r="D132" s="16" t="s">
        <v>861</v>
      </c>
      <c r="E132" s="16">
        <v>0</v>
      </c>
      <c r="F132" s="16">
        <v>0</v>
      </c>
      <c r="G132" s="16">
        <v>0</v>
      </c>
      <c r="H132" s="16">
        <v>0</v>
      </c>
      <c r="I132" s="16">
        <v>0</v>
      </c>
      <c r="J132" s="16">
        <v>0</v>
      </c>
      <c r="K132" s="16">
        <v>0</v>
      </c>
      <c r="L132" s="16">
        <v>0</v>
      </c>
      <c r="M132" s="16">
        <v>0</v>
      </c>
      <c r="N132" s="16">
        <v>0</v>
      </c>
      <c r="O132" s="16">
        <v>0</v>
      </c>
      <c r="P132" s="16">
        <v>0</v>
      </c>
      <c r="Q132" s="16">
        <v>0</v>
      </c>
      <c r="R132" s="16">
        <v>0</v>
      </c>
      <c r="S132" s="16">
        <v>0</v>
      </c>
      <c r="T132" s="16">
        <v>0</v>
      </c>
      <c r="U132" s="16">
        <v>0</v>
      </c>
      <c r="V132" s="16">
        <v>0</v>
      </c>
      <c r="W132" s="16">
        <v>0</v>
      </c>
      <c r="X132" s="16">
        <v>0</v>
      </c>
      <c r="Y132" s="16">
        <v>0</v>
      </c>
      <c r="Z132" s="16">
        <v>0</v>
      </c>
      <c r="AE132" s="103">
        <f t="shared" si="33"/>
        <v>0</v>
      </c>
      <c r="AF132" s="103">
        <f t="shared" si="34"/>
        <v>0</v>
      </c>
      <c r="AG132" s="103">
        <f t="shared" si="35"/>
        <v>0</v>
      </c>
      <c r="AH132" s="103">
        <f t="shared" si="36"/>
        <v>0</v>
      </c>
      <c r="AI132" s="103">
        <f t="shared" si="37"/>
        <v>0</v>
      </c>
      <c r="AJ132" s="103">
        <f t="shared" si="38"/>
        <v>0</v>
      </c>
    </row>
    <row r="133" spans="4:36">
      <c r="D133" s="16" t="s">
        <v>862</v>
      </c>
      <c r="E133" s="16">
        <v>1142.9799</v>
      </c>
      <c r="F133" s="16">
        <v>1125.6214</v>
      </c>
      <c r="G133" s="16">
        <v>1125.6214</v>
      </c>
      <c r="H133" s="16">
        <v>0</v>
      </c>
      <c r="I133" s="16">
        <v>0</v>
      </c>
      <c r="J133" s="16">
        <v>13.7802</v>
      </c>
      <c r="K133" s="16">
        <v>0</v>
      </c>
      <c r="L133" s="16">
        <v>13.7802</v>
      </c>
      <c r="M133" s="16">
        <v>0</v>
      </c>
      <c r="N133" s="16">
        <v>3.5783</v>
      </c>
      <c r="O133" s="16">
        <v>3.5783</v>
      </c>
      <c r="P133" s="16">
        <v>0</v>
      </c>
      <c r="Q133" s="16">
        <v>0</v>
      </c>
      <c r="R133" s="16">
        <v>0</v>
      </c>
      <c r="S133" s="16">
        <v>0</v>
      </c>
      <c r="T133" s="16">
        <v>0</v>
      </c>
      <c r="U133" s="16">
        <v>0</v>
      </c>
      <c r="V133" s="16">
        <v>0</v>
      </c>
      <c r="W133" s="16">
        <v>0</v>
      </c>
      <c r="X133" s="16">
        <v>0</v>
      </c>
      <c r="Y133" s="16">
        <v>0</v>
      </c>
      <c r="Z133" s="16">
        <v>0</v>
      </c>
      <c r="AE133" s="103">
        <f t="shared" si="33"/>
        <v>4.84057238736568e-14</v>
      </c>
      <c r="AF133" s="103">
        <f t="shared" si="34"/>
        <v>0</v>
      </c>
      <c r="AG133" s="103">
        <f t="shared" si="35"/>
        <v>0</v>
      </c>
      <c r="AH133" s="103">
        <f t="shared" si="36"/>
        <v>0</v>
      </c>
      <c r="AI133" s="103">
        <f t="shared" si="37"/>
        <v>0</v>
      </c>
      <c r="AJ133" s="103">
        <f t="shared" si="38"/>
        <v>0</v>
      </c>
    </row>
    <row r="134" spans="4:36">
      <c r="D134" s="16" t="s">
        <v>863</v>
      </c>
      <c r="E134" s="16">
        <v>0</v>
      </c>
      <c r="F134" s="16">
        <v>0</v>
      </c>
      <c r="G134" s="16">
        <v>0</v>
      </c>
      <c r="H134" s="16">
        <v>0</v>
      </c>
      <c r="I134" s="16">
        <v>0</v>
      </c>
      <c r="J134" s="16">
        <v>0</v>
      </c>
      <c r="K134" s="16">
        <v>0</v>
      </c>
      <c r="L134" s="16">
        <v>0</v>
      </c>
      <c r="M134" s="16">
        <v>0</v>
      </c>
      <c r="N134" s="16">
        <v>0</v>
      </c>
      <c r="O134" s="16">
        <v>0</v>
      </c>
      <c r="P134" s="16">
        <v>0</v>
      </c>
      <c r="Q134" s="16">
        <v>0</v>
      </c>
      <c r="R134" s="16">
        <v>0</v>
      </c>
      <c r="S134" s="16">
        <v>0</v>
      </c>
      <c r="T134" s="16">
        <v>0</v>
      </c>
      <c r="U134" s="16">
        <v>0</v>
      </c>
      <c r="V134" s="16">
        <v>0</v>
      </c>
      <c r="W134" s="16">
        <v>0</v>
      </c>
      <c r="X134" s="16">
        <v>0</v>
      </c>
      <c r="Y134" s="16">
        <v>0</v>
      </c>
      <c r="Z134" s="16">
        <v>0</v>
      </c>
      <c r="AE134" s="103">
        <f t="shared" si="33"/>
        <v>0</v>
      </c>
      <c r="AF134" s="103">
        <f t="shared" si="34"/>
        <v>0</v>
      </c>
      <c r="AG134" s="103">
        <f t="shared" si="35"/>
        <v>0</v>
      </c>
      <c r="AH134" s="103">
        <f t="shared" si="36"/>
        <v>0</v>
      </c>
      <c r="AI134" s="103">
        <f t="shared" si="37"/>
        <v>0</v>
      </c>
      <c r="AJ134" s="103">
        <f t="shared" si="38"/>
        <v>0</v>
      </c>
    </row>
    <row r="135" spans="4:36">
      <c r="D135" s="16" t="s">
        <v>864</v>
      </c>
      <c r="E135" s="16">
        <v>3501.8765</v>
      </c>
      <c r="F135" s="16">
        <v>2895.1239</v>
      </c>
      <c r="G135" s="16">
        <v>2895.1239</v>
      </c>
      <c r="H135" s="16">
        <v>0</v>
      </c>
      <c r="I135" s="16">
        <v>14.5959</v>
      </c>
      <c r="J135" s="16">
        <v>556.5748</v>
      </c>
      <c r="K135" s="16">
        <v>517.8103</v>
      </c>
      <c r="L135" s="16">
        <v>20.3594000000001</v>
      </c>
      <c r="M135" s="16">
        <v>18.4051</v>
      </c>
      <c r="N135" s="16">
        <v>35.5819</v>
      </c>
      <c r="O135" s="16">
        <v>35.5819</v>
      </c>
      <c r="P135" s="16">
        <v>0</v>
      </c>
      <c r="Q135" s="16">
        <v>0</v>
      </c>
      <c r="R135" s="16">
        <v>0</v>
      </c>
      <c r="S135" s="16">
        <v>0</v>
      </c>
      <c r="T135" s="16">
        <v>0</v>
      </c>
      <c r="U135" s="16">
        <v>0</v>
      </c>
      <c r="V135" s="16">
        <v>0</v>
      </c>
      <c r="W135" s="16">
        <v>0</v>
      </c>
      <c r="X135" s="16">
        <v>0</v>
      </c>
      <c r="Y135" s="16">
        <v>0</v>
      </c>
      <c r="Z135" s="16">
        <v>0</v>
      </c>
      <c r="AE135" s="103">
        <f t="shared" si="33"/>
        <v>-2.06057393370429e-13</v>
      </c>
      <c r="AF135" s="103">
        <f t="shared" si="34"/>
        <v>0</v>
      </c>
      <c r="AG135" s="103">
        <f t="shared" si="35"/>
        <v>-1.03028696685215e-13</v>
      </c>
      <c r="AH135" s="103">
        <f t="shared" si="36"/>
        <v>0</v>
      </c>
      <c r="AI135" s="103">
        <f t="shared" si="37"/>
        <v>0</v>
      </c>
      <c r="AJ135" s="103">
        <f t="shared" si="38"/>
        <v>0</v>
      </c>
    </row>
    <row r="136" spans="3:58">
      <c r="C136" s="16" t="s">
        <v>865</v>
      </c>
      <c r="D136" s="16" t="s">
        <v>88</v>
      </c>
      <c r="E136" s="16">
        <v>0</v>
      </c>
      <c r="F136" s="16">
        <v>0</v>
      </c>
      <c r="G136" s="16">
        <v>0</v>
      </c>
      <c r="H136" s="16">
        <v>0</v>
      </c>
      <c r="I136" s="16">
        <v>0</v>
      </c>
      <c r="J136" s="16">
        <v>0</v>
      </c>
      <c r="K136" s="16">
        <v>0</v>
      </c>
      <c r="L136" s="16">
        <v>0</v>
      </c>
      <c r="M136" s="16">
        <v>0</v>
      </c>
      <c r="N136" s="16">
        <v>0</v>
      </c>
      <c r="O136" s="16">
        <v>0</v>
      </c>
      <c r="P136" s="16">
        <v>0</v>
      </c>
      <c r="Q136" s="16">
        <v>0</v>
      </c>
      <c r="R136" s="16">
        <v>0</v>
      </c>
      <c r="S136" s="16">
        <v>0</v>
      </c>
      <c r="T136" s="16">
        <v>0</v>
      </c>
      <c r="U136" s="16">
        <v>0</v>
      </c>
      <c r="V136" s="16">
        <v>0</v>
      </c>
      <c r="W136" s="16">
        <v>0</v>
      </c>
      <c r="X136" s="16">
        <v>0</v>
      </c>
      <c r="Y136" s="16">
        <v>0</v>
      </c>
      <c r="Z136" s="16">
        <v>0</v>
      </c>
      <c r="AE136" s="103">
        <f t="shared" si="33"/>
        <v>0</v>
      </c>
      <c r="AF136" s="103">
        <f t="shared" si="34"/>
        <v>0</v>
      </c>
      <c r="AG136" s="103">
        <f t="shared" si="35"/>
        <v>0</v>
      </c>
      <c r="AH136" s="103">
        <f t="shared" si="36"/>
        <v>0</v>
      </c>
      <c r="AI136" s="103">
        <f t="shared" si="37"/>
        <v>0</v>
      </c>
      <c r="AJ136" s="103">
        <f t="shared" si="38"/>
        <v>0</v>
      </c>
      <c r="AK136" s="16">
        <f t="shared" ref="AK136:BF136" si="44">E136-SUM(E137:E141)</f>
        <v>0</v>
      </c>
      <c r="AL136" s="16">
        <f t="shared" si="44"/>
        <v>0</v>
      </c>
      <c r="AM136" s="16">
        <f t="shared" si="44"/>
        <v>0</v>
      </c>
      <c r="AN136" s="16">
        <f t="shared" si="44"/>
        <v>0</v>
      </c>
      <c r="AO136" s="16">
        <f t="shared" si="44"/>
        <v>0</v>
      </c>
      <c r="AP136" s="16">
        <f t="shared" si="44"/>
        <v>0</v>
      </c>
      <c r="AQ136" s="16">
        <f t="shared" si="44"/>
        <v>0</v>
      </c>
      <c r="AR136" s="16">
        <f t="shared" si="44"/>
        <v>0</v>
      </c>
      <c r="AS136" s="16">
        <f t="shared" si="44"/>
        <v>0</v>
      </c>
      <c r="AT136" s="16">
        <f t="shared" si="44"/>
        <v>0</v>
      </c>
      <c r="AU136" s="16">
        <f t="shared" si="44"/>
        <v>0</v>
      </c>
      <c r="AV136" s="16">
        <f t="shared" si="44"/>
        <v>0</v>
      </c>
      <c r="AW136" s="16">
        <f t="shared" si="44"/>
        <v>0</v>
      </c>
      <c r="AX136" s="16">
        <f t="shared" si="44"/>
        <v>0</v>
      </c>
      <c r="AY136" s="16">
        <f t="shared" si="44"/>
        <v>0</v>
      </c>
      <c r="AZ136" s="16">
        <f t="shared" si="44"/>
        <v>0</v>
      </c>
      <c r="BA136" s="16">
        <f t="shared" si="44"/>
        <v>0</v>
      </c>
      <c r="BB136" s="16">
        <f t="shared" si="44"/>
        <v>0</v>
      </c>
      <c r="BC136" s="16">
        <f t="shared" si="44"/>
        <v>0</v>
      </c>
      <c r="BD136" s="16">
        <f t="shared" si="44"/>
        <v>0</v>
      </c>
      <c r="BE136" s="16">
        <f t="shared" si="44"/>
        <v>0</v>
      </c>
      <c r="BF136" s="16">
        <f t="shared" si="44"/>
        <v>0</v>
      </c>
    </row>
    <row r="137" spans="4:36">
      <c r="D137" s="16" t="s">
        <v>860</v>
      </c>
      <c r="E137" s="16">
        <v>0</v>
      </c>
      <c r="F137" s="16">
        <v>0</v>
      </c>
      <c r="G137" s="16">
        <v>0</v>
      </c>
      <c r="H137" s="16">
        <v>0</v>
      </c>
      <c r="I137" s="16">
        <v>0</v>
      </c>
      <c r="J137" s="16">
        <v>0</v>
      </c>
      <c r="K137" s="16">
        <v>0</v>
      </c>
      <c r="L137" s="16">
        <v>0</v>
      </c>
      <c r="M137" s="16">
        <v>0</v>
      </c>
      <c r="N137" s="16">
        <v>0</v>
      </c>
      <c r="O137" s="16">
        <v>0</v>
      </c>
      <c r="P137" s="16">
        <v>0</v>
      </c>
      <c r="Q137" s="16">
        <v>0</v>
      </c>
      <c r="R137" s="16">
        <v>0</v>
      </c>
      <c r="S137" s="16">
        <v>0</v>
      </c>
      <c r="T137" s="16">
        <v>0</v>
      </c>
      <c r="U137" s="16">
        <v>0</v>
      </c>
      <c r="V137" s="16">
        <v>0</v>
      </c>
      <c r="W137" s="16">
        <v>0</v>
      </c>
      <c r="X137" s="16">
        <v>0</v>
      </c>
      <c r="Y137" s="16">
        <v>0</v>
      </c>
      <c r="Z137" s="16">
        <v>0</v>
      </c>
      <c r="AE137" s="103">
        <f t="shared" si="33"/>
        <v>0</v>
      </c>
      <c r="AF137" s="103">
        <f t="shared" si="34"/>
        <v>0</v>
      </c>
      <c r="AG137" s="103">
        <f t="shared" si="35"/>
        <v>0</v>
      </c>
      <c r="AH137" s="103">
        <f t="shared" si="36"/>
        <v>0</v>
      </c>
      <c r="AI137" s="103">
        <f t="shared" si="37"/>
        <v>0</v>
      </c>
      <c r="AJ137" s="103">
        <f t="shared" si="38"/>
        <v>0</v>
      </c>
    </row>
    <row r="138" spans="4:36">
      <c r="D138" s="16" t="s">
        <v>861</v>
      </c>
      <c r="E138" s="16">
        <v>0</v>
      </c>
      <c r="F138" s="16">
        <v>0</v>
      </c>
      <c r="G138" s="16">
        <v>0</v>
      </c>
      <c r="H138" s="16">
        <v>0</v>
      </c>
      <c r="I138" s="16">
        <v>0</v>
      </c>
      <c r="J138" s="16">
        <v>0</v>
      </c>
      <c r="K138" s="16">
        <v>0</v>
      </c>
      <c r="L138" s="16">
        <v>0</v>
      </c>
      <c r="M138" s="16">
        <v>0</v>
      </c>
      <c r="N138" s="16">
        <v>0</v>
      </c>
      <c r="O138" s="16">
        <v>0</v>
      </c>
      <c r="P138" s="16">
        <v>0</v>
      </c>
      <c r="Q138" s="16">
        <v>0</v>
      </c>
      <c r="R138" s="16">
        <v>0</v>
      </c>
      <c r="S138" s="16">
        <v>0</v>
      </c>
      <c r="T138" s="16">
        <v>0</v>
      </c>
      <c r="U138" s="16">
        <v>0</v>
      </c>
      <c r="V138" s="16">
        <v>0</v>
      </c>
      <c r="W138" s="16">
        <v>0</v>
      </c>
      <c r="X138" s="16">
        <v>0</v>
      </c>
      <c r="Y138" s="16">
        <v>0</v>
      </c>
      <c r="Z138" s="16">
        <v>0</v>
      </c>
      <c r="AE138" s="103">
        <f t="shared" si="33"/>
        <v>0</v>
      </c>
      <c r="AF138" s="103">
        <f t="shared" si="34"/>
        <v>0</v>
      </c>
      <c r="AG138" s="103">
        <f t="shared" si="35"/>
        <v>0</v>
      </c>
      <c r="AH138" s="103">
        <f t="shared" si="36"/>
        <v>0</v>
      </c>
      <c r="AI138" s="103">
        <f t="shared" si="37"/>
        <v>0</v>
      </c>
      <c r="AJ138" s="103">
        <f t="shared" si="38"/>
        <v>0</v>
      </c>
    </row>
    <row r="139" spans="4:36">
      <c r="D139" s="16" t="s">
        <v>862</v>
      </c>
      <c r="E139" s="16">
        <v>0</v>
      </c>
      <c r="F139" s="16">
        <v>0</v>
      </c>
      <c r="G139" s="16">
        <v>0</v>
      </c>
      <c r="H139" s="16">
        <v>0</v>
      </c>
      <c r="I139" s="16">
        <v>0</v>
      </c>
      <c r="J139" s="16">
        <v>0</v>
      </c>
      <c r="K139" s="16">
        <v>0</v>
      </c>
      <c r="L139" s="16">
        <v>0</v>
      </c>
      <c r="M139" s="16">
        <v>0</v>
      </c>
      <c r="N139" s="16">
        <v>0</v>
      </c>
      <c r="O139" s="16">
        <v>0</v>
      </c>
      <c r="P139" s="16">
        <v>0</v>
      </c>
      <c r="Q139" s="16">
        <v>0</v>
      </c>
      <c r="R139" s="16">
        <v>0</v>
      </c>
      <c r="S139" s="16">
        <v>0</v>
      </c>
      <c r="T139" s="16">
        <v>0</v>
      </c>
      <c r="U139" s="16">
        <v>0</v>
      </c>
      <c r="V139" s="16">
        <v>0</v>
      </c>
      <c r="W139" s="16">
        <v>0</v>
      </c>
      <c r="X139" s="16">
        <v>0</v>
      </c>
      <c r="Y139" s="16">
        <v>0</v>
      </c>
      <c r="Z139" s="16">
        <v>0</v>
      </c>
      <c r="AE139" s="103">
        <f t="shared" si="33"/>
        <v>0</v>
      </c>
      <c r="AF139" s="103">
        <f t="shared" si="34"/>
        <v>0</v>
      </c>
      <c r="AG139" s="103">
        <f t="shared" si="35"/>
        <v>0</v>
      </c>
      <c r="AH139" s="103">
        <f t="shared" si="36"/>
        <v>0</v>
      </c>
      <c r="AI139" s="103">
        <f t="shared" si="37"/>
        <v>0</v>
      </c>
      <c r="AJ139" s="103">
        <f t="shared" si="38"/>
        <v>0</v>
      </c>
    </row>
    <row r="140" spans="4:36">
      <c r="D140" s="16" t="s">
        <v>863</v>
      </c>
      <c r="E140" s="16">
        <v>0</v>
      </c>
      <c r="F140" s="16">
        <v>0</v>
      </c>
      <c r="G140" s="16">
        <v>0</v>
      </c>
      <c r="H140" s="16">
        <v>0</v>
      </c>
      <c r="I140" s="16">
        <v>0</v>
      </c>
      <c r="J140" s="16">
        <v>0</v>
      </c>
      <c r="K140" s="16">
        <v>0</v>
      </c>
      <c r="L140" s="16">
        <v>0</v>
      </c>
      <c r="M140" s="16">
        <v>0</v>
      </c>
      <c r="N140" s="16">
        <v>0</v>
      </c>
      <c r="O140" s="16">
        <v>0</v>
      </c>
      <c r="P140" s="16">
        <v>0</v>
      </c>
      <c r="Q140" s="16">
        <v>0</v>
      </c>
      <c r="R140" s="16">
        <v>0</v>
      </c>
      <c r="S140" s="16">
        <v>0</v>
      </c>
      <c r="T140" s="16">
        <v>0</v>
      </c>
      <c r="U140" s="16">
        <v>0</v>
      </c>
      <c r="V140" s="16">
        <v>0</v>
      </c>
      <c r="W140" s="16">
        <v>0</v>
      </c>
      <c r="X140" s="16">
        <v>0</v>
      </c>
      <c r="Y140" s="16">
        <v>0</v>
      </c>
      <c r="Z140" s="16">
        <v>0</v>
      </c>
      <c r="AE140" s="103">
        <f t="shared" si="33"/>
        <v>0</v>
      </c>
      <c r="AF140" s="103">
        <f t="shared" si="34"/>
        <v>0</v>
      </c>
      <c r="AG140" s="103">
        <f t="shared" si="35"/>
        <v>0</v>
      </c>
      <c r="AH140" s="103">
        <f t="shared" si="36"/>
        <v>0</v>
      </c>
      <c r="AI140" s="103">
        <f t="shared" si="37"/>
        <v>0</v>
      </c>
      <c r="AJ140" s="103">
        <f t="shared" si="38"/>
        <v>0</v>
      </c>
    </row>
    <row r="141" spans="4:36">
      <c r="D141" s="16" t="s">
        <v>864</v>
      </c>
      <c r="E141" s="16">
        <v>0</v>
      </c>
      <c r="F141" s="16">
        <v>0</v>
      </c>
      <c r="G141" s="16">
        <v>0</v>
      </c>
      <c r="H141" s="16">
        <v>0</v>
      </c>
      <c r="I141" s="16">
        <v>0</v>
      </c>
      <c r="J141" s="16">
        <v>0</v>
      </c>
      <c r="K141" s="16">
        <v>0</v>
      </c>
      <c r="L141" s="16">
        <v>0</v>
      </c>
      <c r="M141" s="16">
        <v>0</v>
      </c>
      <c r="N141" s="16">
        <v>0</v>
      </c>
      <c r="O141" s="16">
        <v>0</v>
      </c>
      <c r="P141" s="16">
        <v>0</v>
      </c>
      <c r="Q141" s="16">
        <v>0</v>
      </c>
      <c r="R141" s="16">
        <v>0</v>
      </c>
      <c r="S141" s="16">
        <v>0</v>
      </c>
      <c r="T141" s="16">
        <v>0</v>
      </c>
      <c r="U141" s="16">
        <v>0</v>
      </c>
      <c r="V141" s="16">
        <v>0</v>
      </c>
      <c r="W141" s="16">
        <v>0</v>
      </c>
      <c r="X141" s="16">
        <v>0</v>
      </c>
      <c r="Y141" s="16">
        <v>0</v>
      </c>
      <c r="Z141" s="16">
        <v>0</v>
      </c>
      <c r="AE141" s="103">
        <f t="shared" si="33"/>
        <v>0</v>
      </c>
      <c r="AF141" s="103">
        <f t="shared" si="34"/>
        <v>0</v>
      </c>
      <c r="AG141" s="103">
        <f t="shared" si="35"/>
        <v>0</v>
      </c>
      <c r="AH141" s="103">
        <f t="shared" si="36"/>
        <v>0</v>
      </c>
      <c r="AI141" s="103">
        <f t="shared" si="37"/>
        <v>0</v>
      </c>
      <c r="AJ141" s="103">
        <f t="shared" si="38"/>
        <v>0</v>
      </c>
    </row>
    <row r="142" spans="3:58">
      <c r="C142" s="16" t="s">
        <v>866</v>
      </c>
      <c r="D142" s="16" t="s">
        <v>88</v>
      </c>
      <c r="E142" s="16">
        <v>1202.9797</v>
      </c>
      <c r="F142" s="16">
        <v>1169.2784</v>
      </c>
      <c r="G142" s="16">
        <v>1169.2784</v>
      </c>
      <c r="H142" s="16">
        <v>0</v>
      </c>
      <c r="I142" s="16">
        <v>0</v>
      </c>
      <c r="J142" s="16">
        <v>2.0154</v>
      </c>
      <c r="K142" s="16">
        <v>2.0154</v>
      </c>
      <c r="L142" s="16">
        <v>0</v>
      </c>
      <c r="M142" s="16">
        <v>0</v>
      </c>
      <c r="N142" s="16">
        <v>31.6859</v>
      </c>
      <c r="O142" s="16">
        <v>31.6859</v>
      </c>
      <c r="P142" s="16">
        <v>0</v>
      </c>
      <c r="Q142" s="16">
        <v>0</v>
      </c>
      <c r="R142" s="16">
        <v>0</v>
      </c>
      <c r="S142" s="16">
        <v>0</v>
      </c>
      <c r="T142" s="16">
        <v>0</v>
      </c>
      <c r="U142" s="16">
        <v>0</v>
      </c>
      <c r="V142" s="16">
        <v>0</v>
      </c>
      <c r="W142" s="16">
        <v>0</v>
      </c>
      <c r="X142" s="16">
        <v>0</v>
      </c>
      <c r="Y142" s="16">
        <v>0</v>
      </c>
      <c r="Z142" s="16">
        <v>0</v>
      </c>
      <c r="AE142" s="103">
        <f t="shared" si="33"/>
        <v>1.74082970261225e-13</v>
      </c>
      <c r="AF142" s="103">
        <f t="shared" si="34"/>
        <v>0</v>
      </c>
      <c r="AG142" s="103">
        <f t="shared" si="35"/>
        <v>0</v>
      </c>
      <c r="AH142" s="103">
        <f t="shared" si="36"/>
        <v>0</v>
      </c>
      <c r="AI142" s="103">
        <f t="shared" si="37"/>
        <v>0</v>
      </c>
      <c r="AJ142" s="103">
        <f t="shared" si="38"/>
        <v>0</v>
      </c>
      <c r="AK142" s="16">
        <f t="shared" ref="AK142:BF142" si="45">E142-SUM(E143:E147)</f>
        <v>0</v>
      </c>
      <c r="AL142" s="16">
        <f t="shared" si="45"/>
        <v>0</v>
      </c>
      <c r="AM142" s="16">
        <f t="shared" si="45"/>
        <v>0</v>
      </c>
      <c r="AN142" s="16">
        <f t="shared" si="45"/>
        <v>0</v>
      </c>
      <c r="AO142" s="16">
        <f t="shared" si="45"/>
        <v>0</v>
      </c>
      <c r="AP142" s="16">
        <f t="shared" si="45"/>
        <v>0</v>
      </c>
      <c r="AQ142" s="16">
        <f t="shared" si="45"/>
        <v>0</v>
      </c>
      <c r="AR142" s="16">
        <f t="shared" si="45"/>
        <v>0</v>
      </c>
      <c r="AS142" s="16">
        <f t="shared" si="45"/>
        <v>0</v>
      </c>
      <c r="AT142" s="16">
        <f t="shared" si="45"/>
        <v>0</v>
      </c>
      <c r="AU142" s="16">
        <f t="shared" si="45"/>
        <v>0</v>
      </c>
      <c r="AV142" s="16">
        <f t="shared" si="45"/>
        <v>0</v>
      </c>
      <c r="AW142" s="16">
        <f t="shared" si="45"/>
        <v>0</v>
      </c>
      <c r="AX142" s="16">
        <f t="shared" si="45"/>
        <v>0</v>
      </c>
      <c r="AY142" s="16">
        <f t="shared" si="45"/>
        <v>0</v>
      </c>
      <c r="AZ142" s="16">
        <f t="shared" si="45"/>
        <v>0</v>
      </c>
      <c r="BA142" s="16">
        <f t="shared" si="45"/>
        <v>0</v>
      </c>
      <c r="BB142" s="16">
        <f t="shared" si="45"/>
        <v>0</v>
      </c>
      <c r="BC142" s="16">
        <f t="shared" si="45"/>
        <v>0</v>
      </c>
      <c r="BD142" s="16">
        <f t="shared" si="45"/>
        <v>0</v>
      </c>
      <c r="BE142" s="16">
        <f t="shared" si="45"/>
        <v>0</v>
      </c>
      <c r="BF142" s="16">
        <f t="shared" si="45"/>
        <v>0</v>
      </c>
    </row>
    <row r="143" spans="4:36">
      <c r="D143" s="16" t="s">
        <v>860</v>
      </c>
      <c r="E143" s="16">
        <v>0</v>
      </c>
      <c r="F143" s="16">
        <v>0</v>
      </c>
      <c r="G143" s="16">
        <v>0</v>
      </c>
      <c r="H143" s="16">
        <v>0</v>
      </c>
      <c r="I143" s="16">
        <v>0</v>
      </c>
      <c r="J143" s="16">
        <v>0</v>
      </c>
      <c r="K143" s="16">
        <v>0</v>
      </c>
      <c r="L143" s="16">
        <v>0</v>
      </c>
      <c r="M143" s="16">
        <v>0</v>
      </c>
      <c r="N143" s="16">
        <v>0</v>
      </c>
      <c r="O143" s="16">
        <v>0</v>
      </c>
      <c r="P143" s="16">
        <v>0</v>
      </c>
      <c r="Q143" s="16">
        <v>0</v>
      </c>
      <c r="R143" s="16">
        <v>0</v>
      </c>
      <c r="S143" s="16">
        <v>0</v>
      </c>
      <c r="T143" s="16">
        <v>0</v>
      </c>
      <c r="U143" s="16">
        <v>0</v>
      </c>
      <c r="V143" s="16">
        <v>0</v>
      </c>
      <c r="W143" s="16">
        <v>0</v>
      </c>
      <c r="X143" s="16">
        <v>0</v>
      </c>
      <c r="Y143" s="16">
        <v>0</v>
      </c>
      <c r="Z143" s="16">
        <v>0</v>
      </c>
      <c r="AE143" s="103">
        <f t="shared" si="33"/>
        <v>0</v>
      </c>
      <c r="AF143" s="103">
        <f t="shared" si="34"/>
        <v>0</v>
      </c>
      <c r="AG143" s="103">
        <f t="shared" si="35"/>
        <v>0</v>
      </c>
      <c r="AH143" s="103">
        <f t="shared" si="36"/>
        <v>0</v>
      </c>
      <c r="AI143" s="103">
        <f t="shared" si="37"/>
        <v>0</v>
      </c>
      <c r="AJ143" s="103">
        <f t="shared" si="38"/>
        <v>0</v>
      </c>
    </row>
    <row r="144" spans="4:36">
      <c r="D144" s="16" t="s">
        <v>861</v>
      </c>
      <c r="E144" s="16">
        <v>0</v>
      </c>
      <c r="F144" s="16">
        <v>0</v>
      </c>
      <c r="G144" s="16">
        <v>0</v>
      </c>
      <c r="H144" s="16">
        <v>0</v>
      </c>
      <c r="I144" s="16">
        <v>0</v>
      </c>
      <c r="J144" s="16">
        <v>0</v>
      </c>
      <c r="K144" s="16">
        <v>0</v>
      </c>
      <c r="L144" s="16">
        <v>0</v>
      </c>
      <c r="M144" s="16">
        <v>0</v>
      </c>
      <c r="N144" s="16">
        <v>0</v>
      </c>
      <c r="O144" s="16">
        <v>0</v>
      </c>
      <c r="P144" s="16">
        <v>0</v>
      </c>
      <c r="Q144" s="16">
        <v>0</v>
      </c>
      <c r="R144" s="16">
        <v>0</v>
      </c>
      <c r="S144" s="16">
        <v>0</v>
      </c>
      <c r="T144" s="16">
        <v>0</v>
      </c>
      <c r="U144" s="16">
        <v>0</v>
      </c>
      <c r="V144" s="16">
        <v>0</v>
      </c>
      <c r="W144" s="16">
        <v>0</v>
      </c>
      <c r="X144" s="16">
        <v>0</v>
      </c>
      <c r="Y144" s="16">
        <v>0</v>
      </c>
      <c r="Z144" s="16">
        <v>0</v>
      </c>
      <c r="AE144" s="103">
        <f t="shared" si="33"/>
        <v>0</v>
      </c>
      <c r="AF144" s="103">
        <f t="shared" si="34"/>
        <v>0</v>
      </c>
      <c r="AG144" s="103">
        <f t="shared" si="35"/>
        <v>0</v>
      </c>
      <c r="AH144" s="103">
        <f t="shared" si="36"/>
        <v>0</v>
      </c>
      <c r="AI144" s="103">
        <f t="shared" si="37"/>
        <v>0</v>
      </c>
      <c r="AJ144" s="103">
        <f t="shared" si="38"/>
        <v>0</v>
      </c>
    </row>
    <row r="145" spans="4:36">
      <c r="D145" s="16" t="s">
        <v>862</v>
      </c>
      <c r="E145" s="16">
        <v>378.297</v>
      </c>
      <c r="F145" s="16">
        <v>378.297</v>
      </c>
      <c r="G145" s="16">
        <v>378.297</v>
      </c>
      <c r="H145" s="16">
        <v>0</v>
      </c>
      <c r="I145" s="16">
        <v>0</v>
      </c>
      <c r="J145" s="16">
        <v>0</v>
      </c>
      <c r="K145" s="16">
        <v>0</v>
      </c>
      <c r="L145" s="16">
        <v>0</v>
      </c>
      <c r="M145" s="16">
        <v>0</v>
      </c>
      <c r="N145" s="16">
        <v>0</v>
      </c>
      <c r="O145" s="16">
        <v>0</v>
      </c>
      <c r="P145" s="16">
        <v>0</v>
      </c>
      <c r="Q145" s="16">
        <v>0</v>
      </c>
      <c r="R145" s="16">
        <v>0</v>
      </c>
      <c r="S145" s="16">
        <v>0</v>
      </c>
      <c r="T145" s="16">
        <v>0</v>
      </c>
      <c r="U145" s="16">
        <v>0</v>
      </c>
      <c r="V145" s="16">
        <v>0</v>
      </c>
      <c r="W145" s="16">
        <v>0</v>
      </c>
      <c r="X145" s="16">
        <v>0</v>
      </c>
      <c r="Y145" s="16">
        <v>0</v>
      </c>
      <c r="Z145" s="16">
        <v>0</v>
      </c>
      <c r="AE145" s="103">
        <f t="shared" si="33"/>
        <v>0</v>
      </c>
      <c r="AF145" s="103">
        <f t="shared" si="34"/>
        <v>0</v>
      </c>
      <c r="AG145" s="103">
        <f t="shared" si="35"/>
        <v>0</v>
      </c>
      <c r="AH145" s="103">
        <f t="shared" si="36"/>
        <v>0</v>
      </c>
      <c r="AI145" s="103">
        <f t="shared" si="37"/>
        <v>0</v>
      </c>
      <c r="AJ145" s="103">
        <f t="shared" si="38"/>
        <v>0</v>
      </c>
    </row>
    <row r="146" spans="4:36">
      <c r="D146" s="16" t="s">
        <v>863</v>
      </c>
      <c r="E146" s="16">
        <v>0</v>
      </c>
      <c r="F146" s="16">
        <v>0</v>
      </c>
      <c r="G146" s="16">
        <v>0</v>
      </c>
      <c r="H146" s="16">
        <v>0</v>
      </c>
      <c r="I146" s="16">
        <v>0</v>
      </c>
      <c r="J146" s="16">
        <v>0</v>
      </c>
      <c r="K146" s="16">
        <v>0</v>
      </c>
      <c r="L146" s="16">
        <v>0</v>
      </c>
      <c r="M146" s="16">
        <v>0</v>
      </c>
      <c r="N146" s="16">
        <v>0</v>
      </c>
      <c r="O146" s="16">
        <v>0</v>
      </c>
      <c r="P146" s="16">
        <v>0</v>
      </c>
      <c r="Q146" s="16">
        <v>0</v>
      </c>
      <c r="R146" s="16">
        <v>0</v>
      </c>
      <c r="S146" s="16">
        <v>0</v>
      </c>
      <c r="T146" s="16">
        <v>0</v>
      </c>
      <c r="U146" s="16">
        <v>0</v>
      </c>
      <c r="V146" s="16">
        <v>0</v>
      </c>
      <c r="W146" s="16">
        <v>0</v>
      </c>
      <c r="X146" s="16">
        <v>0</v>
      </c>
      <c r="Y146" s="16">
        <v>0</v>
      </c>
      <c r="Z146" s="16">
        <v>0</v>
      </c>
      <c r="AE146" s="103">
        <f t="shared" si="33"/>
        <v>0</v>
      </c>
      <c r="AF146" s="103">
        <f t="shared" si="34"/>
        <v>0</v>
      </c>
      <c r="AG146" s="103">
        <f t="shared" si="35"/>
        <v>0</v>
      </c>
      <c r="AH146" s="103">
        <f t="shared" si="36"/>
        <v>0</v>
      </c>
      <c r="AI146" s="103">
        <f t="shared" si="37"/>
        <v>0</v>
      </c>
      <c r="AJ146" s="103">
        <f t="shared" si="38"/>
        <v>0</v>
      </c>
    </row>
    <row r="147" spans="4:36">
      <c r="D147" s="16" t="s">
        <v>864</v>
      </c>
      <c r="E147" s="16">
        <v>824.6827</v>
      </c>
      <c r="F147" s="16">
        <v>790.9814</v>
      </c>
      <c r="G147" s="16">
        <v>790.9814</v>
      </c>
      <c r="H147" s="16">
        <v>0</v>
      </c>
      <c r="I147" s="16">
        <v>0</v>
      </c>
      <c r="J147" s="16">
        <v>2.0154</v>
      </c>
      <c r="K147" s="16">
        <v>2.0154</v>
      </c>
      <c r="L147" s="16">
        <v>0</v>
      </c>
      <c r="M147" s="16">
        <v>0</v>
      </c>
      <c r="N147" s="16">
        <v>31.6859</v>
      </c>
      <c r="O147" s="16">
        <v>31.6859</v>
      </c>
      <c r="P147" s="16">
        <v>0</v>
      </c>
      <c r="Q147" s="16">
        <v>0</v>
      </c>
      <c r="R147" s="16">
        <v>0</v>
      </c>
      <c r="S147" s="16">
        <v>0</v>
      </c>
      <c r="T147" s="16">
        <v>0</v>
      </c>
      <c r="U147" s="16">
        <v>0</v>
      </c>
      <c r="V147" s="16">
        <v>0</v>
      </c>
      <c r="W147" s="16">
        <v>0</v>
      </c>
      <c r="X147" s="16">
        <v>0</v>
      </c>
      <c r="Y147" s="16">
        <v>0</v>
      </c>
      <c r="Z147" s="16">
        <v>0</v>
      </c>
      <c r="AE147" s="103">
        <f t="shared" si="33"/>
        <v>-5.32907051820075e-14</v>
      </c>
      <c r="AF147" s="103">
        <f t="shared" si="34"/>
        <v>0</v>
      </c>
      <c r="AG147" s="103">
        <f t="shared" si="35"/>
        <v>0</v>
      </c>
      <c r="AH147" s="103">
        <f t="shared" si="36"/>
        <v>0</v>
      </c>
      <c r="AI147" s="103">
        <f t="shared" si="37"/>
        <v>0</v>
      </c>
      <c r="AJ147" s="103">
        <f t="shared" si="38"/>
        <v>0</v>
      </c>
    </row>
    <row r="148" spans="3:58">
      <c r="C148" s="16" t="s">
        <v>867</v>
      </c>
      <c r="D148" s="16" t="s">
        <v>88</v>
      </c>
      <c r="E148" s="16">
        <v>3441.8767</v>
      </c>
      <c r="F148" s="16">
        <v>2851.4669</v>
      </c>
      <c r="G148" s="16">
        <v>2851.4669</v>
      </c>
      <c r="H148" s="16">
        <v>0</v>
      </c>
      <c r="I148" s="16">
        <v>14.5959</v>
      </c>
      <c r="J148" s="16">
        <v>568.3396</v>
      </c>
      <c r="K148" s="16">
        <v>515.7949</v>
      </c>
      <c r="L148" s="16">
        <v>34.1396</v>
      </c>
      <c r="M148" s="16">
        <v>18.4051</v>
      </c>
      <c r="N148" s="16">
        <v>7.4743</v>
      </c>
      <c r="O148" s="16">
        <v>7.4743</v>
      </c>
      <c r="P148" s="16">
        <v>0</v>
      </c>
      <c r="Q148" s="16">
        <v>0</v>
      </c>
      <c r="R148" s="16">
        <v>0</v>
      </c>
      <c r="S148" s="16">
        <v>0</v>
      </c>
      <c r="T148" s="16">
        <v>0</v>
      </c>
      <c r="U148" s="16">
        <v>0</v>
      </c>
      <c r="V148" s="16">
        <v>0</v>
      </c>
      <c r="W148" s="16">
        <v>0</v>
      </c>
      <c r="X148" s="16">
        <v>0</v>
      </c>
      <c r="Y148" s="16">
        <v>0</v>
      </c>
      <c r="Z148" s="16">
        <v>0</v>
      </c>
      <c r="AE148" s="103">
        <f t="shared" si="33"/>
        <v>-1.4299672557172e-13</v>
      </c>
      <c r="AF148" s="103">
        <f t="shared" si="34"/>
        <v>0</v>
      </c>
      <c r="AG148" s="103">
        <f t="shared" si="35"/>
        <v>3.19744231092045e-14</v>
      </c>
      <c r="AH148" s="103">
        <f t="shared" si="36"/>
        <v>0</v>
      </c>
      <c r="AI148" s="103">
        <f t="shared" si="37"/>
        <v>0</v>
      </c>
      <c r="AJ148" s="103">
        <f t="shared" si="38"/>
        <v>0</v>
      </c>
      <c r="AK148" s="16">
        <f t="shared" ref="AK148:BF148" si="46">E148-SUM(E149:E153)</f>
        <v>0</v>
      </c>
      <c r="AL148" s="16">
        <f t="shared" si="46"/>
        <v>0</v>
      </c>
      <c r="AM148" s="16">
        <f t="shared" si="46"/>
        <v>0</v>
      </c>
      <c r="AN148" s="16">
        <f t="shared" si="46"/>
        <v>0</v>
      </c>
      <c r="AO148" s="16">
        <f t="shared" si="46"/>
        <v>0</v>
      </c>
      <c r="AP148" s="16">
        <f t="shared" si="46"/>
        <v>0</v>
      </c>
      <c r="AQ148" s="16">
        <f t="shared" si="46"/>
        <v>0</v>
      </c>
      <c r="AR148" s="16">
        <f t="shared" si="46"/>
        <v>-9.9475983006414e-14</v>
      </c>
      <c r="AS148" s="16">
        <f t="shared" si="46"/>
        <v>0</v>
      </c>
      <c r="AT148" s="16">
        <f t="shared" si="46"/>
        <v>0</v>
      </c>
      <c r="AU148" s="16">
        <f t="shared" si="46"/>
        <v>0</v>
      </c>
      <c r="AV148" s="16">
        <f t="shared" si="46"/>
        <v>0</v>
      </c>
      <c r="AW148" s="16">
        <f t="shared" si="46"/>
        <v>0</v>
      </c>
      <c r="AX148" s="16">
        <f t="shared" si="46"/>
        <v>0</v>
      </c>
      <c r="AY148" s="16">
        <f t="shared" si="46"/>
        <v>0</v>
      </c>
      <c r="AZ148" s="16">
        <f t="shared" si="46"/>
        <v>0</v>
      </c>
      <c r="BA148" s="16">
        <f t="shared" si="46"/>
        <v>0</v>
      </c>
      <c r="BB148" s="16">
        <f t="shared" si="46"/>
        <v>0</v>
      </c>
      <c r="BC148" s="16">
        <f t="shared" si="46"/>
        <v>0</v>
      </c>
      <c r="BD148" s="16">
        <f t="shared" si="46"/>
        <v>0</v>
      </c>
      <c r="BE148" s="16">
        <f t="shared" si="46"/>
        <v>0</v>
      </c>
      <c r="BF148" s="16">
        <f t="shared" si="46"/>
        <v>0</v>
      </c>
    </row>
    <row r="149" spans="4:36">
      <c r="D149" s="16" t="s">
        <v>860</v>
      </c>
      <c r="E149" s="16">
        <v>0</v>
      </c>
      <c r="F149" s="16">
        <v>0</v>
      </c>
      <c r="G149" s="16">
        <v>0</v>
      </c>
      <c r="H149" s="16">
        <v>0</v>
      </c>
      <c r="I149" s="16">
        <v>0</v>
      </c>
      <c r="J149" s="16">
        <v>0</v>
      </c>
      <c r="K149" s="16">
        <v>0</v>
      </c>
      <c r="L149" s="16">
        <v>0</v>
      </c>
      <c r="M149" s="16">
        <v>0</v>
      </c>
      <c r="N149" s="16">
        <v>0</v>
      </c>
      <c r="O149" s="16">
        <v>0</v>
      </c>
      <c r="P149" s="16">
        <v>0</v>
      </c>
      <c r="Q149" s="16">
        <v>0</v>
      </c>
      <c r="R149" s="16">
        <v>0</v>
      </c>
      <c r="S149" s="16">
        <v>0</v>
      </c>
      <c r="T149" s="16">
        <v>0</v>
      </c>
      <c r="U149" s="16">
        <v>0</v>
      </c>
      <c r="V149" s="16">
        <v>0</v>
      </c>
      <c r="W149" s="16">
        <v>0</v>
      </c>
      <c r="X149" s="16">
        <v>0</v>
      </c>
      <c r="Y149" s="16">
        <v>0</v>
      </c>
      <c r="Z149" s="16">
        <v>0</v>
      </c>
      <c r="AE149" s="103">
        <f t="shared" si="33"/>
        <v>0</v>
      </c>
      <c r="AF149" s="103">
        <f t="shared" si="34"/>
        <v>0</v>
      </c>
      <c r="AG149" s="103">
        <f t="shared" si="35"/>
        <v>0</v>
      </c>
      <c r="AH149" s="103">
        <f t="shared" si="36"/>
        <v>0</v>
      </c>
      <c r="AI149" s="103">
        <f t="shared" si="37"/>
        <v>0</v>
      </c>
      <c r="AJ149" s="103">
        <f t="shared" si="38"/>
        <v>0</v>
      </c>
    </row>
    <row r="150" spans="4:36">
      <c r="D150" s="16" t="s">
        <v>861</v>
      </c>
      <c r="E150" s="16">
        <v>0</v>
      </c>
      <c r="F150" s="16">
        <v>0</v>
      </c>
      <c r="G150" s="16">
        <v>0</v>
      </c>
      <c r="H150" s="16">
        <v>0</v>
      </c>
      <c r="I150" s="16">
        <v>0</v>
      </c>
      <c r="J150" s="16">
        <v>0</v>
      </c>
      <c r="K150" s="16">
        <v>0</v>
      </c>
      <c r="L150" s="16">
        <v>0</v>
      </c>
      <c r="M150" s="16">
        <v>0</v>
      </c>
      <c r="N150" s="16">
        <v>0</v>
      </c>
      <c r="O150" s="16">
        <v>0</v>
      </c>
      <c r="P150" s="16">
        <v>0</v>
      </c>
      <c r="Q150" s="16">
        <v>0</v>
      </c>
      <c r="R150" s="16">
        <v>0</v>
      </c>
      <c r="S150" s="16">
        <v>0</v>
      </c>
      <c r="T150" s="16">
        <v>0</v>
      </c>
      <c r="U150" s="16">
        <v>0</v>
      </c>
      <c r="V150" s="16">
        <v>0</v>
      </c>
      <c r="W150" s="16">
        <v>0</v>
      </c>
      <c r="X150" s="16">
        <v>0</v>
      </c>
      <c r="Y150" s="16">
        <v>0</v>
      </c>
      <c r="Z150" s="16">
        <v>0</v>
      </c>
      <c r="AE150" s="103">
        <f t="shared" si="33"/>
        <v>0</v>
      </c>
      <c r="AF150" s="103">
        <f t="shared" si="34"/>
        <v>0</v>
      </c>
      <c r="AG150" s="103">
        <f t="shared" si="35"/>
        <v>0</v>
      </c>
      <c r="AH150" s="103">
        <f t="shared" si="36"/>
        <v>0</v>
      </c>
      <c r="AI150" s="103">
        <f t="shared" si="37"/>
        <v>0</v>
      </c>
      <c r="AJ150" s="103">
        <f t="shared" si="38"/>
        <v>0</v>
      </c>
    </row>
    <row r="151" spans="4:36">
      <c r="D151" s="16" t="s">
        <v>862</v>
      </c>
      <c r="E151" s="16">
        <v>764.6829</v>
      </c>
      <c r="F151" s="16">
        <v>747.3244</v>
      </c>
      <c r="G151" s="16">
        <v>747.3244</v>
      </c>
      <c r="H151" s="16">
        <v>0</v>
      </c>
      <c r="I151" s="16">
        <v>0</v>
      </c>
      <c r="J151" s="16">
        <v>13.7802</v>
      </c>
      <c r="K151" s="16">
        <v>0</v>
      </c>
      <c r="L151" s="16">
        <v>13.7802</v>
      </c>
      <c r="M151" s="16">
        <v>0</v>
      </c>
      <c r="N151" s="16">
        <v>3.5783</v>
      </c>
      <c r="O151" s="16">
        <v>3.5783</v>
      </c>
      <c r="P151" s="16">
        <v>0</v>
      </c>
      <c r="Q151" s="16">
        <v>0</v>
      </c>
      <c r="R151" s="16">
        <v>0</v>
      </c>
      <c r="S151" s="16">
        <v>0</v>
      </c>
      <c r="T151" s="16">
        <v>0</v>
      </c>
      <c r="U151" s="16">
        <v>0</v>
      </c>
      <c r="V151" s="16">
        <v>0</v>
      </c>
      <c r="W151" s="16">
        <v>0</v>
      </c>
      <c r="X151" s="16">
        <v>0</v>
      </c>
      <c r="Y151" s="16">
        <v>0</v>
      </c>
      <c r="Z151" s="16">
        <v>0</v>
      </c>
      <c r="AE151" s="103">
        <f t="shared" si="33"/>
        <v>4.84057238736568e-14</v>
      </c>
      <c r="AF151" s="103">
        <f t="shared" si="34"/>
        <v>0</v>
      </c>
      <c r="AG151" s="103">
        <f t="shared" si="35"/>
        <v>0</v>
      </c>
      <c r="AH151" s="103">
        <f t="shared" si="36"/>
        <v>0</v>
      </c>
      <c r="AI151" s="103">
        <f t="shared" si="37"/>
        <v>0</v>
      </c>
      <c r="AJ151" s="103">
        <f t="shared" si="38"/>
        <v>0</v>
      </c>
    </row>
    <row r="152" spans="4:36">
      <c r="D152" s="16" t="s">
        <v>863</v>
      </c>
      <c r="E152" s="16">
        <v>0</v>
      </c>
      <c r="F152" s="16">
        <v>0</v>
      </c>
      <c r="G152" s="16">
        <v>0</v>
      </c>
      <c r="H152" s="16">
        <v>0</v>
      </c>
      <c r="I152" s="16">
        <v>0</v>
      </c>
      <c r="J152" s="16">
        <v>0</v>
      </c>
      <c r="K152" s="16">
        <v>0</v>
      </c>
      <c r="L152" s="16">
        <v>0</v>
      </c>
      <c r="M152" s="16">
        <v>0</v>
      </c>
      <c r="N152" s="16">
        <v>0</v>
      </c>
      <c r="O152" s="16">
        <v>0</v>
      </c>
      <c r="P152" s="16">
        <v>0</v>
      </c>
      <c r="Q152" s="16">
        <v>0</v>
      </c>
      <c r="R152" s="16">
        <v>0</v>
      </c>
      <c r="S152" s="16">
        <v>0</v>
      </c>
      <c r="T152" s="16">
        <v>0</v>
      </c>
      <c r="U152" s="16">
        <v>0</v>
      </c>
      <c r="V152" s="16">
        <v>0</v>
      </c>
      <c r="W152" s="16">
        <v>0</v>
      </c>
      <c r="X152" s="16">
        <v>0</v>
      </c>
      <c r="Y152" s="16">
        <v>0</v>
      </c>
      <c r="Z152" s="16">
        <v>0</v>
      </c>
      <c r="AE152" s="103">
        <f t="shared" si="33"/>
        <v>0</v>
      </c>
      <c r="AF152" s="103">
        <f t="shared" si="34"/>
        <v>0</v>
      </c>
      <c r="AG152" s="103">
        <f t="shared" si="35"/>
        <v>0</v>
      </c>
      <c r="AH152" s="103">
        <f t="shared" si="36"/>
        <v>0</v>
      </c>
      <c r="AI152" s="103">
        <f t="shared" si="37"/>
        <v>0</v>
      </c>
      <c r="AJ152" s="103">
        <f t="shared" si="38"/>
        <v>0</v>
      </c>
    </row>
    <row r="153" spans="4:36">
      <c r="D153" s="16" t="s">
        <v>864</v>
      </c>
      <c r="E153" s="16">
        <v>2677.1938</v>
      </c>
      <c r="F153" s="16">
        <v>2104.1425</v>
      </c>
      <c r="G153" s="16">
        <v>2104.1425</v>
      </c>
      <c r="H153" s="16">
        <v>0</v>
      </c>
      <c r="I153" s="16">
        <v>14.5959</v>
      </c>
      <c r="J153" s="16">
        <v>554.5594</v>
      </c>
      <c r="K153" s="16">
        <v>515.7949</v>
      </c>
      <c r="L153" s="16">
        <v>20.3594000000001</v>
      </c>
      <c r="M153" s="16">
        <v>18.4051</v>
      </c>
      <c r="N153" s="16">
        <v>3.896</v>
      </c>
      <c r="O153" s="16">
        <v>3.896</v>
      </c>
      <c r="P153" s="16">
        <v>0</v>
      </c>
      <c r="Q153" s="16">
        <v>0</v>
      </c>
      <c r="R153" s="16">
        <v>0</v>
      </c>
      <c r="S153" s="16">
        <v>0</v>
      </c>
      <c r="T153" s="16">
        <v>0</v>
      </c>
      <c r="U153" s="16">
        <v>0</v>
      </c>
      <c r="V153" s="16">
        <v>0</v>
      </c>
      <c r="W153" s="16">
        <v>0</v>
      </c>
      <c r="X153" s="16">
        <v>0</v>
      </c>
      <c r="Y153" s="16">
        <v>0</v>
      </c>
      <c r="Z153" s="16">
        <v>0</v>
      </c>
      <c r="AE153" s="103">
        <f t="shared" si="33"/>
        <v>7.19424519957101e-14</v>
      </c>
      <c r="AF153" s="103">
        <f t="shared" si="34"/>
        <v>0</v>
      </c>
      <c r="AG153" s="103">
        <f t="shared" si="35"/>
        <v>-1.03028696685215e-13</v>
      </c>
      <c r="AH153" s="103">
        <f t="shared" si="36"/>
        <v>0</v>
      </c>
      <c r="AI153" s="103">
        <f t="shared" si="37"/>
        <v>0</v>
      </c>
      <c r="AJ153" s="103">
        <f t="shared" si="38"/>
        <v>0</v>
      </c>
    </row>
    <row r="154" spans="3:58">
      <c r="C154" s="16" t="s">
        <v>368</v>
      </c>
      <c r="D154" s="16" t="s">
        <v>88</v>
      </c>
      <c r="E154" s="16">
        <v>0</v>
      </c>
      <c r="F154" s="16">
        <v>0</v>
      </c>
      <c r="G154" s="16">
        <v>0</v>
      </c>
      <c r="H154" s="16">
        <v>0</v>
      </c>
      <c r="I154" s="16">
        <v>0</v>
      </c>
      <c r="J154" s="16">
        <v>0</v>
      </c>
      <c r="K154" s="16">
        <v>0</v>
      </c>
      <c r="L154" s="16">
        <v>0</v>
      </c>
      <c r="M154" s="16">
        <v>0</v>
      </c>
      <c r="N154" s="16">
        <v>0</v>
      </c>
      <c r="O154" s="16">
        <v>0</v>
      </c>
      <c r="P154" s="16">
        <v>0</v>
      </c>
      <c r="Q154" s="16">
        <v>0</v>
      </c>
      <c r="R154" s="16">
        <v>0</v>
      </c>
      <c r="S154" s="16">
        <v>0</v>
      </c>
      <c r="T154" s="16">
        <v>0</v>
      </c>
      <c r="U154" s="16">
        <v>0</v>
      </c>
      <c r="V154" s="16">
        <v>0</v>
      </c>
      <c r="W154" s="16">
        <v>0</v>
      </c>
      <c r="X154" s="16">
        <v>0</v>
      </c>
      <c r="Y154" s="16">
        <v>0</v>
      </c>
      <c r="Z154" s="16">
        <v>0</v>
      </c>
      <c r="AE154" s="103">
        <f t="shared" si="33"/>
        <v>0</v>
      </c>
      <c r="AF154" s="103">
        <f t="shared" si="34"/>
        <v>0</v>
      </c>
      <c r="AG154" s="103">
        <f t="shared" si="35"/>
        <v>0</v>
      </c>
      <c r="AH154" s="103">
        <f t="shared" si="36"/>
        <v>0</v>
      </c>
      <c r="AI154" s="103">
        <f t="shared" si="37"/>
        <v>0</v>
      </c>
      <c r="AJ154" s="103">
        <f t="shared" si="38"/>
        <v>0</v>
      </c>
      <c r="AK154" s="16">
        <f t="shared" ref="AK154:BF154" si="47">E154-SUM(E155:E159)</f>
        <v>0</v>
      </c>
      <c r="AL154" s="16">
        <f t="shared" si="47"/>
        <v>0</v>
      </c>
      <c r="AM154" s="16">
        <f t="shared" si="47"/>
        <v>0</v>
      </c>
      <c r="AN154" s="16">
        <f t="shared" si="47"/>
        <v>0</v>
      </c>
      <c r="AO154" s="16">
        <f t="shared" si="47"/>
        <v>0</v>
      </c>
      <c r="AP154" s="16">
        <f t="shared" si="47"/>
        <v>0</v>
      </c>
      <c r="AQ154" s="16">
        <f t="shared" si="47"/>
        <v>0</v>
      </c>
      <c r="AR154" s="16">
        <f t="shared" si="47"/>
        <v>0</v>
      </c>
      <c r="AS154" s="16">
        <f t="shared" si="47"/>
        <v>0</v>
      </c>
      <c r="AT154" s="16">
        <f t="shared" si="47"/>
        <v>0</v>
      </c>
      <c r="AU154" s="16">
        <f t="shared" si="47"/>
        <v>0</v>
      </c>
      <c r="AV154" s="16">
        <f t="shared" si="47"/>
        <v>0</v>
      </c>
      <c r="AW154" s="16">
        <f t="shared" si="47"/>
        <v>0</v>
      </c>
      <c r="AX154" s="16">
        <f t="shared" si="47"/>
        <v>0</v>
      </c>
      <c r="AY154" s="16">
        <f t="shared" si="47"/>
        <v>0</v>
      </c>
      <c r="AZ154" s="16">
        <f t="shared" si="47"/>
        <v>0</v>
      </c>
      <c r="BA154" s="16">
        <f t="shared" si="47"/>
        <v>0</v>
      </c>
      <c r="BB154" s="16">
        <f t="shared" si="47"/>
        <v>0</v>
      </c>
      <c r="BC154" s="16">
        <f t="shared" si="47"/>
        <v>0</v>
      </c>
      <c r="BD154" s="16">
        <f t="shared" si="47"/>
        <v>0</v>
      </c>
      <c r="BE154" s="16">
        <f t="shared" si="47"/>
        <v>0</v>
      </c>
      <c r="BF154" s="16">
        <f t="shared" si="47"/>
        <v>0</v>
      </c>
    </row>
    <row r="155" spans="4:36">
      <c r="D155" s="16" t="s">
        <v>860</v>
      </c>
      <c r="E155" s="16">
        <v>0</v>
      </c>
      <c r="F155" s="16">
        <v>0</v>
      </c>
      <c r="G155" s="16">
        <v>0</v>
      </c>
      <c r="H155" s="16">
        <v>0</v>
      </c>
      <c r="I155" s="16">
        <v>0</v>
      </c>
      <c r="J155" s="16">
        <v>0</v>
      </c>
      <c r="K155" s="16">
        <v>0</v>
      </c>
      <c r="L155" s="16">
        <v>0</v>
      </c>
      <c r="M155" s="16">
        <v>0</v>
      </c>
      <c r="N155" s="16">
        <v>0</v>
      </c>
      <c r="O155" s="16">
        <v>0</v>
      </c>
      <c r="P155" s="16">
        <v>0</v>
      </c>
      <c r="Q155" s="16">
        <v>0</v>
      </c>
      <c r="R155" s="16">
        <v>0</v>
      </c>
      <c r="S155" s="16">
        <v>0</v>
      </c>
      <c r="T155" s="16">
        <v>0</v>
      </c>
      <c r="U155" s="16">
        <v>0</v>
      </c>
      <c r="V155" s="16">
        <v>0</v>
      </c>
      <c r="W155" s="16">
        <v>0</v>
      </c>
      <c r="X155" s="16">
        <v>0</v>
      </c>
      <c r="Y155" s="16">
        <v>0</v>
      </c>
      <c r="Z155" s="16">
        <v>0</v>
      </c>
      <c r="AE155" s="103">
        <f t="shared" si="33"/>
        <v>0</v>
      </c>
      <c r="AF155" s="103">
        <f t="shared" si="34"/>
        <v>0</v>
      </c>
      <c r="AG155" s="103">
        <f t="shared" si="35"/>
        <v>0</v>
      </c>
      <c r="AH155" s="103">
        <f t="shared" si="36"/>
        <v>0</v>
      </c>
      <c r="AI155" s="103">
        <f t="shared" si="37"/>
        <v>0</v>
      </c>
      <c r="AJ155" s="103">
        <f t="shared" si="38"/>
        <v>0</v>
      </c>
    </row>
    <row r="156" spans="4:36">
      <c r="D156" s="16" t="s">
        <v>861</v>
      </c>
      <c r="E156" s="16">
        <v>0</v>
      </c>
      <c r="F156" s="16">
        <v>0</v>
      </c>
      <c r="G156" s="16">
        <v>0</v>
      </c>
      <c r="H156" s="16">
        <v>0</v>
      </c>
      <c r="I156" s="16">
        <v>0</v>
      </c>
      <c r="J156" s="16">
        <v>0</v>
      </c>
      <c r="K156" s="16">
        <v>0</v>
      </c>
      <c r="L156" s="16">
        <v>0</v>
      </c>
      <c r="M156" s="16">
        <v>0</v>
      </c>
      <c r="N156" s="16">
        <v>0</v>
      </c>
      <c r="O156" s="16">
        <v>0</v>
      </c>
      <c r="P156" s="16">
        <v>0</v>
      </c>
      <c r="Q156" s="16">
        <v>0</v>
      </c>
      <c r="R156" s="16">
        <v>0</v>
      </c>
      <c r="S156" s="16">
        <v>0</v>
      </c>
      <c r="T156" s="16">
        <v>0</v>
      </c>
      <c r="U156" s="16">
        <v>0</v>
      </c>
      <c r="V156" s="16">
        <v>0</v>
      </c>
      <c r="W156" s="16">
        <v>0</v>
      </c>
      <c r="X156" s="16">
        <v>0</v>
      </c>
      <c r="Y156" s="16">
        <v>0</v>
      </c>
      <c r="Z156" s="16">
        <v>0</v>
      </c>
      <c r="AE156" s="103">
        <f t="shared" si="33"/>
        <v>0</v>
      </c>
      <c r="AF156" s="103">
        <f t="shared" si="34"/>
        <v>0</v>
      </c>
      <c r="AG156" s="103">
        <f t="shared" si="35"/>
        <v>0</v>
      </c>
      <c r="AH156" s="103">
        <f t="shared" si="36"/>
        <v>0</v>
      </c>
      <c r="AI156" s="103">
        <f t="shared" si="37"/>
        <v>0</v>
      </c>
      <c r="AJ156" s="103">
        <f t="shared" si="38"/>
        <v>0</v>
      </c>
    </row>
    <row r="157" spans="4:36">
      <c r="D157" s="16" t="s">
        <v>862</v>
      </c>
      <c r="E157" s="16">
        <v>0</v>
      </c>
      <c r="F157" s="16">
        <v>0</v>
      </c>
      <c r="G157" s="16">
        <v>0</v>
      </c>
      <c r="H157" s="16">
        <v>0</v>
      </c>
      <c r="I157" s="16">
        <v>0</v>
      </c>
      <c r="J157" s="16">
        <v>0</v>
      </c>
      <c r="K157" s="16">
        <v>0</v>
      </c>
      <c r="L157" s="16">
        <v>0</v>
      </c>
      <c r="M157" s="16">
        <v>0</v>
      </c>
      <c r="N157" s="16">
        <v>0</v>
      </c>
      <c r="O157" s="16">
        <v>0</v>
      </c>
      <c r="P157" s="16">
        <v>0</v>
      </c>
      <c r="Q157" s="16">
        <v>0</v>
      </c>
      <c r="R157" s="16">
        <v>0</v>
      </c>
      <c r="S157" s="16">
        <v>0</v>
      </c>
      <c r="T157" s="16">
        <v>0</v>
      </c>
      <c r="U157" s="16">
        <v>0</v>
      </c>
      <c r="V157" s="16">
        <v>0</v>
      </c>
      <c r="W157" s="16">
        <v>0</v>
      </c>
      <c r="X157" s="16">
        <v>0</v>
      </c>
      <c r="Y157" s="16">
        <v>0</v>
      </c>
      <c r="Z157" s="16">
        <v>0</v>
      </c>
      <c r="AE157" s="103">
        <f t="shared" si="33"/>
        <v>0</v>
      </c>
      <c r="AF157" s="103">
        <f t="shared" si="34"/>
        <v>0</v>
      </c>
      <c r="AG157" s="103">
        <f t="shared" si="35"/>
        <v>0</v>
      </c>
      <c r="AH157" s="103">
        <f t="shared" si="36"/>
        <v>0</v>
      </c>
      <c r="AI157" s="103">
        <f t="shared" si="37"/>
        <v>0</v>
      </c>
      <c r="AJ157" s="103">
        <f t="shared" si="38"/>
        <v>0</v>
      </c>
    </row>
    <row r="158" spans="4:36">
      <c r="D158" s="16" t="s">
        <v>863</v>
      </c>
      <c r="E158" s="16">
        <v>0</v>
      </c>
      <c r="F158" s="16">
        <v>0</v>
      </c>
      <c r="G158" s="16">
        <v>0</v>
      </c>
      <c r="H158" s="16">
        <v>0</v>
      </c>
      <c r="I158" s="16">
        <v>0</v>
      </c>
      <c r="J158" s="16">
        <v>0</v>
      </c>
      <c r="K158" s="16">
        <v>0</v>
      </c>
      <c r="L158" s="16">
        <v>0</v>
      </c>
      <c r="M158" s="16">
        <v>0</v>
      </c>
      <c r="N158" s="16">
        <v>0</v>
      </c>
      <c r="O158" s="16">
        <v>0</v>
      </c>
      <c r="P158" s="16">
        <v>0</v>
      </c>
      <c r="Q158" s="16">
        <v>0</v>
      </c>
      <c r="R158" s="16">
        <v>0</v>
      </c>
      <c r="S158" s="16">
        <v>0</v>
      </c>
      <c r="T158" s="16">
        <v>0</v>
      </c>
      <c r="U158" s="16">
        <v>0</v>
      </c>
      <c r="V158" s="16">
        <v>0</v>
      </c>
      <c r="W158" s="16">
        <v>0</v>
      </c>
      <c r="X158" s="16">
        <v>0</v>
      </c>
      <c r="Y158" s="16">
        <v>0</v>
      </c>
      <c r="Z158" s="16">
        <v>0</v>
      </c>
      <c r="AE158" s="103">
        <f t="shared" si="33"/>
        <v>0</v>
      </c>
      <c r="AF158" s="103">
        <f t="shared" si="34"/>
        <v>0</v>
      </c>
      <c r="AG158" s="103">
        <f t="shared" si="35"/>
        <v>0</v>
      </c>
      <c r="AH158" s="103">
        <f t="shared" si="36"/>
        <v>0</v>
      </c>
      <c r="AI158" s="103">
        <f t="shared" si="37"/>
        <v>0</v>
      </c>
      <c r="AJ158" s="103">
        <f t="shared" si="38"/>
        <v>0</v>
      </c>
    </row>
    <row r="159" spans="4:36">
      <c r="D159" s="16" t="s">
        <v>864</v>
      </c>
      <c r="E159" s="16">
        <v>0</v>
      </c>
      <c r="F159" s="16">
        <v>0</v>
      </c>
      <c r="G159" s="16">
        <v>0</v>
      </c>
      <c r="H159" s="16">
        <v>0</v>
      </c>
      <c r="I159" s="16">
        <v>0</v>
      </c>
      <c r="J159" s="16">
        <v>0</v>
      </c>
      <c r="K159" s="16">
        <v>0</v>
      </c>
      <c r="L159" s="16">
        <v>0</v>
      </c>
      <c r="M159" s="16">
        <v>0</v>
      </c>
      <c r="N159" s="16">
        <v>0</v>
      </c>
      <c r="O159" s="16">
        <v>0</v>
      </c>
      <c r="P159" s="16">
        <v>0</v>
      </c>
      <c r="Q159" s="16">
        <v>0</v>
      </c>
      <c r="R159" s="16">
        <v>0</v>
      </c>
      <c r="S159" s="16">
        <v>0</v>
      </c>
      <c r="T159" s="16">
        <v>0</v>
      </c>
      <c r="U159" s="16">
        <v>0</v>
      </c>
      <c r="V159" s="16">
        <v>0</v>
      </c>
      <c r="W159" s="16">
        <v>0</v>
      </c>
      <c r="X159" s="16">
        <v>0</v>
      </c>
      <c r="Y159" s="16">
        <v>0</v>
      </c>
      <c r="Z159" s="16">
        <v>0</v>
      </c>
      <c r="AE159" s="103">
        <f t="shared" si="33"/>
        <v>0</v>
      </c>
      <c r="AF159" s="103">
        <f t="shared" si="34"/>
        <v>0</v>
      </c>
      <c r="AG159" s="103">
        <f t="shared" si="35"/>
        <v>0</v>
      </c>
      <c r="AH159" s="103">
        <f t="shared" si="36"/>
        <v>0</v>
      </c>
      <c r="AI159" s="103">
        <f t="shared" si="37"/>
        <v>0</v>
      </c>
      <c r="AJ159" s="103">
        <f t="shared" si="38"/>
        <v>0</v>
      </c>
    </row>
    <row r="160" spans="1:80">
      <c r="A160" s="16" t="s">
        <v>872</v>
      </c>
      <c r="B160" s="16">
        <v>184231.2153</v>
      </c>
      <c r="C160" s="16" t="s">
        <v>88</v>
      </c>
      <c r="D160" s="16" t="s">
        <v>88</v>
      </c>
      <c r="E160" s="16">
        <v>23975.8685000001</v>
      </c>
      <c r="F160" s="16">
        <v>18150.2950000001</v>
      </c>
      <c r="G160" s="16">
        <v>18150.2950000001</v>
      </c>
      <c r="H160" s="16">
        <v>0</v>
      </c>
      <c r="I160" s="16">
        <v>14.4834</v>
      </c>
      <c r="J160" s="16">
        <v>73.525</v>
      </c>
      <c r="K160" s="16">
        <v>16.1488</v>
      </c>
      <c r="L160" s="16">
        <v>25.1333</v>
      </c>
      <c r="M160" s="16">
        <v>32.2429</v>
      </c>
      <c r="N160" s="16">
        <v>2792.202</v>
      </c>
      <c r="O160" s="16">
        <v>2792.202</v>
      </c>
      <c r="P160" s="16">
        <v>0</v>
      </c>
      <c r="Q160" s="16">
        <v>42.7372</v>
      </c>
      <c r="R160" s="16">
        <v>2857.93999999999</v>
      </c>
      <c r="S160" s="16">
        <v>135.8454</v>
      </c>
      <c r="T160" s="16">
        <v>0</v>
      </c>
      <c r="U160" s="16">
        <v>2722.09459999999</v>
      </c>
      <c r="V160" s="16">
        <v>28.3561</v>
      </c>
      <c r="W160" s="16">
        <v>28.3561</v>
      </c>
      <c r="X160" s="16">
        <v>0</v>
      </c>
      <c r="Y160" s="16">
        <v>0</v>
      </c>
      <c r="Z160" s="16">
        <v>16.3298</v>
      </c>
      <c r="AB160" s="101">
        <f>(F160+K160+L160)/B160</f>
        <v>0.098743185677721</v>
      </c>
      <c r="AE160" s="103">
        <f t="shared" si="33"/>
        <v>8.61888338477002e-12</v>
      </c>
      <c r="AF160" s="103">
        <f t="shared" si="34"/>
        <v>0</v>
      </c>
      <c r="AG160" s="103">
        <f t="shared" si="35"/>
        <v>0</v>
      </c>
      <c r="AH160" s="103">
        <f t="shared" si="36"/>
        <v>0</v>
      </c>
      <c r="AI160" s="103">
        <f t="shared" si="37"/>
        <v>0</v>
      </c>
      <c r="AJ160" s="103">
        <f t="shared" si="38"/>
        <v>0</v>
      </c>
      <c r="AK160" s="16">
        <f t="shared" ref="AK160:BF160" si="48">E160-SUM(E161:E165)</f>
        <v>6.91215973347425e-11</v>
      </c>
      <c r="AL160" s="16">
        <f t="shared" si="48"/>
        <v>5.82076609134674e-11</v>
      </c>
      <c r="AM160" s="16">
        <f t="shared" si="48"/>
        <v>5.82076609134674e-11</v>
      </c>
      <c r="AN160" s="16">
        <f t="shared" si="48"/>
        <v>0</v>
      </c>
      <c r="AO160" s="16">
        <f t="shared" si="48"/>
        <v>0</v>
      </c>
      <c r="AP160" s="16">
        <f t="shared" si="48"/>
        <v>0</v>
      </c>
      <c r="AQ160" s="16">
        <f t="shared" si="48"/>
        <v>0</v>
      </c>
      <c r="AR160" s="16">
        <f t="shared" si="48"/>
        <v>0</v>
      </c>
      <c r="AS160" s="16">
        <f t="shared" si="48"/>
        <v>0</v>
      </c>
      <c r="AT160" s="16">
        <f t="shared" si="48"/>
        <v>0</v>
      </c>
      <c r="AU160" s="16">
        <f t="shared" si="48"/>
        <v>0</v>
      </c>
      <c r="AV160" s="16">
        <f t="shared" si="48"/>
        <v>0</v>
      </c>
      <c r="AW160" s="16">
        <f t="shared" si="48"/>
        <v>0</v>
      </c>
      <c r="AX160" s="16">
        <f t="shared" si="48"/>
        <v>0</v>
      </c>
      <c r="AY160" s="16">
        <f t="shared" si="48"/>
        <v>0</v>
      </c>
      <c r="AZ160" s="16">
        <f t="shared" si="48"/>
        <v>0</v>
      </c>
      <c r="BA160" s="16">
        <f t="shared" si="48"/>
        <v>0</v>
      </c>
      <c r="BB160" s="16">
        <f t="shared" si="48"/>
        <v>0</v>
      </c>
      <c r="BC160" s="16">
        <f t="shared" si="48"/>
        <v>0</v>
      </c>
      <c r="BD160" s="16">
        <f t="shared" si="48"/>
        <v>0</v>
      </c>
      <c r="BE160" s="16">
        <f t="shared" si="48"/>
        <v>0</v>
      </c>
      <c r="BF160" s="16">
        <f t="shared" si="48"/>
        <v>0</v>
      </c>
      <c r="BG160" s="104">
        <f t="shared" ref="BG160:CB160" si="49">E160-E166-E172-E178-E184</f>
        <v>1.00044417195022e-11</v>
      </c>
      <c r="BH160" s="104">
        <f t="shared" si="49"/>
        <v>1.05160324892495e-12</v>
      </c>
      <c r="BI160" s="104">
        <f t="shared" si="49"/>
        <v>1.05160324892495e-12</v>
      </c>
      <c r="BJ160" s="104">
        <f t="shared" si="49"/>
        <v>0</v>
      </c>
      <c r="BK160" s="104">
        <f t="shared" si="49"/>
        <v>0</v>
      </c>
      <c r="BL160" s="104">
        <f t="shared" si="49"/>
        <v>6.21724893790088e-15</v>
      </c>
      <c r="BM160" s="104">
        <f t="shared" si="49"/>
        <v>0</v>
      </c>
      <c r="BN160" s="104">
        <f t="shared" si="49"/>
        <v>0</v>
      </c>
      <c r="BO160" s="104">
        <f t="shared" si="49"/>
        <v>0</v>
      </c>
      <c r="BP160" s="104">
        <f t="shared" si="49"/>
        <v>2.55795384873636e-13</v>
      </c>
      <c r="BQ160" s="104">
        <f t="shared" si="49"/>
        <v>2.55795384873636e-13</v>
      </c>
      <c r="BR160" s="104">
        <f t="shared" si="49"/>
        <v>0</v>
      </c>
      <c r="BS160" s="104">
        <f t="shared" si="49"/>
        <v>0</v>
      </c>
      <c r="BT160" s="104">
        <f t="shared" si="49"/>
        <v>0</v>
      </c>
      <c r="BU160" s="104">
        <f t="shared" si="49"/>
        <v>1.0769163338864e-14</v>
      </c>
      <c r="BV160" s="104">
        <f t="shared" si="49"/>
        <v>0</v>
      </c>
      <c r="BW160" s="104">
        <f t="shared" si="49"/>
        <v>0</v>
      </c>
      <c r="BX160" s="104">
        <f t="shared" si="49"/>
        <v>0</v>
      </c>
      <c r="BY160" s="104">
        <f t="shared" si="49"/>
        <v>0</v>
      </c>
      <c r="BZ160" s="104">
        <f t="shared" si="49"/>
        <v>0</v>
      </c>
      <c r="CA160" s="104">
        <f t="shared" si="49"/>
        <v>0</v>
      </c>
      <c r="CB160" s="104">
        <f t="shared" si="49"/>
        <v>0</v>
      </c>
    </row>
    <row r="161" spans="4:36">
      <c r="D161" s="16" t="s">
        <v>860</v>
      </c>
      <c r="E161" s="16">
        <v>312.5416</v>
      </c>
      <c r="F161" s="16">
        <v>295.1737</v>
      </c>
      <c r="G161" s="16">
        <v>295.1737</v>
      </c>
      <c r="H161" s="16">
        <v>0</v>
      </c>
      <c r="I161" s="16">
        <v>14.4834</v>
      </c>
      <c r="J161" s="16">
        <v>2.3221</v>
      </c>
      <c r="K161" s="16">
        <v>0</v>
      </c>
      <c r="L161" s="16">
        <v>2.3221</v>
      </c>
      <c r="M161" s="16">
        <v>0</v>
      </c>
      <c r="N161" s="16">
        <v>0</v>
      </c>
      <c r="O161" s="16">
        <v>0</v>
      </c>
      <c r="P161" s="16">
        <v>0</v>
      </c>
      <c r="Q161" s="16">
        <v>0</v>
      </c>
      <c r="R161" s="16">
        <v>0.5624</v>
      </c>
      <c r="S161" s="16">
        <v>0.5624</v>
      </c>
      <c r="T161" s="16">
        <v>0</v>
      </c>
      <c r="U161" s="16">
        <v>0</v>
      </c>
      <c r="V161" s="16">
        <v>0</v>
      </c>
      <c r="W161" s="16">
        <v>0</v>
      </c>
      <c r="X161" s="16">
        <v>0</v>
      </c>
      <c r="Y161" s="16">
        <v>0</v>
      </c>
      <c r="Z161" s="16">
        <v>0</v>
      </c>
      <c r="AE161" s="103">
        <f t="shared" si="33"/>
        <v>2.06501482580279e-14</v>
      </c>
      <c r="AF161" s="103">
        <f t="shared" si="34"/>
        <v>0</v>
      </c>
      <c r="AG161" s="103">
        <f t="shared" si="35"/>
        <v>0</v>
      </c>
      <c r="AH161" s="103">
        <f t="shared" si="36"/>
        <v>0</v>
      </c>
      <c r="AI161" s="103">
        <f t="shared" si="37"/>
        <v>0</v>
      </c>
      <c r="AJ161" s="103">
        <f t="shared" si="38"/>
        <v>0</v>
      </c>
    </row>
    <row r="162" spans="4:36">
      <c r="D162" s="16" t="s">
        <v>861</v>
      </c>
      <c r="E162" s="16">
        <v>0</v>
      </c>
      <c r="F162" s="16">
        <v>0</v>
      </c>
      <c r="G162" s="16">
        <v>0</v>
      </c>
      <c r="H162" s="16">
        <v>0</v>
      </c>
      <c r="I162" s="16">
        <v>0</v>
      </c>
      <c r="J162" s="16">
        <v>0</v>
      </c>
      <c r="K162" s="16">
        <v>0</v>
      </c>
      <c r="L162" s="16">
        <v>0</v>
      </c>
      <c r="M162" s="16">
        <v>0</v>
      </c>
      <c r="N162" s="16">
        <v>0</v>
      </c>
      <c r="O162" s="16">
        <v>0</v>
      </c>
      <c r="P162" s="16">
        <v>0</v>
      </c>
      <c r="Q162" s="16">
        <v>0</v>
      </c>
      <c r="R162" s="16">
        <v>0</v>
      </c>
      <c r="S162" s="16">
        <v>0</v>
      </c>
      <c r="T162" s="16">
        <v>0</v>
      </c>
      <c r="U162" s="16">
        <v>0</v>
      </c>
      <c r="V162" s="16">
        <v>0</v>
      </c>
      <c r="W162" s="16">
        <v>0</v>
      </c>
      <c r="X162" s="16">
        <v>0</v>
      </c>
      <c r="Y162" s="16">
        <v>0</v>
      </c>
      <c r="Z162" s="16">
        <v>0</v>
      </c>
      <c r="AE162" s="103">
        <f t="shared" si="33"/>
        <v>0</v>
      </c>
      <c r="AF162" s="103">
        <f t="shared" si="34"/>
        <v>0</v>
      </c>
      <c r="AG162" s="103">
        <f t="shared" si="35"/>
        <v>0</v>
      </c>
      <c r="AH162" s="103">
        <f t="shared" si="36"/>
        <v>0</v>
      </c>
      <c r="AI162" s="103">
        <f t="shared" si="37"/>
        <v>0</v>
      </c>
      <c r="AJ162" s="103">
        <f t="shared" si="38"/>
        <v>0</v>
      </c>
    </row>
    <row r="163" spans="4:36">
      <c r="D163" s="16" t="s">
        <v>862</v>
      </c>
      <c r="E163" s="16">
        <v>7882.34180000003</v>
      </c>
      <c r="F163" s="16">
        <v>7728.04800000004</v>
      </c>
      <c r="G163" s="16">
        <v>7728.04800000004</v>
      </c>
      <c r="H163" s="16">
        <v>0</v>
      </c>
      <c r="I163" s="16">
        <v>0</v>
      </c>
      <c r="J163" s="16">
        <v>0</v>
      </c>
      <c r="K163" s="16">
        <v>0</v>
      </c>
      <c r="L163" s="16">
        <v>0</v>
      </c>
      <c r="M163" s="16">
        <v>0</v>
      </c>
      <c r="N163" s="16">
        <v>38.614</v>
      </c>
      <c r="O163" s="16">
        <v>38.614</v>
      </c>
      <c r="P163" s="16">
        <v>0</v>
      </c>
      <c r="Q163" s="16">
        <v>0</v>
      </c>
      <c r="R163" s="16">
        <v>115.6798</v>
      </c>
      <c r="S163" s="16">
        <v>73.4682</v>
      </c>
      <c r="T163" s="16">
        <v>0</v>
      </c>
      <c r="U163" s="16">
        <v>42.2116</v>
      </c>
      <c r="V163" s="16">
        <v>0</v>
      </c>
      <c r="W163" s="16">
        <v>0</v>
      </c>
      <c r="X163" s="16">
        <v>0</v>
      </c>
      <c r="Y163" s="16">
        <v>0</v>
      </c>
      <c r="Z163" s="16">
        <v>0</v>
      </c>
      <c r="AE163" s="103">
        <f t="shared" si="33"/>
        <v>-9.63495949690696e-12</v>
      </c>
      <c r="AF163" s="103">
        <f t="shared" si="34"/>
        <v>0</v>
      </c>
      <c r="AG163" s="103">
        <f t="shared" si="35"/>
        <v>0</v>
      </c>
      <c r="AH163" s="103">
        <f t="shared" si="36"/>
        <v>0</v>
      </c>
      <c r="AI163" s="103">
        <f t="shared" si="37"/>
        <v>0</v>
      </c>
      <c r="AJ163" s="103">
        <f t="shared" si="38"/>
        <v>0</v>
      </c>
    </row>
    <row r="164" spans="4:36">
      <c r="D164" s="16" t="s">
        <v>863</v>
      </c>
      <c r="E164" s="16">
        <v>0</v>
      </c>
      <c r="F164" s="16">
        <v>0</v>
      </c>
      <c r="G164" s="16">
        <v>0</v>
      </c>
      <c r="H164" s="16">
        <v>0</v>
      </c>
      <c r="I164" s="16">
        <v>0</v>
      </c>
      <c r="J164" s="16">
        <v>0</v>
      </c>
      <c r="K164" s="16">
        <v>0</v>
      </c>
      <c r="L164" s="16">
        <v>0</v>
      </c>
      <c r="M164" s="16">
        <v>0</v>
      </c>
      <c r="N164" s="16">
        <v>0</v>
      </c>
      <c r="O164" s="16">
        <v>0</v>
      </c>
      <c r="P164" s="16">
        <v>0</v>
      </c>
      <c r="Q164" s="16">
        <v>0</v>
      </c>
      <c r="R164" s="16">
        <v>0</v>
      </c>
      <c r="S164" s="16">
        <v>0</v>
      </c>
      <c r="T164" s="16">
        <v>0</v>
      </c>
      <c r="U164" s="16">
        <v>0</v>
      </c>
      <c r="V164" s="16">
        <v>0</v>
      </c>
      <c r="W164" s="16">
        <v>0</v>
      </c>
      <c r="X164" s="16">
        <v>0</v>
      </c>
      <c r="Y164" s="16">
        <v>0</v>
      </c>
      <c r="Z164" s="16">
        <v>0</v>
      </c>
      <c r="AE164" s="103">
        <f t="shared" si="33"/>
        <v>0</v>
      </c>
      <c r="AF164" s="103">
        <f t="shared" si="34"/>
        <v>0</v>
      </c>
      <c r="AG164" s="103">
        <f t="shared" si="35"/>
        <v>0</v>
      </c>
      <c r="AH164" s="103">
        <f t="shared" si="36"/>
        <v>0</v>
      </c>
      <c r="AI164" s="103">
        <f t="shared" si="37"/>
        <v>0</v>
      </c>
      <c r="AJ164" s="103">
        <f t="shared" si="38"/>
        <v>0</v>
      </c>
    </row>
    <row r="165" spans="4:36">
      <c r="D165" s="16" t="s">
        <v>864</v>
      </c>
      <c r="E165" s="16">
        <v>15780.9851</v>
      </c>
      <c r="F165" s="16">
        <v>10127.0733</v>
      </c>
      <c r="G165" s="16">
        <v>10127.0733</v>
      </c>
      <c r="H165" s="16">
        <v>0</v>
      </c>
      <c r="I165" s="16">
        <v>0</v>
      </c>
      <c r="J165" s="16">
        <v>71.2029</v>
      </c>
      <c r="K165" s="16">
        <v>16.1488</v>
      </c>
      <c r="L165" s="16">
        <v>22.8112</v>
      </c>
      <c r="M165" s="16">
        <v>32.2429</v>
      </c>
      <c r="N165" s="16">
        <v>2753.588</v>
      </c>
      <c r="O165" s="16">
        <v>2753.588</v>
      </c>
      <c r="P165" s="16">
        <v>0</v>
      </c>
      <c r="Q165" s="16">
        <v>42.7372</v>
      </c>
      <c r="R165" s="16">
        <v>2741.69779999999</v>
      </c>
      <c r="S165" s="16">
        <v>61.8148</v>
      </c>
      <c r="T165" s="16">
        <v>0</v>
      </c>
      <c r="U165" s="16">
        <v>2679.88299999999</v>
      </c>
      <c r="V165" s="16">
        <v>28.3561</v>
      </c>
      <c r="W165" s="16">
        <v>28.3561</v>
      </c>
      <c r="X165" s="16">
        <v>0</v>
      </c>
      <c r="Y165" s="16">
        <v>0</v>
      </c>
      <c r="Z165" s="16">
        <v>16.3298</v>
      </c>
      <c r="AE165" s="103">
        <f t="shared" si="33"/>
        <v>9.52837808654294e-12</v>
      </c>
      <c r="AF165" s="103">
        <f t="shared" si="34"/>
        <v>0</v>
      </c>
      <c r="AG165" s="103">
        <f t="shared" si="35"/>
        <v>0</v>
      </c>
      <c r="AH165" s="103">
        <f t="shared" si="36"/>
        <v>0</v>
      </c>
      <c r="AI165" s="103">
        <f t="shared" si="37"/>
        <v>0</v>
      </c>
      <c r="AJ165" s="103">
        <f t="shared" si="38"/>
        <v>0</v>
      </c>
    </row>
    <row r="166" spans="3:58">
      <c r="C166" s="16" t="s">
        <v>865</v>
      </c>
      <c r="D166" s="16" t="s">
        <v>88</v>
      </c>
      <c r="E166" s="16">
        <v>0</v>
      </c>
      <c r="F166" s="16">
        <v>0</v>
      </c>
      <c r="G166" s="16">
        <v>0</v>
      </c>
      <c r="H166" s="16">
        <v>0</v>
      </c>
      <c r="I166" s="16">
        <v>0</v>
      </c>
      <c r="J166" s="16">
        <v>0</v>
      </c>
      <c r="K166" s="16">
        <v>0</v>
      </c>
      <c r="L166" s="16">
        <v>0</v>
      </c>
      <c r="M166" s="16">
        <v>0</v>
      </c>
      <c r="N166" s="16">
        <v>0</v>
      </c>
      <c r="O166" s="16">
        <v>0</v>
      </c>
      <c r="P166" s="16">
        <v>0</v>
      </c>
      <c r="Q166" s="16">
        <v>0</v>
      </c>
      <c r="R166" s="16">
        <v>0</v>
      </c>
      <c r="S166" s="16">
        <v>0</v>
      </c>
      <c r="T166" s="16">
        <v>0</v>
      </c>
      <c r="U166" s="16">
        <v>0</v>
      </c>
      <c r="V166" s="16">
        <v>0</v>
      </c>
      <c r="W166" s="16">
        <v>0</v>
      </c>
      <c r="X166" s="16">
        <v>0</v>
      </c>
      <c r="Y166" s="16">
        <v>0</v>
      </c>
      <c r="Z166" s="16">
        <v>0</v>
      </c>
      <c r="AE166" s="103">
        <f t="shared" si="33"/>
        <v>0</v>
      </c>
      <c r="AF166" s="103">
        <f t="shared" si="34"/>
        <v>0</v>
      </c>
      <c r="AG166" s="103">
        <f t="shared" si="35"/>
        <v>0</v>
      </c>
      <c r="AH166" s="103">
        <f t="shared" si="36"/>
        <v>0</v>
      </c>
      <c r="AI166" s="103">
        <f t="shared" si="37"/>
        <v>0</v>
      </c>
      <c r="AJ166" s="103">
        <f t="shared" si="38"/>
        <v>0</v>
      </c>
      <c r="AK166" s="16">
        <f t="shared" ref="AK166:BF166" si="50">E166-SUM(E167:E171)</f>
        <v>0</v>
      </c>
      <c r="AL166" s="16">
        <f t="shared" si="50"/>
        <v>0</v>
      </c>
      <c r="AM166" s="16">
        <f t="shared" si="50"/>
        <v>0</v>
      </c>
      <c r="AN166" s="16">
        <f t="shared" si="50"/>
        <v>0</v>
      </c>
      <c r="AO166" s="16">
        <f t="shared" si="50"/>
        <v>0</v>
      </c>
      <c r="AP166" s="16">
        <f t="shared" si="50"/>
        <v>0</v>
      </c>
      <c r="AQ166" s="16">
        <f t="shared" si="50"/>
        <v>0</v>
      </c>
      <c r="AR166" s="16">
        <f t="shared" si="50"/>
        <v>0</v>
      </c>
      <c r="AS166" s="16">
        <f t="shared" si="50"/>
        <v>0</v>
      </c>
      <c r="AT166" s="16">
        <f t="shared" si="50"/>
        <v>0</v>
      </c>
      <c r="AU166" s="16">
        <f t="shared" si="50"/>
        <v>0</v>
      </c>
      <c r="AV166" s="16">
        <f t="shared" si="50"/>
        <v>0</v>
      </c>
      <c r="AW166" s="16">
        <f t="shared" si="50"/>
        <v>0</v>
      </c>
      <c r="AX166" s="16">
        <f t="shared" si="50"/>
        <v>0</v>
      </c>
      <c r="AY166" s="16">
        <f t="shared" si="50"/>
        <v>0</v>
      </c>
      <c r="AZ166" s="16">
        <f t="shared" si="50"/>
        <v>0</v>
      </c>
      <c r="BA166" s="16">
        <f t="shared" si="50"/>
        <v>0</v>
      </c>
      <c r="BB166" s="16">
        <f t="shared" si="50"/>
        <v>0</v>
      </c>
      <c r="BC166" s="16">
        <f t="shared" si="50"/>
        <v>0</v>
      </c>
      <c r="BD166" s="16">
        <f t="shared" si="50"/>
        <v>0</v>
      </c>
      <c r="BE166" s="16">
        <f t="shared" si="50"/>
        <v>0</v>
      </c>
      <c r="BF166" s="16">
        <f t="shared" si="50"/>
        <v>0</v>
      </c>
    </row>
    <row r="167" spans="4:36">
      <c r="D167" s="16" t="s">
        <v>860</v>
      </c>
      <c r="E167" s="16">
        <v>0</v>
      </c>
      <c r="F167" s="16">
        <v>0</v>
      </c>
      <c r="G167" s="16">
        <v>0</v>
      </c>
      <c r="H167" s="16">
        <v>0</v>
      </c>
      <c r="I167" s="16">
        <v>0</v>
      </c>
      <c r="J167" s="16">
        <v>0</v>
      </c>
      <c r="K167" s="16">
        <v>0</v>
      </c>
      <c r="L167" s="16">
        <v>0</v>
      </c>
      <c r="M167" s="16">
        <v>0</v>
      </c>
      <c r="N167" s="16">
        <v>0</v>
      </c>
      <c r="O167" s="16">
        <v>0</v>
      </c>
      <c r="P167" s="16">
        <v>0</v>
      </c>
      <c r="Q167" s="16">
        <v>0</v>
      </c>
      <c r="R167" s="16">
        <v>0</v>
      </c>
      <c r="S167" s="16">
        <v>0</v>
      </c>
      <c r="T167" s="16">
        <v>0</v>
      </c>
      <c r="U167" s="16">
        <v>0</v>
      </c>
      <c r="V167" s="16">
        <v>0</v>
      </c>
      <c r="W167" s="16">
        <v>0</v>
      </c>
      <c r="X167" s="16">
        <v>0</v>
      </c>
      <c r="Y167" s="16">
        <v>0</v>
      </c>
      <c r="Z167" s="16">
        <v>0</v>
      </c>
      <c r="AE167" s="103">
        <f t="shared" si="33"/>
        <v>0</v>
      </c>
      <c r="AF167" s="103">
        <f t="shared" si="34"/>
        <v>0</v>
      </c>
      <c r="AG167" s="103">
        <f t="shared" si="35"/>
        <v>0</v>
      </c>
      <c r="AH167" s="103">
        <f t="shared" si="36"/>
        <v>0</v>
      </c>
      <c r="AI167" s="103">
        <f t="shared" si="37"/>
        <v>0</v>
      </c>
      <c r="AJ167" s="103">
        <f t="shared" si="38"/>
        <v>0</v>
      </c>
    </row>
    <row r="168" spans="4:36">
      <c r="D168" s="16" t="s">
        <v>861</v>
      </c>
      <c r="E168" s="16">
        <v>0</v>
      </c>
      <c r="F168" s="16">
        <v>0</v>
      </c>
      <c r="G168" s="16">
        <v>0</v>
      </c>
      <c r="H168" s="16">
        <v>0</v>
      </c>
      <c r="I168" s="16">
        <v>0</v>
      </c>
      <c r="J168" s="16">
        <v>0</v>
      </c>
      <c r="K168" s="16">
        <v>0</v>
      </c>
      <c r="L168" s="16">
        <v>0</v>
      </c>
      <c r="M168" s="16">
        <v>0</v>
      </c>
      <c r="N168" s="16">
        <v>0</v>
      </c>
      <c r="O168" s="16">
        <v>0</v>
      </c>
      <c r="P168" s="16">
        <v>0</v>
      </c>
      <c r="Q168" s="16">
        <v>0</v>
      </c>
      <c r="R168" s="16">
        <v>0</v>
      </c>
      <c r="S168" s="16">
        <v>0</v>
      </c>
      <c r="T168" s="16">
        <v>0</v>
      </c>
      <c r="U168" s="16">
        <v>0</v>
      </c>
      <c r="V168" s="16">
        <v>0</v>
      </c>
      <c r="W168" s="16">
        <v>0</v>
      </c>
      <c r="X168" s="16">
        <v>0</v>
      </c>
      <c r="Y168" s="16">
        <v>0</v>
      </c>
      <c r="Z168" s="16">
        <v>0</v>
      </c>
      <c r="AE168" s="103">
        <f t="shared" si="33"/>
        <v>0</v>
      </c>
      <c r="AF168" s="103">
        <f t="shared" si="34"/>
        <v>0</v>
      </c>
      <c r="AG168" s="103">
        <f t="shared" si="35"/>
        <v>0</v>
      </c>
      <c r="AH168" s="103">
        <f t="shared" si="36"/>
        <v>0</v>
      </c>
      <c r="AI168" s="103">
        <f t="shared" si="37"/>
        <v>0</v>
      </c>
      <c r="AJ168" s="103">
        <f t="shared" si="38"/>
        <v>0</v>
      </c>
    </row>
    <row r="169" spans="4:36">
      <c r="D169" s="16" t="s">
        <v>862</v>
      </c>
      <c r="E169" s="16">
        <v>0</v>
      </c>
      <c r="F169" s="16">
        <v>0</v>
      </c>
      <c r="G169" s="16">
        <v>0</v>
      </c>
      <c r="H169" s="16">
        <v>0</v>
      </c>
      <c r="I169" s="16">
        <v>0</v>
      </c>
      <c r="J169" s="16">
        <v>0</v>
      </c>
      <c r="K169" s="16">
        <v>0</v>
      </c>
      <c r="L169" s="16">
        <v>0</v>
      </c>
      <c r="M169" s="16">
        <v>0</v>
      </c>
      <c r="N169" s="16">
        <v>0</v>
      </c>
      <c r="O169" s="16">
        <v>0</v>
      </c>
      <c r="P169" s="16">
        <v>0</v>
      </c>
      <c r="Q169" s="16">
        <v>0</v>
      </c>
      <c r="R169" s="16">
        <v>0</v>
      </c>
      <c r="S169" s="16">
        <v>0</v>
      </c>
      <c r="T169" s="16">
        <v>0</v>
      </c>
      <c r="U169" s="16">
        <v>0</v>
      </c>
      <c r="V169" s="16">
        <v>0</v>
      </c>
      <c r="W169" s="16">
        <v>0</v>
      </c>
      <c r="X169" s="16">
        <v>0</v>
      </c>
      <c r="Y169" s="16">
        <v>0</v>
      </c>
      <c r="Z169" s="16">
        <v>0</v>
      </c>
      <c r="AE169" s="103">
        <f t="shared" si="33"/>
        <v>0</v>
      </c>
      <c r="AF169" s="103">
        <f t="shared" si="34"/>
        <v>0</v>
      </c>
      <c r="AG169" s="103">
        <f t="shared" si="35"/>
        <v>0</v>
      </c>
      <c r="AH169" s="103">
        <f t="shared" si="36"/>
        <v>0</v>
      </c>
      <c r="AI169" s="103">
        <f t="shared" si="37"/>
        <v>0</v>
      </c>
      <c r="AJ169" s="103">
        <f t="shared" si="38"/>
        <v>0</v>
      </c>
    </row>
    <row r="170" spans="4:36">
      <c r="D170" s="16" t="s">
        <v>863</v>
      </c>
      <c r="E170" s="16">
        <v>0</v>
      </c>
      <c r="F170" s="16">
        <v>0</v>
      </c>
      <c r="G170" s="16">
        <v>0</v>
      </c>
      <c r="H170" s="16">
        <v>0</v>
      </c>
      <c r="I170" s="16">
        <v>0</v>
      </c>
      <c r="J170" s="16">
        <v>0</v>
      </c>
      <c r="K170" s="16">
        <v>0</v>
      </c>
      <c r="L170" s="16">
        <v>0</v>
      </c>
      <c r="M170" s="16">
        <v>0</v>
      </c>
      <c r="N170" s="16">
        <v>0</v>
      </c>
      <c r="O170" s="16">
        <v>0</v>
      </c>
      <c r="P170" s="16">
        <v>0</v>
      </c>
      <c r="Q170" s="16">
        <v>0</v>
      </c>
      <c r="R170" s="16">
        <v>0</v>
      </c>
      <c r="S170" s="16">
        <v>0</v>
      </c>
      <c r="T170" s="16">
        <v>0</v>
      </c>
      <c r="U170" s="16">
        <v>0</v>
      </c>
      <c r="V170" s="16">
        <v>0</v>
      </c>
      <c r="W170" s="16">
        <v>0</v>
      </c>
      <c r="X170" s="16">
        <v>0</v>
      </c>
      <c r="Y170" s="16">
        <v>0</v>
      </c>
      <c r="Z170" s="16">
        <v>0</v>
      </c>
      <c r="AE170" s="103">
        <f t="shared" si="33"/>
        <v>0</v>
      </c>
      <c r="AF170" s="103">
        <f t="shared" si="34"/>
        <v>0</v>
      </c>
      <c r="AG170" s="103">
        <f t="shared" si="35"/>
        <v>0</v>
      </c>
      <c r="AH170" s="103">
        <f t="shared" si="36"/>
        <v>0</v>
      </c>
      <c r="AI170" s="103">
        <f t="shared" si="37"/>
        <v>0</v>
      </c>
      <c r="AJ170" s="103">
        <f t="shared" si="38"/>
        <v>0</v>
      </c>
    </row>
    <row r="171" spans="4:36">
      <c r="D171" s="16" t="s">
        <v>864</v>
      </c>
      <c r="E171" s="16">
        <v>0</v>
      </c>
      <c r="F171" s="16">
        <v>0</v>
      </c>
      <c r="G171" s="16">
        <v>0</v>
      </c>
      <c r="H171" s="16">
        <v>0</v>
      </c>
      <c r="I171" s="16">
        <v>0</v>
      </c>
      <c r="J171" s="16">
        <v>0</v>
      </c>
      <c r="K171" s="16">
        <v>0</v>
      </c>
      <c r="L171" s="16">
        <v>0</v>
      </c>
      <c r="M171" s="16">
        <v>0</v>
      </c>
      <c r="N171" s="16">
        <v>0</v>
      </c>
      <c r="O171" s="16">
        <v>0</v>
      </c>
      <c r="P171" s="16">
        <v>0</v>
      </c>
      <c r="Q171" s="16">
        <v>0</v>
      </c>
      <c r="R171" s="16">
        <v>0</v>
      </c>
      <c r="S171" s="16">
        <v>0</v>
      </c>
      <c r="T171" s="16">
        <v>0</v>
      </c>
      <c r="U171" s="16">
        <v>0</v>
      </c>
      <c r="V171" s="16">
        <v>0</v>
      </c>
      <c r="W171" s="16">
        <v>0</v>
      </c>
      <c r="X171" s="16">
        <v>0</v>
      </c>
      <c r="Y171" s="16">
        <v>0</v>
      </c>
      <c r="Z171" s="16">
        <v>0</v>
      </c>
      <c r="AE171" s="103">
        <f t="shared" si="33"/>
        <v>0</v>
      </c>
      <c r="AF171" s="103">
        <f t="shared" si="34"/>
        <v>0</v>
      </c>
      <c r="AG171" s="103">
        <f t="shared" si="35"/>
        <v>0</v>
      </c>
      <c r="AH171" s="103">
        <f t="shared" si="36"/>
        <v>0</v>
      </c>
      <c r="AI171" s="103">
        <f t="shared" si="37"/>
        <v>0</v>
      </c>
      <c r="AJ171" s="103">
        <f t="shared" si="38"/>
        <v>0</v>
      </c>
    </row>
    <row r="172" spans="3:58">
      <c r="C172" s="16" t="s">
        <v>866</v>
      </c>
      <c r="D172" s="16" t="s">
        <v>88</v>
      </c>
      <c r="E172" s="16">
        <v>20999.4817000001</v>
      </c>
      <c r="F172" s="16">
        <v>17926.1506000001</v>
      </c>
      <c r="G172" s="16">
        <v>17926.1506000001</v>
      </c>
      <c r="H172" s="16">
        <v>0</v>
      </c>
      <c r="I172" s="16">
        <v>0.2515</v>
      </c>
      <c r="J172" s="16">
        <v>71.2029</v>
      </c>
      <c r="K172" s="16">
        <v>16.1488</v>
      </c>
      <c r="L172" s="16">
        <v>22.8112</v>
      </c>
      <c r="M172" s="16">
        <v>32.2429</v>
      </c>
      <c r="N172" s="16">
        <v>2644.8334</v>
      </c>
      <c r="O172" s="16">
        <v>2644.8334</v>
      </c>
      <c r="P172" s="16">
        <v>0</v>
      </c>
      <c r="Q172" s="16">
        <v>42.7372</v>
      </c>
      <c r="R172" s="16">
        <v>269.6202</v>
      </c>
      <c r="S172" s="16">
        <v>135.2098</v>
      </c>
      <c r="T172" s="16">
        <v>0</v>
      </c>
      <c r="U172" s="16">
        <v>134.4104</v>
      </c>
      <c r="V172" s="16">
        <v>28.3561</v>
      </c>
      <c r="W172" s="16">
        <v>28.3561</v>
      </c>
      <c r="X172" s="16">
        <v>0</v>
      </c>
      <c r="Y172" s="16">
        <v>0</v>
      </c>
      <c r="Z172" s="16">
        <v>16.3298</v>
      </c>
      <c r="AE172" s="103">
        <f t="shared" si="33"/>
        <v>-1.91846538655227e-13</v>
      </c>
      <c r="AF172" s="103">
        <f t="shared" si="34"/>
        <v>0</v>
      </c>
      <c r="AG172" s="103">
        <f t="shared" si="35"/>
        <v>0</v>
      </c>
      <c r="AH172" s="103">
        <f t="shared" si="36"/>
        <v>0</v>
      </c>
      <c r="AI172" s="103">
        <f t="shared" si="37"/>
        <v>0</v>
      </c>
      <c r="AJ172" s="103">
        <f t="shared" si="38"/>
        <v>0</v>
      </c>
      <c r="AK172" s="16">
        <f t="shared" ref="AK172:BF172" si="51">E172-SUM(E173:E177)</f>
        <v>6.91215973347425e-11</v>
      </c>
      <c r="AL172" s="16">
        <f t="shared" si="51"/>
        <v>6.18456397205591e-11</v>
      </c>
      <c r="AM172" s="16">
        <f t="shared" si="51"/>
        <v>6.18456397205591e-11</v>
      </c>
      <c r="AN172" s="16">
        <f t="shared" si="51"/>
        <v>0</v>
      </c>
      <c r="AO172" s="16">
        <f t="shared" si="51"/>
        <v>0</v>
      </c>
      <c r="AP172" s="16">
        <f t="shared" si="51"/>
        <v>0</v>
      </c>
      <c r="AQ172" s="16">
        <f t="shared" si="51"/>
        <v>0</v>
      </c>
      <c r="AR172" s="16">
        <f t="shared" si="51"/>
        <v>0</v>
      </c>
      <c r="AS172" s="16">
        <f t="shared" si="51"/>
        <v>0</v>
      </c>
      <c r="AT172" s="16">
        <f t="shared" si="51"/>
        <v>0</v>
      </c>
      <c r="AU172" s="16">
        <f t="shared" si="51"/>
        <v>0</v>
      </c>
      <c r="AV172" s="16">
        <f t="shared" si="51"/>
        <v>0</v>
      </c>
      <c r="AW172" s="16">
        <f t="shared" si="51"/>
        <v>0</v>
      </c>
      <c r="AX172" s="16">
        <f t="shared" si="51"/>
        <v>0</v>
      </c>
      <c r="AY172" s="16">
        <f t="shared" si="51"/>
        <v>0</v>
      </c>
      <c r="AZ172" s="16">
        <f t="shared" si="51"/>
        <v>0</v>
      </c>
      <c r="BA172" s="16">
        <f t="shared" si="51"/>
        <v>0</v>
      </c>
      <c r="BB172" s="16">
        <f t="shared" si="51"/>
        <v>0</v>
      </c>
      <c r="BC172" s="16">
        <f t="shared" si="51"/>
        <v>0</v>
      </c>
      <c r="BD172" s="16">
        <f t="shared" si="51"/>
        <v>0</v>
      </c>
      <c r="BE172" s="16">
        <f t="shared" si="51"/>
        <v>0</v>
      </c>
      <c r="BF172" s="16">
        <f t="shared" si="51"/>
        <v>0</v>
      </c>
    </row>
    <row r="173" spans="4:36">
      <c r="D173" s="16" t="s">
        <v>860</v>
      </c>
      <c r="E173" s="16">
        <v>71.3931</v>
      </c>
      <c r="F173" s="16">
        <v>71.1416</v>
      </c>
      <c r="G173" s="16">
        <v>71.1416</v>
      </c>
      <c r="H173" s="16">
        <v>0</v>
      </c>
      <c r="I173" s="16">
        <v>0.2515</v>
      </c>
      <c r="J173" s="16">
        <v>0</v>
      </c>
      <c r="K173" s="16">
        <v>0</v>
      </c>
      <c r="L173" s="16">
        <v>0</v>
      </c>
      <c r="M173" s="16">
        <v>0</v>
      </c>
      <c r="N173" s="16">
        <v>0</v>
      </c>
      <c r="O173" s="16">
        <v>0</v>
      </c>
      <c r="P173" s="16">
        <v>0</v>
      </c>
      <c r="Q173" s="16">
        <v>0</v>
      </c>
      <c r="R173" s="16">
        <v>0</v>
      </c>
      <c r="S173" s="16">
        <v>0</v>
      </c>
      <c r="T173" s="16">
        <v>0</v>
      </c>
      <c r="U173" s="16">
        <v>0</v>
      </c>
      <c r="V173" s="16">
        <v>0</v>
      </c>
      <c r="W173" s="16">
        <v>0</v>
      </c>
      <c r="X173" s="16">
        <v>0</v>
      </c>
      <c r="Y173" s="16">
        <v>0</v>
      </c>
      <c r="Z173" s="16">
        <v>0</v>
      </c>
      <c r="AE173" s="103">
        <f t="shared" ref="AE173:AE236" si="52">E173-F173-I173-J173-N173-R173-V173-Z173-Q173</f>
        <v>7.16093850883226e-15</v>
      </c>
      <c r="AF173" s="103">
        <f t="shared" ref="AF173:AF236" si="53">F173-G173-H173</f>
        <v>0</v>
      </c>
      <c r="AG173" s="103">
        <f t="shared" ref="AG173:AG236" si="54">J173-K173-L173-M173</f>
        <v>0</v>
      </c>
      <c r="AH173" s="103">
        <f t="shared" ref="AH173:AH236" si="55">N173-O173-P173</f>
        <v>0</v>
      </c>
      <c r="AI173" s="103">
        <f t="shared" ref="AI173:AI236" si="56">R173-S173-T173-U173</f>
        <v>0</v>
      </c>
      <c r="AJ173" s="103">
        <f t="shared" ref="AJ173:AJ236" si="57">V173-W173-X173-Y173</f>
        <v>0</v>
      </c>
    </row>
    <row r="174" spans="4:36">
      <c r="D174" s="16" t="s">
        <v>861</v>
      </c>
      <c r="E174" s="16">
        <v>0</v>
      </c>
      <c r="F174" s="16">
        <v>0</v>
      </c>
      <c r="G174" s="16">
        <v>0</v>
      </c>
      <c r="H174" s="16">
        <v>0</v>
      </c>
      <c r="I174" s="16">
        <v>0</v>
      </c>
      <c r="J174" s="16">
        <v>0</v>
      </c>
      <c r="K174" s="16">
        <v>0</v>
      </c>
      <c r="L174" s="16">
        <v>0</v>
      </c>
      <c r="M174" s="16">
        <v>0</v>
      </c>
      <c r="N174" s="16">
        <v>0</v>
      </c>
      <c r="O174" s="16">
        <v>0</v>
      </c>
      <c r="P174" s="16">
        <v>0</v>
      </c>
      <c r="Q174" s="16">
        <v>0</v>
      </c>
      <c r="R174" s="16">
        <v>0</v>
      </c>
      <c r="S174" s="16">
        <v>0</v>
      </c>
      <c r="T174" s="16">
        <v>0</v>
      </c>
      <c r="U174" s="16">
        <v>0</v>
      </c>
      <c r="V174" s="16">
        <v>0</v>
      </c>
      <c r="W174" s="16">
        <v>0</v>
      </c>
      <c r="X174" s="16">
        <v>0</v>
      </c>
      <c r="Y174" s="16">
        <v>0</v>
      </c>
      <c r="Z174" s="16">
        <v>0</v>
      </c>
      <c r="AE174" s="103">
        <f t="shared" si="52"/>
        <v>0</v>
      </c>
      <c r="AF174" s="103">
        <f t="shared" si="53"/>
        <v>0</v>
      </c>
      <c r="AG174" s="103">
        <f t="shared" si="54"/>
        <v>0</v>
      </c>
      <c r="AH174" s="103">
        <f t="shared" si="55"/>
        <v>0</v>
      </c>
      <c r="AI174" s="103">
        <f t="shared" si="56"/>
        <v>0</v>
      </c>
      <c r="AJ174" s="103">
        <f t="shared" si="57"/>
        <v>0</v>
      </c>
    </row>
    <row r="175" spans="4:36">
      <c r="D175" s="16" t="s">
        <v>862</v>
      </c>
      <c r="E175" s="16">
        <v>7881.71460000003</v>
      </c>
      <c r="F175" s="16">
        <v>7728.04800000004</v>
      </c>
      <c r="G175" s="16">
        <v>7728.04800000004</v>
      </c>
      <c r="H175" s="16">
        <v>0</v>
      </c>
      <c r="I175" s="16">
        <v>0</v>
      </c>
      <c r="J175" s="16">
        <v>0</v>
      </c>
      <c r="K175" s="16">
        <v>0</v>
      </c>
      <c r="L175" s="16">
        <v>0</v>
      </c>
      <c r="M175" s="16">
        <v>0</v>
      </c>
      <c r="N175" s="16">
        <v>37.9868</v>
      </c>
      <c r="O175" s="16">
        <v>37.9868</v>
      </c>
      <c r="P175" s="16">
        <v>0</v>
      </c>
      <c r="Q175" s="16">
        <v>0</v>
      </c>
      <c r="R175" s="16">
        <v>115.6798</v>
      </c>
      <c r="S175" s="16">
        <v>73.4682</v>
      </c>
      <c r="T175" s="16">
        <v>0</v>
      </c>
      <c r="U175" s="16">
        <v>42.2116</v>
      </c>
      <c r="V175" s="16">
        <v>0</v>
      </c>
      <c r="W175" s="16">
        <v>0</v>
      </c>
      <c r="X175" s="16">
        <v>0</v>
      </c>
      <c r="Y175" s="16">
        <v>0</v>
      </c>
      <c r="Z175" s="16">
        <v>0</v>
      </c>
      <c r="AE175" s="103">
        <f t="shared" si="52"/>
        <v>-9.53548351390054e-12</v>
      </c>
      <c r="AF175" s="103">
        <f t="shared" si="53"/>
        <v>0</v>
      </c>
      <c r="AG175" s="103">
        <f t="shared" si="54"/>
        <v>0</v>
      </c>
      <c r="AH175" s="103">
        <f t="shared" si="55"/>
        <v>0</v>
      </c>
      <c r="AI175" s="103">
        <f t="shared" si="56"/>
        <v>0</v>
      </c>
      <c r="AJ175" s="103">
        <f t="shared" si="57"/>
        <v>0</v>
      </c>
    </row>
    <row r="176" spans="4:36">
      <c r="D176" s="16" t="s">
        <v>863</v>
      </c>
      <c r="E176" s="16">
        <v>0</v>
      </c>
      <c r="F176" s="16">
        <v>0</v>
      </c>
      <c r="G176" s="16">
        <v>0</v>
      </c>
      <c r="H176" s="16">
        <v>0</v>
      </c>
      <c r="I176" s="16">
        <v>0</v>
      </c>
      <c r="J176" s="16">
        <v>0</v>
      </c>
      <c r="K176" s="16">
        <v>0</v>
      </c>
      <c r="L176" s="16">
        <v>0</v>
      </c>
      <c r="M176" s="16">
        <v>0</v>
      </c>
      <c r="N176" s="16">
        <v>0</v>
      </c>
      <c r="O176" s="16">
        <v>0</v>
      </c>
      <c r="P176" s="16">
        <v>0</v>
      </c>
      <c r="Q176" s="16">
        <v>0</v>
      </c>
      <c r="R176" s="16">
        <v>0</v>
      </c>
      <c r="S176" s="16">
        <v>0</v>
      </c>
      <c r="T176" s="16">
        <v>0</v>
      </c>
      <c r="U176" s="16">
        <v>0</v>
      </c>
      <c r="V176" s="16">
        <v>0</v>
      </c>
      <c r="W176" s="16">
        <v>0</v>
      </c>
      <c r="X176" s="16">
        <v>0</v>
      </c>
      <c r="Y176" s="16">
        <v>0</v>
      </c>
      <c r="Z176" s="16">
        <v>0</v>
      </c>
      <c r="AE176" s="103">
        <f t="shared" si="52"/>
        <v>0</v>
      </c>
      <c r="AF176" s="103">
        <f t="shared" si="53"/>
        <v>0</v>
      </c>
      <c r="AG176" s="103">
        <f t="shared" si="54"/>
        <v>0</v>
      </c>
      <c r="AH176" s="103">
        <f t="shared" si="55"/>
        <v>0</v>
      </c>
      <c r="AI176" s="103">
        <f t="shared" si="56"/>
        <v>0</v>
      </c>
      <c r="AJ176" s="103">
        <f t="shared" si="57"/>
        <v>0</v>
      </c>
    </row>
    <row r="177" spans="4:36">
      <c r="D177" s="16" t="s">
        <v>864</v>
      </c>
      <c r="E177" s="16">
        <v>13046.374</v>
      </c>
      <c r="F177" s="16">
        <v>10126.961</v>
      </c>
      <c r="G177" s="16">
        <v>10126.961</v>
      </c>
      <c r="H177" s="16">
        <v>0</v>
      </c>
      <c r="I177" s="16">
        <v>0</v>
      </c>
      <c r="J177" s="16">
        <v>71.2029</v>
      </c>
      <c r="K177" s="16">
        <v>16.1488</v>
      </c>
      <c r="L177" s="16">
        <v>22.8112</v>
      </c>
      <c r="M177" s="16">
        <v>32.2429</v>
      </c>
      <c r="N177" s="16">
        <v>2606.8466</v>
      </c>
      <c r="O177" s="16">
        <v>2606.8466</v>
      </c>
      <c r="P177" s="16">
        <v>0</v>
      </c>
      <c r="Q177" s="16">
        <v>42.7372</v>
      </c>
      <c r="R177" s="16">
        <v>153.9404</v>
      </c>
      <c r="S177" s="16">
        <v>61.7416</v>
      </c>
      <c r="T177" s="16">
        <v>0</v>
      </c>
      <c r="U177" s="16">
        <v>92.1988</v>
      </c>
      <c r="V177" s="16">
        <v>28.3561</v>
      </c>
      <c r="W177" s="16">
        <v>28.3561</v>
      </c>
      <c r="X177" s="16">
        <v>0</v>
      </c>
      <c r="Y177" s="16">
        <v>0</v>
      </c>
      <c r="Z177" s="16">
        <v>16.3298</v>
      </c>
      <c r="AE177" s="103">
        <f t="shared" si="52"/>
        <v>3.76587649952853e-13</v>
      </c>
      <c r="AF177" s="103">
        <f t="shared" si="53"/>
        <v>0</v>
      </c>
      <c r="AG177" s="103">
        <f t="shared" si="54"/>
        <v>0</v>
      </c>
      <c r="AH177" s="103">
        <f t="shared" si="55"/>
        <v>0</v>
      </c>
      <c r="AI177" s="103">
        <f t="shared" si="56"/>
        <v>0</v>
      </c>
      <c r="AJ177" s="103">
        <f t="shared" si="57"/>
        <v>0</v>
      </c>
    </row>
    <row r="178" spans="3:58">
      <c r="C178" s="16" t="s">
        <v>867</v>
      </c>
      <c r="D178" s="16" t="s">
        <v>88</v>
      </c>
      <c r="E178" s="16">
        <v>2976.38679999999</v>
      </c>
      <c r="F178" s="16">
        <v>224.1444</v>
      </c>
      <c r="G178" s="16">
        <v>224.1444</v>
      </c>
      <c r="H178" s="16">
        <v>0</v>
      </c>
      <c r="I178" s="16">
        <v>14.2319</v>
      </c>
      <c r="J178" s="16">
        <v>2.3221</v>
      </c>
      <c r="K178" s="16">
        <v>0</v>
      </c>
      <c r="L178" s="16">
        <v>2.3221</v>
      </c>
      <c r="M178" s="16">
        <v>0</v>
      </c>
      <c r="N178" s="16">
        <v>147.3686</v>
      </c>
      <c r="O178" s="16">
        <v>147.3686</v>
      </c>
      <c r="P178" s="16">
        <v>0</v>
      </c>
      <c r="Q178" s="16">
        <v>0</v>
      </c>
      <c r="R178" s="16">
        <v>2588.31979999999</v>
      </c>
      <c r="S178" s="16">
        <v>0.6356</v>
      </c>
      <c r="T178" s="16">
        <v>0</v>
      </c>
      <c r="U178" s="16">
        <v>2587.68419999999</v>
      </c>
      <c r="V178" s="16">
        <v>0</v>
      </c>
      <c r="W178" s="16">
        <v>0</v>
      </c>
      <c r="X178" s="16">
        <v>0</v>
      </c>
      <c r="Y178" s="16">
        <v>0</v>
      </c>
      <c r="Z178" s="16">
        <v>0</v>
      </c>
      <c r="AE178" s="103">
        <f t="shared" si="52"/>
        <v>0</v>
      </c>
      <c r="AF178" s="103">
        <f t="shared" si="53"/>
        <v>0</v>
      </c>
      <c r="AG178" s="103">
        <f t="shared" si="54"/>
        <v>0</v>
      </c>
      <c r="AH178" s="103">
        <f t="shared" si="55"/>
        <v>0</v>
      </c>
      <c r="AI178" s="103">
        <f t="shared" si="56"/>
        <v>0</v>
      </c>
      <c r="AJ178" s="103">
        <f t="shared" si="57"/>
        <v>0</v>
      </c>
      <c r="AK178" s="16">
        <f t="shared" ref="AK178:BF178" si="58">E178-SUM(E179:E183)</f>
        <v>0</v>
      </c>
      <c r="AL178" s="16">
        <f t="shared" si="58"/>
        <v>0</v>
      </c>
      <c r="AM178" s="16">
        <f t="shared" si="58"/>
        <v>0</v>
      </c>
      <c r="AN178" s="16">
        <f t="shared" si="58"/>
        <v>0</v>
      </c>
      <c r="AO178" s="16">
        <f t="shared" si="58"/>
        <v>0</v>
      </c>
      <c r="AP178" s="16">
        <f t="shared" si="58"/>
        <v>0</v>
      </c>
      <c r="AQ178" s="16">
        <f t="shared" si="58"/>
        <v>0</v>
      </c>
      <c r="AR178" s="16">
        <f t="shared" si="58"/>
        <v>0</v>
      </c>
      <c r="AS178" s="16">
        <f t="shared" si="58"/>
        <v>0</v>
      </c>
      <c r="AT178" s="16">
        <f t="shared" si="58"/>
        <v>0</v>
      </c>
      <c r="AU178" s="16">
        <f t="shared" si="58"/>
        <v>0</v>
      </c>
      <c r="AV178" s="16">
        <f t="shared" si="58"/>
        <v>0</v>
      </c>
      <c r="AW178" s="16">
        <f t="shared" si="58"/>
        <v>0</v>
      </c>
      <c r="AX178" s="16">
        <f t="shared" si="58"/>
        <v>0</v>
      </c>
      <c r="AY178" s="16">
        <f t="shared" si="58"/>
        <v>0</v>
      </c>
      <c r="AZ178" s="16">
        <f t="shared" si="58"/>
        <v>0</v>
      </c>
      <c r="BA178" s="16">
        <f t="shared" si="58"/>
        <v>0</v>
      </c>
      <c r="BB178" s="16">
        <f t="shared" si="58"/>
        <v>0</v>
      </c>
      <c r="BC178" s="16">
        <f t="shared" si="58"/>
        <v>0</v>
      </c>
      <c r="BD178" s="16">
        <f t="shared" si="58"/>
        <v>0</v>
      </c>
      <c r="BE178" s="16">
        <f t="shared" si="58"/>
        <v>0</v>
      </c>
      <c r="BF178" s="16">
        <f t="shared" si="58"/>
        <v>0</v>
      </c>
    </row>
    <row r="179" spans="4:36">
      <c r="D179" s="16" t="s">
        <v>860</v>
      </c>
      <c r="E179" s="16">
        <v>241.1485</v>
      </c>
      <c r="F179" s="16">
        <v>224.0321</v>
      </c>
      <c r="G179" s="16">
        <v>224.0321</v>
      </c>
      <c r="H179" s="16">
        <v>0</v>
      </c>
      <c r="I179" s="16">
        <v>14.2319</v>
      </c>
      <c r="J179" s="16">
        <v>2.3221</v>
      </c>
      <c r="K179" s="16">
        <v>0</v>
      </c>
      <c r="L179" s="16">
        <v>2.3221</v>
      </c>
      <c r="M179" s="16">
        <v>0</v>
      </c>
      <c r="N179" s="16">
        <v>0</v>
      </c>
      <c r="O179" s="16">
        <v>0</v>
      </c>
      <c r="P179" s="16">
        <v>0</v>
      </c>
      <c r="Q179" s="16">
        <v>0</v>
      </c>
      <c r="R179" s="16">
        <v>0.5624</v>
      </c>
      <c r="S179" s="16">
        <v>0.5624</v>
      </c>
      <c r="T179" s="16">
        <v>0</v>
      </c>
      <c r="U179" s="16">
        <v>0</v>
      </c>
      <c r="V179" s="16">
        <v>0</v>
      </c>
      <c r="W179" s="16">
        <v>0</v>
      </c>
      <c r="X179" s="16">
        <v>0</v>
      </c>
      <c r="Y179" s="16">
        <v>0</v>
      </c>
      <c r="Z179" s="16">
        <v>0</v>
      </c>
      <c r="AE179" s="103">
        <f t="shared" si="52"/>
        <v>-6.66133814775094e-16</v>
      </c>
      <c r="AF179" s="103">
        <f t="shared" si="53"/>
        <v>0</v>
      </c>
      <c r="AG179" s="103">
        <f t="shared" si="54"/>
        <v>0</v>
      </c>
      <c r="AH179" s="103">
        <f t="shared" si="55"/>
        <v>0</v>
      </c>
      <c r="AI179" s="103">
        <f t="shared" si="56"/>
        <v>0</v>
      </c>
      <c r="AJ179" s="103">
        <f t="shared" si="57"/>
        <v>0</v>
      </c>
    </row>
    <row r="180" spans="4:36">
      <c r="D180" s="16" t="s">
        <v>861</v>
      </c>
      <c r="E180" s="16">
        <v>0</v>
      </c>
      <c r="F180" s="16">
        <v>0</v>
      </c>
      <c r="G180" s="16">
        <v>0</v>
      </c>
      <c r="H180" s="16">
        <v>0</v>
      </c>
      <c r="I180" s="16">
        <v>0</v>
      </c>
      <c r="J180" s="16">
        <v>0</v>
      </c>
      <c r="K180" s="16">
        <v>0</v>
      </c>
      <c r="L180" s="16">
        <v>0</v>
      </c>
      <c r="M180" s="16">
        <v>0</v>
      </c>
      <c r="N180" s="16">
        <v>0</v>
      </c>
      <c r="O180" s="16">
        <v>0</v>
      </c>
      <c r="P180" s="16">
        <v>0</v>
      </c>
      <c r="Q180" s="16">
        <v>0</v>
      </c>
      <c r="R180" s="16">
        <v>0</v>
      </c>
      <c r="S180" s="16">
        <v>0</v>
      </c>
      <c r="T180" s="16">
        <v>0</v>
      </c>
      <c r="U180" s="16">
        <v>0</v>
      </c>
      <c r="V180" s="16">
        <v>0</v>
      </c>
      <c r="W180" s="16">
        <v>0</v>
      </c>
      <c r="X180" s="16">
        <v>0</v>
      </c>
      <c r="Y180" s="16">
        <v>0</v>
      </c>
      <c r="Z180" s="16">
        <v>0</v>
      </c>
      <c r="AE180" s="103">
        <f t="shared" si="52"/>
        <v>0</v>
      </c>
      <c r="AF180" s="103">
        <f t="shared" si="53"/>
        <v>0</v>
      </c>
      <c r="AG180" s="103">
        <f t="shared" si="54"/>
        <v>0</v>
      </c>
      <c r="AH180" s="103">
        <f t="shared" si="55"/>
        <v>0</v>
      </c>
      <c r="AI180" s="103">
        <f t="shared" si="56"/>
        <v>0</v>
      </c>
      <c r="AJ180" s="103">
        <f t="shared" si="57"/>
        <v>0</v>
      </c>
    </row>
    <row r="181" spans="4:36">
      <c r="D181" s="16" t="s">
        <v>862</v>
      </c>
      <c r="E181" s="16">
        <v>0.6272</v>
      </c>
      <c r="F181" s="16">
        <v>0</v>
      </c>
      <c r="G181" s="16">
        <v>0</v>
      </c>
      <c r="H181" s="16">
        <v>0</v>
      </c>
      <c r="I181" s="16">
        <v>0</v>
      </c>
      <c r="J181" s="16">
        <v>0</v>
      </c>
      <c r="K181" s="16">
        <v>0</v>
      </c>
      <c r="L181" s="16">
        <v>0</v>
      </c>
      <c r="M181" s="16">
        <v>0</v>
      </c>
      <c r="N181" s="16">
        <v>0.6272</v>
      </c>
      <c r="O181" s="16">
        <v>0.6272</v>
      </c>
      <c r="P181" s="16">
        <v>0</v>
      </c>
      <c r="Q181" s="16">
        <v>0</v>
      </c>
      <c r="R181" s="16">
        <v>0</v>
      </c>
      <c r="S181" s="16">
        <v>0</v>
      </c>
      <c r="T181" s="16">
        <v>0</v>
      </c>
      <c r="U181" s="16">
        <v>0</v>
      </c>
      <c r="V181" s="16">
        <v>0</v>
      </c>
      <c r="W181" s="16">
        <v>0</v>
      </c>
      <c r="X181" s="16">
        <v>0</v>
      </c>
      <c r="Y181" s="16">
        <v>0</v>
      </c>
      <c r="Z181" s="16">
        <v>0</v>
      </c>
      <c r="AE181" s="103">
        <f t="shared" si="52"/>
        <v>0</v>
      </c>
      <c r="AF181" s="103">
        <f t="shared" si="53"/>
        <v>0</v>
      </c>
      <c r="AG181" s="103">
        <f t="shared" si="54"/>
        <v>0</v>
      </c>
      <c r="AH181" s="103">
        <f t="shared" si="55"/>
        <v>0</v>
      </c>
      <c r="AI181" s="103">
        <f t="shared" si="56"/>
        <v>0</v>
      </c>
      <c r="AJ181" s="103">
        <f t="shared" si="57"/>
        <v>0</v>
      </c>
    </row>
    <row r="182" spans="4:36">
      <c r="D182" s="16" t="s">
        <v>863</v>
      </c>
      <c r="E182" s="16">
        <v>0</v>
      </c>
      <c r="F182" s="16">
        <v>0</v>
      </c>
      <c r="G182" s="16">
        <v>0</v>
      </c>
      <c r="H182" s="16">
        <v>0</v>
      </c>
      <c r="I182" s="16">
        <v>0</v>
      </c>
      <c r="J182" s="16">
        <v>0</v>
      </c>
      <c r="K182" s="16">
        <v>0</v>
      </c>
      <c r="L182" s="16">
        <v>0</v>
      </c>
      <c r="M182" s="16">
        <v>0</v>
      </c>
      <c r="N182" s="16">
        <v>0</v>
      </c>
      <c r="O182" s="16">
        <v>0</v>
      </c>
      <c r="P182" s="16">
        <v>0</v>
      </c>
      <c r="Q182" s="16">
        <v>0</v>
      </c>
      <c r="R182" s="16">
        <v>0</v>
      </c>
      <c r="S182" s="16">
        <v>0</v>
      </c>
      <c r="T182" s="16">
        <v>0</v>
      </c>
      <c r="U182" s="16">
        <v>0</v>
      </c>
      <c r="V182" s="16">
        <v>0</v>
      </c>
      <c r="W182" s="16">
        <v>0</v>
      </c>
      <c r="X182" s="16">
        <v>0</v>
      </c>
      <c r="Y182" s="16">
        <v>0</v>
      </c>
      <c r="Z182" s="16">
        <v>0</v>
      </c>
      <c r="AE182" s="103">
        <f t="shared" si="52"/>
        <v>0</v>
      </c>
      <c r="AF182" s="103">
        <f t="shared" si="53"/>
        <v>0</v>
      </c>
      <c r="AG182" s="103">
        <f t="shared" si="54"/>
        <v>0</v>
      </c>
      <c r="AH182" s="103">
        <f t="shared" si="55"/>
        <v>0</v>
      </c>
      <c r="AI182" s="103">
        <f t="shared" si="56"/>
        <v>0</v>
      </c>
      <c r="AJ182" s="103">
        <f t="shared" si="57"/>
        <v>0</v>
      </c>
    </row>
    <row r="183" spans="4:36">
      <c r="D183" s="16" t="s">
        <v>864</v>
      </c>
      <c r="E183" s="16">
        <v>2734.61109999999</v>
      </c>
      <c r="F183" s="16">
        <v>0.1123</v>
      </c>
      <c r="G183" s="16">
        <v>0.1123</v>
      </c>
      <c r="H183" s="16">
        <v>0</v>
      </c>
      <c r="I183" s="16">
        <v>0</v>
      </c>
      <c r="J183" s="16">
        <v>0</v>
      </c>
      <c r="K183" s="16">
        <v>0</v>
      </c>
      <c r="L183" s="16">
        <v>0</v>
      </c>
      <c r="M183" s="16">
        <v>0</v>
      </c>
      <c r="N183" s="16">
        <v>146.7414</v>
      </c>
      <c r="O183" s="16">
        <v>146.7414</v>
      </c>
      <c r="P183" s="16">
        <v>0</v>
      </c>
      <c r="Q183" s="16">
        <v>0</v>
      </c>
      <c r="R183" s="16">
        <v>2587.75739999999</v>
      </c>
      <c r="S183" s="16">
        <v>0.0732</v>
      </c>
      <c r="T183" s="16">
        <v>0</v>
      </c>
      <c r="U183" s="16">
        <v>2587.68419999999</v>
      </c>
      <c r="V183" s="16">
        <v>0</v>
      </c>
      <c r="W183" s="16">
        <v>0</v>
      </c>
      <c r="X183" s="16">
        <v>0</v>
      </c>
      <c r="Y183" s="16">
        <v>0</v>
      </c>
      <c r="Z183" s="16">
        <v>0</v>
      </c>
      <c r="AE183" s="103">
        <f t="shared" si="52"/>
        <v>0</v>
      </c>
      <c r="AF183" s="103">
        <f t="shared" si="53"/>
        <v>0</v>
      </c>
      <c r="AG183" s="103">
        <f t="shared" si="54"/>
        <v>0</v>
      </c>
      <c r="AH183" s="103">
        <f t="shared" si="55"/>
        <v>0</v>
      </c>
      <c r="AI183" s="103">
        <f t="shared" si="56"/>
        <v>0</v>
      </c>
      <c r="AJ183" s="103">
        <f t="shared" si="57"/>
        <v>0</v>
      </c>
    </row>
    <row r="184" spans="3:58">
      <c r="C184" s="16" t="s">
        <v>368</v>
      </c>
      <c r="D184" s="16" t="s">
        <v>88</v>
      </c>
      <c r="E184" s="16">
        <v>0</v>
      </c>
      <c r="F184" s="16">
        <v>0</v>
      </c>
      <c r="G184" s="16">
        <v>0</v>
      </c>
      <c r="H184" s="16">
        <v>0</v>
      </c>
      <c r="I184" s="16">
        <v>0</v>
      </c>
      <c r="J184" s="16">
        <v>0</v>
      </c>
      <c r="K184" s="16">
        <v>0</v>
      </c>
      <c r="L184" s="16">
        <v>0</v>
      </c>
      <c r="M184" s="16">
        <v>0</v>
      </c>
      <c r="N184" s="16">
        <v>0</v>
      </c>
      <c r="O184" s="16">
        <v>0</v>
      </c>
      <c r="P184" s="16">
        <v>0</v>
      </c>
      <c r="Q184" s="16">
        <v>0</v>
      </c>
      <c r="R184" s="16">
        <v>0</v>
      </c>
      <c r="S184" s="16">
        <v>0</v>
      </c>
      <c r="T184" s="16">
        <v>0</v>
      </c>
      <c r="U184" s="16">
        <v>0</v>
      </c>
      <c r="V184" s="16">
        <v>0</v>
      </c>
      <c r="W184" s="16">
        <v>0</v>
      </c>
      <c r="X184" s="16">
        <v>0</v>
      </c>
      <c r="Y184" s="16">
        <v>0</v>
      </c>
      <c r="Z184" s="16">
        <v>0</v>
      </c>
      <c r="AE184" s="103">
        <f t="shared" si="52"/>
        <v>0</v>
      </c>
      <c r="AF184" s="103">
        <f t="shared" si="53"/>
        <v>0</v>
      </c>
      <c r="AG184" s="103">
        <f t="shared" si="54"/>
        <v>0</v>
      </c>
      <c r="AH184" s="103">
        <f t="shared" si="55"/>
        <v>0</v>
      </c>
      <c r="AI184" s="103">
        <f t="shared" si="56"/>
        <v>0</v>
      </c>
      <c r="AJ184" s="103">
        <f t="shared" si="57"/>
        <v>0</v>
      </c>
      <c r="AK184" s="16">
        <f t="shared" ref="AK184:BF184" si="59">E184-SUM(E185:E189)</f>
        <v>0</v>
      </c>
      <c r="AL184" s="16">
        <f t="shared" si="59"/>
        <v>0</v>
      </c>
      <c r="AM184" s="16">
        <f t="shared" si="59"/>
        <v>0</v>
      </c>
      <c r="AN184" s="16">
        <f t="shared" si="59"/>
        <v>0</v>
      </c>
      <c r="AO184" s="16">
        <f t="shared" si="59"/>
        <v>0</v>
      </c>
      <c r="AP184" s="16">
        <f t="shared" si="59"/>
        <v>0</v>
      </c>
      <c r="AQ184" s="16">
        <f t="shared" si="59"/>
        <v>0</v>
      </c>
      <c r="AR184" s="16">
        <f t="shared" si="59"/>
        <v>0</v>
      </c>
      <c r="AS184" s="16">
        <f t="shared" si="59"/>
        <v>0</v>
      </c>
      <c r="AT184" s="16">
        <f t="shared" si="59"/>
        <v>0</v>
      </c>
      <c r="AU184" s="16">
        <f t="shared" si="59"/>
        <v>0</v>
      </c>
      <c r="AV184" s="16">
        <f t="shared" si="59"/>
        <v>0</v>
      </c>
      <c r="AW184" s="16">
        <f t="shared" si="59"/>
        <v>0</v>
      </c>
      <c r="AX184" s="16">
        <f t="shared" si="59"/>
        <v>0</v>
      </c>
      <c r="AY184" s="16">
        <f t="shared" si="59"/>
        <v>0</v>
      </c>
      <c r="AZ184" s="16">
        <f t="shared" si="59"/>
        <v>0</v>
      </c>
      <c r="BA184" s="16">
        <f t="shared" si="59"/>
        <v>0</v>
      </c>
      <c r="BB184" s="16">
        <f t="shared" si="59"/>
        <v>0</v>
      </c>
      <c r="BC184" s="16">
        <f t="shared" si="59"/>
        <v>0</v>
      </c>
      <c r="BD184" s="16">
        <f t="shared" si="59"/>
        <v>0</v>
      </c>
      <c r="BE184" s="16">
        <f t="shared" si="59"/>
        <v>0</v>
      </c>
      <c r="BF184" s="16">
        <f t="shared" si="59"/>
        <v>0</v>
      </c>
    </row>
    <row r="185" spans="4:36">
      <c r="D185" s="16" t="s">
        <v>860</v>
      </c>
      <c r="E185" s="16">
        <v>0</v>
      </c>
      <c r="F185" s="16">
        <v>0</v>
      </c>
      <c r="G185" s="16">
        <v>0</v>
      </c>
      <c r="H185" s="16">
        <v>0</v>
      </c>
      <c r="I185" s="16">
        <v>0</v>
      </c>
      <c r="J185" s="16">
        <v>0</v>
      </c>
      <c r="K185" s="16">
        <v>0</v>
      </c>
      <c r="L185" s="16">
        <v>0</v>
      </c>
      <c r="M185" s="16">
        <v>0</v>
      </c>
      <c r="N185" s="16">
        <v>0</v>
      </c>
      <c r="O185" s="16">
        <v>0</v>
      </c>
      <c r="P185" s="16">
        <v>0</v>
      </c>
      <c r="Q185" s="16">
        <v>0</v>
      </c>
      <c r="R185" s="16">
        <v>0</v>
      </c>
      <c r="S185" s="16">
        <v>0</v>
      </c>
      <c r="T185" s="16">
        <v>0</v>
      </c>
      <c r="U185" s="16">
        <v>0</v>
      </c>
      <c r="V185" s="16">
        <v>0</v>
      </c>
      <c r="W185" s="16">
        <v>0</v>
      </c>
      <c r="X185" s="16">
        <v>0</v>
      </c>
      <c r="Y185" s="16">
        <v>0</v>
      </c>
      <c r="Z185" s="16">
        <v>0</v>
      </c>
      <c r="AE185" s="103">
        <f t="shared" si="52"/>
        <v>0</v>
      </c>
      <c r="AF185" s="103">
        <f t="shared" si="53"/>
        <v>0</v>
      </c>
      <c r="AG185" s="103">
        <f t="shared" si="54"/>
        <v>0</v>
      </c>
      <c r="AH185" s="103">
        <f t="shared" si="55"/>
        <v>0</v>
      </c>
      <c r="AI185" s="103">
        <f t="shared" si="56"/>
        <v>0</v>
      </c>
      <c r="AJ185" s="103">
        <f t="shared" si="57"/>
        <v>0</v>
      </c>
    </row>
    <row r="186" spans="4:36">
      <c r="D186" s="16" t="s">
        <v>861</v>
      </c>
      <c r="E186" s="16">
        <v>0</v>
      </c>
      <c r="F186" s="16">
        <v>0</v>
      </c>
      <c r="G186" s="16">
        <v>0</v>
      </c>
      <c r="H186" s="16">
        <v>0</v>
      </c>
      <c r="I186" s="16">
        <v>0</v>
      </c>
      <c r="J186" s="16">
        <v>0</v>
      </c>
      <c r="K186" s="16">
        <v>0</v>
      </c>
      <c r="L186" s="16">
        <v>0</v>
      </c>
      <c r="M186" s="16">
        <v>0</v>
      </c>
      <c r="N186" s="16">
        <v>0</v>
      </c>
      <c r="O186" s="16">
        <v>0</v>
      </c>
      <c r="P186" s="16">
        <v>0</v>
      </c>
      <c r="Q186" s="16">
        <v>0</v>
      </c>
      <c r="R186" s="16">
        <v>0</v>
      </c>
      <c r="S186" s="16">
        <v>0</v>
      </c>
      <c r="T186" s="16">
        <v>0</v>
      </c>
      <c r="U186" s="16">
        <v>0</v>
      </c>
      <c r="V186" s="16">
        <v>0</v>
      </c>
      <c r="W186" s="16">
        <v>0</v>
      </c>
      <c r="X186" s="16">
        <v>0</v>
      </c>
      <c r="Y186" s="16">
        <v>0</v>
      </c>
      <c r="Z186" s="16">
        <v>0</v>
      </c>
      <c r="AE186" s="103">
        <f t="shared" si="52"/>
        <v>0</v>
      </c>
      <c r="AF186" s="103">
        <f t="shared" si="53"/>
        <v>0</v>
      </c>
      <c r="AG186" s="103">
        <f t="shared" si="54"/>
        <v>0</v>
      </c>
      <c r="AH186" s="103">
        <f t="shared" si="55"/>
        <v>0</v>
      </c>
      <c r="AI186" s="103">
        <f t="shared" si="56"/>
        <v>0</v>
      </c>
      <c r="AJ186" s="103">
        <f t="shared" si="57"/>
        <v>0</v>
      </c>
    </row>
    <row r="187" spans="4:36">
      <c r="D187" s="16" t="s">
        <v>862</v>
      </c>
      <c r="E187" s="16">
        <v>0</v>
      </c>
      <c r="F187" s="16">
        <v>0</v>
      </c>
      <c r="G187" s="16">
        <v>0</v>
      </c>
      <c r="H187" s="16">
        <v>0</v>
      </c>
      <c r="I187" s="16">
        <v>0</v>
      </c>
      <c r="J187" s="16">
        <v>0</v>
      </c>
      <c r="K187" s="16">
        <v>0</v>
      </c>
      <c r="L187" s="16">
        <v>0</v>
      </c>
      <c r="M187" s="16">
        <v>0</v>
      </c>
      <c r="N187" s="16">
        <v>0</v>
      </c>
      <c r="O187" s="16">
        <v>0</v>
      </c>
      <c r="P187" s="16">
        <v>0</v>
      </c>
      <c r="Q187" s="16">
        <v>0</v>
      </c>
      <c r="R187" s="16">
        <v>0</v>
      </c>
      <c r="S187" s="16">
        <v>0</v>
      </c>
      <c r="T187" s="16">
        <v>0</v>
      </c>
      <c r="U187" s="16">
        <v>0</v>
      </c>
      <c r="V187" s="16">
        <v>0</v>
      </c>
      <c r="W187" s="16">
        <v>0</v>
      </c>
      <c r="X187" s="16">
        <v>0</v>
      </c>
      <c r="Y187" s="16">
        <v>0</v>
      </c>
      <c r="Z187" s="16">
        <v>0</v>
      </c>
      <c r="AE187" s="103">
        <f t="shared" si="52"/>
        <v>0</v>
      </c>
      <c r="AF187" s="103">
        <f t="shared" si="53"/>
        <v>0</v>
      </c>
      <c r="AG187" s="103">
        <f t="shared" si="54"/>
        <v>0</v>
      </c>
      <c r="AH187" s="103">
        <f t="shared" si="55"/>
        <v>0</v>
      </c>
      <c r="AI187" s="103">
        <f t="shared" si="56"/>
        <v>0</v>
      </c>
      <c r="AJ187" s="103">
        <f t="shared" si="57"/>
        <v>0</v>
      </c>
    </row>
    <row r="188" spans="4:36">
      <c r="D188" s="16" t="s">
        <v>863</v>
      </c>
      <c r="E188" s="16">
        <v>0</v>
      </c>
      <c r="F188" s="16">
        <v>0</v>
      </c>
      <c r="G188" s="16">
        <v>0</v>
      </c>
      <c r="H188" s="16">
        <v>0</v>
      </c>
      <c r="I188" s="16">
        <v>0</v>
      </c>
      <c r="J188" s="16">
        <v>0</v>
      </c>
      <c r="K188" s="16">
        <v>0</v>
      </c>
      <c r="L188" s="16">
        <v>0</v>
      </c>
      <c r="M188" s="16">
        <v>0</v>
      </c>
      <c r="N188" s="16">
        <v>0</v>
      </c>
      <c r="O188" s="16">
        <v>0</v>
      </c>
      <c r="P188" s="16">
        <v>0</v>
      </c>
      <c r="Q188" s="16">
        <v>0</v>
      </c>
      <c r="R188" s="16">
        <v>0</v>
      </c>
      <c r="S188" s="16">
        <v>0</v>
      </c>
      <c r="T188" s="16">
        <v>0</v>
      </c>
      <c r="U188" s="16">
        <v>0</v>
      </c>
      <c r="V188" s="16">
        <v>0</v>
      </c>
      <c r="W188" s="16">
        <v>0</v>
      </c>
      <c r="X188" s="16">
        <v>0</v>
      </c>
      <c r="Y188" s="16">
        <v>0</v>
      </c>
      <c r="Z188" s="16">
        <v>0</v>
      </c>
      <c r="AE188" s="103">
        <f t="shared" si="52"/>
        <v>0</v>
      </c>
      <c r="AF188" s="103">
        <f t="shared" si="53"/>
        <v>0</v>
      </c>
      <c r="AG188" s="103">
        <f t="shared" si="54"/>
        <v>0</v>
      </c>
      <c r="AH188" s="103">
        <f t="shared" si="55"/>
        <v>0</v>
      </c>
      <c r="AI188" s="103">
        <f t="shared" si="56"/>
        <v>0</v>
      </c>
      <c r="AJ188" s="103">
        <f t="shared" si="57"/>
        <v>0</v>
      </c>
    </row>
    <row r="189" spans="4:36">
      <c r="D189" s="16" t="s">
        <v>864</v>
      </c>
      <c r="E189" s="16">
        <v>0</v>
      </c>
      <c r="F189" s="16">
        <v>0</v>
      </c>
      <c r="G189" s="16">
        <v>0</v>
      </c>
      <c r="H189" s="16">
        <v>0</v>
      </c>
      <c r="I189" s="16">
        <v>0</v>
      </c>
      <c r="J189" s="16">
        <v>0</v>
      </c>
      <c r="K189" s="16">
        <v>0</v>
      </c>
      <c r="L189" s="16">
        <v>0</v>
      </c>
      <c r="M189" s="16">
        <v>0</v>
      </c>
      <c r="N189" s="16">
        <v>0</v>
      </c>
      <c r="O189" s="16">
        <v>0</v>
      </c>
      <c r="P189" s="16">
        <v>0</v>
      </c>
      <c r="Q189" s="16">
        <v>0</v>
      </c>
      <c r="R189" s="16">
        <v>0</v>
      </c>
      <c r="S189" s="16">
        <v>0</v>
      </c>
      <c r="T189" s="16">
        <v>0</v>
      </c>
      <c r="U189" s="16">
        <v>0</v>
      </c>
      <c r="V189" s="16">
        <v>0</v>
      </c>
      <c r="W189" s="16">
        <v>0</v>
      </c>
      <c r="X189" s="16">
        <v>0</v>
      </c>
      <c r="Y189" s="16">
        <v>0</v>
      </c>
      <c r="Z189" s="16">
        <v>0</v>
      </c>
      <c r="AE189" s="103">
        <f t="shared" si="52"/>
        <v>0</v>
      </c>
      <c r="AF189" s="103">
        <f t="shared" si="53"/>
        <v>0</v>
      </c>
      <c r="AG189" s="103">
        <f t="shared" si="54"/>
        <v>0</v>
      </c>
      <c r="AH189" s="103">
        <f t="shared" si="55"/>
        <v>0</v>
      </c>
      <c r="AI189" s="103">
        <f t="shared" si="56"/>
        <v>0</v>
      </c>
      <c r="AJ189" s="103">
        <f t="shared" si="57"/>
        <v>0</v>
      </c>
    </row>
    <row r="190" spans="1:80">
      <c r="A190" s="16" t="s">
        <v>873</v>
      </c>
      <c r="B190" s="16">
        <v>220609.8451</v>
      </c>
      <c r="C190" s="16" t="s">
        <v>88</v>
      </c>
      <c r="D190" s="16" t="s">
        <v>88</v>
      </c>
      <c r="E190" s="16">
        <v>30572.8414</v>
      </c>
      <c r="F190" s="16">
        <v>29597.3671</v>
      </c>
      <c r="G190" s="16">
        <v>29597.3671</v>
      </c>
      <c r="H190" s="16">
        <v>0</v>
      </c>
      <c r="I190" s="16">
        <v>4.2958</v>
      </c>
      <c r="J190" s="16">
        <v>159.7254</v>
      </c>
      <c r="K190" s="16">
        <v>0</v>
      </c>
      <c r="L190" s="16">
        <v>8.1316</v>
      </c>
      <c r="M190" s="16">
        <v>151.5938</v>
      </c>
      <c r="N190" s="16">
        <v>341.8402</v>
      </c>
      <c r="O190" s="16">
        <v>341.8402</v>
      </c>
      <c r="P190" s="16">
        <v>0</v>
      </c>
      <c r="Q190" s="16">
        <v>27.7386</v>
      </c>
      <c r="R190" s="16">
        <v>438.1787</v>
      </c>
      <c r="S190" s="16">
        <v>29.9193</v>
      </c>
      <c r="T190" s="16">
        <v>0.1775</v>
      </c>
      <c r="U190" s="16">
        <v>408.0819</v>
      </c>
      <c r="V190" s="16">
        <v>3.6956</v>
      </c>
      <c r="W190" s="16">
        <v>3.6956</v>
      </c>
      <c r="X190" s="16">
        <v>0</v>
      </c>
      <c r="Y190" s="16">
        <v>0</v>
      </c>
      <c r="Z190" s="16">
        <v>0</v>
      </c>
      <c r="AB190" s="101">
        <f>(F190+K190+L190)/B190</f>
        <v>0.134198447429126</v>
      </c>
      <c r="AE190" s="103">
        <f t="shared" si="52"/>
        <v>1.68043357007264e-12</v>
      </c>
      <c r="AF190" s="103">
        <f t="shared" si="53"/>
        <v>0</v>
      </c>
      <c r="AG190" s="103">
        <f t="shared" si="54"/>
        <v>0</v>
      </c>
      <c r="AH190" s="103">
        <f t="shared" si="55"/>
        <v>0</v>
      </c>
      <c r="AI190" s="103">
        <f t="shared" si="56"/>
        <v>0</v>
      </c>
      <c r="AJ190" s="103">
        <f t="shared" si="57"/>
        <v>0</v>
      </c>
      <c r="AK190" s="16">
        <f t="shared" ref="AK190:BF190" si="60">E190-SUM(E191:E195)</f>
        <v>0</v>
      </c>
      <c r="AL190" s="16">
        <f t="shared" si="60"/>
        <v>0</v>
      </c>
      <c r="AM190" s="16">
        <f t="shared" si="60"/>
        <v>0</v>
      </c>
      <c r="AN190" s="16">
        <f t="shared" si="60"/>
        <v>0</v>
      </c>
      <c r="AO190" s="16">
        <f t="shared" si="60"/>
        <v>0</v>
      </c>
      <c r="AP190" s="16">
        <f t="shared" si="60"/>
        <v>0</v>
      </c>
      <c r="AQ190" s="16">
        <f t="shared" si="60"/>
        <v>0</v>
      </c>
      <c r="AR190" s="16">
        <f t="shared" si="60"/>
        <v>0</v>
      </c>
      <c r="AS190" s="16">
        <f t="shared" si="60"/>
        <v>0</v>
      </c>
      <c r="AT190" s="16">
        <f t="shared" si="60"/>
        <v>0</v>
      </c>
      <c r="AU190" s="16">
        <f t="shared" si="60"/>
        <v>0</v>
      </c>
      <c r="AV190" s="16">
        <f t="shared" si="60"/>
        <v>0</v>
      </c>
      <c r="AW190" s="16">
        <f t="shared" si="60"/>
        <v>0</v>
      </c>
      <c r="AX190" s="16">
        <f t="shared" si="60"/>
        <v>0</v>
      </c>
      <c r="AY190" s="16">
        <f t="shared" si="60"/>
        <v>0</v>
      </c>
      <c r="AZ190" s="16">
        <f t="shared" si="60"/>
        <v>0</v>
      </c>
      <c r="BA190" s="16">
        <f t="shared" si="60"/>
        <v>0</v>
      </c>
      <c r="BB190" s="16">
        <f t="shared" si="60"/>
        <v>0</v>
      </c>
      <c r="BC190" s="16">
        <f t="shared" si="60"/>
        <v>0</v>
      </c>
      <c r="BD190" s="16">
        <f t="shared" si="60"/>
        <v>0</v>
      </c>
      <c r="BE190" s="16">
        <f t="shared" si="60"/>
        <v>0</v>
      </c>
      <c r="BF190" s="16">
        <f t="shared" si="60"/>
        <v>0</v>
      </c>
      <c r="BG190" s="104">
        <f t="shared" ref="BG190:CB190" si="61">E190-E196-E202-E208-E214</f>
        <v>0</v>
      </c>
      <c r="BH190" s="104">
        <f t="shared" si="61"/>
        <v>0</v>
      </c>
      <c r="BI190" s="104">
        <f t="shared" si="61"/>
        <v>0</v>
      </c>
      <c r="BJ190" s="104">
        <f t="shared" si="61"/>
        <v>0</v>
      </c>
      <c r="BK190" s="104">
        <f t="shared" si="61"/>
        <v>0</v>
      </c>
      <c r="BL190" s="104">
        <f t="shared" si="61"/>
        <v>0</v>
      </c>
      <c r="BM190" s="104">
        <f t="shared" si="61"/>
        <v>0</v>
      </c>
      <c r="BN190" s="104">
        <f t="shared" si="61"/>
        <v>0</v>
      </c>
      <c r="BO190" s="104">
        <f t="shared" si="61"/>
        <v>0</v>
      </c>
      <c r="BP190" s="104">
        <f t="shared" si="61"/>
        <v>0</v>
      </c>
      <c r="BQ190" s="104">
        <f t="shared" si="61"/>
        <v>0</v>
      </c>
      <c r="BR190" s="104">
        <f t="shared" si="61"/>
        <v>0</v>
      </c>
      <c r="BS190" s="104">
        <f t="shared" si="61"/>
        <v>0</v>
      </c>
      <c r="BT190" s="104">
        <f t="shared" si="61"/>
        <v>0</v>
      </c>
      <c r="BU190" s="104">
        <f t="shared" si="61"/>
        <v>0</v>
      </c>
      <c r="BV190" s="104">
        <f t="shared" si="61"/>
        <v>0</v>
      </c>
      <c r="BW190" s="104">
        <f t="shared" si="61"/>
        <v>0</v>
      </c>
      <c r="BX190" s="104">
        <f t="shared" si="61"/>
        <v>0</v>
      </c>
      <c r="BY190" s="104">
        <f t="shared" si="61"/>
        <v>0</v>
      </c>
      <c r="BZ190" s="104">
        <f t="shared" si="61"/>
        <v>0</v>
      </c>
      <c r="CA190" s="104">
        <f t="shared" si="61"/>
        <v>0</v>
      </c>
      <c r="CB190" s="104">
        <f t="shared" si="61"/>
        <v>0</v>
      </c>
    </row>
    <row r="191" spans="4:36">
      <c r="D191" s="16" t="s">
        <v>860</v>
      </c>
      <c r="E191" s="16">
        <v>1115.1834</v>
      </c>
      <c r="F191" s="16">
        <v>1114.3089</v>
      </c>
      <c r="G191" s="16">
        <v>1114.3089</v>
      </c>
      <c r="H191" s="16">
        <v>0</v>
      </c>
      <c r="I191" s="16">
        <v>0.8745</v>
      </c>
      <c r="J191" s="16">
        <v>0</v>
      </c>
      <c r="K191" s="16">
        <v>0</v>
      </c>
      <c r="L191" s="16">
        <v>0</v>
      </c>
      <c r="M191" s="16">
        <v>0</v>
      </c>
      <c r="N191" s="16">
        <v>0</v>
      </c>
      <c r="O191" s="16">
        <v>0</v>
      </c>
      <c r="P191" s="16">
        <v>0</v>
      </c>
      <c r="Q191" s="16">
        <v>0</v>
      </c>
      <c r="R191" s="16">
        <v>0</v>
      </c>
      <c r="S191" s="16">
        <v>0</v>
      </c>
      <c r="T191" s="16">
        <v>0</v>
      </c>
      <c r="U191" s="16">
        <v>0</v>
      </c>
      <c r="V191" s="16">
        <v>0</v>
      </c>
      <c r="W191" s="16">
        <v>0</v>
      </c>
      <c r="X191" s="16">
        <v>0</v>
      </c>
      <c r="Y191" s="16">
        <v>0</v>
      </c>
      <c r="Z191" s="16">
        <v>0</v>
      </c>
      <c r="AE191" s="103">
        <f t="shared" si="52"/>
        <v>-1.01918473660589e-13</v>
      </c>
      <c r="AF191" s="103">
        <f t="shared" si="53"/>
        <v>0</v>
      </c>
      <c r="AG191" s="103">
        <f t="shared" si="54"/>
        <v>0</v>
      </c>
      <c r="AH191" s="103">
        <f t="shared" si="55"/>
        <v>0</v>
      </c>
      <c r="AI191" s="103">
        <f t="shared" si="56"/>
        <v>0</v>
      </c>
      <c r="AJ191" s="103">
        <f t="shared" si="57"/>
        <v>0</v>
      </c>
    </row>
    <row r="192" spans="4:36">
      <c r="D192" s="16" t="s">
        <v>861</v>
      </c>
      <c r="E192" s="16">
        <v>370.6749</v>
      </c>
      <c r="F192" s="16">
        <v>370.6749</v>
      </c>
      <c r="G192" s="16">
        <v>370.6749</v>
      </c>
      <c r="H192" s="16">
        <v>0</v>
      </c>
      <c r="I192" s="16">
        <v>0</v>
      </c>
      <c r="J192" s="16">
        <v>0</v>
      </c>
      <c r="K192" s="16">
        <v>0</v>
      </c>
      <c r="L192" s="16">
        <v>0</v>
      </c>
      <c r="M192" s="16">
        <v>0</v>
      </c>
      <c r="N192" s="16">
        <v>0</v>
      </c>
      <c r="O192" s="16">
        <v>0</v>
      </c>
      <c r="P192" s="16">
        <v>0</v>
      </c>
      <c r="Q192" s="16">
        <v>0</v>
      </c>
      <c r="R192" s="16">
        <v>0</v>
      </c>
      <c r="S192" s="16">
        <v>0</v>
      </c>
      <c r="T192" s="16">
        <v>0</v>
      </c>
      <c r="U192" s="16">
        <v>0</v>
      </c>
      <c r="V192" s="16">
        <v>0</v>
      </c>
      <c r="W192" s="16">
        <v>0</v>
      </c>
      <c r="X192" s="16">
        <v>0</v>
      </c>
      <c r="Y192" s="16">
        <v>0</v>
      </c>
      <c r="Z192" s="16">
        <v>0</v>
      </c>
      <c r="AE192" s="103">
        <f t="shared" si="52"/>
        <v>0</v>
      </c>
      <c r="AF192" s="103">
        <f t="shared" si="53"/>
        <v>0</v>
      </c>
      <c r="AG192" s="103">
        <f t="shared" si="54"/>
        <v>0</v>
      </c>
      <c r="AH192" s="103">
        <f t="shared" si="55"/>
        <v>0</v>
      </c>
      <c r="AI192" s="103">
        <f t="shared" si="56"/>
        <v>0</v>
      </c>
      <c r="AJ192" s="103">
        <f t="shared" si="57"/>
        <v>0</v>
      </c>
    </row>
    <row r="193" spans="4:36">
      <c r="D193" s="16" t="s">
        <v>862</v>
      </c>
      <c r="E193" s="16">
        <v>0</v>
      </c>
      <c r="F193" s="16">
        <v>0</v>
      </c>
      <c r="G193" s="16">
        <v>0</v>
      </c>
      <c r="H193" s="16">
        <v>0</v>
      </c>
      <c r="I193" s="16">
        <v>0</v>
      </c>
      <c r="J193" s="16">
        <v>0</v>
      </c>
      <c r="K193" s="16">
        <v>0</v>
      </c>
      <c r="L193" s="16">
        <v>0</v>
      </c>
      <c r="M193" s="16">
        <v>0</v>
      </c>
      <c r="N193" s="16">
        <v>0</v>
      </c>
      <c r="O193" s="16">
        <v>0</v>
      </c>
      <c r="P193" s="16">
        <v>0</v>
      </c>
      <c r="Q193" s="16">
        <v>0</v>
      </c>
      <c r="R193" s="16">
        <v>0</v>
      </c>
      <c r="S193" s="16">
        <v>0</v>
      </c>
      <c r="T193" s="16">
        <v>0</v>
      </c>
      <c r="U193" s="16">
        <v>0</v>
      </c>
      <c r="V193" s="16">
        <v>0</v>
      </c>
      <c r="W193" s="16">
        <v>0</v>
      </c>
      <c r="X193" s="16">
        <v>0</v>
      </c>
      <c r="Y193" s="16">
        <v>0</v>
      </c>
      <c r="Z193" s="16">
        <v>0</v>
      </c>
      <c r="AE193" s="103">
        <f t="shared" si="52"/>
        <v>0</v>
      </c>
      <c r="AF193" s="103">
        <f t="shared" si="53"/>
        <v>0</v>
      </c>
      <c r="AG193" s="103">
        <f t="shared" si="54"/>
        <v>0</v>
      </c>
      <c r="AH193" s="103">
        <f t="shared" si="55"/>
        <v>0</v>
      </c>
      <c r="AI193" s="103">
        <f t="shared" si="56"/>
        <v>0</v>
      </c>
      <c r="AJ193" s="103">
        <f t="shared" si="57"/>
        <v>0</v>
      </c>
    </row>
    <row r="194" spans="4:36">
      <c r="D194" s="16" t="s">
        <v>863</v>
      </c>
      <c r="E194" s="16">
        <v>1990.443</v>
      </c>
      <c r="F194" s="16">
        <v>1977.7712</v>
      </c>
      <c r="G194" s="16">
        <v>1977.7712</v>
      </c>
      <c r="H194" s="16">
        <v>0</v>
      </c>
      <c r="I194" s="16">
        <v>0.2421</v>
      </c>
      <c r="J194" s="16">
        <v>0</v>
      </c>
      <c r="K194" s="16">
        <v>0</v>
      </c>
      <c r="L194" s="16">
        <v>0</v>
      </c>
      <c r="M194" s="16">
        <v>0</v>
      </c>
      <c r="N194" s="16">
        <v>8.7451</v>
      </c>
      <c r="O194" s="16">
        <v>8.7451</v>
      </c>
      <c r="P194" s="16">
        <v>0</v>
      </c>
      <c r="Q194" s="16">
        <v>0</v>
      </c>
      <c r="R194" s="16">
        <v>3.6846</v>
      </c>
      <c r="S194" s="16">
        <v>3.6846</v>
      </c>
      <c r="T194" s="16">
        <v>0</v>
      </c>
      <c r="U194" s="16">
        <v>0</v>
      </c>
      <c r="V194" s="16">
        <v>0</v>
      </c>
      <c r="W194" s="16">
        <v>0</v>
      </c>
      <c r="X194" s="16">
        <v>0</v>
      </c>
      <c r="Y194" s="16">
        <v>0</v>
      </c>
      <c r="Z194" s="16">
        <v>0</v>
      </c>
      <c r="AE194" s="103">
        <f t="shared" si="52"/>
        <v>7.41628980449605e-14</v>
      </c>
      <c r="AF194" s="103">
        <f t="shared" si="53"/>
        <v>0</v>
      </c>
      <c r="AG194" s="103">
        <f t="shared" si="54"/>
        <v>0</v>
      </c>
      <c r="AH194" s="103">
        <f t="shared" si="55"/>
        <v>0</v>
      </c>
      <c r="AI194" s="103">
        <f t="shared" si="56"/>
        <v>0</v>
      </c>
      <c r="AJ194" s="103">
        <f t="shared" si="57"/>
        <v>0</v>
      </c>
    </row>
    <row r="195" spans="4:36">
      <c r="D195" s="16" t="s">
        <v>864</v>
      </c>
      <c r="E195" s="16">
        <v>27096.5401</v>
      </c>
      <c r="F195" s="16">
        <v>26134.6121</v>
      </c>
      <c r="G195" s="16">
        <v>26134.6121</v>
      </c>
      <c r="H195" s="16">
        <v>0</v>
      </c>
      <c r="I195" s="16">
        <v>3.1792</v>
      </c>
      <c r="J195" s="16">
        <v>159.7254</v>
      </c>
      <c r="K195" s="16">
        <v>0</v>
      </c>
      <c r="L195" s="16">
        <v>8.1316</v>
      </c>
      <c r="M195" s="16">
        <v>151.5938</v>
      </c>
      <c r="N195" s="16">
        <v>333.0951</v>
      </c>
      <c r="O195" s="16">
        <v>333.0951</v>
      </c>
      <c r="P195" s="16">
        <v>0</v>
      </c>
      <c r="Q195" s="16">
        <v>27.7386</v>
      </c>
      <c r="R195" s="16">
        <v>434.4941</v>
      </c>
      <c r="S195" s="16">
        <v>26.2347</v>
      </c>
      <c r="T195" s="16">
        <v>0.1775</v>
      </c>
      <c r="U195" s="16">
        <v>408.0819</v>
      </c>
      <c r="V195" s="16">
        <v>3.6956</v>
      </c>
      <c r="W195" s="16">
        <v>3.6956</v>
      </c>
      <c r="X195" s="16">
        <v>0</v>
      </c>
      <c r="Y195" s="16">
        <v>0</v>
      </c>
      <c r="Z195" s="16">
        <v>0</v>
      </c>
      <c r="AE195" s="103">
        <f t="shared" si="52"/>
        <v>-1.95399252334028e-13</v>
      </c>
      <c r="AF195" s="103">
        <f t="shared" si="53"/>
        <v>0</v>
      </c>
      <c r="AG195" s="103">
        <f t="shared" si="54"/>
        <v>0</v>
      </c>
      <c r="AH195" s="103">
        <f t="shared" si="55"/>
        <v>0</v>
      </c>
      <c r="AI195" s="103">
        <f t="shared" si="56"/>
        <v>0</v>
      </c>
      <c r="AJ195" s="103">
        <f t="shared" si="57"/>
        <v>0</v>
      </c>
    </row>
    <row r="196" spans="3:58">
      <c r="C196" s="16" t="s">
        <v>865</v>
      </c>
      <c r="D196" s="16" t="s">
        <v>88</v>
      </c>
      <c r="E196" s="16">
        <v>967.3989</v>
      </c>
      <c r="F196" s="16">
        <v>964.0661</v>
      </c>
      <c r="G196" s="16">
        <v>964.0661</v>
      </c>
      <c r="H196" s="16">
        <v>0</v>
      </c>
      <c r="I196" s="16">
        <v>0</v>
      </c>
      <c r="J196" s="16">
        <v>0</v>
      </c>
      <c r="K196" s="16">
        <v>0</v>
      </c>
      <c r="L196" s="16">
        <v>0</v>
      </c>
      <c r="M196" s="16">
        <v>0</v>
      </c>
      <c r="N196" s="16">
        <v>1.9691</v>
      </c>
      <c r="O196" s="16">
        <v>1.9691</v>
      </c>
      <c r="P196" s="16">
        <v>0</v>
      </c>
      <c r="Q196" s="16">
        <v>0.2524</v>
      </c>
      <c r="R196" s="16">
        <v>0</v>
      </c>
      <c r="S196" s="16">
        <v>0</v>
      </c>
      <c r="T196" s="16">
        <v>0</v>
      </c>
      <c r="U196" s="16">
        <v>0</v>
      </c>
      <c r="V196" s="16">
        <v>1.1113</v>
      </c>
      <c r="W196" s="16">
        <v>1.1113</v>
      </c>
      <c r="X196" s="16">
        <v>0</v>
      </c>
      <c r="Y196" s="16">
        <v>0</v>
      </c>
      <c r="Z196" s="16">
        <v>0</v>
      </c>
      <c r="AE196" s="103">
        <f t="shared" si="52"/>
        <v>2.01505478969466e-14</v>
      </c>
      <c r="AF196" s="103">
        <f t="shared" si="53"/>
        <v>0</v>
      </c>
      <c r="AG196" s="103">
        <f t="shared" si="54"/>
        <v>0</v>
      </c>
      <c r="AH196" s="103">
        <f t="shared" si="55"/>
        <v>0</v>
      </c>
      <c r="AI196" s="103">
        <f t="shared" si="56"/>
        <v>0</v>
      </c>
      <c r="AJ196" s="103">
        <f t="shared" si="57"/>
        <v>0</v>
      </c>
      <c r="AK196" s="16">
        <f t="shared" ref="AK196:BF196" si="62">E196-SUM(E197:E201)</f>
        <v>0</v>
      </c>
      <c r="AL196" s="16">
        <f t="shared" si="62"/>
        <v>0</v>
      </c>
      <c r="AM196" s="16">
        <f t="shared" si="62"/>
        <v>0</v>
      </c>
      <c r="AN196" s="16">
        <f t="shared" si="62"/>
        <v>0</v>
      </c>
      <c r="AO196" s="16">
        <f t="shared" si="62"/>
        <v>0</v>
      </c>
      <c r="AP196" s="16">
        <f t="shared" si="62"/>
        <v>0</v>
      </c>
      <c r="AQ196" s="16">
        <f t="shared" si="62"/>
        <v>0</v>
      </c>
      <c r="AR196" s="16">
        <f t="shared" si="62"/>
        <v>0</v>
      </c>
      <c r="AS196" s="16">
        <f t="shared" si="62"/>
        <v>0</v>
      </c>
      <c r="AT196" s="16">
        <f t="shared" si="62"/>
        <v>0</v>
      </c>
      <c r="AU196" s="16">
        <f t="shared" si="62"/>
        <v>0</v>
      </c>
      <c r="AV196" s="16">
        <f t="shared" si="62"/>
        <v>0</v>
      </c>
      <c r="AW196" s="16">
        <f t="shared" si="62"/>
        <v>0</v>
      </c>
      <c r="AX196" s="16">
        <f t="shared" si="62"/>
        <v>0</v>
      </c>
      <c r="AY196" s="16">
        <f t="shared" si="62"/>
        <v>0</v>
      </c>
      <c r="AZ196" s="16">
        <f t="shared" si="62"/>
        <v>0</v>
      </c>
      <c r="BA196" s="16">
        <f t="shared" si="62"/>
        <v>0</v>
      </c>
      <c r="BB196" s="16">
        <f t="shared" si="62"/>
        <v>0</v>
      </c>
      <c r="BC196" s="16">
        <f t="shared" si="62"/>
        <v>0</v>
      </c>
      <c r="BD196" s="16">
        <f t="shared" si="62"/>
        <v>0</v>
      </c>
      <c r="BE196" s="16">
        <f t="shared" si="62"/>
        <v>0</v>
      </c>
      <c r="BF196" s="16">
        <f t="shared" si="62"/>
        <v>0</v>
      </c>
    </row>
    <row r="197" spans="4:36">
      <c r="D197" s="16" t="s">
        <v>860</v>
      </c>
      <c r="E197" s="16">
        <v>359.8005</v>
      </c>
      <c r="F197" s="16">
        <v>359.8005</v>
      </c>
      <c r="G197" s="16">
        <v>359.8005</v>
      </c>
      <c r="H197" s="16">
        <v>0</v>
      </c>
      <c r="I197" s="16">
        <v>0</v>
      </c>
      <c r="J197" s="16">
        <v>0</v>
      </c>
      <c r="K197" s="16">
        <v>0</v>
      </c>
      <c r="L197" s="16">
        <v>0</v>
      </c>
      <c r="M197" s="16">
        <v>0</v>
      </c>
      <c r="N197" s="16">
        <v>0</v>
      </c>
      <c r="O197" s="16">
        <v>0</v>
      </c>
      <c r="P197" s="16">
        <v>0</v>
      </c>
      <c r="Q197" s="16">
        <v>0</v>
      </c>
      <c r="R197" s="16">
        <v>0</v>
      </c>
      <c r="S197" s="16">
        <v>0</v>
      </c>
      <c r="T197" s="16">
        <v>0</v>
      </c>
      <c r="U197" s="16">
        <v>0</v>
      </c>
      <c r="V197" s="16">
        <v>0</v>
      </c>
      <c r="W197" s="16">
        <v>0</v>
      </c>
      <c r="X197" s="16">
        <v>0</v>
      </c>
      <c r="Y197" s="16">
        <v>0</v>
      </c>
      <c r="Z197" s="16">
        <v>0</v>
      </c>
      <c r="AE197" s="103">
        <f t="shared" si="52"/>
        <v>0</v>
      </c>
      <c r="AF197" s="103">
        <f t="shared" si="53"/>
        <v>0</v>
      </c>
      <c r="AG197" s="103">
        <f t="shared" si="54"/>
        <v>0</v>
      </c>
      <c r="AH197" s="103">
        <f t="shared" si="55"/>
        <v>0</v>
      </c>
      <c r="AI197" s="103">
        <f t="shared" si="56"/>
        <v>0</v>
      </c>
      <c r="AJ197" s="103">
        <f t="shared" si="57"/>
        <v>0</v>
      </c>
    </row>
    <row r="198" spans="4:36">
      <c r="D198" s="16" t="s">
        <v>861</v>
      </c>
      <c r="E198" s="16">
        <v>370.6749</v>
      </c>
      <c r="F198" s="16">
        <v>370.6749</v>
      </c>
      <c r="G198" s="16">
        <v>370.6749</v>
      </c>
      <c r="H198" s="16">
        <v>0</v>
      </c>
      <c r="I198" s="16">
        <v>0</v>
      </c>
      <c r="J198" s="16">
        <v>0</v>
      </c>
      <c r="K198" s="16">
        <v>0</v>
      </c>
      <c r="L198" s="16">
        <v>0</v>
      </c>
      <c r="M198" s="16">
        <v>0</v>
      </c>
      <c r="N198" s="16">
        <v>0</v>
      </c>
      <c r="O198" s="16">
        <v>0</v>
      </c>
      <c r="P198" s="16">
        <v>0</v>
      </c>
      <c r="Q198" s="16">
        <v>0</v>
      </c>
      <c r="R198" s="16">
        <v>0</v>
      </c>
      <c r="S198" s="16">
        <v>0</v>
      </c>
      <c r="T198" s="16">
        <v>0</v>
      </c>
      <c r="U198" s="16">
        <v>0</v>
      </c>
      <c r="V198" s="16">
        <v>0</v>
      </c>
      <c r="W198" s="16">
        <v>0</v>
      </c>
      <c r="X198" s="16">
        <v>0</v>
      </c>
      <c r="Y198" s="16">
        <v>0</v>
      </c>
      <c r="Z198" s="16">
        <v>0</v>
      </c>
      <c r="AE198" s="103">
        <f t="shared" si="52"/>
        <v>0</v>
      </c>
      <c r="AF198" s="103">
        <f t="shared" si="53"/>
        <v>0</v>
      </c>
      <c r="AG198" s="103">
        <f t="shared" si="54"/>
        <v>0</v>
      </c>
      <c r="AH198" s="103">
        <f t="shared" si="55"/>
        <v>0</v>
      </c>
      <c r="AI198" s="103">
        <f t="shared" si="56"/>
        <v>0</v>
      </c>
      <c r="AJ198" s="103">
        <f t="shared" si="57"/>
        <v>0</v>
      </c>
    </row>
    <row r="199" spans="4:36">
      <c r="D199" s="16" t="s">
        <v>862</v>
      </c>
      <c r="E199" s="16">
        <v>0</v>
      </c>
      <c r="F199" s="16">
        <v>0</v>
      </c>
      <c r="G199" s="16">
        <v>0</v>
      </c>
      <c r="H199" s="16">
        <v>0</v>
      </c>
      <c r="I199" s="16">
        <v>0</v>
      </c>
      <c r="J199" s="16">
        <v>0</v>
      </c>
      <c r="K199" s="16">
        <v>0</v>
      </c>
      <c r="L199" s="16">
        <v>0</v>
      </c>
      <c r="M199" s="16">
        <v>0</v>
      </c>
      <c r="N199" s="16">
        <v>0</v>
      </c>
      <c r="O199" s="16">
        <v>0</v>
      </c>
      <c r="P199" s="16">
        <v>0</v>
      </c>
      <c r="Q199" s="16">
        <v>0</v>
      </c>
      <c r="R199" s="16">
        <v>0</v>
      </c>
      <c r="S199" s="16">
        <v>0</v>
      </c>
      <c r="T199" s="16">
        <v>0</v>
      </c>
      <c r="U199" s="16">
        <v>0</v>
      </c>
      <c r="V199" s="16">
        <v>0</v>
      </c>
      <c r="W199" s="16">
        <v>0</v>
      </c>
      <c r="X199" s="16">
        <v>0</v>
      </c>
      <c r="Y199" s="16">
        <v>0</v>
      </c>
      <c r="Z199" s="16">
        <v>0</v>
      </c>
      <c r="AE199" s="103">
        <f t="shared" si="52"/>
        <v>0</v>
      </c>
      <c r="AF199" s="103">
        <f t="shared" si="53"/>
        <v>0</v>
      </c>
      <c r="AG199" s="103">
        <f t="shared" si="54"/>
        <v>0</v>
      </c>
      <c r="AH199" s="103">
        <f t="shared" si="55"/>
        <v>0</v>
      </c>
      <c r="AI199" s="103">
        <f t="shared" si="56"/>
        <v>0</v>
      </c>
      <c r="AJ199" s="103">
        <f t="shared" si="57"/>
        <v>0</v>
      </c>
    </row>
    <row r="200" spans="4:36">
      <c r="D200" s="16" t="s">
        <v>863</v>
      </c>
      <c r="E200" s="16">
        <v>8.8198</v>
      </c>
      <c r="F200" s="16">
        <v>8.8198</v>
      </c>
      <c r="G200" s="16">
        <v>8.8198</v>
      </c>
      <c r="H200" s="16">
        <v>0</v>
      </c>
      <c r="I200" s="16">
        <v>0</v>
      </c>
      <c r="J200" s="16">
        <v>0</v>
      </c>
      <c r="K200" s="16">
        <v>0</v>
      </c>
      <c r="L200" s="16">
        <v>0</v>
      </c>
      <c r="M200" s="16">
        <v>0</v>
      </c>
      <c r="N200" s="16">
        <v>0</v>
      </c>
      <c r="O200" s="16">
        <v>0</v>
      </c>
      <c r="P200" s="16">
        <v>0</v>
      </c>
      <c r="Q200" s="16">
        <v>0</v>
      </c>
      <c r="R200" s="16">
        <v>0</v>
      </c>
      <c r="S200" s="16">
        <v>0</v>
      </c>
      <c r="T200" s="16">
        <v>0</v>
      </c>
      <c r="U200" s="16">
        <v>0</v>
      </c>
      <c r="V200" s="16">
        <v>0</v>
      </c>
      <c r="W200" s="16">
        <v>0</v>
      </c>
      <c r="X200" s="16">
        <v>0</v>
      </c>
      <c r="Y200" s="16">
        <v>0</v>
      </c>
      <c r="Z200" s="16">
        <v>0</v>
      </c>
      <c r="AE200" s="103">
        <f t="shared" si="52"/>
        <v>0</v>
      </c>
      <c r="AF200" s="103">
        <f t="shared" si="53"/>
        <v>0</v>
      </c>
      <c r="AG200" s="103">
        <f t="shared" si="54"/>
        <v>0</v>
      </c>
      <c r="AH200" s="103">
        <f t="shared" si="55"/>
        <v>0</v>
      </c>
      <c r="AI200" s="103">
        <f t="shared" si="56"/>
        <v>0</v>
      </c>
      <c r="AJ200" s="103">
        <f t="shared" si="57"/>
        <v>0</v>
      </c>
    </row>
    <row r="201" spans="4:36">
      <c r="D201" s="16" t="s">
        <v>864</v>
      </c>
      <c r="E201" s="16">
        <v>228.1037</v>
      </c>
      <c r="F201" s="16">
        <v>224.7709</v>
      </c>
      <c r="G201" s="16">
        <v>224.7709</v>
      </c>
      <c r="H201" s="16">
        <v>0</v>
      </c>
      <c r="I201" s="16">
        <v>0</v>
      </c>
      <c r="J201" s="16">
        <v>0</v>
      </c>
      <c r="K201" s="16">
        <v>0</v>
      </c>
      <c r="L201" s="16">
        <v>0</v>
      </c>
      <c r="M201" s="16">
        <v>0</v>
      </c>
      <c r="N201" s="16">
        <v>1.9691</v>
      </c>
      <c r="O201" s="16">
        <v>1.9691</v>
      </c>
      <c r="P201" s="16">
        <v>0</v>
      </c>
      <c r="Q201" s="16">
        <v>0.2524</v>
      </c>
      <c r="R201" s="16">
        <v>0</v>
      </c>
      <c r="S201" s="16">
        <v>0</v>
      </c>
      <c r="T201" s="16">
        <v>0</v>
      </c>
      <c r="U201" s="16">
        <v>0</v>
      </c>
      <c r="V201" s="16">
        <v>1.1113</v>
      </c>
      <c r="W201" s="16">
        <v>1.1113</v>
      </c>
      <c r="X201" s="16">
        <v>0</v>
      </c>
      <c r="Y201" s="16">
        <v>0</v>
      </c>
      <c r="Z201" s="16">
        <v>0</v>
      </c>
      <c r="AE201" s="103">
        <f t="shared" si="52"/>
        <v>-8.27116153345742e-15</v>
      </c>
      <c r="AF201" s="103">
        <f t="shared" si="53"/>
        <v>0</v>
      </c>
      <c r="AG201" s="103">
        <f t="shared" si="54"/>
        <v>0</v>
      </c>
      <c r="AH201" s="103">
        <f t="shared" si="55"/>
        <v>0</v>
      </c>
      <c r="AI201" s="103">
        <f t="shared" si="56"/>
        <v>0</v>
      </c>
      <c r="AJ201" s="103">
        <f t="shared" si="57"/>
        <v>0</v>
      </c>
    </row>
    <row r="202" spans="3:58">
      <c r="C202" s="16" t="s">
        <v>866</v>
      </c>
      <c r="D202" s="16" t="s">
        <v>88</v>
      </c>
      <c r="E202" s="16">
        <v>20.9874</v>
      </c>
      <c r="F202" s="16">
        <v>9.4173</v>
      </c>
      <c r="G202" s="16">
        <v>9.4173</v>
      </c>
      <c r="H202" s="16">
        <v>0</v>
      </c>
      <c r="I202" s="16">
        <v>1.6891</v>
      </c>
      <c r="J202" s="16">
        <v>0</v>
      </c>
      <c r="K202" s="16">
        <v>0</v>
      </c>
      <c r="L202" s="16">
        <v>0</v>
      </c>
      <c r="M202" s="16">
        <v>0</v>
      </c>
      <c r="N202" s="16">
        <v>0</v>
      </c>
      <c r="O202" s="16">
        <v>0</v>
      </c>
      <c r="P202" s="16">
        <v>0</v>
      </c>
      <c r="Q202" s="16">
        <v>9.7667</v>
      </c>
      <c r="R202" s="16">
        <v>0.1143</v>
      </c>
      <c r="S202" s="16">
        <v>0.1143</v>
      </c>
      <c r="T202" s="16">
        <v>0</v>
      </c>
      <c r="U202" s="16">
        <v>0</v>
      </c>
      <c r="V202" s="16">
        <v>0</v>
      </c>
      <c r="W202" s="16">
        <v>0</v>
      </c>
      <c r="X202" s="16">
        <v>0</v>
      </c>
      <c r="Y202" s="16">
        <v>0</v>
      </c>
      <c r="Z202" s="16">
        <v>0</v>
      </c>
      <c r="AE202" s="103">
        <f t="shared" si="52"/>
        <v>0</v>
      </c>
      <c r="AF202" s="103">
        <f t="shared" si="53"/>
        <v>0</v>
      </c>
      <c r="AG202" s="103">
        <f t="shared" si="54"/>
        <v>0</v>
      </c>
      <c r="AH202" s="103">
        <f t="shared" si="55"/>
        <v>0</v>
      </c>
      <c r="AI202" s="103">
        <f t="shared" si="56"/>
        <v>0</v>
      </c>
      <c r="AJ202" s="103">
        <f t="shared" si="57"/>
        <v>0</v>
      </c>
      <c r="AK202" s="16">
        <f t="shared" ref="AK202:BF202" si="63">E202-SUM(E203:E207)</f>
        <v>0</v>
      </c>
      <c r="AL202" s="16">
        <f t="shared" si="63"/>
        <v>0</v>
      </c>
      <c r="AM202" s="16">
        <f t="shared" si="63"/>
        <v>0</v>
      </c>
      <c r="AN202" s="16">
        <f t="shared" si="63"/>
        <v>0</v>
      </c>
      <c r="AO202" s="16">
        <f t="shared" si="63"/>
        <v>0</v>
      </c>
      <c r="AP202" s="16">
        <f t="shared" si="63"/>
        <v>0</v>
      </c>
      <c r="AQ202" s="16">
        <f t="shared" si="63"/>
        <v>0</v>
      </c>
      <c r="AR202" s="16">
        <f t="shared" si="63"/>
        <v>0</v>
      </c>
      <c r="AS202" s="16">
        <f t="shared" si="63"/>
        <v>0</v>
      </c>
      <c r="AT202" s="16">
        <f t="shared" si="63"/>
        <v>0</v>
      </c>
      <c r="AU202" s="16">
        <f t="shared" si="63"/>
        <v>0</v>
      </c>
      <c r="AV202" s="16">
        <f t="shared" si="63"/>
        <v>0</v>
      </c>
      <c r="AW202" s="16">
        <f t="shared" si="63"/>
        <v>0</v>
      </c>
      <c r="AX202" s="16">
        <f t="shared" si="63"/>
        <v>0</v>
      </c>
      <c r="AY202" s="16">
        <f t="shared" si="63"/>
        <v>0</v>
      </c>
      <c r="AZ202" s="16">
        <f t="shared" si="63"/>
        <v>0</v>
      </c>
      <c r="BA202" s="16">
        <f t="shared" si="63"/>
        <v>0</v>
      </c>
      <c r="BB202" s="16">
        <f t="shared" si="63"/>
        <v>0</v>
      </c>
      <c r="BC202" s="16">
        <f t="shared" si="63"/>
        <v>0</v>
      </c>
      <c r="BD202" s="16">
        <f t="shared" si="63"/>
        <v>0</v>
      </c>
      <c r="BE202" s="16">
        <f t="shared" si="63"/>
        <v>0</v>
      </c>
      <c r="BF202" s="16">
        <f t="shared" si="63"/>
        <v>0</v>
      </c>
    </row>
    <row r="203" spans="4:36">
      <c r="D203" s="16" t="s">
        <v>860</v>
      </c>
      <c r="E203" s="16">
        <v>0</v>
      </c>
      <c r="F203" s="16">
        <v>0</v>
      </c>
      <c r="G203" s="16">
        <v>0</v>
      </c>
      <c r="H203" s="16">
        <v>0</v>
      </c>
      <c r="I203" s="16">
        <v>0</v>
      </c>
      <c r="J203" s="16">
        <v>0</v>
      </c>
      <c r="K203" s="16">
        <v>0</v>
      </c>
      <c r="L203" s="16">
        <v>0</v>
      </c>
      <c r="M203" s="16">
        <v>0</v>
      </c>
      <c r="N203" s="16">
        <v>0</v>
      </c>
      <c r="O203" s="16">
        <v>0</v>
      </c>
      <c r="P203" s="16">
        <v>0</v>
      </c>
      <c r="Q203" s="16">
        <v>0</v>
      </c>
      <c r="R203" s="16">
        <v>0</v>
      </c>
      <c r="S203" s="16">
        <v>0</v>
      </c>
      <c r="T203" s="16">
        <v>0</v>
      </c>
      <c r="U203" s="16">
        <v>0</v>
      </c>
      <c r="V203" s="16">
        <v>0</v>
      </c>
      <c r="W203" s="16">
        <v>0</v>
      </c>
      <c r="X203" s="16">
        <v>0</v>
      </c>
      <c r="Y203" s="16">
        <v>0</v>
      </c>
      <c r="Z203" s="16">
        <v>0</v>
      </c>
      <c r="AE203" s="103">
        <f t="shared" si="52"/>
        <v>0</v>
      </c>
      <c r="AF203" s="103">
        <f t="shared" si="53"/>
        <v>0</v>
      </c>
      <c r="AG203" s="103">
        <f t="shared" si="54"/>
        <v>0</v>
      </c>
      <c r="AH203" s="103">
        <f t="shared" si="55"/>
        <v>0</v>
      </c>
      <c r="AI203" s="103">
        <f t="shared" si="56"/>
        <v>0</v>
      </c>
      <c r="AJ203" s="103">
        <f t="shared" si="57"/>
        <v>0</v>
      </c>
    </row>
    <row r="204" spans="4:36">
      <c r="D204" s="16" t="s">
        <v>861</v>
      </c>
      <c r="E204" s="16">
        <v>0</v>
      </c>
      <c r="F204" s="16">
        <v>0</v>
      </c>
      <c r="G204" s="16">
        <v>0</v>
      </c>
      <c r="H204" s="16">
        <v>0</v>
      </c>
      <c r="I204" s="16">
        <v>0</v>
      </c>
      <c r="J204" s="16">
        <v>0</v>
      </c>
      <c r="K204" s="16">
        <v>0</v>
      </c>
      <c r="L204" s="16">
        <v>0</v>
      </c>
      <c r="M204" s="16">
        <v>0</v>
      </c>
      <c r="N204" s="16">
        <v>0</v>
      </c>
      <c r="O204" s="16">
        <v>0</v>
      </c>
      <c r="P204" s="16">
        <v>0</v>
      </c>
      <c r="Q204" s="16">
        <v>0</v>
      </c>
      <c r="R204" s="16">
        <v>0</v>
      </c>
      <c r="S204" s="16">
        <v>0</v>
      </c>
      <c r="T204" s="16">
        <v>0</v>
      </c>
      <c r="U204" s="16">
        <v>0</v>
      </c>
      <c r="V204" s="16">
        <v>0</v>
      </c>
      <c r="W204" s="16">
        <v>0</v>
      </c>
      <c r="X204" s="16">
        <v>0</v>
      </c>
      <c r="Y204" s="16">
        <v>0</v>
      </c>
      <c r="Z204" s="16">
        <v>0</v>
      </c>
      <c r="AE204" s="103">
        <f t="shared" si="52"/>
        <v>0</v>
      </c>
      <c r="AF204" s="103">
        <f t="shared" si="53"/>
        <v>0</v>
      </c>
      <c r="AG204" s="103">
        <f t="shared" si="54"/>
        <v>0</v>
      </c>
      <c r="AH204" s="103">
        <f t="shared" si="55"/>
        <v>0</v>
      </c>
      <c r="AI204" s="103">
        <f t="shared" si="56"/>
        <v>0</v>
      </c>
      <c r="AJ204" s="103">
        <f t="shared" si="57"/>
        <v>0</v>
      </c>
    </row>
    <row r="205" spans="4:36">
      <c r="D205" s="16" t="s">
        <v>862</v>
      </c>
      <c r="E205" s="16">
        <v>0</v>
      </c>
      <c r="F205" s="16">
        <v>0</v>
      </c>
      <c r="G205" s="16">
        <v>0</v>
      </c>
      <c r="H205" s="16">
        <v>0</v>
      </c>
      <c r="I205" s="16">
        <v>0</v>
      </c>
      <c r="J205" s="16">
        <v>0</v>
      </c>
      <c r="K205" s="16">
        <v>0</v>
      </c>
      <c r="L205" s="16">
        <v>0</v>
      </c>
      <c r="M205" s="16">
        <v>0</v>
      </c>
      <c r="N205" s="16">
        <v>0</v>
      </c>
      <c r="O205" s="16">
        <v>0</v>
      </c>
      <c r="P205" s="16">
        <v>0</v>
      </c>
      <c r="Q205" s="16">
        <v>0</v>
      </c>
      <c r="R205" s="16">
        <v>0</v>
      </c>
      <c r="S205" s="16">
        <v>0</v>
      </c>
      <c r="T205" s="16">
        <v>0</v>
      </c>
      <c r="U205" s="16">
        <v>0</v>
      </c>
      <c r="V205" s="16">
        <v>0</v>
      </c>
      <c r="W205" s="16">
        <v>0</v>
      </c>
      <c r="X205" s="16">
        <v>0</v>
      </c>
      <c r="Y205" s="16">
        <v>0</v>
      </c>
      <c r="Z205" s="16">
        <v>0</v>
      </c>
      <c r="AE205" s="103">
        <f t="shared" si="52"/>
        <v>0</v>
      </c>
      <c r="AF205" s="103">
        <f t="shared" si="53"/>
        <v>0</v>
      </c>
      <c r="AG205" s="103">
        <f t="shared" si="54"/>
        <v>0</v>
      </c>
      <c r="AH205" s="103">
        <f t="shared" si="55"/>
        <v>0</v>
      </c>
      <c r="AI205" s="103">
        <f t="shared" si="56"/>
        <v>0</v>
      </c>
      <c r="AJ205" s="103">
        <f t="shared" si="57"/>
        <v>0</v>
      </c>
    </row>
    <row r="206" spans="4:36">
      <c r="D206" s="16" t="s">
        <v>863</v>
      </c>
      <c r="E206" s="16">
        <v>0</v>
      </c>
      <c r="F206" s="16">
        <v>0</v>
      </c>
      <c r="G206" s="16">
        <v>0</v>
      </c>
      <c r="H206" s="16">
        <v>0</v>
      </c>
      <c r="I206" s="16">
        <v>0</v>
      </c>
      <c r="J206" s="16">
        <v>0</v>
      </c>
      <c r="K206" s="16">
        <v>0</v>
      </c>
      <c r="L206" s="16">
        <v>0</v>
      </c>
      <c r="M206" s="16">
        <v>0</v>
      </c>
      <c r="N206" s="16">
        <v>0</v>
      </c>
      <c r="O206" s="16">
        <v>0</v>
      </c>
      <c r="P206" s="16">
        <v>0</v>
      </c>
      <c r="Q206" s="16">
        <v>0</v>
      </c>
      <c r="R206" s="16">
        <v>0</v>
      </c>
      <c r="S206" s="16">
        <v>0</v>
      </c>
      <c r="T206" s="16">
        <v>0</v>
      </c>
      <c r="U206" s="16">
        <v>0</v>
      </c>
      <c r="V206" s="16">
        <v>0</v>
      </c>
      <c r="W206" s="16">
        <v>0</v>
      </c>
      <c r="X206" s="16">
        <v>0</v>
      </c>
      <c r="Y206" s="16">
        <v>0</v>
      </c>
      <c r="Z206" s="16">
        <v>0</v>
      </c>
      <c r="AE206" s="103">
        <f t="shared" si="52"/>
        <v>0</v>
      </c>
      <c r="AF206" s="103">
        <f t="shared" si="53"/>
        <v>0</v>
      </c>
      <c r="AG206" s="103">
        <f t="shared" si="54"/>
        <v>0</v>
      </c>
      <c r="AH206" s="103">
        <f t="shared" si="55"/>
        <v>0</v>
      </c>
      <c r="AI206" s="103">
        <f t="shared" si="56"/>
        <v>0</v>
      </c>
      <c r="AJ206" s="103">
        <f t="shared" si="57"/>
        <v>0</v>
      </c>
    </row>
    <row r="207" spans="4:36">
      <c r="D207" s="16" t="s">
        <v>864</v>
      </c>
      <c r="E207" s="16">
        <v>20.9874</v>
      </c>
      <c r="F207" s="16">
        <v>9.4173</v>
      </c>
      <c r="G207" s="16">
        <v>9.4173</v>
      </c>
      <c r="H207" s="16">
        <v>0</v>
      </c>
      <c r="I207" s="16">
        <v>1.6891</v>
      </c>
      <c r="J207" s="16">
        <v>0</v>
      </c>
      <c r="K207" s="16">
        <v>0</v>
      </c>
      <c r="L207" s="16">
        <v>0</v>
      </c>
      <c r="M207" s="16">
        <v>0</v>
      </c>
      <c r="N207" s="16">
        <v>0</v>
      </c>
      <c r="O207" s="16">
        <v>0</v>
      </c>
      <c r="P207" s="16">
        <v>0</v>
      </c>
      <c r="Q207" s="16">
        <v>9.7667</v>
      </c>
      <c r="R207" s="16">
        <v>0.1143</v>
      </c>
      <c r="S207" s="16">
        <v>0.1143</v>
      </c>
      <c r="T207" s="16">
        <v>0</v>
      </c>
      <c r="U207" s="16">
        <v>0</v>
      </c>
      <c r="V207" s="16">
        <v>0</v>
      </c>
      <c r="W207" s="16">
        <v>0</v>
      </c>
      <c r="X207" s="16">
        <v>0</v>
      </c>
      <c r="Y207" s="16">
        <v>0</v>
      </c>
      <c r="Z207" s="16">
        <v>0</v>
      </c>
      <c r="AE207" s="103">
        <f t="shared" si="52"/>
        <v>0</v>
      </c>
      <c r="AF207" s="103">
        <f t="shared" si="53"/>
        <v>0</v>
      </c>
      <c r="AG207" s="103">
        <f t="shared" si="54"/>
        <v>0</v>
      </c>
      <c r="AH207" s="103">
        <f t="shared" si="55"/>
        <v>0</v>
      </c>
      <c r="AI207" s="103">
        <f t="shared" si="56"/>
        <v>0</v>
      </c>
      <c r="AJ207" s="103">
        <f t="shared" si="57"/>
        <v>0</v>
      </c>
    </row>
    <row r="208" spans="3:58">
      <c r="C208" s="16" t="s">
        <v>867</v>
      </c>
      <c r="D208" s="16" t="s">
        <v>88</v>
      </c>
      <c r="E208" s="16">
        <v>29584.4551</v>
      </c>
      <c r="F208" s="16">
        <v>28623.8837</v>
      </c>
      <c r="G208" s="16">
        <v>28623.8837</v>
      </c>
      <c r="H208" s="16">
        <v>0</v>
      </c>
      <c r="I208" s="16">
        <v>2.6067</v>
      </c>
      <c r="J208" s="16">
        <v>159.7254</v>
      </c>
      <c r="K208" s="16">
        <v>0</v>
      </c>
      <c r="L208" s="16">
        <v>8.1316</v>
      </c>
      <c r="M208" s="16">
        <v>151.5938</v>
      </c>
      <c r="N208" s="16">
        <v>339.8711</v>
      </c>
      <c r="O208" s="16">
        <v>339.8711</v>
      </c>
      <c r="P208" s="16">
        <v>0</v>
      </c>
      <c r="Q208" s="16">
        <v>17.7195</v>
      </c>
      <c r="R208" s="16">
        <v>438.0644</v>
      </c>
      <c r="S208" s="16">
        <v>29.805</v>
      </c>
      <c r="T208" s="16">
        <v>0.1775</v>
      </c>
      <c r="U208" s="16">
        <v>408.0819</v>
      </c>
      <c r="V208" s="16">
        <v>2.5843</v>
      </c>
      <c r="W208" s="16">
        <v>2.5843</v>
      </c>
      <c r="X208" s="16">
        <v>0</v>
      </c>
      <c r="Y208" s="16">
        <v>0</v>
      </c>
      <c r="Z208" s="16">
        <v>0</v>
      </c>
      <c r="AE208" s="103">
        <f t="shared" si="52"/>
        <v>6.50146603220492e-13</v>
      </c>
      <c r="AF208" s="103">
        <f t="shared" si="53"/>
        <v>0</v>
      </c>
      <c r="AG208" s="103">
        <f t="shared" si="54"/>
        <v>0</v>
      </c>
      <c r="AH208" s="103">
        <f t="shared" si="55"/>
        <v>0</v>
      </c>
      <c r="AI208" s="103">
        <f t="shared" si="56"/>
        <v>0</v>
      </c>
      <c r="AJ208" s="103">
        <f t="shared" si="57"/>
        <v>0</v>
      </c>
      <c r="AK208" s="16">
        <f t="shared" ref="AK208:BF208" si="64">E208-SUM(E209:E213)</f>
        <v>0</v>
      </c>
      <c r="AL208" s="16">
        <f t="shared" si="64"/>
        <v>0</v>
      </c>
      <c r="AM208" s="16">
        <f t="shared" si="64"/>
        <v>0</v>
      </c>
      <c r="AN208" s="16">
        <f t="shared" si="64"/>
        <v>0</v>
      </c>
      <c r="AO208" s="16">
        <f t="shared" si="64"/>
        <v>0</v>
      </c>
      <c r="AP208" s="16">
        <f t="shared" si="64"/>
        <v>0</v>
      </c>
      <c r="AQ208" s="16">
        <f t="shared" si="64"/>
        <v>0</v>
      </c>
      <c r="AR208" s="16">
        <f t="shared" si="64"/>
        <v>0</v>
      </c>
      <c r="AS208" s="16">
        <f t="shared" si="64"/>
        <v>0</v>
      </c>
      <c r="AT208" s="16">
        <f t="shared" si="64"/>
        <v>0</v>
      </c>
      <c r="AU208" s="16">
        <f t="shared" si="64"/>
        <v>0</v>
      </c>
      <c r="AV208" s="16">
        <f t="shared" si="64"/>
        <v>0</v>
      </c>
      <c r="AW208" s="16">
        <f t="shared" si="64"/>
        <v>0</v>
      </c>
      <c r="AX208" s="16">
        <f t="shared" si="64"/>
        <v>0</v>
      </c>
      <c r="AY208" s="16">
        <f t="shared" si="64"/>
        <v>0</v>
      </c>
      <c r="AZ208" s="16">
        <f t="shared" si="64"/>
        <v>0</v>
      </c>
      <c r="BA208" s="16">
        <f t="shared" si="64"/>
        <v>0</v>
      </c>
      <c r="BB208" s="16">
        <f t="shared" si="64"/>
        <v>0</v>
      </c>
      <c r="BC208" s="16">
        <f t="shared" si="64"/>
        <v>0</v>
      </c>
      <c r="BD208" s="16">
        <f t="shared" si="64"/>
        <v>0</v>
      </c>
      <c r="BE208" s="16">
        <f t="shared" si="64"/>
        <v>0</v>
      </c>
      <c r="BF208" s="16">
        <f t="shared" si="64"/>
        <v>0</v>
      </c>
    </row>
    <row r="209" spans="4:36">
      <c r="D209" s="16" t="s">
        <v>860</v>
      </c>
      <c r="E209" s="16">
        <v>755.3829</v>
      </c>
      <c r="F209" s="16">
        <v>754.5084</v>
      </c>
      <c r="G209" s="16">
        <v>754.5084</v>
      </c>
      <c r="H209" s="16">
        <v>0</v>
      </c>
      <c r="I209" s="16">
        <v>0.8745</v>
      </c>
      <c r="J209" s="16">
        <v>0</v>
      </c>
      <c r="K209" s="16">
        <v>0</v>
      </c>
      <c r="L209" s="16">
        <v>0</v>
      </c>
      <c r="M209" s="16">
        <v>0</v>
      </c>
      <c r="N209" s="16">
        <v>0</v>
      </c>
      <c r="O209" s="16">
        <v>0</v>
      </c>
      <c r="P209" s="16">
        <v>0</v>
      </c>
      <c r="Q209" s="16">
        <v>0</v>
      </c>
      <c r="R209" s="16">
        <v>0</v>
      </c>
      <c r="S209" s="16">
        <v>0</v>
      </c>
      <c r="T209" s="16">
        <v>0</v>
      </c>
      <c r="U209" s="16">
        <v>0</v>
      </c>
      <c r="V209" s="16">
        <v>0</v>
      </c>
      <c r="W209" s="16">
        <v>0</v>
      </c>
      <c r="X209" s="16">
        <v>0</v>
      </c>
      <c r="Y209" s="16">
        <v>0</v>
      </c>
      <c r="Z209" s="16">
        <v>0</v>
      </c>
      <c r="AE209" s="103">
        <f t="shared" si="52"/>
        <v>-1.01918473660589e-13</v>
      </c>
      <c r="AF209" s="103">
        <f t="shared" si="53"/>
        <v>0</v>
      </c>
      <c r="AG209" s="103">
        <f t="shared" si="54"/>
        <v>0</v>
      </c>
      <c r="AH209" s="103">
        <f t="shared" si="55"/>
        <v>0</v>
      </c>
      <c r="AI209" s="103">
        <f t="shared" si="56"/>
        <v>0</v>
      </c>
      <c r="AJ209" s="103">
        <f t="shared" si="57"/>
        <v>0</v>
      </c>
    </row>
    <row r="210" spans="4:36">
      <c r="D210" s="16" t="s">
        <v>861</v>
      </c>
      <c r="E210" s="16">
        <v>0</v>
      </c>
      <c r="F210" s="16">
        <v>0</v>
      </c>
      <c r="G210" s="16">
        <v>0</v>
      </c>
      <c r="H210" s="16">
        <v>0</v>
      </c>
      <c r="I210" s="16">
        <v>0</v>
      </c>
      <c r="J210" s="16">
        <v>0</v>
      </c>
      <c r="K210" s="16">
        <v>0</v>
      </c>
      <c r="L210" s="16">
        <v>0</v>
      </c>
      <c r="M210" s="16">
        <v>0</v>
      </c>
      <c r="N210" s="16">
        <v>0</v>
      </c>
      <c r="O210" s="16">
        <v>0</v>
      </c>
      <c r="P210" s="16">
        <v>0</v>
      </c>
      <c r="Q210" s="16">
        <v>0</v>
      </c>
      <c r="R210" s="16">
        <v>0</v>
      </c>
      <c r="S210" s="16">
        <v>0</v>
      </c>
      <c r="T210" s="16">
        <v>0</v>
      </c>
      <c r="U210" s="16">
        <v>0</v>
      </c>
      <c r="V210" s="16">
        <v>0</v>
      </c>
      <c r="W210" s="16">
        <v>0</v>
      </c>
      <c r="X210" s="16">
        <v>0</v>
      </c>
      <c r="Y210" s="16">
        <v>0</v>
      </c>
      <c r="Z210" s="16">
        <v>0</v>
      </c>
      <c r="AE210" s="103">
        <f t="shared" si="52"/>
        <v>0</v>
      </c>
      <c r="AF210" s="103">
        <f t="shared" si="53"/>
        <v>0</v>
      </c>
      <c r="AG210" s="103">
        <f t="shared" si="54"/>
        <v>0</v>
      </c>
      <c r="AH210" s="103">
        <f t="shared" si="55"/>
        <v>0</v>
      </c>
      <c r="AI210" s="103">
        <f t="shared" si="56"/>
        <v>0</v>
      </c>
      <c r="AJ210" s="103">
        <f t="shared" si="57"/>
        <v>0</v>
      </c>
    </row>
    <row r="211" spans="4:36">
      <c r="D211" s="16" t="s">
        <v>862</v>
      </c>
      <c r="E211" s="16">
        <v>0</v>
      </c>
      <c r="F211" s="16">
        <v>0</v>
      </c>
      <c r="G211" s="16">
        <v>0</v>
      </c>
      <c r="H211" s="16">
        <v>0</v>
      </c>
      <c r="I211" s="16">
        <v>0</v>
      </c>
      <c r="J211" s="16">
        <v>0</v>
      </c>
      <c r="K211" s="16">
        <v>0</v>
      </c>
      <c r="L211" s="16">
        <v>0</v>
      </c>
      <c r="M211" s="16">
        <v>0</v>
      </c>
      <c r="N211" s="16">
        <v>0</v>
      </c>
      <c r="O211" s="16">
        <v>0</v>
      </c>
      <c r="P211" s="16">
        <v>0</v>
      </c>
      <c r="Q211" s="16">
        <v>0</v>
      </c>
      <c r="R211" s="16">
        <v>0</v>
      </c>
      <c r="S211" s="16">
        <v>0</v>
      </c>
      <c r="T211" s="16">
        <v>0</v>
      </c>
      <c r="U211" s="16">
        <v>0</v>
      </c>
      <c r="V211" s="16">
        <v>0</v>
      </c>
      <c r="W211" s="16">
        <v>0</v>
      </c>
      <c r="X211" s="16">
        <v>0</v>
      </c>
      <c r="Y211" s="16">
        <v>0</v>
      </c>
      <c r="Z211" s="16">
        <v>0</v>
      </c>
      <c r="AE211" s="103">
        <f t="shared" si="52"/>
        <v>0</v>
      </c>
      <c r="AF211" s="103">
        <f t="shared" si="53"/>
        <v>0</v>
      </c>
      <c r="AG211" s="103">
        <f t="shared" si="54"/>
        <v>0</v>
      </c>
      <c r="AH211" s="103">
        <f t="shared" si="55"/>
        <v>0</v>
      </c>
      <c r="AI211" s="103">
        <f t="shared" si="56"/>
        <v>0</v>
      </c>
      <c r="AJ211" s="103">
        <f t="shared" si="57"/>
        <v>0</v>
      </c>
    </row>
    <row r="212" spans="4:36">
      <c r="D212" s="16" t="s">
        <v>863</v>
      </c>
      <c r="E212" s="16">
        <v>1981.6232</v>
      </c>
      <c r="F212" s="16">
        <v>1968.9514</v>
      </c>
      <c r="G212" s="16">
        <v>1968.9514</v>
      </c>
      <c r="H212" s="16">
        <v>0</v>
      </c>
      <c r="I212" s="16">
        <v>0.2421</v>
      </c>
      <c r="J212" s="16">
        <v>0</v>
      </c>
      <c r="K212" s="16">
        <v>0</v>
      </c>
      <c r="L212" s="16">
        <v>0</v>
      </c>
      <c r="M212" s="16">
        <v>0</v>
      </c>
      <c r="N212" s="16">
        <v>8.7451</v>
      </c>
      <c r="O212" s="16">
        <v>8.7451</v>
      </c>
      <c r="P212" s="16">
        <v>0</v>
      </c>
      <c r="Q212" s="16">
        <v>0</v>
      </c>
      <c r="R212" s="16">
        <v>3.6846</v>
      </c>
      <c r="S212" s="16">
        <v>3.6846</v>
      </c>
      <c r="T212" s="16">
        <v>0</v>
      </c>
      <c r="U212" s="16">
        <v>0</v>
      </c>
      <c r="V212" s="16">
        <v>0</v>
      </c>
      <c r="W212" s="16">
        <v>0</v>
      </c>
      <c r="X212" s="16">
        <v>0</v>
      </c>
      <c r="Y212" s="16">
        <v>0</v>
      </c>
      <c r="Z212" s="16">
        <v>0</v>
      </c>
      <c r="AE212" s="103">
        <f t="shared" si="52"/>
        <v>7.41628980449605e-14</v>
      </c>
      <c r="AF212" s="103">
        <f t="shared" si="53"/>
        <v>0</v>
      </c>
      <c r="AG212" s="103">
        <f t="shared" si="54"/>
        <v>0</v>
      </c>
      <c r="AH212" s="103">
        <f t="shared" si="55"/>
        <v>0</v>
      </c>
      <c r="AI212" s="103">
        <f t="shared" si="56"/>
        <v>0</v>
      </c>
      <c r="AJ212" s="103">
        <f t="shared" si="57"/>
        <v>0</v>
      </c>
    </row>
    <row r="213" spans="4:36">
      <c r="D213" s="16" t="s">
        <v>864</v>
      </c>
      <c r="E213" s="16">
        <v>26847.449</v>
      </c>
      <c r="F213" s="16">
        <v>25900.4239</v>
      </c>
      <c r="G213" s="16">
        <v>25900.4239</v>
      </c>
      <c r="H213" s="16">
        <v>0</v>
      </c>
      <c r="I213" s="16">
        <v>1.4901</v>
      </c>
      <c r="J213" s="16">
        <v>159.7254</v>
      </c>
      <c r="K213" s="16">
        <v>0</v>
      </c>
      <c r="L213" s="16">
        <v>8.1316</v>
      </c>
      <c r="M213" s="16">
        <v>151.5938</v>
      </c>
      <c r="N213" s="16">
        <v>331.126</v>
      </c>
      <c r="O213" s="16">
        <v>331.126</v>
      </c>
      <c r="P213" s="16">
        <v>0</v>
      </c>
      <c r="Q213" s="16">
        <v>17.7195</v>
      </c>
      <c r="R213" s="16">
        <v>434.3798</v>
      </c>
      <c r="S213" s="16">
        <v>26.1204</v>
      </c>
      <c r="T213" s="16">
        <v>0.1775</v>
      </c>
      <c r="U213" s="16">
        <v>408.0819</v>
      </c>
      <c r="V213" s="16">
        <v>2.5843</v>
      </c>
      <c r="W213" s="16">
        <v>2.5843</v>
      </c>
      <c r="X213" s="16">
        <v>0</v>
      </c>
      <c r="Y213" s="16">
        <v>0</v>
      </c>
      <c r="Z213" s="16">
        <v>0</v>
      </c>
      <c r="AE213" s="103">
        <f t="shared" si="52"/>
        <v>-1.05515596260375e-12</v>
      </c>
      <c r="AF213" s="103">
        <f t="shared" si="53"/>
        <v>0</v>
      </c>
      <c r="AG213" s="103">
        <f t="shared" si="54"/>
        <v>0</v>
      </c>
      <c r="AH213" s="103">
        <f t="shared" si="55"/>
        <v>0</v>
      </c>
      <c r="AI213" s="103">
        <f t="shared" si="56"/>
        <v>0</v>
      </c>
      <c r="AJ213" s="103">
        <f t="shared" si="57"/>
        <v>0</v>
      </c>
    </row>
    <row r="214" spans="3:58">
      <c r="C214" s="16" t="s">
        <v>368</v>
      </c>
      <c r="D214" s="16" t="s">
        <v>88</v>
      </c>
      <c r="E214" s="16">
        <v>0</v>
      </c>
      <c r="F214" s="16">
        <v>0</v>
      </c>
      <c r="G214" s="16">
        <v>0</v>
      </c>
      <c r="H214" s="16">
        <v>0</v>
      </c>
      <c r="I214" s="16">
        <v>0</v>
      </c>
      <c r="J214" s="16">
        <v>0</v>
      </c>
      <c r="K214" s="16">
        <v>0</v>
      </c>
      <c r="L214" s="16">
        <v>0</v>
      </c>
      <c r="M214" s="16">
        <v>0</v>
      </c>
      <c r="N214" s="16">
        <v>0</v>
      </c>
      <c r="O214" s="16">
        <v>0</v>
      </c>
      <c r="P214" s="16">
        <v>0</v>
      </c>
      <c r="Q214" s="16">
        <v>0</v>
      </c>
      <c r="R214" s="16">
        <v>0</v>
      </c>
      <c r="S214" s="16">
        <v>0</v>
      </c>
      <c r="T214" s="16">
        <v>0</v>
      </c>
      <c r="U214" s="16">
        <v>0</v>
      </c>
      <c r="V214" s="16">
        <v>0</v>
      </c>
      <c r="W214" s="16">
        <v>0</v>
      </c>
      <c r="X214" s="16">
        <v>0</v>
      </c>
      <c r="Y214" s="16">
        <v>0</v>
      </c>
      <c r="Z214" s="16">
        <v>0</v>
      </c>
      <c r="AE214" s="103">
        <f t="shared" si="52"/>
        <v>0</v>
      </c>
      <c r="AF214" s="103">
        <f t="shared" si="53"/>
        <v>0</v>
      </c>
      <c r="AG214" s="103">
        <f t="shared" si="54"/>
        <v>0</v>
      </c>
      <c r="AH214" s="103">
        <f t="shared" si="55"/>
        <v>0</v>
      </c>
      <c r="AI214" s="103">
        <f t="shared" si="56"/>
        <v>0</v>
      </c>
      <c r="AJ214" s="103">
        <f t="shared" si="57"/>
        <v>0</v>
      </c>
      <c r="AK214" s="16">
        <f t="shared" ref="AK214:BF214" si="65">E214-SUM(E215:E219)</f>
        <v>0</v>
      </c>
      <c r="AL214" s="16">
        <f t="shared" si="65"/>
        <v>0</v>
      </c>
      <c r="AM214" s="16">
        <f t="shared" si="65"/>
        <v>0</v>
      </c>
      <c r="AN214" s="16">
        <f t="shared" si="65"/>
        <v>0</v>
      </c>
      <c r="AO214" s="16">
        <f t="shared" si="65"/>
        <v>0</v>
      </c>
      <c r="AP214" s="16">
        <f t="shared" si="65"/>
        <v>0</v>
      </c>
      <c r="AQ214" s="16">
        <f t="shared" si="65"/>
        <v>0</v>
      </c>
      <c r="AR214" s="16">
        <f t="shared" si="65"/>
        <v>0</v>
      </c>
      <c r="AS214" s="16">
        <f t="shared" si="65"/>
        <v>0</v>
      </c>
      <c r="AT214" s="16">
        <f t="shared" si="65"/>
        <v>0</v>
      </c>
      <c r="AU214" s="16">
        <f t="shared" si="65"/>
        <v>0</v>
      </c>
      <c r="AV214" s="16">
        <f t="shared" si="65"/>
        <v>0</v>
      </c>
      <c r="AW214" s="16">
        <f t="shared" si="65"/>
        <v>0</v>
      </c>
      <c r="AX214" s="16">
        <f t="shared" si="65"/>
        <v>0</v>
      </c>
      <c r="AY214" s="16">
        <f t="shared" si="65"/>
        <v>0</v>
      </c>
      <c r="AZ214" s="16">
        <f t="shared" si="65"/>
        <v>0</v>
      </c>
      <c r="BA214" s="16">
        <f t="shared" si="65"/>
        <v>0</v>
      </c>
      <c r="BB214" s="16">
        <f t="shared" si="65"/>
        <v>0</v>
      </c>
      <c r="BC214" s="16">
        <f t="shared" si="65"/>
        <v>0</v>
      </c>
      <c r="BD214" s="16">
        <f t="shared" si="65"/>
        <v>0</v>
      </c>
      <c r="BE214" s="16">
        <f t="shared" si="65"/>
        <v>0</v>
      </c>
      <c r="BF214" s="16">
        <f t="shared" si="65"/>
        <v>0</v>
      </c>
    </row>
    <row r="215" spans="4:36">
      <c r="D215" s="16" t="s">
        <v>860</v>
      </c>
      <c r="E215" s="16">
        <v>0</v>
      </c>
      <c r="F215" s="16">
        <v>0</v>
      </c>
      <c r="G215" s="16">
        <v>0</v>
      </c>
      <c r="H215" s="16">
        <v>0</v>
      </c>
      <c r="I215" s="16">
        <v>0</v>
      </c>
      <c r="J215" s="16">
        <v>0</v>
      </c>
      <c r="K215" s="16">
        <v>0</v>
      </c>
      <c r="L215" s="16">
        <v>0</v>
      </c>
      <c r="M215" s="16">
        <v>0</v>
      </c>
      <c r="N215" s="16">
        <v>0</v>
      </c>
      <c r="O215" s="16">
        <v>0</v>
      </c>
      <c r="P215" s="16">
        <v>0</v>
      </c>
      <c r="Q215" s="16">
        <v>0</v>
      </c>
      <c r="R215" s="16">
        <v>0</v>
      </c>
      <c r="S215" s="16">
        <v>0</v>
      </c>
      <c r="T215" s="16">
        <v>0</v>
      </c>
      <c r="U215" s="16">
        <v>0</v>
      </c>
      <c r="V215" s="16">
        <v>0</v>
      </c>
      <c r="W215" s="16">
        <v>0</v>
      </c>
      <c r="X215" s="16">
        <v>0</v>
      </c>
      <c r="Y215" s="16">
        <v>0</v>
      </c>
      <c r="Z215" s="16">
        <v>0</v>
      </c>
      <c r="AE215" s="103">
        <f t="shared" si="52"/>
        <v>0</v>
      </c>
      <c r="AF215" s="103">
        <f t="shared" si="53"/>
        <v>0</v>
      </c>
      <c r="AG215" s="103">
        <f t="shared" si="54"/>
        <v>0</v>
      </c>
      <c r="AH215" s="103">
        <f t="shared" si="55"/>
        <v>0</v>
      </c>
      <c r="AI215" s="103">
        <f t="shared" si="56"/>
        <v>0</v>
      </c>
      <c r="AJ215" s="103">
        <f t="shared" si="57"/>
        <v>0</v>
      </c>
    </row>
    <row r="216" spans="4:36">
      <c r="D216" s="16" t="s">
        <v>861</v>
      </c>
      <c r="E216" s="16">
        <v>0</v>
      </c>
      <c r="F216" s="16">
        <v>0</v>
      </c>
      <c r="G216" s="16">
        <v>0</v>
      </c>
      <c r="H216" s="16">
        <v>0</v>
      </c>
      <c r="I216" s="16">
        <v>0</v>
      </c>
      <c r="J216" s="16">
        <v>0</v>
      </c>
      <c r="K216" s="16">
        <v>0</v>
      </c>
      <c r="L216" s="16">
        <v>0</v>
      </c>
      <c r="M216" s="16">
        <v>0</v>
      </c>
      <c r="N216" s="16">
        <v>0</v>
      </c>
      <c r="O216" s="16">
        <v>0</v>
      </c>
      <c r="P216" s="16">
        <v>0</v>
      </c>
      <c r="Q216" s="16">
        <v>0</v>
      </c>
      <c r="R216" s="16">
        <v>0</v>
      </c>
      <c r="S216" s="16">
        <v>0</v>
      </c>
      <c r="T216" s="16">
        <v>0</v>
      </c>
      <c r="U216" s="16">
        <v>0</v>
      </c>
      <c r="V216" s="16">
        <v>0</v>
      </c>
      <c r="W216" s="16">
        <v>0</v>
      </c>
      <c r="X216" s="16">
        <v>0</v>
      </c>
      <c r="Y216" s="16">
        <v>0</v>
      </c>
      <c r="Z216" s="16">
        <v>0</v>
      </c>
      <c r="AE216" s="103">
        <f t="shared" si="52"/>
        <v>0</v>
      </c>
      <c r="AF216" s="103">
        <f t="shared" si="53"/>
        <v>0</v>
      </c>
      <c r="AG216" s="103">
        <f t="shared" si="54"/>
        <v>0</v>
      </c>
      <c r="AH216" s="103">
        <f t="shared" si="55"/>
        <v>0</v>
      </c>
      <c r="AI216" s="103">
        <f t="shared" si="56"/>
        <v>0</v>
      </c>
      <c r="AJ216" s="103">
        <f t="shared" si="57"/>
        <v>0</v>
      </c>
    </row>
    <row r="217" spans="4:36">
      <c r="D217" s="16" t="s">
        <v>862</v>
      </c>
      <c r="E217" s="16">
        <v>0</v>
      </c>
      <c r="F217" s="16">
        <v>0</v>
      </c>
      <c r="G217" s="16">
        <v>0</v>
      </c>
      <c r="H217" s="16">
        <v>0</v>
      </c>
      <c r="I217" s="16">
        <v>0</v>
      </c>
      <c r="J217" s="16">
        <v>0</v>
      </c>
      <c r="K217" s="16">
        <v>0</v>
      </c>
      <c r="L217" s="16">
        <v>0</v>
      </c>
      <c r="M217" s="16">
        <v>0</v>
      </c>
      <c r="N217" s="16">
        <v>0</v>
      </c>
      <c r="O217" s="16">
        <v>0</v>
      </c>
      <c r="P217" s="16">
        <v>0</v>
      </c>
      <c r="Q217" s="16">
        <v>0</v>
      </c>
      <c r="R217" s="16">
        <v>0</v>
      </c>
      <c r="S217" s="16">
        <v>0</v>
      </c>
      <c r="T217" s="16">
        <v>0</v>
      </c>
      <c r="U217" s="16">
        <v>0</v>
      </c>
      <c r="V217" s="16">
        <v>0</v>
      </c>
      <c r="W217" s="16">
        <v>0</v>
      </c>
      <c r="X217" s="16">
        <v>0</v>
      </c>
      <c r="Y217" s="16">
        <v>0</v>
      </c>
      <c r="Z217" s="16">
        <v>0</v>
      </c>
      <c r="AE217" s="103">
        <f t="shared" si="52"/>
        <v>0</v>
      </c>
      <c r="AF217" s="103">
        <f t="shared" si="53"/>
        <v>0</v>
      </c>
      <c r="AG217" s="103">
        <f t="shared" si="54"/>
        <v>0</v>
      </c>
      <c r="AH217" s="103">
        <f t="shared" si="55"/>
        <v>0</v>
      </c>
      <c r="AI217" s="103">
        <f t="shared" si="56"/>
        <v>0</v>
      </c>
      <c r="AJ217" s="103">
        <f t="shared" si="57"/>
        <v>0</v>
      </c>
    </row>
    <row r="218" spans="4:36">
      <c r="D218" s="16" t="s">
        <v>863</v>
      </c>
      <c r="E218" s="16">
        <v>0</v>
      </c>
      <c r="F218" s="16">
        <v>0</v>
      </c>
      <c r="G218" s="16">
        <v>0</v>
      </c>
      <c r="H218" s="16">
        <v>0</v>
      </c>
      <c r="I218" s="16">
        <v>0</v>
      </c>
      <c r="J218" s="16">
        <v>0</v>
      </c>
      <c r="K218" s="16">
        <v>0</v>
      </c>
      <c r="L218" s="16">
        <v>0</v>
      </c>
      <c r="M218" s="16">
        <v>0</v>
      </c>
      <c r="N218" s="16">
        <v>0</v>
      </c>
      <c r="O218" s="16">
        <v>0</v>
      </c>
      <c r="P218" s="16">
        <v>0</v>
      </c>
      <c r="Q218" s="16">
        <v>0</v>
      </c>
      <c r="R218" s="16">
        <v>0</v>
      </c>
      <c r="S218" s="16">
        <v>0</v>
      </c>
      <c r="T218" s="16">
        <v>0</v>
      </c>
      <c r="U218" s="16">
        <v>0</v>
      </c>
      <c r="V218" s="16">
        <v>0</v>
      </c>
      <c r="W218" s="16">
        <v>0</v>
      </c>
      <c r="X218" s="16">
        <v>0</v>
      </c>
      <c r="Y218" s="16">
        <v>0</v>
      </c>
      <c r="Z218" s="16">
        <v>0</v>
      </c>
      <c r="AE218" s="103">
        <f t="shared" si="52"/>
        <v>0</v>
      </c>
      <c r="AF218" s="103">
        <f t="shared" si="53"/>
        <v>0</v>
      </c>
      <c r="AG218" s="103">
        <f t="shared" si="54"/>
        <v>0</v>
      </c>
      <c r="AH218" s="103">
        <f t="shared" si="55"/>
        <v>0</v>
      </c>
      <c r="AI218" s="103">
        <f t="shared" si="56"/>
        <v>0</v>
      </c>
      <c r="AJ218" s="103">
        <f t="shared" si="57"/>
        <v>0</v>
      </c>
    </row>
    <row r="219" spans="4:36">
      <c r="D219" s="16" t="s">
        <v>864</v>
      </c>
      <c r="E219" s="16">
        <v>0</v>
      </c>
      <c r="F219" s="16">
        <v>0</v>
      </c>
      <c r="G219" s="16">
        <v>0</v>
      </c>
      <c r="H219" s="16">
        <v>0</v>
      </c>
      <c r="I219" s="16">
        <v>0</v>
      </c>
      <c r="J219" s="16">
        <v>0</v>
      </c>
      <c r="K219" s="16">
        <v>0</v>
      </c>
      <c r="L219" s="16">
        <v>0</v>
      </c>
      <c r="M219" s="16">
        <v>0</v>
      </c>
      <c r="N219" s="16">
        <v>0</v>
      </c>
      <c r="O219" s="16">
        <v>0</v>
      </c>
      <c r="P219" s="16">
        <v>0</v>
      </c>
      <c r="Q219" s="16">
        <v>0</v>
      </c>
      <c r="R219" s="16">
        <v>0</v>
      </c>
      <c r="S219" s="16">
        <v>0</v>
      </c>
      <c r="T219" s="16">
        <v>0</v>
      </c>
      <c r="U219" s="16">
        <v>0</v>
      </c>
      <c r="V219" s="16">
        <v>0</v>
      </c>
      <c r="W219" s="16">
        <v>0</v>
      </c>
      <c r="X219" s="16">
        <v>0</v>
      </c>
      <c r="Y219" s="16">
        <v>0</v>
      </c>
      <c r="Z219" s="16">
        <v>0</v>
      </c>
      <c r="AE219" s="103">
        <f t="shared" si="52"/>
        <v>0</v>
      </c>
      <c r="AF219" s="103">
        <f t="shared" si="53"/>
        <v>0</v>
      </c>
      <c r="AG219" s="103">
        <f t="shared" si="54"/>
        <v>0</v>
      </c>
      <c r="AH219" s="103">
        <f t="shared" si="55"/>
        <v>0</v>
      </c>
      <c r="AI219" s="103">
        <f t="shared" si="56"/>
        <v>0</v>
      </c>
      <c r="AJ219" s="103">
        <f t="shared" si="57"/>
        <v>0</v>
      </c>
    </row>
    <row r="220" spans="1:80">
      <c r="A220" s="16" t="s">
        <v>874</v>
      </c>
      <c r="B220" s="16">
        <v>169550.869800001</v>
      </c>
      <c r="C220" s="16" t="s">
        <v>88</v>
      </c>
      <c r="D220" s="16" t="s">
        <v>88</v>
      </c>
      <c r="E220" s="16">
        <v>34663.991</v>
      </c>
      <c r="F220" s="16">
        <v>31218.5241</v>
      </c>
      <c r="G220" s="16">
        <v>31203.9559</v>
      </c>
      <c r="H220" s="16">
        <v>14.5682</v>
      </c>
      <c r="I220" s="16">
        <v>10.1976</v>
      </c>
      <c r="J220" s="16">
        <v>1045.8171</v>
      </c>
      <c r="K220" s="16">
        <v>835.0038</v>
      </c>
      <c r="L220" s="16">
        <v>168.3532</v>
      </c>
      <c r="M220" s="16">
        <v>42.4601</v>
      </c>
      <c r="N220" s="16">
        <v>1533.43</v>
      </c>
      <c r="O220" s="16">
        <v>1533.43</v>
      </c>
      <c r="P220" s="16">
        <v>0</v>
      </c>
      <c r="Q220" s="16">
        <v>267.3598</v>
      </c>
      <c r="R220" s="16">
        <v>298.0534</v>
      </c>
      <c r="S220" s="16">
        <v>115.6262</v>
      </c>
      <c r="T220" s="16">
        <v>0.3065</v>
      </c>
      <c r="U220" s="16">
        <v>182.1207</v>
      </c>
      <c r="V220" s="16">
        <v>286.0341</v>
      </c>
      <c r="W220" s="16">
        <v>236.1611</v>
      </c>
      <c r="X220" s="16">
        <v>1.8397</v>
      </c>
      <c r="Y220" s="16">
        <v>48.0333</v>
      </c>
      <c r="Z220" s="16">
        <v>4.5749</v>
      </c>
      <c r="AB220" s="101">
        <f>(F220+K220+L220)/B220</f>
        <v>0.190042558543099</v>
      </c>
      <c r="AE220" s="103">
        <f t="shared" si="52"/>
        <v>3.24007487506606e-12</v>
      </c>
      <c r="AF220" s="103">
        <f t="shared" si="53"/>
        <v>-2.1120882820469e-12</v>
      </c>
      <c r="AG220" s="103">
        <f t="shared" si="54"/>
        <v>0</v>
      </c>
      <c r="AH220" s="103">
        <f t="shared" si="55"/>
        <v>0</v>
      </c>
      <c r="AI220" s="103">
        <f t="shared" si="56"/>
        <v>0</v>
      </c>
      <c r="AJ220" s="103">
        <f t="shared" si="57"/>
        <v>0</v>
      </c>
      <c r="AK220" s="16">
        <f t="shared" ref="AK220:BF220" si="66">E220-SUM(E221:E225)</f>
        <v>0</v>
      </c>
      <c r="AL220" s="16">
        <f t="shared" si="66"/>
        <v>0</v>
      </c>
      <c r="AM220" s="16">
        <f t="shared" si="66"/>
        <v>0</v>
      </c>
      <c r="AN220" s="16">
        <f t="shared" si="66"/>
        <v>0</v>
      </c>
      <c r="AO220" s="16">
        <f t="shared" si="66"/>
        <v>0</v>
      </c>
      <c r="AP220" s="16">
        <f t="shared" si="66"/>
        <v>0</v>
      </c>
      <c r="AQ220" s="16">
        <f t="shared" si="66"/>
        <v>0</v>
      </c>
      <c r="AR220" s="16">
        <f t="shared" si="66"/>
        <v>0</v>
      </c>
      <c r="AS220" s="16">
        <f t="shared" si="66"/>
        <v>0</v>
      </c>
      <c r="AT220" s="16">
        <f t="shared" si="66"/>
        <v>0</v>
      </c>
      <c r="AU220" s="16">
        <f t="shared" si="66"/>
        <v>0</v>
      </c>
      <c r="AV220" s="16">
        <f t="shared" si="66"/>
        <v>0</v>
      </c>
      <c r="AW220" s="16">
        <f t="shared" si="66"/>
        <v>0</v>
      </c>
      <c r="AX220" s="16">
        <f t="shared" si="66"/>
        <v>0</v>
      </c>
      <c r="AY220" s="16">
        <f t="shared" si="66"/>
        <v>0</v>
      </c>
      <c r="AZ220" s="16">
        <f t="shared" si="66"/>
        <v>0</v>
      </c>
      <c r="BA220" s="16">
        <f t="shared" si="66"/>
        <v>0</v>
      </c>
      <c r="BB220" s="16">
        <f t="shared" si="66"/>
        <v>0</v>
      </c>
      <c r="BC220" s="16">
        <f t="shared" si="66"/>
        <v>0</v>
      </c>
      <c r="BD220" s="16">
        <f t="shared" si="66"/>
        <v>0</v>
      </c>
      <c r="BE220" s="16">
        <f t="shared" si="66"/>
        <v>0</v>
      </c>
      <c r="BF220" s="16">
        <f t="shared" si="66"/>
        <v>0</v>
      </c>
      <c r="BG220" s="104">
        <f t="shared" ref="BG220:CB220" si="67">E220-E226-E232-E238-E244</f>
        <v>0</v>
      </c>
      <c r="BH220" s="104">
        <f t="shared" si="67"/>
        <v>0</v>
      </c>
      <c r="BI220" s="104">
        <f t="shared" si="67"/>
        <v>0</v>
      </c>
      <c r="BJ220" s="104">
        <f t="shared" si="67"/>
        <v>0</v>
      </c>
      <c r="BK220" s="104">
        <f t="shared" si="67"/>
        <v>0</v>
      </c>
      <c r="BL220" s="104">
        <f t="shared" si="67"/>
        <v>0</v>
      </c>
      <c r="BM220" s="104">
        <f t="shared" si="67"/>
        <v>0</v>
      </c>
      <c r="BN220" s="104">
        <f t="shared" si="67"/>
        <v>0</v>
      </c>
      <c r="BO220" s="104">
        <f t="shared" si="67"/>
        <v>0</v>
      </c>
      <c r="BP220" s="104">
        <f t="shared" si="67"/>
        <v>0</v>
      </c>
      <c r="BQ220" s="104">
        <f t="shared" si="67"/>
        <v>0</v>
      </c>
      <c r="BR220" s="104">
        <f t="shared" si="67"/>
        <v>0</v>
      </c>
      <c r="BS220" s="104">
        <f t="shared" si="67"/>
        <v>0</v>
      </c>
      <c r="BT220" s="104">
        <f t="shared" si="67"/>
        <v>0</v>
      </c>
      <c r="BU220" s="104">
        <f t="shared" si="67"/>
        <v>0</v>
      </c>
      <c r="BV220" s="104">
        <f t="shared" si="67"/>
        <v>0</v>
      </c>
      <c r="BW220" s="104">
        <f t="shared" si="67"/>
        <v>0</v>
      </c>
      <c r="BX220" s="104">
        <f t="shared" si="67"/>
        <v>0</v>
      </c>
      <c r="BY220" s="104">
        <f t="shared" si="67"/>
        <v>0</v>
      </c>
      <c r="BZ220" s="104">
        <f t="shared" si="67"/>
        <v>0</v>
      </c>
      <c r="CA220" s="104">
        <f t="shared" si="67"/>
        <v>0</v>
      </c>
      <c r="CB220" s="104">
        <f t="shared" si="67"/>
        <v>4.44089209850063e-16</v>
      </c>
    </row>
    <row r="221" spans="4:36">
      <c r="D221" s="16" t="s">
        <v>860</v>
      </c>
      <c r="E221" s="16">
        <v>820.3824</v>
      </c>
      <c r="F221" s="16">
        <v>820.3824</v>
      </c>
      <c r="G221" s="16">
        <v>819.5815</v>
      </c>
      <c r="H221" s="16">
        <v>0.8009</v>
      </c>
      <c r="I221" s="16">
        <v>0</v>
      </c>
      <c r="J221" s="16">
        <v>0</v>
      </c>
      <c r="K221" s="16">
        <v>0</v>
      </c>
      <c r="L221" s="16">
        <v>0</v>
      </c>
      <c r="M221" s="16">
        <v>0</v>
      </c>
      <c r="N221" s="16">
        <v>0</v>
      </c>
      <c r="O221" s="16">
        <v>0</v>
      </c>
      <c r="P221" s="16">
        <v>0</v>
      </c>
      <c r="Q221" s="16">
        <v>0</v>
      </c>
      <c r="R221" s="16">
        <v>0</v>
      </c>
      <c r="S221" s="16">
        <v>0</v>
      </c>
      <c r="T221" s="16">
        <v>0</v>
      </c>
      <c r="U221" s="16">
        <v>0</v>
      </c>
      <c r="V221" s="16">
        <v>0</v>
      </c>
      <c r="W221" s="16">
        <v>0</v>
      </c>
      <c r="X221" s="16">
        <v>0</v>
      </c>
      <c r="Y221" s="16">
        <v>0</v>
      </c>
      <c r="Z221" s="16">
        <v>0</v>
      </c>
      <c r="AE221" s="103">
        <f t="shared" si="52"/>
        <v>0</v>
      </c>
      <c r="AF221" s="103">
        <f t="shared" si="53"/>
        <v>-4.39648317751562e-14</v>
      </c>
      <c r="AG221" s="103">
        <f t="shared" si="54"/>
        <v>0</v>
      </c>
      <c r="AH221" s="103">
        <f t="shared" si="55"/>
        <v>0</v>
      </c>
      <c r="AI221" s="103">
        <f t="shared" si="56"/>
        <v>0</v>
      </c>
      <c r="AJ221" s="103">
        <f t="shared" si="57"/>
        <v>0</v>
      </c>
    </row>
    <row r="222" spans="4:36">
      <c r="D222" s="16" t="s">
        <v>861</v>
      </c>
      <c r="E222" s="16">
        <v>0</v>
      </c>
      <c r="F222" s="16">
        <v>0</v>
      </c>
      <c r="G222" s="16">
        <v>0</v>
      </c>
      <c r="H222" s="16">
        <v>0</v>
      </c>
      <c r="I222" s="16">
        <v>0</v>
      </c>
      <c r="J222" s="16">
        <v>0</v>
      </c>
      <c r="K222" s="16">
        <v>0</v>
      </c>
      <c r="L222" s="16">
        <v>0</v>
      </c>
      <c r="M222" s="16">
        <v>0</v>
      </c>
      <c r="N222" s="16">
        <v>0</v>
      </c>
      <c r="O222" s="16">
        <v>0</v>
      </c>
      <c r="P222" s="16">
        <v>0</v>
      </c>
      <c r="Q222" s="16">
        <v>0</v>
      </c>
      <c r="R222" s="16">
        <v>0</v>
      </c>
      <c r="S222" s="16">
        <v>0</v>
      </c>
      <c r="T222" s="16">
        <v>0</v>
      </c>
      <c r="U222" s="16">
        <v>0</v>
      </c>
      <c r="V222" s="16">
        <v>0</v>
      </c>
      <c r="W222" s="16">
        <v>0</v>
      </c>
      <c r="X222" s="16">
        <v>0</v>
      </c>
      <c r="Y222" s="16">
        <v>0</v>
      </c>
      <c r="Z222" s="16">
        <v>0</v>
      </c>
      <c r="AE222" s="103">
        <f t="shared" si="52"/>
        <v>0</v>
      </c>
      <c r="AF222" s="103">
        <f t="shared" si="53"/>
        <v>0</v>
      </c>
      <c r="AG222" s="103">
        <f t="shared" si="54"/>
        <v>0</v>
      </c>
      <c r="AH222" s="103">
        <f t="shared" si="55"/>
        <v>0</v>
      </c>
      <c r="AI222" s="103">
        <f t="shared" si="56"/>
        <v>0</v>
      </c>
      <c r="AJ222" s="103">
        <f t="shared" si="57"/>
        <v>0</v>
      </c>
    </row>
    <row r="223" spans="4:36">
      <c r="D223" s="16" t="s">
        <v>862</v>
      </c>
      <c r="E223" s="16">
        <v>0</v>
      </c>
      <c r="F223" s="16">
        <v>0</v>
      </c>
      <c r="G223" s="16">
        <v>0</v>
      </c>
      <c r="H223" s="16">
        <v>0</v>
      </c>
      <c r="I223" s="16">
        <v>0</v>
      </c>
      <c r="J223" s="16">
        <v>0</v>
      </c>
      <c r="K223" s="16">
        <v>0</v>
      </c>
      <c r="L223" s="16">
        <v>0</v>
      </c>
      <c r="M223" s="16">
        <v>0</v>
      </c>
      <c r="N223" s="16">
        <v>0</v>
      </c>
      <c r="O223" s="16">
        <v>0</v>
      </c>
      <c r="P223" s="16">
        <v>0</v>
      </c>
      <c r="Q223" s="16">
        <v>0</v>
      </c>
      <c r="R223" s="16">
        <v>0</v>
      </c>
      <c r="S223" s="16">
        <v>0</v>
      </c>
      <c r="T223" s="16">
        <v>0</v>
      </c>
      <c r="U223" s="16">
        <v>0</v>
      </c>
      <c r="V223" s="16">
        <v>0</v>
      </c>
      <c r="W223" s="16">
        <v>0</v>
      </c>
      <c r="X223" s="16">
        <v>0</v>
      </c>
      <c r="Y223" s="16">
        <v>0</v>
      </c>
      <c r="Z223" s="16">
        <v>0</v>
      </c>
      <c r="AE223" s="103">
        <f t="shared" si="52"/>
        <v>0</v>
      </c>
      <c r="AF223" s="103">
        <f t="shared" si="53"/>
        <v>0</v>
      </c>
      <c r="AG223" s="103">
        <f t="shared" si="54"/>
        <v>0</v>
      </c>
      <c r="AH223" s="103">
        <f t="shared" si="55"/>
        <v>0</v>
      </c>
      <c r="AI223" s="103">
        <f t="shared" si="56"/>
        <v>0</v>
      </c>
      <c r="AJ223" s="103">
        <f t="shared" si="57"/>
        <v>0</v>
      </c>
    </row>
    <row r="224" spans="4:36">
      <c r="D224" s="16" t="s">
        <v>863</v>
      </c>
      <c r="E224" s="16">
        <v>775.0512</v>
      </c>
      <c r="F224" s="16">
        <v>765.5381</v>
      </c>
      <c r="G224" s="16">
        <v>764.2217</v>
      </c>
      <c r="H224" s="16">
        <v>1.3164</v>
      </c>
      <c r="I224" s="16">
        <v>0</v>
      </c>
      <c r="J224" s="16">
        <v>0</v>
      </c>
      <c r="K224" s="16">
        <v>0</v>
      </c>
      <c r="L224" s="16">
        <v>0</v>
      </c>
      <c r="M224" s="16">
        <v>0</v>
      </c>
      <c r="N224" s="16">
        <v>2.3722</v>
      </c>
      <c r="O224" s="16">
        <v>2.3722</v>
      </c>
      <c r="P224" s="16">
        <v>0</v>
      </c>
      <c r="Q224" s="16">
        <v>5.7477</v>
      </c>
      <c r="R224" s="16">
        <v>1.2083</v>
      </c>
      <c r="S224" s="16">
        <v>1.2083</v>
      </c>
      <c r="T224" s="16">
        <v>0</v>
      </c>
      <c r="U224" s="16">
        <v>0</v>
      </c>
      <c r="V224" s="16">
        <v>0</v>
      </c>
      <c r="W224" s="16">
        <v>0</v>
      </c>
      <c r="X224" s="16">
        <v>0</v>
      </c>
      <c r="Y224" s="16">
        <v>0</v>
      </c>
      <c r="Z224" s="16">
        <v>0.1849</v>
      </c>
      <c r="AE224" s="103">
        <f t="shared" si="52"/>
        <v>9.76996261670138e-15</v>
      </c>
      <c r="AF224" s="103">
        <f t="shared" si="53"/>
        <v>-6.94999613415348e-14</v>
      </c>
      <c r="AG224" s="103">
        <f t="shared" si="54"/>
        <v>0</v>
      </c>
      <c r="AH224" s="103">
        <f t="shared" si="55"/>
        <v>0</v>
      </c>
      <c r="AI224" s="103">
        <f t="shared" si="56"/>
        <v>0</v>
      </c>
      <c r="AJ224" s="103">
        <f t="shared" si="57"/>
        <v>0</v>
      </c>
    </row>
    <row r="225" spans="4:36">
      <c r="D225" s="16" t="s">
        <v>864</v>
      </c>
      <c r="E225" s="16">
        <v>33068.5574</v>
      </c>
      <c r="F225" s="16">
        <v>29632.6036</v>
      </c>
      <c r="G225" s="16">
        <v>29620.1527</v>
      </c>
      <c r="H225" s="16">
        <v>12.4509</v>
      </c>
      <c r="I225" s="16">
        <v>10.1976</v>
      </c>
      <c r="J225" s="16">
        <v>1045.8171</v>
      </c>
      <c r="K225" s="16">
        <v>835.0038</v>
      </c>
      <c r="L225" s="16">
        <v>168.3532</v>
      </c>
      <c r="M225" s="16">
        <v>42.4601</v>
      </c>
      <c r="N225" s="16">
        <v>1531.0578</v>
      </c>
      <c r="O225" s="16">
        <v>1531.0578</v>
      </c>
      <c r="P225" s="16">
        <v>0</v>
      </c>
      <c r="Q225" s="16">
        <v>261.6121</v>
      </c>
      <c r="R225" s="16">
        <v>296.8451</v>
      </c>
      <c r="S225" s="16">
        <v>114.4179</v>
      </c>
      <c r="T225" s="16">
        <v>0.3065</v>
      </c>
      <c r="U225" s="16">
        <v>182.1207</v>
      </c>
      <c r="V225" s="16">
        <v>286.0341</v>
      </c>
      <c r="W225" s="16">
        <v>236.1611</v>
      </c>
      <c r="X225" s="16">
        <v>1.8397</v>
      </c>
      <c r="Y225" s="16">
        <v>48.0333</v>
      </c>
      <c r="Z225" s="16">
        <v>4.39</v>
      </c>
      <c r="AE225" s="103">
        <f t="shared" si="52"/>
        <v>-4.54747350886464e-13</v>
      </c>
      <c r="AF225" s="103">
        <f t="shared" si="53"/>
        <v>-1.81188397618826e-13</v>
      </c>
      <c r="AG225" s="103">
        <f t="shared" si="54"/>
        <v>0</v>
      </c>
      <c r="AH225" s="103">
        <f t="shared" si="55"/>
        <v>0</v>
      </c>
      <c r="AI225" s="103">
        <f t="shared" si="56"/>
        <v>0</v>
      </c>
      <c r="AJ225" s="103">
        <f t="shared" si="57"/>
        <v>0</v>
      </c>
    </row>
    <row r="226" spans="3:58">
      <c r="C226" s="16" t="s">
        <v>865</v>
      </c>
      <c r="D226" s="16" t="s">
        <v>88</v>
      </c>
      <c r="E226" s="16">
        <v>2007.3574</v>
      </c>
      <c r="F226" s="16">
        <v>1830.3025</v>
      </c>
      <c r="G226" s="16">
        <v>1815.7343</v>
      </c>
      <c r="H226" s="16">
        <v>14.5682</v>
      </c>
      <c r="I226" s="16">
        <v>0</v>
      </c>
      <c r="J226" s="16">
        <v>1.4472</v>
      </c>
      <c r="K226" s="16">
        <v>1.4472</v>
      </c>
      <c r="L226" s="16">
        <v>0</v>
      </c>
      <c r="M226" s="16">
        <v>0</v>
      </c>
      <c r="N226" s="16">
        <v>44.6244</v>
      </c>
      <c r="O226" s="16">
        <v>44.6244</v>
      </c>
      <c r="P226" s="16">
        <v>0</v>
      </c>
      <c r="Q226" s="16">
        <v>101.2913</v>
      </c>
      <c r="R226" s="16">
        <v>5.9172</v>
      </c>
      <c r="S226" s="16">
        <v>2.7981</v>
      </c>
      <c r="T226" s="16">
        <v>0</v>
      </c>
      <c r="U226" s="16">
        <v>3.1191</v>
      </c>
      <c r="V226" s="16">
        <v>20.4478</v>
      </c>
      <c r="W226" s="16">
        <v>0.7165</v>
      </c>
      <c r="X226" s="16">
        <v>0</v>
      </c>
      <c r="Y226" s="16">
        <v>19.7313</v>
      </c>
      <c r="Z226" s="16">
        <v>3.327</v>
      </c>
      <c r="AE226" s="103">
        <f t="shared" si="52"/>
        <v>0</v>
      </c>
      <c r="AF226" s="103">
        <f t="shared" si="53"/>
        <v>-6.57252030578093e-14</v>
      </c>
      <c r="AG226" s="103">
        <f t="shared" si="54"/>
        <v>0</v>
      </c>
      <c r="AH226" s="103">
        <f t="shared" si="55"/>
        <v>0</v>
      </c>
      <c r="AI226" s="103">
        <f t="shared" si="56"/>
        <v>0</v>
      </c>
      <c r="AJ226" s="103">
        <f t="shared" si="57"/>
        <v>0</v>
      </c>
      <c r="AK226" s="16">
        <f t="shared" ref="AK226:BF226" si="68">E226-SUM(E227:E231)</f>
        <v>0</v>
      </c>
      <c r="AL226" s="16">
        <f t="shared" si="68"/>
        <v>0</v>
      </c>
      <c r="AM226" s="16">
        <f t="shared" si="68"/>
        <v>0</v>
      </c>
      <c r="AN226" s="16">
        <f t="shared" si="68"/>
        <v>0</v>
      </c>
      <c r="AO226" s="16">
        <f t="shared" si="68"/>
        <v>0</v>
      </c>
      <c r="AP226" s="16">
        <f t="shared" si="68"/>
        <v>0</v>
      </c>
      <c r="AQ226" s="16">
        <f t="shared" si="68"/>
        <v>0</v>
      </c>
      <c r="AR226" s="16">
        <f t="shared" si="68"/>
        <v>0</v>
      </c>
      <c r="AS226" s="16">
        <f t="shared" si="68"/>
        <v>0</v>
      </c>
      <c r="AT226" s="16">
        <f t="shared" si="68"/>
        <v>0</v>
      </c>
      <c r="AU226" s="16">
        <f t="shared" si="68"/>
        <v>0</v>
      </c>
      <c r="AV226" s="16">
        <f t="shared" si="68"/>
        <v>0</v>
      </c>
      <c r="AW226" s="16">
        <f t="shared" si="68"/>
        <v>0</v>
      </c>
      <c r="AX226" s="16">
        <f t="shared" si="68"/>
        <v>0</v>
      </c>
      <c r="AY226" s="16">
        <f t="shared" si="68"/>
        <v>0</v>
      </c>
      <c r="AZ226" s="16">
        <f t="shared" si="68"/>
        <v>0</v>
      </c>
      <c r="BA226" s="16">
        <f t="shared" si="68"/>
        <v>0</v>
      </c>
      <c r="BB226" s="16">
        <f t="shared" si="68"/>
        <v>0</v>
      </c>
      <c r="BC226" s="16">
        <f t="shared" si="68"/>
        <v>0</v>
      </c>
      <c r="BD226" s="16">
        <f t="shared" si="68"/>
        <v>0</v>
      </c>
      <c r="BE226" s="16">
        <f t="shared" si="68"/>
        <v>0</v>
      </c>
      <c r="BF226" s="16">
        <f t="shared" si="68"/>
        <v>0</v>
      </c>
    </row>
    <row r="227" spans="4:36">
      <c r="D227" s="16" t="s">
        <v>860</v>
      </c>
      <c r="E227" s="16">
        <v>585.4251</v>
      </c>
      <c r="F227" s="16">
        <v>585.4251</v>
      </c>
      <c r="G227" s="16">
        <v>584.6242</v>
      </c>
      <c r="H227" s="16">
        <v>0.8009</v>
      </c>
      <c r="I227" s="16">
        <v>0</v>
      </c>
      <c r="J227" s="16">
        <v>0</v>
      </c>
      <c r="K227" s="16">
        <v>0</v>
      </c>
      <c r="L227" s="16">
        <v>0</v>
      </c>
      <c r="M227" s="16">
        <v>0</v>
      </c>
      <c r="N227" s="16">
        <v>0</v>
      </c>
      <c r="O227" s="16">
        <v>0</v>
      </c>
      <c r="P227" s="16">
        <v>0</v>
      </c>
      <c r="Q227" s="16">
        <v>0</v>
      </c>
      <c r="R227" s="16">
        <v>0</v>
      </c>
      <c r="S227" s="16">
        <v>0</v>
      </c>
      <c r="T227" s="16">
        <v>0</v>
      </c>
      <c r="U227" s="16">
        <v>0</v>
      </c>
      <c r="V227" s="16">
        <v>0</v>
      </c>
      <c r="W227" s="16">
        <v>0</v>
      </c>
      <c r="X227" s="16">
        <v>0</v>
      </c>
      <c r="Y227" s="16">
        <v>0</v>
      </c>
      <c r="Z227" s="16">
        <v>0</v>
      </c>
      <c r="AE227" s="103">
        <f t="shared" si="52"/>
        <v>0</v>
      </c>
      <c r="AF227" s="103">
        <f t="shared" si="53"/>
        <v>6.97220059464598e-14</v>
      </c>
      <c r="AG227" s="103">
        <f t="shared" si="54"/>
        <v>0</v>
      </c>
      <c r="AH227" s="103">
        <f t="shared" si="55"/>
        <v>0</v>
      </c>
      <c r="AI227" s="103">
        <f t="shared" si="56"/>
        <v>0</v>
      </c>
      <c r="AJ227" s="103">
        <f t="shared" si="57"/>
        <v>0</v>
      </c>
    </row>
    <row r="228" spans="4:36">
      <c r="D228" s="16" t="s">
        <v>861</v>
      </c>
      <c r="E228" s="16">
        <v>0</v>
      </c>
      <c r="F228" s="16">
        <v>0</v>
      </c>
      <c r="G228" s="16">
        <v>0</v>
      </c>
      <c r="H228" s="16">
        <v>0</v>
      </c>
      <c r="I228" s="16">
        <v>0</v>
      </c>
      <c r="J228" s="16">
        <v>0</v>
      </c>
      <c r="K228" s="16">
        <v>0</v>
      </c>
      <c r="L228" s="16">
        <v>0</v>
      </c>
      <c r="M228" s="16">
        <v>0</v>
      </c>
      <c r="N228" s="16">
        <v>0</v>
      </c>
      <c r="O228" s="16">
        <v>0</v>
      </c>
      <c r="P228" s="16">
        <v>0</v>
      </c>
      <c r="Q228" s="16">
        <v>0</v>
      </c>
      <c r="R228" s="16">
        <v>0</v>
      </c>
      <c r="S228" s="16">
        <v>0</v>
      </c>
      <c r="T228" s="16">
        <v>0</v>
      </c>
      <c r="U228" s="16">
        <v>0</v>
      </c>
      <c r="V228" s="16">
        <v>0</v>
      </c>
      <c r="W228" s="16">
        <v>0</v>
      </c>
      <c r="X228" s="16">
        <v>0</v>
      </c>
      <c r="Y228" s="16">
        <v>0</v>
      </c>
      <c r="Z228" s="16">
        <v>0</v>
      </c>
      <c r="AE228" s="103">
        <f t="shared" si="52"/>
        <v>0</v>
      </c>
      <c r="AF228" s="103">
        <f t="shared" si="53"/>
        <v>0</v>
      </c>
      <c r="AG228" s="103">
        <f t="shared" si="54"/>
        <v>0</v>
      </c>
      <c r="AH228" s="103">
        <f t="shared" si="55"/>
        <v>0</v>
      </c>
      <c r="AI228" s="103">
        <f t="shared" si="56"/>
        <v>0</v>
      </c>
      <c r="AJ228" s="103">
        <f t="shared" si="57"/>
        <v>0</v>
      </c>
    </row>
    <row r="229" spans="4:36">
      <c r="D229" s="16" t="s">
        <v>862</v>
      </c>
      <c r="E229" s="16">
        <v>0</v>
      </c>
      <c r="F229" s="16">
        <v>0</v>
      </c>
      <c r="G229" s="16">
        <v>0</v>
      </c>
      <c r="H229" s="16">
        <v>0</v>
      </c>
      <c r="I229" s="16">
        <v>0</v>
      </c>
      <c r="J229" s="16">
        <v>0</v>
      </c>
      <c r="K229" s="16">
        <v>0</v>
      </c>
      <c r="L229" s="16">
        <v>0</v>
      </c>
      <c r="M229" s="16">
        <v>0</v>
      </c>
      <c r="N229" s="16">
        <v>0</v>
      </c>
      <c r="O229" s="16">
        <v>0</v>
      </c>
      <c r="P229" s="16">
        <v>0</v>
      </c>
      <c r="Q229" s="16">
        <v>0</v>
      </c>
      <c r="R229" s="16">
        <v>0</v>
      </c>
      <c r="S229" s="16">
        <v>0</v>
      </c>
      <c r="T229" s="16">
        <v>0</v>
      </c>
      <c r="U229" s="16">
        <v>0</v>
      </c>
      <c r="V229" s="16">
        <v>0</v>
      </c>
      <c r="W229" s="16">
        <v>0</v>
      </c>
      <c r="X229" s="16">
        <v>0</v>
      </c>
      <c r="Y229" s="16">
        <v>0</v>
      </c>
      <c r="Z229" s="16">
        <v>0</v>
      </c>
      <c r="AE229" s="103">
        <f t="shared" si="52"/>
        <v>0</v>
      </c>
      <c r="AF229" s="103">
        <f t="shared" si="53"/>
        <v>0</v>
      </c>
      <c r="AG229" s="103">
        <f t="shared" si="54"/>
        <v>0</v>
      </c>
      <c r="AH229" s="103">
        <f t="shared" si="55"/>
        <v>0</v>
      </c>
      <c r="AI229" s="103">
        <f t="shared" si="56"/>
        <v>0</v>
      </c>
      <c r="AJ229" s="103">
        <f t="shared" si="57"/>
        <v>0</v>
      </c>
    </row>
    <row r="230" spans="4:36">
      <c r="D230" s="16" t="s">
        <v>863</v>
      </c>
      <c r="E230" s="16">
        <v>152.3488</v>
      </c>
      <c r="F230" s="16">
        <v>151.1405</v>
      </c>
      <c r="G230" s="16">
        <v>149.8241</v>
      </c>
      <c r="H230" s="16">
        <v>1.3164</v>
      </c>
      <c r="I230" s="16">
        <v>0</v>
      </c>
      <c r="J230" s="16">
        <v>0</v>
      </c>
      <c r="K230" s="16">
        <v>0</v>
      </c>
      <c r="L230" s="16">
        <v>0</v>
      </c>
      <c r="M230" s="16">
        <v>0</v>
      </c>
      <c r="N230" s="16">
        <v>0</v>
      </c>
      <c r="O230" s="16">
        <v>0</v>
      </c>
      <c r="P230" s="16">
        <v>0</v>
      </c>
      <c r="Q230" s="16">
        <v>0</v>
      </c>
      <c r="R230" s="16">
        <v>1.2083</v>
      </c>
      <c r="S230" s="16">
        <v>1.2083</v>
      </c>
      <c r="T230" s="16">
        <v>0</v>
      </c>
      <c r="U230" s="16">
        <v>0</v>
      </c>
      <c r="V230" s="16">
        <v>0</v>
      </c>
      <c r="W230" s="16">
        <v>0</v>
      </c>
      <c r="X230" s="16">
        <v>0</v>
      </c>
      <c r="Y230" s="16">
        <v>0</v>
      </c>
      <c r="Z230" s="16">
        <v>0</v>
      </c>
      <c r="AE230" s="103">
        <f t="shared" si="52"/>
        <v>8.43769498715119e-15</v>
      </c>
      <c r="AF230" s="103">
        <f t="shared" si="53"/>
        <v>1.57651669496772e-14</v>
      </c>
      <c r="AG230" s="103">
        <f t="shared" si="54"/>
        <v>0</v>
      </c>
      <c r="AH230" s="103">
        <f t="shared" si="55"/>
        <v>0</v>
      </c>
      <c r="AI230" s="103">
        <f t="shared" si="56"/>
        <v>0</v>
      </c>
      <c r="AJ230" s="103">
        <f t="shared" si="57"/>
        <v>0</v>
      </c>
    </row>
    <row r="231" spans="4:36">
      <c r="D231" s="16" t="s">
        <v>864</v>
      </c>
      <c r="E231" s="16">
        <v>1269.5835</v>
      </c>
      <c r="F231" s="16">
        <v>1093.7369</v>
      </c>
      <c r="G231" s="16">
        <v>1081.286</v>
      </c>
      <c r="H231" s="16">
        <v>12.4509</v>
      </c>
      <c r="I231" s="16">
        <v>0</v>
      </c>
      <c r="J231" s="16">
        <v>1.4472</v>
      </c>
      <c r="K231" s="16">
        <v>1.4472</v>
      </c>
      <c r="L231" s="16">
        <v>0</v>
      </c>
      <c r="M231" s="16">
        <v>0</v>
      </c>
      <c r="N231" s="16">
        <v>44.6244</v>
      </c>
      <c r="O231" s="16">
        <v>44.6244</v>
      </c>
      <c r="P231" s="16">
        <v>0</v>
      </c>
      <c r="Q231" s="16">
        <v>101.2913</v>
      </c>
      <c r="R231" s="16">
        <v>4.7089</v>
      </c>
      <c r="S231" s="16">
        <v>1.5898</v>
      </c>
      <c r="T231" s="16">
        <v>0</v>
      </c>
      <c r="U231" s="16">
        <v>3.1191</v>
      </c>
      <c r="V231" s="16">
        <v>20.4478</v>
      </c>
      <c r="W231" s="16">
        <v>0.7165</v>
      </c>
      <c r="X231" s="16">
        <v>0</v>
      </c>
      <c r="Y231" s="16">
        <v>19.7313</v>
      </c>
      <c r="Z231" s="16">
        <v>3.327</v>
      </c>
      <c r="AE231" s="103">
        <f t="shared" si="52"/>
        <v>-1.70530256582424e-13</v>
      </c>
      <c r="AF231" s="103">
        <f t="shared" si="53"/>
        <v>4.61852778244065e-14</v>
      </c>
      <c r="AG231" s="103">
        <f t="shared" si="54"/>
        <v>0</v>
      </c>
      <c r="AH231" s="103">
        <f t="shared" si="55"/>
        <v>0</v>
      </c>
      <c r="AI231" s="103">
        <f t="shared" si="56"/>
        <v>0</v>
      </c>
      <c r="AJ231" s="103">
        <f t="shared" si="57"/>
        <v>0</v>
      </c>
    </row>
    <row r="232" spans="3:58">
      <c r="C232" s="16" t="s">
        <v>866</v>
      </c>
      <c r="D232" s="16" t="s">
        <v>88</v>
      </c>
      <c r="E232" s="16">
        <v>23998.9988</v>
      </c>
      <c r="F232" s="16">
        <v>22041.0912</v>
      </c>
      <c r="G232" s="16">
        <v>22041.0912</v>
      </c>
      <c r="H232" s="16">
        <v>0</v>
      </c>
      <c r="I232" s="16">
        <v>4.2085</v>
      </c>
      <c r="J232" s="16">
        <v>433.1376</v>
      </c>
      <c r="K232" s="16">
        <v>357.9138</v>
      </c>
      <c r="L232" s="16">
        <v>73.7389</v>
      </c>
      <c r="M232" s="16">
        <v>1.4849</v>
      </c>
      <c r="N232" s="16">
        <v>1068.6125</v>
      </c>
      <c r="O232" s="16">
        <v>1068.6125</v>
      </c>
      <c r="P232" s="16">
        <v>0</v>
      </c>
      <c r="Q232" s="16">
        <v>40.1279</v>
      </c>
      <c r="R232" s="16">
        <v>214.3299</v>
      </c>
      <c r="S232" s="16">
        <v>49.7367</v>
      </c>
      <c r="T232" s="16">
        <v>0</v>
      </c>
      <c r="U232" s="16">
        <v>164.5932</v>
      </c>
      <c r="V232" s="16">
        <v>196.6991</v>
      </c>
      <c r="W232" s="16">
        <v>173.3663</v>
      </c>
      <c r="X232" s="16">
        <v>1.8397</v>
      </c>
      <c r="Y232" s="16">
        <v>21.4931</v>
      </c>
      <c r="Z232" s="16">
        <v>0.7921</v>
      </c>
      <c r="AE232" s="103">
        <f t="shared" si="52"/>
        <v>2.35189645536593e-12</v>
      </c>
      <c r="AF232" s="103">
        <f t="shared" si="53"/>
        <v>0</v>
      </c>
      <c r="AG232" s="103">
        <f t="shared" si="54"/>
        <v>3.86357612569554e-14</v>
      </c>
      <c r="AH232" s="103">
        <f t="shared" si="55"/>
        <v>0</v>
      </c>
      <c r="AI232" s="103">
        <f t="shared" si="56"/>
        <v>0</v>
      </c>
      <c r="AJ232" s="103">
        <f t="shared" si="57"/>
        <v>0</v>
      </c>
      <c r="AK232" s="16">
        <f t="shared" ref="AK232:BF232" si="69">E232-SUM(E233:E237)</f>
        <v>0</v>
      </c>
      <c r="AL232" s="16">
        <f t="shared" si="69"/>
        <v>0</v>
      </c>
      <c r="AM232" s="16">
        <f t="shared" si="69"/>
        <v>0</v>
      </c>
      <c r="AN232" s="16">
        <f t="shared" si="69"/>
        <v>0</v>
      </c>
      <c r="AO232" s="16">
        <f t="shared" si="69"/>
        <v>0</v>
      </c>
      <c r="AP232" s="16">
        <f t="shared" si="69"/>
        <v>0</v>
      </c>
      <c r="AQ232" s="16">
        <f t="shared" si="69"/>
        <v>0</v>
      </c>
      <c r="AR232" s="16">
        <f t="shared" si="69"/>
        <v>0</v>
      </c>
      <c r="AS232" s="16">
        <f t="shared" si="69"/>
        <v>0</v>
      </c>
      <c r="AT232" s="16">
        <f t="shared" si="69"/>
        <v>0</v>
      </c>
      <c r="AU232" s="16">
        <f t="shared" si="69"/>
        <v>0</v>
      </c>
      <c r="AV232" s="16">
        <f t="shared" si="69"/>
        <v>0</v>
      </c>
      <c r="AW232" s="16">
        <f t="shared" si="69"/>
        <v>0</v>
      </c>
      <c r="AX232" s="16">
        <f t="shared" si="69"/>
        <v>0</v>
      </c>
      <c r="AY232" s="16">
        <f t="shared" si="69"/>
        <v>0</v>
      </c>
      <c r="AZ232" s="16">
        <f t="shared" si="69"/>
        <v>0</v>
      </c>
      <c r="BA232" s="16">
        <f t="shared" si="69"/>
        <v>0</v>
      </c>
      <c r="BB232" s="16">
        <f t="shared" si="69"/>
        <v>0</v>
      </c>
      <c r="BC232" s="16">
        <f t="shared" si="69"/>
        <v>0</v>
      </c>
      <c r="BD232" s="16">
        <f t="shared" si="69"/>
        <v>0</v>
      </c>
      <c r="BE232" s="16">
        <f t="shared" si="69"/>
        <v>0</v>
      </c>
      <c r="BF232" s="16">
        <f t="shared" si="69"/>
        <v>0</v>
      </c>
    </row>
    <row r="233" spans="4:36">
      <c r="D233" s="16" t="s">
        <v>860</v>
      </c>
      <c r="E233" s="16">
        <v>234.4584</v>
      </c>
      <c r="F233" s="16">
        <v>234.4584</v>
      </c>
      <c r="G233" s="16">
        <v>234.4584</v>
      </c>
      <c r="H233" s="16">
        <v>0</v>
      </c>
      <c r="I233" s="16">
        <v>0</v>
      </c>
      <c r="J233" s="16">
        <v>0</v>
      </c>
      <c r="K233" s="16">
        <v>0</v>
      </c>
      <c r="L233" s="16">
        <v>0</v>
      </c>
      <c r="M233" s="16">
        <v>0</v>
      </c>
      <c r="N233" s="16">
        <v>0</v>
      </c>
      <c r="O233" s="16">
        <v>0</v>
      </c>
      <c r="P233" s="16">
        <v>0</v>
      </c>
      <c r="Q233" s="16">
        <v>0</v>
      </c>
      <c r="R233" s="16">
        <v>0</v>
      </c>
      <c r="S233" s="16">
        <v>0</v>
      </c>
      <c r="T233" s="16">
        <v>0</v>
      </c>
      <c r="U233" s="16">
        <v>0</v>
      </c>
      <c r="V233" s="16">
        <v>0</v>
      </c>
      <c r="W233" s="16">
        <v>0</v>
      </c>
      <c r="X233" s="16">
        <v>0</v>
      </c>
      <c r="Y233" s="16">
        <v>0</v>
      </c>
      <c r="Z233" s="16">
        <v>0</v>
      </c>
      <c r="AE233" s="103">
        <f t="shared" si="52"/>
        <v>0</v>
      </c>
      <c r="AF233" s="103">
        <f t="shared" si="53"/>
        <v>0</v>
      </c>
      <c r="AG233" s="103">
        <f t="shared" si="54"/>
        <v>0</v>
      </c>
      <c r="AH233" s="103">
        <f t="shared" si="55"/>
        <v>0</v>
      </c>
      <c r="AI233" s="103">
        <f t="shared" si="56"/>
        <v>0</v>
      </c>
      <c r="AJ233" s="103">
        <f t="shared" si="57"/>
        <v>0</v>
      </c>
    </row>
    <row r="234" spans="4:36">
      <c r="D234" s="16" t="s">
        <v>861</v>
      </c>
      <c r="E234" s="16">
        <v>0</v>
      </c>
      <c r="F234" s="16">
        <v>0</v>
      </c>
      <c r="G234" s="16">
        <v>0</v>
      </c>
      <c r="H234" s="16">
        <v>0</v>
      </c>
      <c r="I234" s="16">
        <v>0</v>
      </c>
      <c r="J234" s="16">
        <v>0</v>
      </c>
      <c r="K234" s="16">
        <v>0</v>
      </c>
      <c r="L234" s="16">
        <v>0</v>
      </c>
      <c r="M234" s="16">
        <v>0</v>
      </c>
      <c r="N234" s="16">
        <v>0</v>
      </c>
      <c r="O234" s="16">
        <v>0</v>
      </c>
      <c r="P234" s="16">
        <v>0</v>
      </c>
      <c r="Q234" s="16">
        <v>0</v>
      </c>
      <c r="R234" s="16">
        <v>0</v>
      </c>
      <c r="S234" s="16">
        <v>0</v>
      </c>
      <c r="T234" s="16">
        <v>0</v>
      </c>
      <c r="U234" s="16">
        <v>0</v>
      </c>
      <c r="V234" s="16">
        <v>0</v>
      </c>
      <c r="W234" s="16">
        <v>0</v>
      </c>
      <c r="X234" s="16">
        <v>0</v>
      </c>
      <c r="Y234" s="16">
        <v>0</v>
      </c>
      <c r="Z234" s="16">
        <v>0</v>
      </c>
      <c r="AE234" s="103">
        <f t="shared" si="52"/>
        <v>0</v>
      </c>
      <c r="AF234" s="103">
        <f t="shared" si="53"/>
        <v>0</v>
      </c>
      <c r="AG234" s="103">
        <f t="shared" si="54"/>
        <v>0</v>
      </c>
      <c r="AH234" s="103">
        <f t="shared" si="55"/>
        <v>0</v>
      </c>
      <c r="AI234" s="103">
        <f t="shared" si="56"/>
        <v>0</v>
      </c>
      <c r="AJ234" s="103">
        <f t="shared" si="57"/>
        <v>0</v>
      </c>
    </row>
    <row r="235" spans="4:36">
      <c r="D235" s="16" t="s">
        <v>862</v>
      </c>
      <c r="E235" s="16">
        <v>0</v>
      </c>
      <c r="F235" s="16">
        <v>0</v>
      </c>
      <c r="G235" s="16">
        <v>0</v>
      </c>
      <c r="H235" s="16">
        <v>0</v>
      </c>
      <c r="I235" s="16">
        <v>0</v>
      </c>
      <c r="J235" s="16">
        <v>0</v>
      </c>
      <c r="K235" s="16">
        <v>0</v>
      </c>
      <c r="L235" s="16">
        <v>0</v>
      </c>
      <c r="M235" s="16">
        <v>0</v>
      </c>
      <c r="N235" s="16">
        <v>0</v>
      </c>
      <c r="O235" s="16">
        <v>0</v>
      </c>
      <c r="P235" s="16">
        <v>0</v>
      </c>
      <c r="Q235" s="16">
        <v>0</v>
      </c>
      <c r="R235" s="16">
        <v>0</v>
      </c>
      <c r="S235" s="16">
        <v>0</v>
      </c>
      <c r="T235" s="16">
        <v>0</v>
      </c>
      <c r="U235" s="16">
        <v>0</v>
      </c>
      <c r="V235" s="16">
        <v>0</v>
      </c>
      <c r="W235" s="16">
        <v>0</v>
      </c>
      <c r="X235" s="16">
        <v>0</v>
      </c>
      <c r="Y235" s="16">
        <v>0</v>
      </c>
      <c r="Z235" s="16">
        <v>0</v>
      </c>
      <c r="AE235" s="103">
        <f t="shared" si="52"/>
        <v>0</v>
      </c>
      <c r="AF235" s="103">
        <f t="shared" si="53"/>
        <v>0</v>
      </c>
      <c r="AG235" s="103">
        <f t="shared" si="54"/>
        <v>0</v>
      </c>
      <c r="AH235" s="103">
        <f t="shared" si="55"/>
        <v>0</v>
      </c>
      <c r="AI235" s="103">
        <f t="shared" si="56"/>
        <v>0</v>
      </c>
      <c r="AJ235" s="103">
        <f t="shared" si="57"/>
        <v>0</v>
      </c>
    </row>
    <row r="236" spans="4:36">
      <c r="D236" s="16" t="s">
        <v>863</v>
      </c>
      <c r="E236" s="16">
        <v>131.7117</v>
      </c>
      <c r="F236" s="16">
        <v>125.964</v>
      </c>
      <c r="G236" s="16">
        <v>125.964</v>
      </c>
      <c r="H236" s="16">
        <v>0</v>
      </c>
      <c r="I236" s="16">
        <v>0</v>
      </c>
      <c r="J236" s="16">
        <v>0</v>
      </c>
      <c r="K236" s="16">
        <v>0</v>
      </c>
      <c r="L236" s="16">
        <v>0</v>
      </c>
      <c r="M236" s="16">
        <v>0</v>
      </c>
      <c r="N236" s="16">
        <v>0</v>
      </c>
      <c r="O236" s="16">
        <v>0</v>
      </c>
      <c r="P236" s="16">
        <v>0</v>
      </c>
      <c r="Q236" s="16">
        <v>5.7477</v>
      </c>
      <c r="R236" s="16">
        <v>0</v>
      </c>
      <c r="S236" s="16">
        <v>0</v>
      </c>
      <c r="T236" s="16">
        <v>0</v>
      </c>
      <c r="U236" s="16">
        <v>0</v>
      </c>
      <c r="V236" s="16">
        <v>0</v>
      </c>
      <c r="W236" s="16">
        <v>0</v>
      </c>
      <c r="X236" s="16">
        <v>0</v>
      </c>
      <c r="Y236" s="16">
        <v>0</v>
      </c>
      <c r="Z236" s="16">
        <v>0</v>
      </c>
      <c r="AE236" s="103">
        <f t="shared" si="52"/>
        <v>8.88178419700125e-15</v>
      </c>
      <c r="AF236" s="103">
        <f t="shared" si="53"/>
        <v>0</v>
      </c>
      <c r="AG236" s="103">
        <f t="shared" si="54"/>
        <v>0</v>
      </c>
      <c r="AH236" s="103">
        <f t="shared" si="55"/>
        <v>0</v>
      </c>
      <c r="AI236" s="103">
        <f t="shared" si="56"/>
        <v>0</v>
      </c>
      <c r="AJ236" s="103">
        <f t="shared" si="57"/>
        <v>0</v>
      </c>
    </row>
    <row r="237" spans="4:36">
      <c r="D237" s="16" t="s">
        <v>864</v>
      </c>
      <c r="E237" s="16">
        <v>23632.8287</v>
      </c>
      <c r="F237" s="16">
        <v>21680.6688</v>
      </c>
      <c r="G237" s="16">
        <v>21680.6688</v>
      </c>
      <c r="H237" s="16">
        <v>0</v>
      </c>
      <c r="I237" s="16">
        <v>4.2085</v>
      </c>
      <c r="J237" s="16">
        <v>433.1376</v>
      </c>
      <c r="K237" s="16">
        <v>357.9138</v>
      </c>
      <c r="L237" s="16">
        <v>73.7389</v>
      </c>
      <c r="M237" s="16">
        <v>1.4849</v>
      </c>
      <c r="N237" s="16">
        <v>1068.6125</v>
      </c>
      <c r="O237" s="16">
        <v>1068.6125</v>
      </c>
      <c r="P237" s="16">
        <v>0</v>
      </c>
      <c r="Q237" s="16">
        <v>34.3802</v>
      </c>
      <c r="R237" s="16">
        <v>214.3299</v>
      </c>
      <c r="S237" s="16">
        <v>49.7367</v>
      </c>
      <c r="T237" s="16">
        <v>0</v>
      </c>
      <c r="U237" s="16">
        <v>164.5932</v>
      </c>
      <c r="V237" s="16">
        <v>196.6991</v>
      </c>
      <c r="W237" s="16">
        <v>173.3663</v>
      </c>
      <c r="X237" s="16">
        <v>1.8397</v>
      </c>
      <c r="Y237" s="16">
        <v>21.4931</v>
      </c>
      <c r="Z237" s="16">
        <v>0.7921</v>
      </c>
      <c r="AE237" s="103">
        <f t="shared" ref="AE237:AE300" si="70">E237-F237-I237-J237-N237-R237-V237-Z237-Q237</f>
        <v>-1.18660636871937e-12</v>
      </c>
      <c r="AF237" s="103">
        <f t="shared" ref="AF237:AF300" si="71">F237-G237-H237</f>
        <v>0</v>
      </c>
      <c r="AG237" s="103">
        <f t="shared" ref="AG237:AG300" si="72">J237-K237-L237-M237</f>
        <v>3.86357612569554e-14</v>
      </c>
      <c r="AH237" s="103">
        <f t="shared" ref="AH237:AH300" si="73">N237-O237-P237</f>
        <v>0</v>
      </c>
      <c r="AI237" s="103">
        <f t="shared" ref="AI237:AI300" si="74">R237-S237-T237-U237</f>
        <v>0</v>
      </c>
      <c r="AJ237" s="103">
        <f t="shared" ref="AJ237:AJ300" si="75">V237-W237-X237-Y237</f>
        <v>0</v>
      </c>
    </row>
    <row r="238" spans="3:58">
      <c r="C238" s="16" t="s">
        <v>867</v>
      </c>
      <c r="D238" s="16" t="s">
        <v>88</v>
      </c>
      <c r="E238" s="16">
        <v>8657.6348</v>
      </c>
      <c r="F238" s="16">
        <v>7347.1304</v>
      </c>
      <c r="G238" s="16">
        <v>7347.1304</v>
      </c>
      <c r="H238" s="16">
        <v>0</v>
      </c>
      <c r="I238" s="16">
        <v>5.9891</v>
      </c>
      <c r="J238" s="16">
        <v>611.2323</v>
      </c>
      <c r="K238" s="16">
        <v>475.6428</v>
      </c>
      <c r="L238" s="16">
        <v>94.6143</v>
      </c>
      <c r="M238" s="16">
        <v>40.9752</v>
      </c>
      <c r="N238" s="16">
        <v>420.1931</v>
      </c>
      <c r="O238" s="16">
        <v>420.1931</v>
      </c>
      <c r="P238" s="16">
        <v>0</v>
      </c>
      <c r="Q238" s="16">
        <v>125.9406</v>
      </c>
      <c r="R238" s="16">
        <v>77.8063</v>
      </c>
      <c r="S238" s="16">
        <v>63.0914</v>
      </c>
      <c r="T238" s="16">
        <v>0.3065</v>
      </c>
      <c r="U238" s="16">
        <v>14.4084</v>
      </c>
      <c r="V238" s="16">
        <v>68.8872</v>
      </c>
      <c r="W238" s="16">
        <v>62.0783</v>
      </c>
      <c r="X238" s="16">
        <v>0</v>
      </c>
      <c r="Y238" s="16">
        <v>6.8089</v>
      </c>
      <c r="Z238" s="16">
        <v>0.4558</v>
      </c>
      <c r="AE238" s="103">
        <f t="shared" si="70"/>
        <v>-2.27373675443232e-13</v>
      </c>
      <c r="AF238" s="103">
        <f t="shared" si="71"/>
        <v>0</v>
      </c>
      <c r="AG238" s="103">
        <f t="shared" si="72"/>
        <v>0</v>
      </c>
      <c r="AH238" s="103">
        <f t="shared" si="73"/>
        <v>0</v>
      </c>
      <c r="AI238" s="103">
        <f t="shared" si="74"/>
        <v>0</v>
      </c>
      <c r="AJ238" s="103">
        <f t="shared" si="75"/>
        <v>7.99360577730113e-15</v>
      </c>
      <c r="AK238" s="16">
        <f t="shared" ref="AK238:BF238" si="76">E238-SUM(E239:E243)</f>
        <v>0</v>
      </c>
      <c r="AL238" s="16">
        <f t="shared" si="76"/>
        <v>0</v>
      </c>
      <c r="AM238" s="16">
        <f t="shared" si="76"/>
        <v>0</v>
      </c>
      <c r="AN238" s="16">
        <f t="shared" si="76"/>
        <v>0</v>
      </c>
      <c r="AO238" s="16">
        <f t="shared" si="76"/>
        <v>0</v>
      </c>
      <c r="AP238" s="16">
        <f t="shared" si="76"/>
        <v>0</v>
      </c>
      <c r="AQ238" s="16">
        <f t="shared" si="76"/>
        <v>0</v>
      </c>
      <c r="AR238" s="16">
        <f t="shared" si="76"/>
        <v>0</v>
      </c>
      <c r="AS238" s="16">
        <f t="shared" si="76"/>
        <v>0</v>
      </c>
      <c r="AT238" s="16">
        <f t="shared" si="76"/>
        <v>0</v>
      </c>
      <c r="AU238" s="16">
        <f t="shared" si="76"/>
        <v>0</v>
      </c>
      <c r="AV238" s="16">
        <f t="shared" si="76"/>
        <v>0</v>
      </c>
      <c r="AW238" s="16">
        <f t="shared" si="76"/>
        <v>0</v>
      </c>
      <c r="AX238" s="16">
        <f t="shared" si="76"/>
        <v>0</v>
      </c>
      <c r="AY238" s="16">
        <f t="shared" si="76"/>
        <v>0</v>
      </c>
      <c r="AZ238" s="16">
        <f t="shared" si="76"/>
        <v>0</v>
      </c>
      <c r="BA238" s="16">
        <f t="shared" si="76"/>
        <v>0</v>
      </c>
      <c r="BB238" s="16">
        <f t="shared" si="76"/>
        <v>0</v>
      </c>
      <c r="BC238" s="16">
        <f t="shared" si="76"/>
        <v>0</v>
      </c>
      <c r="BD238" s="16">
        <f t="shared" si="76"/>
        <v>0</v>
      </c>
      <c r="BE238" s="16">
        <f t="shared" si="76"/>
        <v>0</v>
      </c>
      <c r="BF238" s="16">
        <f t="shared" si="76"/>
        <v>0</v>
      </c>
    </row>
    <row r="239" spans="4:36">
      <c r="D239" s="16" t="s">
        <v>860</v>
      </c>
      <c r="E239" s="16">
        <v>0.4989</v>
      </c>
      <c r="F239" s="16">
        <v>0.4989</v>
      </c>
      <c r="G239" s="16">
        <v>0.4989</v>
      </c>
      <c r="H239" s="16">
        <v>0</v>
      </c>
      <c r="I239" s="16">
        <v>0</v>
      </c>
      <c r="J239" s="16">
        <v>0</v>
      </c>
      <c r="K239" s="16">
        <v>0</v>
      </c>
      <c r="L239" s="16">
        <v>0</v>
      </c>
      <c r="M239" s="16">
        <v>0</v>
      </c>
      <c r="N239" s="16">
        <v>0</v>
      </c>
      <c r="O239" s="16">
        <v>0</v>
      </c>
      <c r="P239" s="16">
        <v>0</v>
      </c>
      <c r="Q239" s="16">
        <v>0</v>
      </c>
      <c r="R239" s="16">
        <v>0</v>
      </c>
      <c r="S239" s="16">
        <v>0</v>
      </c>
      <c r="T239" s="16">
        <v>0</v>
      </c>
      <c r="U239" s="16">
        <v>0</v>
      </c>
      <c r="V239" s="16">
        <v>0</v>
      </c>
      <c r="W239" s="16">
        <v>0</v>
      </c>
      <c r="X239" s="16">
        <v>0</v>
      </c>
      <c r="Y239" s="16">
        <v>0</v>
      </c>
      <c r="Z239" s="16">
        <v>0</v>
      </c>
      <c r="AE239" s="103">
        <f t="shared" si="70"/>
        <v>0</v>
      </c>
      <c r="AF239" s="103">
        <f t="shared" si="71"/>
        <v>0</v>
      </c>
      <c r="AG239" s="103">
        <f t="shared" si="72"/>
        <v>0</v>
      </c>
      <c r="AH239" s="103">
        <f t="shared" si="73"/>
        <v>0</v>
      </c>
      <c r="AI239" s="103">
        <f t="shared" si="74"/>
        <v>0</v>
      </c>
      <c r="AJ239" s="103">
        <f t="shared" si="75"/>
        <v>0</v>
      </c>
    </row>
    <row r="240" spans="4:36">
      <c r="D240" s="16" t="s">
        <v>861</v>
      </c>
      <c r="E240" s="16">
        <v>0</v>
      </c>
      <c r="F240" s="16">
        <v>0</v>
      </c>
      <c r="G240" s="16">
        <v>0</v>
      </c>
      <c r="H240" s="16">
        <v>0</v>
      </c>
      <c r="I240" s="16">
        <v>0</v>
      </c>
      <c r="J240" s="16">
        <v>0</v>
      </c>
      <c r="K240" s="16">
        <v>0</v>
      </c>
      <c r="L240" s="16">
        <v>0</v>
      </c>
      <c r="M240" s="16">
        <v>0</v>
      </c>
      <c r="N240" s="16">
        <v>0</v>
      </c>
      <c r="O240" s="16">
        <v>0</v>
      </c>
      <c r="P240" s="16">
        <v>0</v>
      </c>
      <c r="Q240" s="16">
        <v>0</v>
      </c>
      <c r="R240" s="16">
        <v>0</v>
      </c>
      <c r="S240" s="16">
        <v>0</v>
      </c>
      <c r="T240" s="16">
        <v>0</v>
      </c>
      <c r="U240" s="16">
        <v>0</v>
      </c>
      <c r="V240" s="16">
        <v>0</v>
      </c>
      <c r="W240" s="16">
        <v>0</v>
      </c>
      <c r="X240" s="16">
        <v>0</v>
      </c>
      <c r="Y240" s="16">
        <v>0</v>
      </c>
      <c r="Z240" s="16">
        <v>0</v>
      </c>
      <c r="AE240" s="103">
        <f t="shared" si="70"/>
        <v>0</v>
      </c>
      <c r="AF240" s="103">
        <f t="shared" si="71"/>
        <v>0</v>
      </c>
      <c r="AG240" s="103">
        <f t="shared" si="72"/>
        <v>0</v>
      </c>
      <c r="AH240" s="103">
        <f t="shared" si="73"/>
        <v>0</v>
      </c>
      <c r="AI240" s="103">
        <f t="shared" si="74"/>
        <v>0</v>
      </c>
      <c r="AJ240" s="103">
        <f t="shared" si="75"/>
        <v>0</v>
      </c>
    </row>
    <row r="241" spans="4:36">
      <c r="D241" s="16" t="s">
        <v>862</v>
      </c>
      <c r="E241" s="16">
        <v>0</v>
      </c>
      <c r="F241" s="16">
        <v>0</v>
      </c>
      <c r="G241" s="16">
        <v>0</v>
      </c>
      <c r="H241" s="16">
        <v>0</v>
      </c>
      <c r="I241" s="16">
        <v>0</v>
      </c>
      <c r="J241" s="16">
        <v>0</v>
      </c>
      <c r="K241" s="16">
        <v>0</v>
      </c>
      <c r="L241" s="16">
        <v>0</v>
      </c>
      <c r="M241" s="16">
        <v>0</v>
      </c>
      <c r="N241" s="16">
        <v>0</v>
      </c>
      <c r="O241" s="16">
        <v>0</v>
      </c>
      <c r="P241" s="16">
        <v>0</v>
      </c>
      <c r="Q241" s="16">
        <v>0</v>
      </c>
      <c r="R241" s="16">
        <v>0</v>
      </c>
      <c r="S241" s="16">
        <v>0</v>
      </c>
      <c r="T241" s="16">
        <v>0</v>
      </c>
      <c r="U241" s="16">
        <v>0</v>
      </c>
      <c r="V241" s="16">
        <v>0</v>
      </c>
      <c r="W241" s="16">
        <v>0</v>
      </c>
      <c r="X241" s="16">
        <v>0</v>
      </c>
      <c r="Y241" s="16">
        <v>0</v>
      </c>
      <c r="Z241" s="16">
        <v>0</v>
      </c>
      <c r="AE241" s="103">
        <f t="shared" si="70"/>
        <v>0</v>
      </c>
      <c r="AF241" s="103">
        <f t="shared" si="71"/>
        <v>0</v>
      </c>
      <c r="AG241" s="103">
        <f t="shared" si="72"/>
        <v>0</v>
      </c>
      <c r="AH241" s="103">
        <f t="shared" si="73"/>
        <v>0</v>
      </c>
      <c r="AI241" s="103">
        <f t="shared" si="74"/>
        <v>0</v>
      </c>
      <c r="AJ241" s="103">
        <f t="shared" si="75"/>
        <v>0</v>
      </c>
    </row>
    <row r="242" spans="4:36">
      <c r="D242" s="16" t="s">
        <v>863</v>
      </c>
      <c r="E242" s="16">
        <v>490.9907</v>
      </c>
      <c r="F242" s="16">
        <v>488.4336</v>
      </c>
      <c r="G242" s="16">
        <v>488.4336</v>
      </c>
      <c r="H242" s="16">
        <v>0</v>
      </c>
      <c r="I242" s="16">
        <v>0</v>
      </c>
      <c r="J242" s="16">
        <v>0</v>
      </c>
      <c r="K242" s="16">
        <v>0</v>
      </c>
      <c r="L242" s="16">
        <v>0</v>
      </c>
      <c r="M242" s="16">
        <v>0</v>
      </c>
      <c r="N242" s="16">
        <v>2.3722</v>
      </c>
      <c r="O242" s="16">
        <v>2.3722</v>
      </c>
      <c r="P242" s="16">
        <v>0</v>
      </c>
      <c r="Q242" s="16">
        <v>0</v>
      </c>
      <c r="R242" s="16">
        <v>0</v>
      </c>
      <c r="S242" s="16">
        <v>0</v>
      </c>
      <c r="T242" s="16">
        <v>0</v>
      </c>
      <c r="U242" s="16">
        <v>0</v>
      </c>
      <c r="V242" s="16">
        <v>0</v>
      </c>
      <c r="W242" s="16">
        <v>0</v>
      </c>
      <c r="X242" s="16">
        <v>0</v>
      </c>
      <c r="Y242" s="16">
        <v>0</v>
      </c>
      <c r="Z242" s="16">
        <v>0.1849</v>
      </c>
      <c r="AE242" s="103">
        <f t="shared" si="70"/>
        <v>-8.60422844084496e-15</v>
      </c>
      <c r="AF242" s="103">
        <f t="shared" si="71"/>
        <v>0</v>
      </c>
      <c r="AG242" s="103">
        <f t="shared" si="72"/>
        <v>0</v>
      </c>
      <c r="AH242" s="103">
        <f t="shared" si="73"/>
        <v>0</v>
      </c>
      <c r="AI242" s="103">
        <f t="shared" si="74"/>
        <v>0</v>
      </c>
      <c r="AJ242" s="103">
        <f t="shared" si="75"/>
        <v>0</v>
      </c>
    </row>
    <row r="243" spans="4:36">
      <c r="D243" s="16" t="s">
        <v>864</v>
      </c>
      <c r="E243" s="16">
        <v>8166.1452</v>
      </c>
      <c r="F243" s="16">
        <v>6858.1979</v>
      </c>
      <c r="G243" s="16">
        <v>6858.1979</v>
      </c>
      <c r="H243" s="16">
        <v>0</v>
      </c>
      <c r="I243" s="16">
        <v>5.9891</v>
      </c>
      <c r="J243" s="16">
        <v>611.2323</v>
      </c>
      <c r="K243" s="16">
        <v>475.6428</v>
      </c>
      <c r="L243" s="16">
        <v>94.6143</v>
      </c>
      <c r="M243" s="16">
        <v>40.9752</v>
      </c>
      <c r="N243" s="16">
        <v>417.8209</v>
      </c>
      <c r="O243" s="16">
        <v>417.8209</v>
      </c>
      <c r="P243" s="16">
        <v>0</v>
      </c>
      <c r="Q243" s="16">
        <v>125.9406</v>
      </c>
      <c r="R243" s="16">
        <v>77.8063</v>
      </c>
      <c r="S243" s="16">
        <v>63.0914</v>
      </c>
      <c r="T243" s="16">
        <v>0.3065</v>
      </c>
      <c r="U243" s="16">
        <v>14.4084</v>
      </c>
      <c r="V243" s="16">
        <v>68.8872</v>
      </c>
      <c r="W243" s="16">
        <v>62.0783</v>
      </c>
      <c r="X243" s="16">
        <v>0</v>
      </c>
      <c r="Y243" s="16">
        <v>6.8089</v>
      </c>
      <c r="Z243" s="16">
        <v>0.2709</v>
      </c>
      <c r="AE243" s="103">
        <f t="shared" si="70"/>
        <v>-1.98951966012828e-13</v>
      </c>
      <c r="AF243" s="103">
        <f t="shared" si="71"/>
        <v>0</v>
      </c>
      <c r="AG243" s="103">
        <f t="shared" si="72"/>
        <v>0</v>
      </c>
      <c r="AH243" s="103">
        <f t="shared" si="73"/>
        <v>0</v>
      </c>
      <c r="AI243" s="103">
        <f t="shared" si="74"/>
        <v>0</v>
      </c>
      <c r="AJ243" s="103">
        <f t="shared" si="75"/>
        <v>7.99360577730113e-15</v>
      </c>
    </row>
    <row r="244" spans="3:58">
      <c r="C244" s="16" t="s">
        <v>368</v>
      </c>
      <c r="D244" s="16" t="s">
        <v>88</v>
      </c>
      <c r="E244" s="16">
        <v>0</v>
      </c>
      <c r="F244" s="16">
        <v>0</v>
      </c>
      <c r="G244" s="16">
        <v>0</v>
      </c>
      <c r="H244" s="16">
        <v>0</v>
      </c>
      <c r="I244" s="16">
        <v>0</v>
      </c>
      <c r="J244" s="16">
        <v>0</v>
      </c>
      <c r="K244" s="16">
        <v>0</v>
      </c>
      <c r="L244" s="16">
        <v>0</v>
      </c>
      <c r="M244" s="16">
        <v>0</v>
      </c>
      <c r="N244" s="16">
        <v>0</v>
      </c>
      <c r="O244" s="16">
        <v>0</v>
      </c>
      <c r="P244" s="16">
        <v>0</v>
      </c>
      <c r="Q244" s="16">
        <v>0</v>
      </c>
      <c r="R244" s="16">
        <v>0</v>
      </c>
      <c r="S244" s="16">
        <v>0</v>
      </c>
      <c r="T244" s="16">
        <v>0</v>
      </c>
      <c r="U244" s="16">
        <v>0</v>
      </c>
      <c r="V244" s="16">
        <v>0</v>
      </c>
      <c r="W244" s="16">
        <v>0</v>
      </c>
      <c r="X244" s="16">
        <v>0</v>
      </c>
      <c r="Y244" s="16">
        <v>0</v>
      </c>
      <c r="Z244" s="16">
        <v>0</v>
      </c>
      <c r="AE244" s="103">
        <f t="shared" si="70"/>
        <v>0</v>
      </c>
      <c r="AF244" s="103">
        <f t="shared" si="71"/>
        <v>0</v>
      </c>
      <c r="AG244" s="103">
        <f t="shared" si="72"/>
        <v>0</v>
      </c>
      <c r="AH244" s="103">
        <f t="shared" si="73"/>
        <v>0</v>
      </c>
      <c r="AI244" s="103">
        <f t="shared" si="74"/>
        <v>0</v>
      </c>
      <c r="AJ244" s="103">
        <f t="shared" si="75"/>
        <v>0</v>
      </c>
      <c r="AK244" s="16">
        <f t="shared" ref="AK244:BF244" si="77">E244-SUM(E245:E249)</f>
        <v>0</v>
      </c>
      <c r="AL244" s="16">
        <f t="shared" si="77"/>
        <v>0</v>
      </c>
      <c r="AM244" s="16">
        <f t="shared" si="77"/>
        <v>0</v>
      </c>
      <c r="AN244" s="16">
        <f t="shared" si="77"/>
        <v>0</v>
      </c>
      <c r="AO244" s="16">
        <f t="shared" si="77"/>
        <v>0</v>
      </c>
      <c r="AP244" s="16">
        <f t="shared" si="77"/>
        <v>0</v>
      </c>
      <c r="AQ244" s="16">
        <f t="shared" si="77"/>
        <v>0</v>
      </c>
      <c r="AR244" s="16">
        <f t="shared" si="77"/>
        <v>0</v>
      </c>
      <c r="AS244" s="16">
        <f t="shared" si="77"/>
        <v>0</v>
      </c>
      <c r="AT244" s="16">
        <f t="shared" si="77"/>
        <v>0</v>
      </c>
      <c r="AU244" s="16">
        <f t="shared" si="77"/>
        <v>0</v>
      </c>
      <c r="AV244" s="16">
        <f t="shared" si="77"/>
        <v>0</v>
      </c>
      <c r="AW244" s="16">
        <f t="shared" si="77"/>
        <v>0</v>
      </c>
      <c r="AX244" s="16">
        <f t="shared" si="77"/>
        <v>0</v>
      </c>
      <c r="AY244" s="16">
        <f t="shared" si="77"/>
        <v>0</v>
      </c>
      <c r="AZ244" s="16">
        <f t="shared" si="77"/>
        <v>0</v>
      </c>
      <c r="BA244" s="16">
        <f t="shared" si="77"/>
        <v>0</v>
      </c>
      <c r="BB244" s="16">
        <f t="shared" si="77"/>
        <v>0</v>
      </c>
      <c r="BC244" s="16">
        <f t="shared" si="77"/>
        <v>0</v>
      </c>
      <c r="BD244" s="16">
        <f t="shared" si="77"/>
        <v>0</v>
      </c>
      <c r="BE244" s="16">
        <f t="shared" si="77"/>
        <v>0</v>
      </c>
      <c r="BF244" s="16">
        <f t="shared" si="77"/>
        <v>0</v>
      </c>
    </row>
    <row r="245" spans="4:36">
      <c r="D245" s="16" t="s">
        <v>860</v>
      </c>
      <c r="E245" s="16">
        <v>0</v>
      </c>
      <c r="F245" s="16">
        <v>0</v>
      </c>
      <c r="G245" s="16">
        <v>0</v>
      </c>
      <c r="H245" s="16">
        <v>0</v>
      </c>
      <c r="I245" s="16">
        <v>0</v>
      </c>
      <c r="J245" s="16">
        <v>0</v>
      </c>
      <c r="K245" s="16">
        <v>0</v>
      </c>
      <c r="L245" s="16">
        <v>0</v>
      </c>
      <c r="M245" s="16">
        <v>0</v>
      </c>
      <c r="N245" s="16">
        <v>0</v>
      </c>
      <c r="O245" s="16">
        <v>0</v>
      </c>
      <c r="P245" s="16">
        <v>0</v>
      </c>
      <c r="Q245" s="16">
        <v>0</v>
      </c>
      <c r="R245" s="16">
        <v>0</v>
      </c>
      <c r="S245" s="16">
        <v>0</v>
      </c>
      <c r="T245" s="16">
        <v>0</v>
      </c>
      <c r="U245" s="16">
        <v>0</v>
      </c>
      <c r="V245" s="16">
        <v>0</v>
      </c>
      <c r="W245" s="16">
        <v>0</v>
      </c>
      <c r="X245" s="16">
        <v>0</v>
      </c>
      <c r="Y245" s="16">
        <v>0</v>
      </c>
      <c r="Z245" s="16">
        <v>0</v>
      </c>
      <c r="AE245" s="103">
        <f t="shared" si="70"/>
        <v>0</v>
      </c>
      <c r="AF245" s="103">
        <f t="shared" si="71"/>
        <v>0</v>
      </c>
      <c r="AG245" s="103">
        <f t="shared" si="72"/>
        <v>0</v>
      </c>
      <c r="AH245" s="103">
        <f t="shared" si="73"/>
        <v>0</v>
      </c>
      <c r="AI245" s="103">
        <f t="shared" si="74"/>
        <v>0</v>
      </c>
      <c r="AJ245" s="103">
        <f t="shared" si="75"/>
        <v>0</v>
      </c>
    </row>
    <row r="246" spans="4:36">
      <c r="D246" s="16" t="s">
        <v>861</v>
      </c>
      <c r="E246" s="16">
        <v>0</v>
      </c>
      <c r="F246" s="16">
        <v>0</v>
      </c>
      <c r="G246" s="16">
        <v>0</v>
      </c>
      <c r="H246" s="16">
        <v>0</v>
      </c>
      <c r="I246" s="16">
        <v>0</v>
      </c>
      <c r="J246" s="16">
        <v>0</v>
      </c>
      <c r="K246" s="16">
        <v>0</v>
      </c>
      <c r="L246" s="16">
        <v>0</v>
      </c>
      <c r="M246" s="16">
        <v>0</v>
      </c>
      <c r="N246" s="16">
        <v>0</v>
      </c>
      <c r="O246" s="16">
        <v>0</v>
      </c>
      <c r="P246" s="16">
        <v>0</v>
      </c>
      <c r="Q246" s="16">
        <v>0</v>
      </c>
      <c r="R246" s="16">
        <v>0</v>
      </c>
      <c r="S246" s="16">
        <v>0</v>
      </c>
      <c r="T246" s="16">
        <v>0</v>
      </c>
      <c r="U246" s="16">
        <v>0</v>
      </c>
      <c r="V246" s="16">
        <v>0</v>
      </c>
      <c r="W246" s="16">
        <v>0</v>
      </c>
      <c r="X246" s="16">
        <v>0</v>
      </c>
      <c r="Y246" s="16">
        <v>0</v>
      </c>
      <c r="Z246" s="16">
        <v>0</v>
      </c>
      <c r="AE246" s="103">
        <f t="shared" si="70"/>
        <v>0</v>
      </c>
      <c r="AF246" s="103">
        <f t="shared" si="71"/>
        <v>0</v>
      </c>
      <c r="AG246" s="103">
        <f t="shared" si="72"/>
        <v>0</v>
      </c>
      <c r="AH246" s="103">
        <f t="shared" si="73"/>
        <v>0</v>
      </c>
      <c r="AI246" s="103">
        <f t="shared" si="74"/>
        <v>0</v>
      </c>
      <c r="AJ246" s="103">
        <f t="shared" si="75"/>
        <v>0</v>
      </c>
    </row>
    <row r="247" spans="4:36">
      <c r="D247" s="16" t="s">
        <v>862</v>
      </c>
      <c r="E247" s="16">
        <v>0</v>
      </c>
      <c r="F247" s="16">
        <v>0</v>
      </c>
      <c r="G247" s="16">
        <v>0</v>
      </c>
      <c r="H247" s="16">
        <v>0</v>
      </c>
      <c r="I247" s="16">
        <v>0</v>
      </c>
      <c r="J247" s="16">
        <v>0</v>
      </c>
      <c r="K247" s="16">
        <v>0</v>
      </c>
      <c r="L247" s="16">
        <v>0</v>
      </c>
      <c r="M247" s="16">
        <v>0</v>
      </c>
      <c r="N247" s="16">
        <v>0</v>
      </c>
      <c r="O247" s="16">
        <v>0</v>
      </c>
      <c r="P247" s="16">
        <v>0</v>
      </c>
      <c r="Q247" s="16">
        <v>0</v>
      </c>
      <c r="R247" s="16">
        <v>0</v>
      </c>
      <c r="S247" s="16">
        <v>0</v>
      </c>
      <c r="T247" s="16">
        <v>0</v>
      </c>
      <c r="U247" s="16">
        <v>0</v>
      </c>
      <c r="V247" s="16">
        <v>0</v>
      </c>
      <c r="W247" s="16">
        <v>0</v>
      </c>
      <c r="X247" s="16">
        <v>0</v>
      </c>
      <c r="Y247" s="16">
        <v>0</v>
      </c>
      <c r="Z247" s="16">
        <v>0</v>
      </c>
      <c r="AE247" s="103">
        <f t="shared" si="70"/>
        <v>0</v>
      </c>
      <c r="AF247" s="103">
        <f t="shared" si="71"/>
        <v>0</v>
      </c>
      <c r="AG247" s="103">
        <f t="shared" si="72"/>
        <v>0</v>
      </c>
      <c r="AH247" s="103">
        <f t="shared" si="73"/>
        <v>0</v>
      </c>
      <c r="AI247" s="103">
        <f t="shared" si="74"/>
        <v>0</v>
      </c>
      <c r="AJ247" s="103">
        <f t="shared" si="75"/>
        <v>0</v>
      </c>
    </row>
    <row r="248" spans="4:36">
      <c r="D248" s="16" t="s">
        <v>863</v>
      </c>
      <c r="E248" s="16">
        <v>0</v>
      </c>
      <c r="F248" s="16">
        <v>0</v>
      </c>
      <c r="G248" s="16">
        <v>0</v>
      </c>
      <c r="H248" s="16">
        <v>0</v>
      </c>
      <c r="I248" s="16">
        <v>0</v>
      </c>
      <c r="J248" s="16">
        <v>0</v>
      </c>
      <c r="K248" s="16">
        <v>0</v>
      </c>
      <c r="L248" s="16">
        <v>0</v>
      </c>
      <c r="M248" s="16">
        <v>0</v>
      </c>
      <c r="N248" s="16">
        <v>0</v>
      </c>
      <c r="O248" s="16">
        <v>0</v>
      </c>
      <c r="P248" s="16">
        <v>0</v>
      </c>
      <c r="Q248" s="16">
        <v>0</v>
      </c>
      <c r="R248" s="16">
        <v>0</v>
      </c>
      <c r="S248" s="16">
        <v>0</v>
      </c>
      <c r="T248" s="16">
        <v>0</v>
      </c>
      <c r="U248" s="16">
        <v>0</v>
      </c>
      <c r="V248" s="16">
        <v>0</v>
      </c>
      <c r="W248" s="16">
        <v>0</v>
      </c>
      <c r="X248" s="16">
        <v>0</v>
      </c>
      <c r="Y248" s="16">
        <v>0</v>
      </c>
      <c r="Z248" s="16">
        <v>0</v>
      </c>
      <c r="AE248" s="103">
        <f t="shared" si="70"/>
        <v>0</v>
      </c>
      <c r="AF248" s="103">
        <f t="shared" si="71"/>
        <v>0</v>
      </c>
      <c r="AG248" s="103">
        <f t="shared" si="72"/>
        <v>0</v>
      </c>
      <c r="AH248" s="103">
        <f t="shared" si="73"/>
        <v>0</v>
      </c>
      <c r="AI248" s="103">
        <f t="shared" si="74"/>
        <v>0</v>
      </c>
      <c r="AJ248" s="103">
        <f t="shared" si="75"/>
        <v>0</v>
      </c>
    </row>
    <row r="249" spans="4:36">
      <c r="D249" s="16" t="s">
        <v>864</v>
      </c>
      <c r="E249" s="16">
        <v>0</v>
      </c>
      <c r="F249" s="16">
        <v>0</v>
      </c>
      <c r="G249" s="16">
        <v>0</v>
      </c>
      <c r="H249" s="16">
        <v>0</v>
      </c>
      <c r="I249" s="16">
        <v>0</v>
      </c>
      <c r="J249" s="16">
        <v>0</v>
      </c>
      <c r="K249" s="16">
        <v>0</v>
      </c>
      <c r="L249" s="16">
        <v>0</v>
      </c>
      <c r="M249" s="16">
        <v>0</v>
      </c>
      <c r="N249" s="16">
        <v>0</v>
      </c>
      <c r="O249" s="16">
        <v>0</v>
      </c>
      <c r="P249" s="16">
        <v>0</v>
      </c>
      <c r="Q249" s="16">
        <v>0</v>
      </c>
      <c r="R249" s="16">
        <v>0</v>
      </c>
      <c r="S249" s="16">
        <v>0</v>
      </c>
      <c r="T249" s="16">
        <v>0</v>
      </c>
      <c r="U249" s="16">
        <v>0</v>
      </c>
      <c r="V249" s="16">
        <v>0</v>
      </c>
      <c r="W249" s="16">
        <v>0</v>
      </c>
      <c r="X249" s="16">
        <v>0</v>
      </c>
      <c r="Y249" s="16">
        <v>0</v>
      </c>
      <c r="Z249" s="16">
        <v>0</v>
      </c>
      <c r="AE249" s="103">
        <f t="shared" si="70"/>
        <v>0</v>
      </c>
      <c r="AF249" s="103">
        <f t="shared" si="71"/>
        <v>0</v>
      </c>
      <c r="AG249" s="103">
        <f t="shared" si="72"/>
        <v>0</v>
      </c>
      <c r="AH249" s="103">
        <f t="shared" si="73"/>
        <v>0</v>
      </c>
      <c r="AI249" s="103">
        <f t="shared" si="74"/>
        <v>0</v>
      </c>
      <c r="AJ249" s="103">
        <f t="shared" si="75"/>
        <v>0</v>
      </c>
    </row>
    <row r="250" spans="1:80">
      <c r="A250" s="16" t="s">
        <v>875</v>
      </c>
      <c r="B250" s="16">
        <v>234381.1924</v>
      </c>
      <c r="C250" s="16" t="s">
        <v>88</v>
      </c>
      <c r="D250" s="16" t="s">
        <v>88</v>
      </c>
      <c r="E250" s="16">
        <v>46418.3157</v>
      </c>
      <c r="F250" s="16">
        <v>37384.0413</v>
      </c>
      <c r="G250" s="16">
        <v>34734.0356</v>
      </c>
      <c r="H250" s="16">
        <v>2650.0057</v>
      </c>
      <c r="I250" s="16">
        <v>262.2162</v>
      </c>
      <c r="J250" s="16">
        <v>1802.9157</v>
      </c>
      <c r="K250" s="16">
        <v>175.923</v>
      </c>
      <c r="L250" s="16">
        <v>255.9569</v>
      </c>
      <c r="M250" s="16">
        <v>1371.0358</v>
      </c>
      <c r="N250" s="16">
        <v>3901.8578</v>
      </c>
      <c r="O250" s="16">
        <v>3891.8491</v>
      </c>
      <c r="P250" s="16">
        <v>10.0087</v>
      </c>
      <c r="Q250" s="16">
        <v>19.682</v>
      </c>
      <c r="R250" s="16">
        <v>966.1049</v>
      </c>
      <c r="S250" s="16">
        <v>359.7727</v>
      </c>
      <c r="T250" s="16">
        <v>155.2124</v>
      </c>
      <c r="U250" s="16">
        <v>451.1198</v>
      </c>
      <c r="V250" s="16">
        <v>2070.3212</v>
      </c>
      <c r="W250" s="16">
        <v>1716.6199</v>
      </c>
      <c r="X250" s="16">
        <v>1.8809</v>
      </c>
      <c r="Y250" s="16">
        <v>351.8204</v>
      </c>
      <c r="Z250" s="16">
        <v>11.1766</v>
      </c>
      <c r="AB250" s="101">
        <f>(F250+K250+L250)/B250</f>
        <v>0.16134366760735</v>
      </c>
      <c r="AE250" s="103">
        <f t="shared" si="70"/>
        <v>1.84385839929746e-12</v>
      </c>
      <c r="AF250" s="103">
        <f t="shared" si="71"/>
        <v>-5.91171556152403e-12</v>
      </c>
      <c r="AG250" s="103">
        <f t="shared" si="72"/>
        <v>0</v>
      </c>
      <c r="AH250" s="103">
        <f t="shared" si="73"/>
        <v>3.17967874252645e-13</v>
      </c>
      <c r="AI250" s="103">
        <f t="shared" si="74"/>
        <v>0</v>
      </c>
      <c r="AJ250" s="103">
        <f t="shared" si="75"/>
        <v>0</v>
      </c>
      <c r="AK250" s="16">
        <f t="shared" ref="AK250:BF250" si="78">E250-SUM(E251:E255)</f>
        <v>0</v>
      </c>
      <c r="AL250" s="16">
        <f t="shared" si="78"/>
        <v>0</v>
      </c>
      <c r="AM250" s="16">
        <f t="shared" si="78"/>
        <v>0</v>
      </c>
      <c r="AN250" s="16">
        <f t="shared" si="78"/>
        <v>0</v>
      </c>
      <c r="AO250" s="16">
        <f t="shared" si="78"/>
        <v>0</v>
      </c>
      <c r="AP250" s="16">
        <f t="shared" si="78"/>
        <v>0</v>
      </c>
      <c r="AQ250" s="16">
        <f t="shared" si="78"/>
        <v>0</v>
      </c>
      <c r="AR250" s="16">
        <f t="shared" si="78"/>
        <v>0</v>
      </c>
      <c r="AS250" s="16">
        <f t="shared" si="78"/>
        <v>0</v>
      </c>
      <c r="AT250" s="16">
        <f t="shared" si="78"/>
        <v>0</v>
      </c>
      <c r="AU250" s="16">
        <f t="shared" si="78"/>
        <v>0</v>
      </c>
      <c r="AV250" s="16">
        <f t="shared" si="78"/>
        <v>0</v>
      </c>
      <c r="AW250" s="16">
        <f t="shared" si="78"/>
        <v>0</v>
      </c>
      <c r="AX250" s="16">
        <f t="shared" si="78"/>
        <v>0</v>
      </c>
      <c r="AY250" s="16">
        <f t="shared" si="78"/>
        <v>0</v>
      </c>
      <c r="AZ250" s="16">
        <f t="shared" si="78"/>
        <v>0</v>
      </c>
      <c r="BA250" s="16">
        <f t="shared" si="78"/>
        <v>0</v>
      </c>
      <c r="BB250" s="16">
        <f t="shared" si="78"/>
        <v>0</v>
      </c>
      <c r="BC250" s="16">
        <f t="shared" si="78"/>
        <v>0</v>
      </c>
      <c r="BD250" s="16">
        <f t="shared" si="78"/>
        <v>0</v>
      </c>
      <c r="BE250" s="16">
        <f t="shared" si="78"/>
        <v>0</v>
      </c>
      <c r="BF250" s="16">
        <f t="shared" si="78"/>
        <v>0</v>
      </c>
      <c r="BG250" s="104">
        <f t="shared" ref="BG250:CB250" si="79">E250-E256-E262-E268-E274</f>
        <v>0</v>
      </c>
      <c r="BH250" s="104">
        <f t="shared" si="79"/>
        <v>0</v>
      </c>
      <c r="BI250" s="104">
        <f t="shared" si="79"/>
        <v>0</v>
      </c>
      <c r="BJ250" s="104">
        <f t="shared" si="79"/>
        <v>0</v>
      </c>
      <c r="BK250" s="104">
        <f t="shared" si="79"/>
        <v>0</v>
      </c>
      <c r="BL250" s="104">
        <f t="shared" si="79"/>
        <v>0</v>
      </c>
      <c r="BM250" s="104">
        <f t="shared" si="79"/>
        <v>0</v>
      </c>
      <c r="BN250" s="104">
        <f t="shared" si="79"/>
        <v>0</v>
      </c>
      <c r="BO250" s="104">
        <f t="shared" si="79"/>
        <v>0</v>
      </c>
      <c r="BP250" s="104">
        <f t="shared" si="79"/>
        <v>0</v>
      </c>
      <c r="BQ250" s="104">
        <f t="shared" si="79"/>
        <v>0</v>
      </c>
      <c r="BR250" s="104">
        <f t="shared" si="79"/>
        <v>0</v>
      </c>
      <c r="BS250" s="104">
        <f t="shared" si="79"/>
        <v>0</v>
      </c>
      <c r="BT250" s="104">
        <f t="shared" si="79"/>
        <v>0</v>
      </c>
      <c r="BU250" s="104">
        <f t="shared" si="79"/>
        <v>0</v>
      </c>
      <c r="BV250" s="104">
        <f t="shared" si="79"/>
        <v>7.21644966006352e-15</v>
      </c>
      <c r="BW250" s="104">
        <f t="shared" si="79"/>
        <v>0</v>
      </c>
      <c r="BX250" s="104">
        <f t="shared" si="79"/>
        <v>-2.27373675443232e-13</v>
      </c>
      <c r="BY250" s="104">
        <f t="shared" si="79"/>
        <v>0</v>
      </c>
      <c r="BZ250" s="104">
        <f t="shared" si="79"/>
        <v>0</v>
      </c>
      <c r="CA250" s="104">
        <f t="shared" si="79"/>
        <v>3.17523785042795e-14</v>
      </c>
      <c r="CB250" s="104">
        <f t="shared" si="79"/>
        <v>0</v>
      </c>
    </row>
    <row r="251" spans="4:36">
      <c r="D251" s="16" t="s">
        <v>860</v>
      </c>
      <c r="E251" s="16">
        <v>11960.8368</v>
      </c>
      <c r="F251" s="16">
        <v>11413.5208</v>
      </c>
      <c r="G251" s="16">
        <v>10644.8514</v>
      </c>
      <c r="H251" s="16">
        <v>768.6694</v>
      </c>
      <c r="I251" s="16">
        <v>0</v>
      </c>
      <c r="J251" s="16">
        <v>454.9137</v>
      </c>
      <c r="K251" s="16">
        <v>0</v>
      </c>
      <c r="L251" s="16">
        <v>80.6497</v>
      </c>
      <c r="M251" s="16">
        <v>374.264</v>
      </c>
      <c r="N251" s="16">
        <v>65.6953</v>
      </c>
      <c r="O251" s="16">
        <v>65.6953</v>
      </c>
      <c r="P251" s="16">
        <v>0</v>
      </c>
      <c r="Q251" s="16">
        <v>0</v>
      </c>
      <c r="R251" s="16">
        <v>26.707</v>
      </c>
      <c r="S251" s="16">
        <v>26.707</v>
      </c>
      <c r="T251" s="16">
        <v>0</v>
      </c>
      <c r="U251" s="16">
        <v>0</v>
      </c>
      <c r="V251" s="16">
        <v>0</v>
      </c>
      <c r="W251" s="16">
        <v>0</v>
      </c>
      <c r="X251" s="16">
        <v>0</v>
      </c>
      <c r="Y251" s="16">
        <v>0</v>
      </c>
      <c r="Z251" s="16">
        <v>0</v>
      </c>
      <c r="AE251" s="103">
        <f t="shared" si="70"/>
        <v>-1.11555209514336e-12</v>
      </c>
      <c r="AF251" s="103">
        <f t="shared" si="71"/>
        <v>0</v>
      </c>
      <c r="AG251" s="103">
        <f t="shared" si="72"/>
        <v>0</v>
      </c>
      <c r="AH251" s="103">
        <f t="shared" si="73"/>
        <v>0</v>
      </c>
      <c r="AI251" s="103">
        <f t="shared" si="74"/>
        <v>0</v>
      </c>
      <c r="AJ251" s="103">
        <f t="shared" si="75"/>
        <v>0</v>
      </c>
    </row>
    <row r="252" spans="4:36">
      <c r="D252" s="16" t="s">
        <v>861</v>
      </c>
      <c r="E252" s="16">
        <v>1569.2062</v>
      </c>
      <c r="F252" s="16">
        <v>1129.2838</v>
      </c>
      <c r="G252" s="16">
        <v>738.607</v>
      </c>
      <c r="H252" s="16">
        <v>390.6768</v>
      </c>
      <c r="I252" s="16">
        <v>3.3738</v>
      </c>
      <c r="J252" s="16">
        <v>161.4231</v>
      </c>
      <c r="K252" s="16">
        <v>0</v>
      </c>
      <c r="L252" s="16">
        <v>72.2127</v>
      </c>
      <c r="M252" s="16">
        <v>89.2104</v>
      </c>
      <c r="N252" s="16">
        <v>47.5217</v>
      </c>
      <c r="O252" s="16">
        <v>47.5217</v>
      </c>
      <c r="P252" s="16">
        <v>0</v>
      </c>
      <c r="Q252" s="16">
        <v>3.5169</v>
      </c>
      <c r="R252" s="16">
        <v>138.7641</v>
      </c>
      <c r="S252" s="16">
        <v>126.3623</v>
      </c>
      <c r="T252" s="16">
        <v>0</v>
      </c>
      <c r="U252" s="16">
        <v>12.4018</v>
      </c>
      <c r="V252" s="16">
        <v>85.3228</v>
      </c>
      <c r="W252" s="16">
        <v>76.5466</v>
      </c>
      <c r="X252" s="16">
        <v>0.9293</v>
      </c>
      <c r="Y252" s="16">
        <v>7.8469</v>
      </c>
      <c r="Z252" s="16">
        <v>0</v>
      </c>
      <c r="AE252" s="103">
        <f t="shared" si="70"/>
        <v>7.7715611723761e-14</v>
      </c>
      <c r="AF252" s="103">
        <f t="shared" si="71"/>
        <v>0</v>
      </c>
      <c r="AG252" s="103">
        <f t="shared" si="72"/>
        <v>0</v>
      </c>
      <c r="AH252" s="103">
        <f t="shared" si="73"/>
        <v>0</v>
      </c>
      <c r="AI252" s="103">
        <f t="shared" si="74"/>
        <v>0</v>
      </c>
      <c r="AJ252" s="103">
        <f t="shared" si="75"/>
        <v>0</v>
      </c>
    </row>
    <row r="253" spans="4:36">
      <c r="D253" s="16" t="s">
        <v>862</v>
      </c>
      <c r="E253" s="16">
        <v>1996.7865</v>
      </c>
      <c r="F253" s="16">
        <v>1939.9086</v>
      </c>
      <c r="G253" s="16">
        <v>1911.2611</v>
      </c>
      <c r="H253" s="16">
        <v>28.6475</v>
      </c>
      <c r="I253" s="16">
        <v>2.1868</v>
      </c>
      <c r="J253" s="16">
        <v>14.0738</v>
      </c>
      <c r="K253" s="16">
        <v>0</v>
      </c>
      <c r="L253" s="16">
        <v>11.3632</v>
      </c>
      <c r="M253" s="16">
        <v>2.7106</v>
      </c>
      <c r="N253" s="16">
        <v>21.8744</v>
      </c>
      <c r="O253" s="16">
        <v>21.8744</v>
      </c>
      <c r="P253" s="16">
        <v>0</v>
      </c>
      <c r="Q253" s="16">
        <v>0</v>
      </c>
      <c r="R253" s="16">
        <v>18.7429</v>
      </c>
      <c r="S253" s="16">
        <v>8.7976</v>
      </c>
      <c r="T253" s="16">
        <v>0.4283</v>
      </c>
      <c r="U253" s="16">
        <v>9.517</v>
      </c>
      <c r="V253" s="16">
        <v>0</v>
      </c>
      <c r="W253" s="16">
        <v>0</v>
      </c>
      <c r="X253" s="16">
        <v>0</v>
      </c>
      <c r="Y253" s="16">
        <v>0</v>
      </c>
      <c r="Z253" s="16">
        <v>0</v>
      </c>
      <c r="AE253" s="103">
        <f t="shared" si="70"/>
        <v>-4.2632564145606e-14</v>
      </c>
      <c r="AF253" s="103">
        <f t="shared" si="71"/>
        <v>3.5527136788005e-14</v>
      </c>
      <c r="AG253" s="103">
        <f t="shared" si="72"/>
        <v>0</v>
      </c>
      <c r="AH253" s="103">
        <f t="shared" si="73"/>
        <v>0</v>
      </c>
      <c r="AI253" s="103">
        <f t="shared" si="74"/>
        <v>0</v>
      </c>
      <c r="AJ253" s="103">
        <f t="shared" si="75"/>
        <v>0</v>
      </c>
    </row>
    <row r="254" spans="4:36">
      <c r="D254" s="16" t="s">
        <v>863</v>
      </c>
      <c r="E254" s="16">
        <v>9304.1009</v>
      </c>
      <c r="F254" s="16">
        <v>8988.263</v>
      </c>
      <c r="G254" s="16">
        <v>8429.661</v>
      </c>
      <c r="H254" s="16">
        <v>558.602</v>
      </c>
      <c r="I254" s="16">
        <v>113.4198</v>
      </c>
      <c r="J254" s="16">
        <v>28.1799</v>
      </c>
      <c r="K254" s="16">
        <v>1.4143</v>
      </c>
      <c r="L254" s="16">
        <v>1.641</v>
      </c>
      <c r="M254" s="16">
        <v>25.1246</v>
      </c>
      <c r="N254" s="16">
        <v>70.4457</v>
      </c>
      <c r="O254" s="16">
        <v>70.4457</v>
      </c>
      <c r="P254" s="16">
        <v>0</v>
      </c>
      <c r="Q254" s="16">
        <v>0</v>
      </c>
      <c r="R254" s="16">
        <v>39.5511</v>
      </c>
      <c r="S254" s="16">
        <v>38.6098</v>
      </c>
      <c r="T254" s="16">
        <v>0</v>
      </c>
      <c r="U254" s="16">
        <v>0.9413</v>
      </c>
      <c r="V254" s="16">
        <v>64.2414</v>
      </c>
      <c r="W254" s="16">
        <v>64.2414</v>
      </c>
      <c r="X254" s="16">
        <v>0</v>
      </c>
      <c r="Y254" s="16">
        <v>0</v>
      </c>
      <c r="Z254" s="16">
        <v>0</v>
      </c>
      <c r="AE254" s="103">
        <f t="shared" si="70"/>
        <v>-1.3926637620898e-12</v>
      </c>
      <c r="AF254" s="103">
        <f t="shared" si="71"/>
        <v>0</v>
      </c>
      <c r="AG254" s="103">
        <f t="shared" si="72"/>
        <v>0</v>
      </c>
      <c r="AH254" s="103">
        <f t="shared" si="73"/>
        <v>0</v>
      </c>
      <c r="AI254" s="103">
        <f t="shared" si="74"/>
        <v>-1.77635683940025e-15</v>
      </c>
      <c r="AJ254" s="103">
        <f t="shared" si="75"/>
        <v>0</v>
      </c>
    </row>
    <row r="255" spans="4:36">
      <c r="D255" s="16" t="s">
        <v>864</v>
      </c>
      <c r="E255" s="16">
        <v>21587.3853</v>
      </c>
      <c r="F255" s="16">
        <v>13913.0651</v>
      </c>
      <c r="G255" s="16">
        <v>13009.6551</v>
      </c>
      <c r="H255" s="16">
        <v>903.41</v>
      </c>
      <c r="I255" s="16">
        <v>143.2358</v>
      </c>
      <c r="J255" s="16">
        <v>1144.3252</v>
      </c>
      <c r="K255" s="16">
        <v>174.5087</v>
      </c>
      <c r="L255" s="16">
        <v>90.0903</v>
      </c>
      <c r="M255" s="16">
        <v>879.7262</v>
      </c>
      <c r="N255" s="16">
        <v>3696.3207</v>
      </c>
      <c r="O255" s="16">
        <v>3686.312</v>
      </c>
      <c r="P255" s="16">
        <v>10.0087</v>
      </c>
      <c r="Q255" s="16">
        <v>16.1651</v>
      </c>
      <c r="R255" s="16">
        <v>742.3398</v>
      </c>
      <c r="S255" s="16">
        <v>159.296</v>
      </c>
      <c r="T255" s="16">
        <v>154.7841</v>
      </c>
      <c r="U255" s="16">
        <v>428.2597</v>
      </c>
      <c r="V255" s="16">
        <v>1920.757</v>
      </c>
      <c r="W255" s="16">
        <v>1575.8319</v>
      </c>
      <c r="X255" s="16">
        <v>0.9516</v>
      </c>
      <c r="Y255" s="16">
        <v>343.9735</v>
      </c>
      <c r="Z255" s="16">
        <v>11.1766</v>
      </c>
      <c r="AE255" s="103">
        <f t="shared" si="70"/>
        <v>1.08357767203415e-12</v>
      </c>
      <c r="AF255" s="103">
        <f t="shared" si="71"/>
        <v>0</v>
      </c>
      <c r="AG255" s="103">
        <f t="shared" si="72"/>
        <v>0</v>
      </c>
      <c r="AH255" s="103">
        <f t="shared" si="73"/>
        <v>3.17967874252645e-13</v>
      </c>
      <c r="AI255" s="103">
        <f t="shared" si="74"/>
        <v>0</v>
      </c>
      <c r="AJ255" s="103">
        <f t="shared" si="75"/>
        <v>0</v>
      </c>
    </row>
    <row r="256" spans="3:58">
      <c r="C256" s="16" t="s">
        <v>865</v>
      </c>
      <c r="D256" s="16" t="s">
        <v>88</v>
      </c>
      <c r="E256" s="16">
        <v>0</v>
      </c>
      <c r="F256" s="16">
        <v>0</v>
      </c>
      <c r="G256" s="16">
        <v>0</v>
      </c>
      <c r="H256" s="16">
        <v>0</v>
      </c>
      <c r="I256" s="16">
        <v>0</v>
      </c>
      <c r="J256" s="16">
        <v>0</v>
      </c>
      <c r="K256" s="16">
        <v>0</v>
      </c>
      <c r="L256" s="16">
        <v>0</v>
      </c>
      <c r="M256" s="16">
        <v>0</v>
      </c>
      <c r="N256" s="16">
        <v>0</v>
      </c>
      <c r="O256" s="16">
        <v>0</v>
      </c>
      <c r="P256" s="16">
        <v>0</v>
      </c>
      <c r="Q256" s="16">
        <v>0</v>
      </c>
      <c r="R256" s="16">
        <v>0</v>
      </c>
      <c r="S256" s="16">
        <v>0</v>
      </c>
      <c r="T256" s="16">
        <v>0</v>
      </c>
      <c r="U256" s="16">
        <v>0</v>
      </c>
      <c r="V256" s="16">
        <v>0</v>
      </c>
      <c r="W256" s="16">
        <v>0</v>
      </c>
      <c r="X256" s="16">
        <v>0</v>
      </c>
      <c r="Y256" s="16">
        <v>0</v>
      </c>
      <c r="Z256" s="16">
        <v>0</v>
      </c>
      <c r="AE256" s="103">
        <f t="shared" si="70"/>
        <v>0</v>
      </c>
      <c r="AF256" s="103">
        <f t="shared" si="71"/>
        <v>0</v>
      </c>
      <c r="AG256" s="103">
        <f t="shared" si="72"/>
        <v>0</v>
      </c>
      <c r="AH256" s="103">
        <f t="shared" si="73"/>
        <v>0</v>
      </c>
      <c r="AI256" s="103">
        <f t="shared" si="74"/>
        <v>0</v>
      </c>
      <c r="AJ256" s="103">
        <f t="shared" si="75"/>
        <v>0</v>
      </c>
      <c r="AK256" s="16">
        <f t="shared" ref="AK256:BF256" si="80">E256-SUM(E257:E261)</f>
        <v>0</v>
      </c>
      <c r="AL256" s="16">
        <f t="shared" si="80"/>
        <v>0</v>
      </c>
      <c r="AM256" s="16">
        <f t="shared" si="80"/>
        <v>0</v>
      </c>
      <c r="AN256" s="16">
        <f t="shared" si="80"/>
        <v>0</v>
      </c>
      <c r="AO256" s="16">
        <f t="shared" si="80"/>
        <v>0</v>
      </c>
      <c r="AP256" s="16">
        <f t="shared" si="80"/>
        <v>0</v>
      </c>
      <c r="AQ256" s="16">
        <f t="shared" si="80"/>
        <v>0</v>
      </c>
      <c r="AR256" s="16">
        <f t="shared" si="80"/>
        <v>0</v>
      </c>
      <c r="AS256" s="16">
        <f t="shared" si="80"/>
        <v>0</v>
      </c>
      <c r="AT256" s="16">
        <f t="shared" si="80"/>
        <v>0</v>
      </c>
      <c r="AU256" s="16">
        <f t="shared" si="80"/>
        <v>0</v>
      </c>
      <c r="AV256" s="16">
        <f t="shared" si="80"/>
        <v>0</v>
      </c>
      <c r="AW256" s="16">
        <f t="shared" si="80"/>
        <v>0</v>
      </c>
      <c r="AX256" s="16">
        <f t="shared" si="80"/>
        <v>0</v>
      </c>
      <c r="AY256" s="16">
        <f t="shared" si="80"/>
        <v>0</v>
      </c>
      <c r="AZ256" s="16">
        <f t="shared" si="80"/>
        <v>0</v>
      </c>
      <c r="BA256" s="16">
        <f t="shared" si="80"/>
        <v>0</v>
      </c>
      <c r="BB256" s="16">
        <f t="shared" si="80"/>
        <v>0</v>
      </c>
      <c r="BC256" s="16">
        <f t="shared" si="80"/>
        <v>0</v>
      </c>
      <c r="BD256" s="16">
        <f t="shared" si="80"/>
        <v>0</v>
      </c>
      <c r="BE256" s="16">
        <f t="shared" si="80"/>
        <v>0</v>
      </c>
      <c r="BF256" s="16">
        <f t="shared" si="80"/>
        <v>0</v>
      </c>
    </row>
    <row r="257" spans="4:36">
      <c r="D257" s="16" t="s">
        <v>860</v>
      </c>
      <c r="E257" s="16">
        <v>0</v>
      </c>
      <c r="F257" s="16">
        <v>0</v>
      </c>
      <c r="G257" s="16">
        <v>0</v>
      </c>
      <c r="H257" s="16">
        <v>0</v>
      </c>
      <c r="I257" s="16">
        <v>0</v>
      </c>
      <c r="J257" s="16">
        <v>0</v>
      </c>
      <c r="K257" s="16">
        <v>0</v>
      </c>
      <c r="L257" s="16">
        <v>0</v>
      </c>
      <c r="M257" s="16">
        <v>0</v>
      </c>
      <c r="N257" s="16">
        <v>0</v>
      </c>
      <c r="O257" s="16">
        <v>0</v>
      </c>
      <c r="P257" s="16">
        <v>0</v>
      </c>
      <c r="Q257" s="16">
        <v>0</v>
      </c>
      <c r="R257" s="16">
        <v>0</v>
      </c>
      <c r="S257" s="16">
        <v>0</v>
      </c>
      <c r="T257" s="16">
        <v>0</v>
      </c>
      <c r="U257" s="16">
        <v>0</v>
      </c>
      <c r="V257" s="16">
        <v>0</v>
      </c>
      <c r="W257" s="16">
        <v>0</v>
      </c>
      <c r="X257" s="16">
        <v>0</v>
      </c>
      <c r="Y257" s="16">
        <v>0</v>
      </c>
      <c r="Z257" s="16">
        <v>0</v>
      </c>
      <c r="AE257" s="103">
        <f t="shared" si="70"/>
        <v>0</v>
      </c>
      <c r="AF257" s="103">
        <f t="shared" si="71"/>
        <v>0</v>
      </c>
      <c r="AG257" s="103">
        <f t="shared" si="72"/>
        <v>0</v>
      </c>
      <c r="AH257" s="103">
        <f t="shared" si="73"/>
        <v>0</v>
      </c>
      <c r="AI257" s="103">
        <f t="shared" si="74"/>
        <v>0</v>
      </c>
      <c r="AJ257" s="103">
        <f t="shared" si="75"/>
        <v>0</v>
      </c>
    </row>
    <row r="258" spans="4:36">
      <c r="D258" s="16" t="s">
        <v>861</v>
      </c>
      <c r="E258" s="16">
        <v>0</v>
      </c>
      <c r="F258" s="16">
        <v>0</v>
      </c>
      <c r="G258" s="16">
        <v>0</v>
      </c>
      <c r="H258" s="16">
        <v>0</v>
      </c>
      <c r="I258" s="16">
        <v>0</v>
      </c>
      <c r="J258" s="16">
        <v>0</v>
      </c>
      <c r="K258" s="16">
        <v>0</v>
      </c>
      <c r="L258" s="16">
        <v>0</v>
      </c>
      <c r="M258" s="16">
        <v>0</v>
      </c>
      <c r="N258" s="16">
        <v>0</v>
      </c>
      <c r="O258" s="16">
        <v>0</v>
      </c>
      <c r="P258" s="16">
        <v>0</v>
      </c>
      <c r="Q258" s="16">
        <v>0</v>
      </c>
      <c r="R258" s="16">
        <v>0</v>
      </c>
      <c r="S258" s="16">
        <v>0</v>
      </c>
      <c r="T258" s="16">
        <v>0</v>
      </c>
      <c r="U258" s="16">
        <v>0</v>
      </c>
      <c r="V258" s="16">
        <v>0</v>
      </c>
      <c r="W258" s="16">
        <v>0</v>
      </c>
      <c r="X258" s="16">
        <v>0</v>
      </c>
      <c r="Y258" s="16">
        <v>0</v>
      </c>
      <c r="Z258" s="16">
        <v>0</v>
      </c>
      <c r="AE258" s="103">
        <f t="shared" si="70"/>
        <v>0</v>
      </c>
      <c r="AF258" s="103">
        <f t="shared" si="71"/>
        <v>0</v>
      </c>
      <c r="AG258" s="103">
        <f t="shared" si="72"/>
        <v>0</v>
      </c>
      <c r="AH258" s="103">
        <f t="shared" si="73"/>
        <v>0</v>
      </c>
      <c r="AI258" s="103">
        <f t="shared" si="74"/>
        <v>0</v>
      </c>
      <c r="AJ258" s="103">
        <f t="shared" si="75"/>
        <v>0</v>
      </c>
    </row>
    <row r="259" spans="4:36">
      <c r="D259" s="16" t="s">
        <v>862</v>
      </c>
      <c r="E259" s="16">
        <v>0</v>
      </c>
      <c r="F259" s="16">
        <v>0</v>
      </c>
      <c r="G259" s="16">
        <v>0</v>
      </c>
      <c r="H259" s="16">
        <v>0</v>
      </c>
      <c r="I259" s="16">
        <v>0</v>
      </c>
      <c r="J259" s="16">
        <v>0</v>
      </c>
      <c r="K259" s="16">
        <v>0</v>
      </c>
      <c r="L259" s="16">
        <v>0</v>
      </c>
      <c r="M259" s="16">
        <v>0</v>
      </c>
      <c r="N259" s="16">
        <v>0</v>
      </c>
      <c r="O259" s="16">
        <v>0</v>
      </c>
      <c r="P259" s="16">
        <v>0</v>
      </c>
      <c r="Q259" s="16">
        <v>0</v>
      </c>
      <c r="R259" s="16">
        <v>0</v>
      </c>
      <c r="S259" s="16">
        <v>0</v>
      </c>
      <c r="T259" s="16">
        <v>0</v>
      </c>
      <c r="U259" s="16">
        <v>0</v>
      </c>
      <c r="V259" s="16">
        <v>0</v>
      </c>
      <c r="W259" s="16">
        <v>0</v>
      </c>
      <c r="X259" s="16">
        <v>0</v>
      </c>
      <c r="Y259" s="16">
        <v>0</v>
      </c>
      <c r="Z259" s="16">
        <v>0</v>
      </c>
      <c r="AE259" s="103">
        <f t="shared" si="70"/>
        <v>0</v>
      </c>
      <c r="AF259" s="103">
        <f t="shared" si="71"/>
        <v>0</v>
      </c>
      <c r="AG259" s="103">
        <f t="shared" si="72"/>
        <v>0</v>
      </c>
      <c r="AH259" s="103">
        <f t="shared" si="73"/>
        <v>0</v>
      </c>
      <c r="AI259" s="103">
        <f t="shared" si="74"/>
        <v>0</v>
      </c>
      <c r="AJ259" s="103">
        <f t="shared" si="75"/>
        <v>0</v>
      </c>
    </row>
    <row r="260" spans="4:36">
      <c r="D260" s="16" t="s">
        <v>863</v>
      </c>
      <c r="E260" s="16">
        <v>0</v>
      </c>
      <c r="F260" s="16">
        <v>0</v>
      </c>
      <c r="G260" s="16">
        <v>0</v>
      </c>
      <c r="H260" s="16">
        <v>0</v>
      </c>
      <c r="I260" s="16">
        <v>0</v>
      </c>
      <c r="J260" s="16">
        <v>0</v>
      </c>
      <c r="K260" s="16">
        <v>0</v>
      </c>
      <c r="L260" s="16">
        <v>0</v>
      </c>
      <c r="M260" s="16">
        <v>0</v>
      </c>
      <c r="N260" s="16">
        <v>0</v>
      </c>
      <c r="O260" s="16">
        <v>0</v>
      </c>
      <c r="P260" s="16">
        <v>0</v>
      </c>
      <c r="Q260" s="16">
        <v>0</v>
      </c>
      <c r="R260" s="16">
        <v>0</v>
      </c>
      <c r="S260" s="16">
        <v>0</v>
      </c>
      <c r="T260" s="16">
        <v>0</v>
      </c>
      <c r="U260" s="16">
        <v>0</v>
      </c>
      <c r="V260" s="16">
        <v>0</v>
      </c>
      <c r="W260" s="16">
        <v>0</v>
      </c>
      <c r="X260" s="16">
        <v>0</v>
      </c>
      <c r="Y260" s="16">
        <v>0</v>
      </c>
      <c r="Z260" s="16">
        <v>0</v>
      </c>
      <c r="AE260" s="103">
        <f t="shared" si="70"/>
        <v>0</v>
      </c>
      <c r="AF260" s="103">
        <f t="shared" si="71"/>
        <v>0</v>
      </c>
      <c r="AG260" s="103">
        <f t="shared" si="72"/>
        <v>0</v>
      </c>
      <c r="AH260" s="103">
        <f t="shared" si="73"/>
        <v>0</v>
      </c>
      <c r="AI260" s="103">
        <f t="shared" si="74"/>
        <v>0</v>
      </c>
      <c r="AJ260" s="103">
        <f t="shared" si="75"/>
        <v>0</v>
      </c>
    </row>
    <row r="261" spans="4:36">
      <c r="D261" s="16" t="s">
        <v>864</v>
      </c>
      <c r="E261" s="16">
        <v>0</v>
      </c>
      <c r="F261" s="16">
        <v>0</v>
      </c>
      <c r="G261" s="16">
        <v>0</v>
      </c>
      <c r="H261" s="16">
        <v>0</v>
      </c>
      <c r="I261" s="16">
        <v>0</v>
      </c>
      <c r="J261" s="16">
        <v>0</v>
      </c>
      <c r="K261" s="16">
        <v>0</v>
      </c>
      <c r="L261" s="16">
        <v>0</v>
      </c>
      <c r="M261" s="16">
        <v>0</v>
      </c>
      <c r="N261" s="16">
        <v>0</v>
      </c>
      <c r="O261" s="16">
        <v>0</v>
      </c>
      <c r="P261" s="16">
        <v>0</v>
      </c>
      <c r="Q261" s="16">
        <v>0</v>
      </c>
      <c r="R261" s="16">
        <v>0</v>
      </c>
      <c r="S261" s="16">
        <v>0</v>
      </c>
      <c r="T261" s="16">
        <v>0</v>
      </c>
      <c r="U261" s="16">
        <v>0</v>
      </c>
      <c r="V261" s="16">
        <v>0</v>
      </c>
      <c r="W261" s="16">
        <v>0</v>
      </c>
      <c r="X261" s="16">
        <v>0</v>
      </c>
      <c r="Y261" s="16">
        <v>0</v>
      </c>
      <c r="Z261" s="16">
        <v>0</v>
      </c>
      <c r="AE261" s="103">
        <f t="shared" si="70"/>
        <v>0</v>
      </c>
      <c r="AF261" s="103">
        <f t="shared" si="71"/>
        <v>0</v>
      </c>
      <c r="AG261" s="103">
        <f t="shared" si="72"/>
        <v>0</v>
      </c>
      <c r="AH261" s="103">
        <f t="shared" si="73"/>
        <v>0</v>
      </c>
      <c r="AI261" s="103">
        <f t="shared" si="74"/>
        <v>0</v>
      </c>
      <c r="AJ261" s="103">
        <f t="shared" si="75"/>
        <v>0</v>
      </c>
    </row>
    <row r="262" spans="3:58">
      <c r="C262" s="16" t="s">
        <v>866</v>
      </c>
      <c r="D262" s="16" t="s">
        <v>88</v>
      </c>
      <c r="E262" s="16">
        <v>22655.5567</v>
      </c>
      <c r="F262" s="16">
        <v>16638.7372</v>
      </c>
      <c r="G262" s="16">
        <v>15599.6741</v>
      </c>
      <c r="H262" s="16">
        <v>1039.0631</v>
      </c>
      <c r="I262" s="16">
        <v>54.7982</v>
      </c>
      <c r="J262" s="16">
        <v>756.0544</v>
      </c>
      <c r="K262" s="16">
        <v>166.6043</v>
      </c>
      <c r="L262" s="16">
        <v>229.1709</v>
      </c>
      <c r="M262" s="16">
        <v>360.2792</v>
      </c>
      <c r="N262" s="16">
        <v>2594.2832</v>
      </c>
      <c r="O262" s="16">
        <v>2594.2832</v>
      </c>
      <c r="P262" s="16">
        <v>0</v>
      </c>
      <c r="Q262" s="16">
        <v>17.8478</v>
      </c>
      <c r="R262" s="16">
        <v>751.3354</v>
      </c>
      <c r="S262" s="16">
        <v>186.3769</v>
      </c>
      <c r="T262" s="16">
        <v>154.7841</v>
      </c>
      <c r="U262" s="16">
        <v>410.1744</v>
      </c>
      <c r="V262" s="16">
        <v>1831.3239</v>
      </c>
      <c r="W262" s="16">
        <v>1478.3727</v>
      </c>
      <c r="X262" s="16">
        <v>1.8809</v>
      </c>
      <c r="Y262" s="16">
        <v>351.0703</v>
      </c>
      <c r="Z262" s="16">
        <v>11.1766</v>
      </c>
      <c r="AE262" s="103">
        <f t="shared" si="70"/>
        <v>1.37845290737459e-12</v>
      </c>
      <c r="AF262" s="103">
        <f t="shared" si="71"/>
        <v>0</v>
      </c>
      <c r="AG262" s="103">
        <f t="shared" si="72"/>
        <v>0</v>
      </c>
      <c r="AH262" s="103">
        <f t="shared" si="73"/>
        <v>0</v>
      </c>
      <c r="AI262" s="103">
        <f t="shared" si="74"/>
        <v>0</v>
      </c>
      <c r="AJ262" s="103">
        <f t="shared" si="75"/>
        <v>0</v>
      </c>
      <c r="AK262" s="16">
        <f t="shared" ref="AK262:BF262" si="81">E262-SUM(E263:E267)</f>
        <v>0</v>
      </c>
      <c r="AL262" s="16">
        <f t="shared" si="81"/>
        <v>0</v>
      </c>
      <c r="AM262" s="16">
        <f t="shared" si="81"/>
        <v>0</v>
      </c>
      <c r="AN262" s="16">
        <f t="shared" si="81"/>
        <v>0</v>
      </c>
      <c r="AO262" s="16">
        <f t="shared" si="81"/>
        <v>0</v>
      </c>
      <c r="AP262" s="16">
        <f t="shared" si="81"/>
        <v>0</v>
      </c>
      <c r="AQ262" s="16">
        <f t="shared" si="81"/>
        <v>0</v>
      </c>
      <c r="AR262" s="16">
        <f t="shared" si="81"/>
        <v>0</v>
      </c>
      <c r="AS262" s="16">
        <f t="shared" si="81"/>
        <v>0</v>
      </c>
      <c r="AT262" s="16">
        <f t="shared" si="81"/>
        <v>0</v>
      </c>
      <c r="AU262" s="16">
        <f t="shared" si="81"/>
        <v>0</v>
      </c>
      <c r="AV262" s="16">
        <f t="shared" si="81"/>
        <v>0</v>
      </c>
      <c r="AW262" s="16">
        <f t="shared" si="81"/>
        <v>0</v>
      </c>
      <c r="AX262" s="16">
        <f t="shared" si="81"/>
        <v>0</v>
      </c>
      <c r="AY262" s="16">
        <f t="shared" si="81"/>
        <v>0</v>
      </c>
      <c r="AZ262" s="16">
        <f t="shared" si="81"/>
        <v>0</v>
      </c>
      <c r="BA262" s="16">
        <f t="shared" si="81"/>
        <v>0</v>
      </c>
      <c r="BB262" s="16">
        <f t="shared" si="81"/>
        <v>0</v>
      </c>
      <c r="BC262" s="16">
        <f t="shared" si="81"/>
        <v>0</v>
      </c>
      <c r="BD262" s="16">
        <f t="shared" si="81"/>
        <v>0</v>
      </c>
      <c r="BE262" s="16">
        <f t="shared" si="81"/>
        <v>0</v>
      </c>
      <c r="BF262" s="16">
        <f t="shared" si="81"/>
        <v>0</v>
      </c>
    </row>
    <row r="263" spans="4:36">
      <c r="D263" s="16" t="s">
        <v>860</v>
      </c>
      <c r="E263" s="16">
        <v>3703.3656</v>
      </c>
      <c r="F263" s="16">
        <v>3441.8418</v>
      </c>
      <c r="G263" s="16">
        <v>3268.5847</v>
      </c>
      <c r="H263" s="16">
        <v>173.2571</v>
      </c>
      <c r="I263" s="16">
        <v>0</v>
      </c>
      <c r="J263" s="16">
        <v>206.2145</v>
      </c>
      <c r="K263" s="16">
        <v>0</v>
      </c>
      <c r="L263" s="16">
        <v>65.8124</v>
      </c>
      <c r="M263" s="16">
        <v>140.4021</v>
      </c>
      <c r="N263" s="16">
        <v>44.3117</v>
      </c>
      <c r="O263" s="16">
        <v>44.3117</v>
      </c>
      <c r="P263" s="16">
        <v>0</v>
      </c>
      <c r="Q263" s="16">
        <v>0</v>
      </c>
      <c r="R263" s="16">
        <v>10.9976</v>
      </c>
      <c r="S263" s="16">
        <v>10.9976</v>
      </c>
      <c r="T263" s="16">
        <v>0</v>
      </c>
      <c r="U263" s="16">
        <v>0</v>
      </c>
      <c r="V263" s="16">
        <v>0</v>
      </c>
      <c r="W263" s="16">
        <v>0</v>
      </c>
      <c r="X263" s="16">
        <v>0</v>
      </c>
      <c r="Y263" s="16">
        <v>0</v>
      </c>
      <c r="Z263" s="16">
        <v>0</v>
      </c>
      <c r="AE263" s="103">
        <f t="shared" si="70"/>
        <v>-5.15143483426073e-14</v>
      </c>
      <c r="AF263" s="103">
        <f t="shared" si="71"/>
        <v>2.55795384873636e-13</v>
      </c>
      <c r="AG263" s="103">
        <f t="shared" si="72"/>
        <v>0</v>
      </c>
      <c r="AH263" s="103">
        <f t="shared" si="73"/>
        <v>0</v>
      </c>
      <c r="AI263" s="103">
        <f t="shared" si="74"/>
        <v>0</v>
      </c>
      <c r="AJ263" s="103">
        <f t="shared" si="75"/>
        <v>0</v>
      </c>
    </row>
    <row r="264" spans="4:36">
      <c r="D264" s="16" t="s">
        <v>861</v>
      </c>
      <c r="E264" s="16">
        <v>1035.0641</v>
      </c>
      <c r="F264" s="16">
        <v>788.2144</v>
      </c>
      <c r="G264" s="16">
        <v>550.2801</v>
      </c>
      <c r="H264" s="16">
        <v>237.9343</v>
      </c>
      <c r="I264" s="16">
        <v>3.3738</v>
      </c>
      <c r="J264" s="16">
        <v>86.4564</v>
      </c>
      <c r="K264" s="16">
        <v>0</v>
      </c>
      <c r="L264" s="16">
        <v>72.2127</v>
      </c>
      <c r="M264" s="16">
        <v>14.2437</v>
      </c>
      <c r="N264" s="16">
        <v>46.7261</v>
      </c>
      <c r="O264" s="16">
        <v>46.7261</v>
      </c>
      <c r="P264" s="16">
        <v>0</v>
      </c>
      <c r="Q264" s="16">
        <v>3.5169</v>
      </c>
      <c r="R264" s="16">
        <v>23.2053</v>
      </c>
      <c r="S264" s="16">
        <v>11.3253</v>
      </c>
      <c r="T264" s="16">
        <v>0</v>
      </c>
      <c r="U264" s="16">
        <v>11.88</v>
      </c>
      <c r="V264" s="16">
        <v>83.5712</v>
      </c>
      <c r="W264" s="16">
        <v>75.5451</v>
      </c>
      <c r="X264" s="16">
        <v>0.9293</v>
      </c>
      <c r="Y264" s="16">
        <v>7.0968</v>
      </c>
      <c r="Z264" s="16">
        <v>0</v>
      </c>
      <c r="AE264" s="103">
        <f t="shared" si="70"/>
        <v>1.06137321154165e-13</v>
      </c>
      <c r="AF264" s="103">
        <f t="shared" si="71"/>
        <v>0</v>
      </c>
      <c r="AG264" s="103">
        <f t="shared" si="72"/>
        <v>0</v>
      </c>
      <c r="AH264" s="103">
        <f t="shared" si="73"/>
        <v>0</v>
      </c>
      <c r="AI264" s="103">
        <f t="shared" si="74"/>
        <v>0</v>
      </c>
      <c r="AJ264" s="103">
        <f t="shared" si="75"/>
        <v>0</v>
      </c>
    </row>
    <row r="265" spans="4:36">
      <c r="D265" s="16" t="s">
        <v>862</v>
      </c>
      <c r="E265" s="16">
        <v>280.7623</v>
      </c>
      <c r="F265" s="16">
        <v>256.715</v>
      </c>
      <c r="G265" s="16">
        <v>256.4365</v>
      </c>
      <c r="H265" s="16">
        <v>0.2785</v>
      </c>
      <c r="I265" s="16">
        <v>0</v>
      </c>
      <c r="J265" s="16">
        <v>1.0555</v>
      </c>
      <c r="K265" s="16">
        <v>0</v>
      </c>
      <c r="L265" s="16">
        <v>1.0555</v>
      </c>
      <c r="M265" s="16">
        <v>0</v>
      </c>
      <c r="N265" s="16">
        <v>18.5605</v>
      </c>
      <c r="O265" s="16">
        <v>18.5605</v>
      </c>
      <c r="P265" s="16">
        <v>0</v>
      </c>
      <c r="Q265" s="16">
        <v>0</v>
      </c>
      <c r="R265" s="16">
        <v>4.4313</v>
      </c>
      <c r="S265" s="16">
        <v>4.4313</v>
      </c>
      <c r="T265" s="16">
        <v>0</v>
      </c>
      <c r="U265" s="16">
        <v>0</v>
      </c>
      <c r="V265" s="16">
        <v>0</v>
      </c>
      <c r="W265" s="16">
        <v>0</v>
      </c>
      <c r="X265" s="16">
        <v>0</v>
      </c>
      <c r="Y265" s="16">
        <v>0</v>
      </c>
      <c r="Z265" s="16">
        <v>0</v>
      </c>
      <c r="AE265" s="103">
        <f t="shared" si="70"/>
        <v>7.105427357601e-15</v>
      </c>
      <c r="AF265" s="103">
        <f t="shared" si="71"/>
        <v>-4.86832796298131e-14</v>
      </c>
      <c r="AG265" s="103">
        <f t="shared" si="72"/>
        <v>0</v>
      </c>
      <c r="AH265" s="103">
        <f t="shared" si="73"/>
        <v>0</v>
      </c>
      <c r="AI265" s="103">
        <f t="shared" si="74"/>
        <v>0</v>
      </c>
      <c r="AJ265" s="103">
        <f t="shared" si="75"/>
        <v>0</v>
      </c>
    </row>
    <row r="266" spans="4:36">
      <c r="D266" s="16" t="s">
        <v>863</v>
      </c>
      <c r="E266" s="16">
        <v>2200.138</v>
      </c>
      <c r="F266" s="16">
        <v>2146.9308</v>
      </c>
      <c r="G266" s="16">
        <v>2037.9122</v>
      </c>
      <c r="H266" s="16">
        <v>109.0186</v>
      </c>
      <c r="I266" s="16">
        <v>1.6721</v>
      </c>
      <c r="J266" s="16">
        <v>5.7769</v>
      </c>
      <c r="K266" s="16">
        <v>0</v>
      </c>
      <c r="L266" s="16">
        <v>0</v>
      </c>
      <c r="M266" s="16">
        <v>5.7769</v>
      </c>
      <c r="N266" s="16">
        <v>14.7767</v>
      </c>
      <c r="O266" s="16">
        <v>14.7767</v>
      </c>
      <c r="P266" s="16">
        <v>0</v>
      </c>
      <c r="Q266" s="16">
        <v>0</v>
      </c>
      <c r="R266" s="16">
        <v>13.492</v>
      </c>
      <c r="S266" s="16">
        <v>13.492</v>
      </c>
      <c r="T266" s="16">
        <v>0</v>
      </c>
      <c r="U266" s="16">
        <v>0</v>
      </c>
      <c r="V266" s="16">
        <v>17.4895</v>
      </c>
      <c r="W266" s="16">
        <v>17.4895</v>
      </c>
      <c r="X266" s="16">
        <v>0</v>
      </c>
      <c r="Y266" s="16">
        <v>0</v>
      </c>
      <c r="Z266" s="16">
        <v>0</v>
      </c>
      <c r="AE266" s="103">
        <f t="shared" si="70"/>
        <v>-1.66977542903624e-13</v>
      </c>
      <c r="AF266" s="103">
        <f t="shared" si="71"/>
        <v>0</v>
      </c>
      <c r="AG266" s="103">
        <f t="shared" si="72"/>
        <v>0</v>
      </c>
      <c r="AH266" s="103">
        <f t="shared" si="73"/>
        <v>0</v>
      </c>
      <c r="AI266" s="103">
        <f t="shared" si="74"/>
        <v>0</v>
      </c>
      <c r="AJ266" s="103">
        <f t="shared" si="75"/>
        <v>0</v>
      </c>
    </row>
    <row r="267" spans="4:36">
      <c r="D267" s="16" t="s">
        <v>864</v>
      </c>
      <c r="E267" s="16">
        <v>15436.2267</v>
      </c>
      <c r="F267" s="16">
        <v>10005.0352</v>
      </c>
      <c r="G267" s="16">
        <v>9486.46060000001</v>
      </c>
      <c r="H267" s="16">
        <v>518.5746</v>
      </c>
      <c r="I267" s="16">
        <v>49.7523</v>
      </c>
      <c r="J267" s="16">
        <v>456.5511</v>
      </c>
      <c r="K267" s="16">
        <v>166.6043</v>
      </c>
      <c r="L267" s="16">
        <v>90.0903</v>
      </c>
      <c r="M267" s="16">
        <v>199.8565</v>
      </c>
      <c r="N267" s="16">
        <v>2469.9082</v>
      </c>
      <c r="O267" s="16">
        <v>2469.9082</v>
      </c>
      <c r="P267" s="16">
        <v>0</v>
      </c>
      <c r="Q267" s="16">
        <v>14.3309</v>
      </c>
      <c r="R267" s="16">
        <v>699.2092</v>
      </c>
      <c r="S267" s="16">
        <v>146.1307</v>
      </c>
      <c r="T267" s="16">
        <v>154.7841</v>
      </c>
      <c r="U267" s="16">
        <v>398.2944</v>
      </c>
      <c r="V267" s="16">
        <v>1730.2632</v>
      </c>
      <c r="W267" s="16">
        <v>1385.3381</v>
      </c>
      <c r="X267" s="16">
        <v>0.9516</v>
      </c>
      <c r="Y267" s="16">
        <v>343.9735</v>
      </c>
      <c r="Z267" s="16">
        <v>11.1766</v>
      </c>
      <c r="AE267" s="103">
        <f t="shared" si="70"/>
        <v>-7.46069872548105e-13</v>
      </c>
      <c r="AF267" s="103">
        <f t="shared" si="71"/>
        <v>-9.2086338554509e-12</v>
      </c>
      <c r="AG267" s="103">
        <f t="shared" si="72"/>
        <v>0</v>
      </c>
      <c r="AH267" s="103">
        <f t="shared" si="73"/>
        <v>0</v>
      </c>
      <c r="AI267" s="103">
        <f t="shared" si="74"/>
        <v>0</v>
      </c>
      <c r="AJ267" s="103">
        <f t="shared" si="75"/>
        <v>0</v>
      </c>
    </row>
    <row r="268" spans="3:58">
      <c r="C268" s="16" t="s">
        <v>867</v>
      </c>
      <c r="D268" s="16" t="s">
        <v>88</v>
      </c>
      <c r="E268" s="16">
        <v>23762.759</v>
      </c>
      <c r="F268" s="16">
        <v>20745.3041</v>
      </c>
      <c r="G268" s="16">
        <v>19134.3615</v>
      </c>
      <c r="H268" s="16">
        <v>1610.9426</v>
      </c>
      <c r="I268" s="16">
        <v>207.418</v>
      </c>
      <c r="J268" s="16">
        <v>1046.8613</v>
      </c>
      <c r="K268" s="16">
        <v>9.3187</v>
      </c>
      <c r="L268" s="16">
        <v>26.786</v>
      </c>
      <c r="M268" s="16">
        <v>1010.7566</v>
      </c>
      <c r="N268" s="16">
        <v>1307.5746</v>
      </c>
      <c r="O268" s="16">
        <v>1297.5659</v>
      </c>
      <c r="P268" s="16">
        <v>10.0087</v>
      </c>
      <c r="Q268" s="16">
        <v>1.8342</v>
      </c>
      <c r="R268" s="16">
        <v>214.7695</v>
      </c>
      <c r="S268" s="16">
        <v>173.3958</v>
      </c>
      <c r="T268" s="16">
        <v>0.4283</v>
      </c>
      <c r="U268" s="16">
        <v>40.9454</v>
      </c>
      <c r="V268" s="16">
        <v>238.9973</v>
      </c>
      <c r="W268" s="16">
        <v>238.2472</v>
      </c>
      <c r="X268" s="16">
        <v>0</v>
      </c>
      <c r="Y268" s="16">
        <v>0.7501</v>
      </c>
      <c r="Z268" s="16">
        <v>0</v>
      </c>
      <c r="AE268" s="103">
        <f t="shared" si="70"/>
        <v>-3.05977465586693e-12</v>
      </c>
      <c r="AF268" s="103">
        <f t="shared" si="71"/>
        <v>2.04636307898909e-12</v>
      </c>
      <c r="AG268" s="103">
        <f t="shared" si="72"/>
        <v>0</v>
      </c>
      <c r="AH268" s="103">
        <f t="shared" si="73"/>
        <v>-1.36779476633819e-13</v>
      </c>
      <c r="AI268" s="103">
        <f t="shared" si="74"/>
        <v>0</v>
      </c>
      <c r="AJ268" s="103">
        <f t="shared" si="75"/>
        <v>3.33066907387547e-15</v>
      </c>
      <c r="AK268" s="16">
        <f t="shared" ref="AK268:BF268" si="82">E268-SUM(E269:E273)</f>
        <v>0</v>
      </c>
      <c r="AL268" s="16">
        <f t="shared" si="82"/>
        <v>0</v>
      </c>
      <c r="AM268" s="16">
        <f t="shared" si="82"/>
        <v>0</v>
      </c>
      <c r="AN268" s="16">
        <f t="shared" si="82"/>
        <v>0</v>
      </c>
      <c r="AO268" s="16">
        <f t="shared" si="82"/>
        <v>0</v>
      </c>
      <c r="AP268" s="16">
        <f t="shared" si="82"/>
        <v>0</v>
      </c>
      <c r="AQ268" s="16">
        <f t="shared" si="82"/>
        <v>0</v>
      </c>
      <c r="AR268" s="16">
        <f t="shared" si="82"/>
        <v>0</v>
      </c>
      <c r="AS268" s="16">
        <f t="shared" si="82"/>
        <v>0</v>
      </c>
      <c r="AT268" s="16">
        <f t="shared" si="82"/>
        <v>0</v>
      </c>
      <c r="AU268" s="16">
        <f t="shared" si="82"/>
        <v>0</v>
      </c>
      <c r="AV268" s="16">
        <f t="shared" si="82"/>
        <v>0</v>
      </c>
      <c r="AW268" s="16">
        <f t="shared" si="82"/>
        <v>0</v>
      </c>
      <c r="AX268" s="16">
        <f t="shared" si="82"/>
        <v>0</v>
      </c>
      <c r="AY268" s="16">
        <f t="shared" si="82"/>
        <v>0</v>
      </c>
      <c r="AZ268" s="16">
        <f t="shared" si="82"/>
        <v>0</v>
      </c>
      <c r="BA268" s="16">
        <f t="shared" si="82"/>
        <v>0</v>
      </c>
      <c r="BB268" s="16">
        <f t="shared" si="82"/>
        <v>0</v>
      </c>
      <c r="BC268" s="16">
        <f t="shared" si="82"/>
        <v>0</v>
      </c>
      <c r="BD268" s="16">
        <f t="shared" si="82"/>
        <v>0</v>
      </c>
      <c r="BE268" s="16">
        <f t="shared" si="82"/>
        <v>0</v>
      </c>
      <c r="BF268" s="16">
        <f t="shared" si="82"/>
        <v>0</v>
      </c>
    </row>
    <row r="269" spans="4:36">
      <c r="D269" s="16" t="s">
        <v>860</v>
      </c>
      <c r="E269" s="16">
        <v>8257.4712</v>
      </c>
      <c r="F269" s="16">
        <v>7971.679</v>
      </c>
      <c r="G269" s="16">
        <v>7376.2667</v>
      </c>
      <c r="H269" s="16">
        <v>595.4123</v>
      </c>
      <c r="I269" s="16">
        <v>0</v>
      </c>
      <c r="J269" s="16">
        <v>248.6992</v>
      </c>
      <c r="K269" s="16">
        <v>0</v>
      </c>
      <c r="L269" s="16">
        <v>14.8373</v>
      </c>
      <c r="M269" s="16">
        <v>233.8619</v>
      </c>
      <c r="N269" s="16">
        <v>21.3836</v>
      </c>
      <c r="O269" s="16">
        <v>21.3836</v>
      </c>
      <c r="P269" s="16">
        <v>0</v>
      </c>
      <c r="Q269" s="16">
        <v>0</v>
      </c>
      <c r="R269" s="16">
        <v>15.7094</v>
      </c>
      <c r="S269" s="16">
        <v>15.7094</v>
      </c>
      <c r="T269" s="16">
        <v>0</v>
      </c>
      <c r="U269" s="16">
        <v>0</v>
      </c>
      <c r="V269" s="16">
        <v>0</v>
      </c>
      <c r="W269" s="16">
        <v>0</v>
      </c>
      <c r="X269" s="16">
        <v>0</v>
      </c>
      <c r="Y269" s="16">
        <v>0</v>
      </c>
      <c r="Z269" s="16">
        <v>0</v>
      </c>
      <c r="AE269" s="103">
        <f t="shared" si="70"/>
        <v>-1.26121335597418e-13</v>
      </c>
      <c r="AF269" s="103">
        <f t="shared" si="71"/>
        <v>0</v>
      </c>
      <c r="AG269" s="103">
        <f t="shared" si="72"/>
        <v>0</v>
      </c>
      <c r="AH269" s="103">
        <f t="shared" si="73"/>
        <v>0</v>
      </c>
      <c r="AI269" s="103">
        <f t="shared" si="74"/>
        <v>0</v>
      </c>
      <c r="AJ269" s="103">
        <f t="shared" si="75"/>
        <v>0</v>
      </c>
    </row>
    <row r="270" spans="4:36">
      <c r="D270" s="16" t="s">
        <v>861</v>
      </c>
      <c r="E270" s="16">
        <v>534.1421</v>
      </c>
      <c r="F270" s="16">
        <v>341.0694</v>
      </c>
      <c r="G270" s="16">
        <v>188.3269</v>
      </c>
      <c r="H270" s="16">
        <v>152.7425</v>
      </c>
      <c r="I270" s="16">
        <v>0</v>
      </c>
      <c r="J270" s="16">
        <v>74.9667</v>
      </c>
      <c r="K270" s="16">
        <v>0</v>
      </c>
      <c r="L270" s="16">
        <v>0</v>
      </c>
      <c r="M270" s="16">
        <v>74.9667</v>
      </c>
      <c r="N270" s="16">
        <v>0.7956</v>
      </c>
      <c r="O270" s="16">
        <v>0.7956</v>
      </c>
      <c r="P270" s="16">
        <v>0</v>
      </c>
      <c r="Q270" s="16">
        <v>0</v>
      </c>
      <c r="R270" s="16">
        <v>115.5588</v>
      </c>
      <c r="S270" s="16">
        <v>115.037</v>
      </c>
      <c r="T270" s="16">
        <v>0</v>
      </c>
      <c r="U270" s="16">
        <v>0.5218</v>
      </c>
      <c r="V270" s="16">
        <v>1.7516</v>
      </c>
      <c r="W270" s="16">
        <v>1.0015</v>
      </c>
      <c r="X270" s="16">
        <v>0</v>
      </c>
      <c r="Y270" s="16">
        <v>0.7501</v>
      </c>
      <c r="Z270" s="16">
        <v>0</v>
      </c>
      <c r="AE270" s="103">
        <f t="shared" si="70"/>
        <v>5.30686605770825e-14</v>
      </c>
      <c r="AF270" s="103">
        <f t="shared" si="71"/>
        <v>0</v>
      </c>
      <c r="AG270" s="103">
        <f t="shared" si="72"/>
        <v>0</v>
      </c>
      <c r="AH270" s="103">
        <f t="shared" si="73"/>
        <v>0</v>
      </c>
      <c r="AI270" s="103">
        <f t="shared" si="74"/>
        <v>-1.11022302462516e-15</v>
      </c>
      <c r="AJ270" s="103">
        <f t="shared" si="75"/>
        <v>0</v>
      </c>
    </row>
    <row r="271" spans="4:36">
      <c r="D271" s="16" t="s">
        <v>862</v>
      </c>
      <c r="E271" s="16">
        <v>1716.0242</v>
      </c>
      <c r="F271" s="16">
        <v>1683.1936</v>
      </c>
      <c r="G271" s="16">
        <v>1654.8246</v>
      </c>
      <c r="H271" s="16">
        <v>28.369</v>
      </c>
      <c r="I271" s="16">
        <v>2.1868</v>
      </c>
      <c r="J271" s="16">
        <v>13.0183</v>
      </c>
      <c r="K271" s="16">
        <v>0</v>
      </c>
      <c r="L271" s="16">
        <v>10.3077</v>
      </c>
      <c r="M271" s="16">
        <v>2.7106</v>
      </c>
      <c r="N271" s="16">
        <v>3.3139</v>
      </c>
      <c r="O271" s="16">
        <v>3.3139</v>
      </c>
      <c r="P271" s="16">
        <v>0</v>
      </c>
      <c r="Q271" s="16">
        <v>0</v>
      </c>
      <c r="R271" s="16">
        <v>14.3116</v>
      </c>
      <c r="S271" s="16">
        <v>4.3663</v>
      </c>
      <c r="T271" s="16">
        <v>0.4283</v>
      </c>
      <c r="U271" s="16">
        <v>9.517</v>
      </c>
      <c r="V271" s="16">
        <v>0</v>
      </c>
      <c r="W271" s="16">
        <v>0</v>
      </c>
      <c r="X271" s="16">
        <v>0</v>
      </c>
      <c r="Y271" s="16">
        <v>0</v>
      </c>
      <c r="Z271" s="16">
        <v>0</v>
      </c>
      <c r="AE271" s="103">
        <f t="shared" si="70"/>
        <v>0</v>
      </c>
      <c r="AF271" s="103">
        <f t="shared" si="71"/>
        <v>1.4210854715202e-13</v>
      </c>
      <c r="AG271" s="103">
        <f t="shared" si="72"/>
        <v>0</v>
      </c>
      <c r="AH271" s="103">
        <f t="shared" si="73"/>
        <v>0</v>
      </c>
      <c r="AI271" s="103">
        <f t="shared" si="74"/>
        <v>0</v>
      </c>
      <c r="AJ271" s="103">
        <f t="shared" si="75"/>
        <v>0</v>
      </c>
    </row>
    <row r="272" spans="4:36">
      <c r="D272" s="16" t="s">
        <v>863</v>
      </c>
      <c r="E272" s="16">
        <v>7103.9629</v>
      </c>
      <c r="F272" s="16">
        <v>6841.3322</v>
      </c>
      <c r="G272" s="16">
        <v>6391.7488</v>
      </c>
      <c r="H272" s="16">
        <v>449.5834</v>
      </c>
      <c r="I272" s="16">
        <v>111.7477</v>
      </c>
      <c r="J272" s="16">
        <v>22.403</v>
      </c>
      <c r="K272" s="16">
        <v>1.4143</v>
      </c>
      <c r="L272" s="16">
        <v>1.641</v>
      </c>
      <c r="M272" s="16">
        <v>19.3477</v>
      </c>
      <c r="N272" s="16">
        <v>55.669</v>
      </c>
      <c r="O272" s="16">
        <v>55.669</v>
      </c>
      <c r="P272" s="16">
        <v>0</v>
      </c>
      <c r="Q272" s="16">
        <v>0</v>
      </c>
      <c r="R272" s="16">
        <v>26.0591</v>
      </c>
      <c r="S272" s="16">
        <v>25.1178</v>
      </c>
      <c r="T272" s="16">
        <v>0</v>
      </c>
      <c r="U272" s="16">
        <v>0.9413</v>
      </c>
      <c r="V272" s="16">
        <v>46.7519</v>
      </c>
      <c r="W272" s="16">
        <v>46.7519</v>
      </c>
      <c r="X272" s="16">
        <v>0</v>
      </c>
      <c r="Y272" s="16">
        <v>0</v>
      </c>
      <c r="Z272" s="16">
        <v>0</v>
      </c>
      <c r="AE272" s="103">
        <f t="shared" si="70"/>
        <v>6.18172180111287e-13</v>
      </c>
      <c r="AF272" s="103">
        <f t="shared" si="71"/>
        <v>-4.54747350886464e-13</v>
      </c>
      <c r="AG272" s="103">
        <f t="shared" si="72"/>
        <v>0</v>
      </c>
      <c r="AH272" s="103">
        <f t="shared" si="73"/>
        <v>0</v>
      </c>
      <c r="AI272" s="103">
        <f t="shared" si="74"/>
        <v>1.77635683940025e-15</v>
      </c>
      <c r="AJ272" s="103">
        <f t="shared" si="75"/>
        <v>0</v>
      </c>
    </row>
    <row r="273" spans="4:36">
      <c r="D273" s="16" t="s">
        <v>864</v>
      </c>
      <c r="E273" s="16">
        <v>6151.1586</v>
      </c>
      <c r="F273" s="16">
        <v>3908.0299</v>
      </c>
      <c r="G273" s="16">
        <v>3523.1945</v>
      </c>
      <c r="H273" s="16">
        <v>384.8354</v>
      </c>
      <c r="I273" s="16">
        <v>93.4835</v>
      </c>
      <c r="J273" s="16">
        <v>687.7741</v>
      </c>
      <c r="K273" s="16">
        <v>7.9044</v>
      </c>
      <c r="L273" s="16">
        <v>0</v>
      </c>
      <c r="M273" s="16">
        <v>679.8697</v>
      </c>
      <c r="N273" s="16">
        <v>1226.4125</v>
      </c>
      <c r="O273" s="16">
        <v>1216.4038</v>
      </c>
      <c r="P273" s="16">
        <v>10.0087</v>
      </c>
      <c r="Q273" s="16">
        <v>1.8342</v>
      </c>
      <c r="R273" s="16">
        <v>43.1306</v>
      </c>
      <c r="S273" s="16">
        <v>13.1653</v>
      </c>
      <c r="T273" s="16">
        <v>0</v>
      </c>
      <c r="U273" s="16">
        <v>29.9653</v>
      </c>
      <c r="V273" s="16">
        <v>190.4938</v>
      </c>
      <c r="W273" s="16">
        <v>190.4938</v>
      </c>
      <c r="X273" s="16">
        <v>0</v>
      </c>
      <c r="Y273" s="16">
        <v>0</v>
      </c>
      <c r="Z273" s="16">
        <v>0</v>
      </c>
      <c r="AE273" s="103">
        <f t="shared" si="70"/>
        <v>-7.54951656745106e-14</v>
      </c>
      <c r="AF273" s="103">
        <f t="shared" si="71"/>
        <v>0</v>
      </c>
      <c r="AG273" s="103">
        <f t="shared" si="72"/>
        <v>0</v>
      </c>
      <c r="AH273" s="103">
        <f t="shared" si="73"/>
        <v>-1.36779476633819e-13</v>
      </c>
      <c r="AI273" s="103">
        <f t="shared" si="74"/>
        <v>0</v>
      </c>
      <c r="AJ273" s="103">
        <f t="shared" si="75"/>
        <v>0</v>
      </c>
    </row>
    <row r="274" spans="3:58">
      <c r="C274" s="16" t="s">
        <v>368</v>
      </c>
      <c r="D274" s="16" t="s">
        <v>88</v>
      </c>
      <c r="E274" s="16">
        <v>0</v>
      </c>
      <c r="F274" s="16">
        <v>0</v>
      </c>
      <c r="G274" s="16">
        <v>0</v>
      </c>
      <c r="H274" s="16">
        <v>0</v>
      </c>
      <c r="I274" s="16">
        <v>0</v>
      </c>
      <c r="J274" s="16">
        <v>0</v>
      </c>
      <c r="K274" s="16">
        <v>0</v>
      </c>
      <c r="L274" s="16">
        <v>0</v>
      </c>
      <c r="M274" s="16">
        <v>0</v>
      </c>
      <c r="N274" s="16">
        <v>0</v>
      </c>
      <c r="O274" s="16">
        <v>0</v>
      </c>
      <c r="P274" s="16">
        <v>0</v>
      </c>
      <c r="Q274" s="16">
        <v>0</v>
      </c>
      <c r="R274" s="16">
        <v>0</v>
      </c>
      <c r="S274" s="16">
        <v>0</v>
      </c>
      <c r="T274" s="16">
        <v>0</v>
      </c>
      <c r="U274" s="16">
        <v>0</v>
      </c>
      <c r="V274" s="16">
        <v>0</v>
      </c>
      <c r="W274" s="16">
        <v>0</v>
      </c>
      <c r="X274" s="16">
        <v>0</v>
      </c>
      <c r="Y274" s="16">
        <v>0</v>
      </c>
      <c r="Z274" s="16">
        <v>0</v>
      </c>
      <c r="AE274" s="103">
        <f t="shared" si="70"/>
        <v>0</v>
      </c>
      <c r="AF274" s="103">
        <f t="shared" si="71"/>
        <v>0</v>
      </c>
      <c r="AG274" s="103">
        <f t="shared" si="72"/>
        <v>0</v>
      </c>
      <c r="AH274" s="103">
        <f t="shared" si="73"/>
        <v>0</v>
      </c>
      <c r="AI274" s="103">
        <f t="shared" si="74"/>
        <v>0</v>
      </c>
      <c r="AJ274" s="103">
        <f t="shared" si="75"/>
        <v>0</v>
      </c>
      <c r="AK274" s="16">
        <f t="shared" ref="AK274:BF274" si="83">E274-SUM(E275:E279)</f>
        <v>0</v>
      </c>
      <c r="AL274" s="16">
        <f t="shared" si="83"/>
        <v>0</v>
      </c>
      <c r="AM274" s="16">
        <f t="shared" si="83"/>
        <v>0</v>
      </c>
      <c r="AN274" s="16">
        <f t="shared" si="83"/>
        <v>0</v>
      </c>
      <c r="AO274" s="16">
        <f t="shared" si="83"/>
        <v>0</v>
      </c>
      <c r="AP274" s="16">
        <f t="shared" si="83"/>
        <v>0</v>
      </c>
      <c r="AQ274" s="16">
        <f t="shared" si="83"/>
        <v>0</v>
      </c>
      <c r="AR274" s="16">
        <f t="shared" si="83"/>
        <v>0</v>
      </c>
      <c r="AS274" s="16">
        <f t="shared" si="83"/>
        <v>0</v>
      </c>
      <c r="AT274" s="16">
        <f t="shared" si="83"/>
        <v>0</v>
      </c>
      <c r="AU274" s="16">
        <f t="shared" si="83"/>
        <v>0</v>
      </c>
      <c r="AV274" s="16">
        <f t="shared" si="83"/>
        <v>0</v>
      </c>
      <c r="AW274" s="16">
        <f t="shared" si="83"/>
        <v>0</v>
      </c>
      <c r="AX274" s="16">
        <f t="shared" si="83"/>
        <v>0</v>
      </c>
      <c r="AY274" s="16">
        <f t="shared" si="83"/>
        <v>0</v>
      </c>
      <c r="AZ274" s="16">
        <f t="shared" si="83"/>
        <v>0</v>
      </c>
      <c r="BA274" s="16">
        <f t="shared" si="83"/>
        <v>0</v>
      </c>
      <c r="BB274" s="16">
        <f t="shared" si="83"/>
        <v>0</v>
      </c>
      <c r="BC274" s="16">
        <f t="shared" si="83"/>
        <v>0</v>
      </c>
      <c r="BD274" s="16">
        <f t="shared" si="83"/>
        <v>0</v>
      </c>
      <c r="BE274" s="16">
        <f t="shared" si="83"/>
        <v>0</v>
      </c>
      <c r="BF274" s="16">
        <f t="shared" si="83"/>
        <v>0</v>
      </c>
    </row>
    <row r="275" spans="4:36">
      <c r="D275" s="16" t="s">
        <v>860</v>
      </c>
      <c r="E275" s="16">
        <v>0</v>
      </c>
      <c r="F275" s="16">
        <v>0</v>
      </c>
      <c r="G275" s="16">
        <v>0</v>
      </c>
      <c r="H275" s="16">
        <v>0</v>
      </c>
      <c r="I275" s="16">
        <v>0</v>
      </c>
      <c r="J275" s="16">
        <v>0</v>
      </c>
      <c r="K275" s="16">
        <v>0</v>
      </c>
      <c r="L275" s="16">
        <v>0</v>
      </c>
      <c r="M275" s="16">
        <v>0</v>
      </c>
      <c r="N275" s="16">
        <v>0</v>
      </c>
      <c r="O275" s="16">
        <v>0</v>
      </c>
      <c r="P275" s="16">
        <v>0</v>
      </c>
      <c r="Q275" s="16">
        <v>0</v>
      </c>
      <c r="R275" s="16">
        <v>0</v>
      </c>
      <c r="S275" s="16">
        <v>0</v>
      </c>
      <c r="T275" s="16">
        <v>0</v>
      </c>
      <c r="U275" s="16">
        <v>0</v>
      </c>
      <c r="V275" s="16">
        <v>0</v>
      </c>
      <c r="W275" s="16">
        <v>0</v>
      </c>
      <c r="X275" s="16">
        <v>0</v>
      </c>
      <c r="Y275" s="16">
        <v>0</v>
      </c>
      <c r="Z275" s="16">
        <v>0</v>
      </c>
      <c r="AE275" s="103">
        <f t="shared" si="70"/>
        <v>0</v>
      </c>
      <c r="AF275" s="103">
        <f t="shared" si="71"/>
        <v>0</v>
      </c>
      <c r="AG275" s="103">
        <f t="shared" si="72"/>
        <v>0</v>
      </c>
      <c r="AH275" s="103">
        <f t="shared" si="73"/>
        <v>0</v>
      </c>
      <c r="AI275" s="103">
        <f t="shared" si="74"/>
        <v>0</v>
      </c>
      <c r="AJ275" s="103">
        <f t="shared" si="75"/>
        <v>0</v>
      </c>
    </row>
    <row r="276" spans="4:36">
      <c r="D276" s="16" t="s">
        <v>861</v>
      </c>
      <c r="E276" s="16">
        <v>0</v>
      </c>
      <c r="F276" s="16">
        <v>0</v>
      </c>
      <c r="G276" s="16">
        <v>0</v>
      </c>
      <c r="H276" s="16">
        <v>0</v>
      </c>
      <c r="I276" s="16">
        <v>0</v>
      </c>
      <c r="J276" s="16">
        <v>0</v>
      </c>
      <c r="K276" s="16">
        <v>0</v>
      </c>
      <c r="L276" s="16">
        <v>0</v>
      </c>
      <c r="M276" s="16">
        <v>0</v>
      </c>
      <c r="N276" s="16">
        <v>0</v>
      </c>
      <c r="O276" s="16">
        <v>0</v>
      </c>
      <c r="P276" s="16">
        <v>0</v>
      </c>
      <c r="Q276" s="16">
        <v>0</v>
      </c>
      <c r="R276" s="16">
        <v>0</v>
      </c>
      <c r="S276" s="16">
        <v>0</v>
      </c>
      <c r="T276" s="16">
        <v>0</v>
      </c>
      <c r="U276" s="16">
        <v>0</v>
      </c>
      <c r="V276" s="16">
        <v>0</v>
      </c>
      <c r="W276" s="16">
        <v>0</v>
      </c>
      <c r="X276" s="16">
        <v>0</v>
      </c>
      <c r="Y276" s="16">
        <v>0</v>
      </c>
      <c r="Z276" s="16">
        <v>0</v>
      </c>
      <c r="AE276" s="103">
        <f t="shared" si="70"/>
        <v>0</v>
      </c>
      <c r="AF276" s="103">
        <f t="shared" si="71"/>
        <v>0</v>
      </c>
      <c r="AG276" s="103">
        <f t="shared" si="72"/>
        <v>0</v>
      </c>
      <c r="AH276" s="103">
        <f t="shared" si="73"/>
        <v>0</v>
      </c>
      <c r="AI276" s="103">
        <f t="shared" si="74"/>
        <v>0</v>
      </c>
      <c r="AJ276" s="103">
        <f t="shared" si="75"/>
        <v>0</v>
      </c>
    </row>
    <row r="277" spans="4:36">
      <c r="D277" s="16" t="s">
        <v>862</v>
      </c>
      <c r="E277" s="16">
        <v>0</v>
      </c>
      <c r="F277" s="16">
        <v>0</v>
      </c>
      <c r="G277" s="16">
        <v>0</v>
      </c>
      <c r="H277" s="16">
        <v>0</v>
      </c>
      <c r="I277" s="16">
        <v>0</v>
      </c>
      <c r="J277" s="16">
        <v>0</v>
      </c>
      <c r="K277" s="16">
        <v>0</v>
      </c>
      <c r="L277" s="16">
        <v>0</v>
      </c>
      <c r="M277" s="16">
        <v>0</v>
      </c>
      <c r="N277" s="16">
        <v>0</v>
      </c>
      <c r="O277" s="16">
        <v>0</v>
      </c>
      <c r="P277" s="16">
        <v>0</v>
      </c>
      <c r="Q277" s="16">
        <v>0</v>
      </c>
      <c r="R277" s="16">
        <v>0</v>
      </c>
      <c r="S277" s="16">
        <v>0</v>
      </c>
      <c r="T277" s="16">
        <v>0</v>
      </c>
      <c r="U277" s="16">
        <v>0</v>
      </c>
      <c r="V277" s="16">
        <v>0</v>
      </c>
      <c r="W277" s="16">
        <v>0</v>
      </c>
      <c r="X277" s="16">
        <v>0</v>
      </c>
      <c r="Y277" s="16">
        <v>0</v>
      </c>
      <c r="Z277" s="16">
        <v>0</v>
      </c>
      <c r="AE277" s="103">
        <f t="shared" si="70"/>
        <v>0</v>
      </c>
      <c r="AF277" s="103">
        <f t="shared" si="71"/>
        <v>0</v>
      </c>
      <c r="AG277" s="103">
        <f t="shared" si="72"/>
        <v>0</v>
      </c>
      <c r="AH277" s="103">
        <f t="shared" si="73"/>
        <v>0</v>
      </c>
      <c r="AI277" s="103">
        <f t="shared" si="74"/>
        <v>0</v>
      </c>
      <c r="AJ277" s="103">
        <f t="shared" si="75"/>
        <v>0</v>
      </c>
    </row>
    <row r="278" spans="4:36">
      <c r="D278" s="16" t="s">
        <v>863</v>
      </c>
      <c r="E278" s="16">
        <v>0</v>
      </c>
      <c r="F278" s="16">
        <v>0</v>
      </c>
      <c r="G278" s="16">
        <v>0</v>
      </c>
      <c r="H278" s="16">
        <v>0</v>
      </c>
      <c r="I278" s="16">
        <v>0</v>
      </c>
      <c r="J278" s="16">
        <v>0</v>
      </c>
      <c r="K278" s="16">
        <v>0</v>
      </c>
      <c r="L278" s="16">
        <v>0</v>
      </c>
      <c r="M278" s="16">
        <v>0</v>
      </c>
      <c r="N278" s="16">
        <v>0</v>
      </c>
      <c r="O278" s="16">
        <v>0</v>
      </c>
      <c r="P278" s="16">
        <v>0</v>
      </c>
      <c r="Q278" s="16">
        <v>0</v>
      </c>
      <c r="R278" s="16">
        <v>0</v>
      </c>
      <c r="S278" s="16">
        <v>0</v>
      </c>
      <c r="T278" s="16">
        <v>0</v>
      </c>
      <c r="U278" s="16">
        <v>0</v>
      </c>
      <c r="V278" s="16">
        <v>0</v>
      </c>
      <c r="W278" s="16">
        <v>0</v>
      </c>
      <c r="X278" s="16">
        <v>0</v>
      </c>
      <c r="Y278" s="16">
        <v>0</v>
      </c>
      <c r="Z278" s="16">
        <v>0</v>
      </c>
      <c r="AE278" s="103">
        <f t="shared" si="70"/>
        <v>0</v>
      </c>
      <c r="AF278" s="103">
        <f t="shared" si="71"/>
        <v>0</v>
      </c>
      <c r="AG278" s="103">
        <f t="shared" si="72"/>
        <v>0</v>
      </c>
      <c r="AH278" s="103">
        <f t="shared" si="73"/>
        <v>0</v>
      </c>
      <c r="AI278" s="103">
        <f t="shared" si="74"/>
        <v>0</v>
      </c>
      <c r="AJ278" s="103">
        <f t="shared" si="75"/>
        <v>0</v>
      </c>
    </row>
    <row r="279" spans="4:36">
      <c r="D279" s="16" t="s">
        <v>864</v>
      </c>
      <c r="E279" s="16">
        <v>0</v>
      </c>
      <c r="F279" s="16">
        <v>0</v>
      </c>
      <c r="G279" s="16">
        <v>0</v>
      </c>
      <c r="H279" s="16">
        <v>0</v>
      </c>
      <c r="I279" s="16">
        <v>0</v>
      </c>
      <c r="J279" s="16">
        <v>0</v>
      </c>
      <c r="K279" s="16">
        <v>0</v>
      </c>
      <c r="L279" s="16">
        <v>0</v>
      </c>
      <c r="M279" s="16">
        <v>0</v>
      </c>
      <c r="N279" s="16">
        <v>0</v>
      </c>
      <c r="O279" s="16">
        <v>0</v>
      </c>
      <c r="P279" s="16">
        <v>0</v>
      </c>
      <c r="Q279" s="16">
        <v>0</v>
      </c>
      <c r="R279" s="16">
        <v>0</v>
      </c>
      <c r="S279" s="16">
        <v>0</v>
      </c>
      <c r="T279" s="16">
        <v>0</v>
      </c>
      <c r="U279" s="16">
        <v>0</v>
      </c>
      <c r="V279" s="16">
        <v>0</v>
      </c>
      <c r="W279" s="16">
        <v>0</v>
      </c>
      <c r="X279" s="16">
        <v>0</v>
      </c>
      <c r="Y279" s="16">
        <v>0</v>
      </c>
      <c r="Z279" s="16">
        <v>0</v>
      </c>
      <c r="AE279" s="103">
        <f t="shared" si="70"/>
        <v>0</v>
      </c>
      <c r="AF279" s="103">
        <f t="shared" si="71"/>
        <v>0</v>
      </c>
      <c r="AG279" s="103">
        <f t="shared" si="72"/>
        <v>0</v>
      </c>
      <c r="AH279" s="103">
        <f t="shared" si="73"/>
        <v>0</v>
      </c>
      <c r="AI279" s="103">
        <f t="shared" si="74"/>
        <v>0</v>
      </c>
      <c r="AJ279" s="103">
        <f t="shared" si="75"/>
        <v>0</v>
      </c>
    </row>
    <row r="280" spans="1:80">
      <c r="A280" s="16" t="s">
        <v>876</v>
      </c>
      <c r="B280" s="16">
        <v>203027.3675</v>
      </c>
      <c r="C280" s="16" t="s">
        <v>88</v>
      </c>
      <c r="D280" s="16" t="s">
        <v>88</v>
      </c>
      <c r="E280" s="16">
        <v>35674.9161</v>
      </c>
      <c r="F280" s="16">
        <v>27148.2457</v>
      </c>
      <c r="G280" s="16">
        <v>27093.9562</v>
      </c>
      <c r="H280" s="16">
        <v>54.2895</v>
      </c>
      <c r="I280" s="16">
        <v>357.5805</v>
      </c>
      <c r="J280" s="16">
        <v>2177.1056</v>
      </c>
      <c r="K280" s="16">
        <v>367.9669</v>
      </c>
      <c r="L280" s="16">
        <v>26.8921</v>
      </c>
      <c r="M280" s="16">
        <v>1782.2466</v>
      </c>
      <c r="N280" s="16">
        <v>3628.6779</v>
      </c>
      <c r="O280" s="16">
        <v>3628.6779</v>
      </c>
      <c r="P280" s="16">
        <v>0</v>
      </c>
      <c r="Q280" s="16">
        <v>80.8777</v>
      </c>
      <c r="R280" s="16">
        <v>387.1002</v>
      </c>
      <c r="S280" s="16">
        <v>199.3612</v>
      </c>
      <c r="T280" s="16">
        <v>0</v>
      </c>
      <c r="U280" s="16">
        <v>187.739</v>
      </c>
      <c r="V280" s="16">
        <v>1888.0485</v>
      </c>
      <c r="W280" s="16">
        <v>1347.9136</v>
      </c>
      <c r="X280" s="16">
        <v>0</v>
      </c>
      <c r="Y280" s="16">
        <v>540.1349</v>
      </c>
      <c r="Z280" s="16">
        <v>7.28</v>
      </c>
      <c r="AB280" s="101">
        <f>(F280+K280+L280)/B280</f>
        <v>0.135662029405962</v>
      </c>
      <c r="AE280" s="103">
        <f t="shared" si="70"/>
        <v>2.70006239588838e-12</v>
      </c>
      <c r="AF280" s="103">
        <f t="shared" si="71"/>
        <v>-1.04449782156735e-12</v>
      </c>
      <c r="AG280" s="103">
        <f t="shared" si="72"/>
        <v>0</v>
      </c>
      <c r="AH280" s="103">
        <f t="shared" si="73"/>
        <v>0</v>
      </c>
      <c r="AI280" s="103">
        <f t="shared" si="74"/>
        <v>0</v>
      </c>
      <c r="AJ280" s="103">
        <f t="shared" si="75"/>
        <v>0</v>
      </c>
      <c r="AK280" s="16">
        <f t="shared" ref="AK280:BF280" si="84">E280-SUM(E281:E285)</f>
        <v>0</v>
      </c>
      <c r="AL280" s="16">
        <f t="shared" si="84"/>
        <v>0</v>
      </c>
      <c r="AM280" s="16">
        <f t="shared" si="84"/>
        <v>0</v>
      </c>
      <c r="AN280" s="16">
        <f t="shared" si="84"/>
        <v>0</v>
      </c>
      <c r="AO280" s="16">
        <f t="shared" si="84"/>
        <v>0</v>
      </c>
      <c r="AP280" s="16">
        <f t="shared" si="84"/>
        <v>0</v>
      </c>
      <c r="AQ280" s="16">
        <f t="shared" si="84"/>
        <v>0</v>
      </c>
      <c r="AR280" s="16">
        <f t="shared" si="84"/>
        <v>0</v>
      </c>
      <c r="AS280" s="16">
        <f t="shared" si="84"/>
        <v>0</v>
      </c>
      <c r="AT280" s="16">
        <f t="shared" si="84"/>
        <v>0</v>
      </c>
      <c r="AU280" s="16">
        <f t="shared" si="84"/>
        <v>0</v>
      </c>
      <c r="AV280" s="16">
        <f t="shared" si="84"/>
        <v>0</v>
      </c>
      <c r="AW280" s="16">
        <f t="shared" si="84"/>
        <v>0</v>
      </c>
      <c r="AX280" s="16">
        <f t="shared" si="84"/>
        <v>0</v>
      </c>
      <c r="AY280" s="16">
        <f t="shared" si="84"/>
        <v>0</v>
      </c>
      <c r="AZ280" s="16">
        <f t="shared" si="84"/>
        <v>0</v>
      </c>
      <c r="BA280" s="16">
        <f t="shared" si="84"/>
        <v>0</v>
      </c>
      <c r="BB280" s="16">
        <f t="shared" si="84"/>
        <v>0</v>
      </c>
      <c r="BC280" s="16">
        <f t="shared" si="84"/>
        <v>0</v>
      </c>
      <c r="BD280" s="16">
        <f t="shared" si="84"/>
        <v>0</v>
      </c>
      <c r="BE280" s="16">
        <f t="shared" si="84"/>
        <v>0</v>
      </c>
      <c r="BF280" s="16">
        <f t="shared" si="84"/>
        <v>0</v>
      </c>
      <c r="BG280" s="104">
        <f t="shared" ref="BG280:CB280" si="85">E280-E286-E292-E298-E304</f>
        <v>0</v>
      </c>
      <c r="BH280" s="104">
        <f t="shared" si="85"/>
        <v>0</v>
      </c>
      <c r="BI280" s="104">
        <f t="shared" si="85"/>
        <v>0</v>
      </c>
      <c r="BJ280" s="104">
        <f t="shared" si="85"/>
        <v>0</v>
      </c>
      <c r="BK280" s="104">
        <f t="shared" si="85"/>
        <v>-2.39808173319034e-14</v>
      </c>
      <c r="BL280" s="104">
        <f t="shared" si="85"/>
        <v>-2.55795384873636e-13</v>
      </c>
      <c r="BM280" s="104">
        <f t="shared" si="85"/>
        <v>1.24344978758018e-14</v>
      </c>
      <c r="BN280" s="104">
        <f t="shared" si="85"/>
        <v>-2.8421709430404e-14</v>
      </c>
      <c r="BO280" s="104">
        <f t="shared" si="85"/>
        <v>0</v>
      </c>
      <c r="BP280" s="104">
        <f t="shared" si="85"/>
        <v>0</v>
      </c>
      <c r="BQ280" s="104">
        <f t="shared" si="85"/>
        <v>0</v>
      </c>
      <c r="BR280" s="104">
        <f t="shared" si="85"/>
        <v>0</v>
      </c>
      <c r="BS280" s="104">
        <f t="shared" si="85"/>
        <v>6.21724893790088e-15</v>
      </c>
      <c r="BT280" s="104">
        <f t="shared" si="85"/>
        <v>0</v>
      </c>
      <c r="BU280" s="104">
        <f t="shared" si="85"/>
        <v>0</v>
      </c>
      <c r="BV280" s="104">
        <f t="shared" si="85"/>
        <v>0</v>
      </c>
      <c r="BW280" s="104">
        <f t="shared" si="85"/>
        <v>-1.19904086659517e-14</v>
      </c>
      <c r="BX280" s="104">
        <f t="shared" si="85"/>
        <v>0</v>
      </c>
      <c r="BY280" s="104">
        <f t="shared" si="85"/>
        <v>0</v>
      </c>
      <c r="BZ280" s="104">
        <f t="shared" si="85"/>
        <v>0</v>
      </c>
      <c r="CA280" s="104">
        <f t="shared" si="85"/>
        <v>0</v>
      </c>
      <c r="CB280" s="104">
        <f t="shared" si="85"/>
        <v>0</v>
      </c>
    </row>
    <row r="281" spans="4:36">
      <c r="D281" s="16" t="s">
        <v>860</v>
      </c>
      <c r="E281" s="16">
        <v>8520.9954</v>
      </c>
      <c r="F281" s="16">
        <v>7498.8881</v>
      </c>
      <c r="G281" s="16">
        <v>7486.0223</v>
      </c>
      <c r="H281" s="16">
        <v>12.8658</v>
      </c>
      <c r="I281" s="16">
        <v>133.6983</v>
      </c>
      <c r="J281" s="16">
        <v>405.9155</v>
      </c>
      <c r="K281" s="16">
        <v>0</v>
      </c>
      <c r="L281" s="16">
        <v>16.6304</v>
      </c>
      <c r="M281" s="16">
        <v>389.2851</v>
      </c>
      <c r="N281" s="16">
        <v>310.5324</v>
      </c>
      <c r="O281" s="16">
        <v>310.5324</v>
      </c>
      <c r="P281" s="16">
        <v>0</v>
      </c>
      <c r="Q281" s="16">
        <v>0</v>
      </c>
      <c r="R281" s="16">
        <v>171.9611</v>
      </c>
      <c r="S281" s="16">
        <v>171.9611</v>
      </c>
      <c r="T281" s="16">
        <v>0</v>
      </c>
      <c r="U281" s="16">
        <v>0</v>
      </c>
      <c r="V281" s="16">
        <v>0</v>
      </c>
      <c r="W281" s="16">
        <v>0</v>
      </c>
      <c r="X281" s="16">
        <v>0</v>
      </c>
      <c r="Y281" s="16">
        <v>0</v>
      </c>
      <c r="Z281" s="16">
        <v>0</v>
      </c>
      <c r="AE281" s="103">
        <f t="shared" si="70"/>
        <v>-3.41060513164848e-13</v>
      </c>
      <c r="AF281" s="103">
        <f t="shared" si="71"/>
        <v>4.90274487674469e-13</v>
      </c>
      <c r="AG281" s="103">
        <f t="shared" si="72"/>
        <v>0</v>
      </c>
      <c r="AH281" s="103">
        <f t="shared" si="73"/>
        <v>0</v>
      </c>
      <c r="AI281" s="103">
        <f t="shared" si="74"/>
        <v>0</v>
      </c>
      <c r="AJ281" s="103">
        <f t="shared" si="75"/>
        <v>0</v>
      </c>
    </row>
    <row r="282" spans="4:36">
      <c r="D282" s="16" t="s">
        <v>861</v>
      </c>
      <c r="E282" s="16">
        <v>3431.7826</v>
      </c>
      <c r="F282" s="16">
        <v>2769.2364</v>
      </c>
      <c r="G282" s="16">
        <v>2765.1474</v>
      </c>
      <c r="H282" s="16">
        <v>4.089</v>
      </c>
      <c r="I282" s="16">
        <v>5.7156</v>
      </c>
      <c r="J282" s="16">
        <v>448.5543</v>
      </c>
      <c r="K282" s="16">
        <v>0</v>
      </c>
      <c r="L282" s="16">
        <v>5.081</v>
      </c>
      <c r="M282" s="16">
        <v>443.4733</v>
      </c>
      <c r="N282" s="16">
        <v>135.046</v>
      </c>
      <c r="O282" s="16">
        <v>135.046</v>
      </c>
      <c r="P282" s="16">
        <v>0</v>
      </c>
      <c r="Q282" s="16">
        <v>0</v>
      </c>
      <c r="R282" s="16">
        <v>10.8411</v>
      </c>
      <c r="S282" s="16">
        <v>0</v>
      </c>
      <c r="T282" s="16">
        <v>0</v>
      </c>
      <c r="U282" s="16">
        <v>10.8411</v>
      </c>
      <c r="V282" s="16">
        <v>60.6641</v>
      </c>
      <c r="W282" s="16">
        <v>60.6641</v>
      </c>
      <c r="X282" s="16">
        <v>0</v>
      </c>
      <c r="Y282" s="16">
        <v>0</v>
      </c>
      <c r="Z282" s="16">
        <v>1.7251</v>
      </c>
      <c r="AE282" s="103">
        <f t="shared" si="70"/>
        <v>2.32036612146658e-13</v>
      </c>
      <c r="AF282" s="103">
        <f t="shared" si="71"/>
        <v>-5.86197757002083e-14</v>
      </c>
      <c r="AG282" s="103">
        <f t="shared" si="72"/>
        <v>0</v>
      </c>
      <c r="AH282" s="103">
        <f t="shared" si="73"/>
        <v>0</v>
      </c>
      <c r="AI282" s="103">
        <f t="shared" si="74"/>
        <v>0</v>
      </c>
      <c r="AJ282" s="103">
        <f t="shared" si="75"/>
        <v>0</v>
      </c>
    </row>
    <row r="283" spans="4:36">
      <c r="D283" s="16" t="s">
        <v>862</v>
      </c>
      <c r="E283" s="16">
        <v>0</v>
      </c>
      <c r="F283" s="16">
        <v>0</v>
      </c>
      <c r="G283" s="16">
        <v>0</v>
      </c>
      <c r="H283" s="16">
        <v>0</v>
      </c>
      <c r="I283" s="16">
        <v>0</v>
      </c>
      <c r="J283" s="16">
        <v>0</v>
      </c>
      <c r="K283" s="16">
        <v>0</v>
      </c>
      <c r="L283" s="16">
        <v>0</v>
      </c>
      <c r="M283" s="16">
        <v>0</v>
      </c>
      <c r="N283" s="16">
        <v>0</v>
      </c>
      <c r="O283" s="16">
        <v>0</v>
      </c>
      <c r="P283" s="16">
        <v>0</v>
      </c>
      <c r="Q283" s="16">
        <v>0</v>
      </c>
      <c r="R283" s="16">
        <v>0</v>
      </c>
      <c r="S283" s="16">
        <v>0</v>
      </c>
      <c r="T283" s="16">
        <v>0</v>
      </c>
      <c r="U283" s="16">
        <v>0</v>
      </c>
      <c r="V283" s="16">
        <v>0</v>
      </c>
      <c r="W283" s="16">
        <v>0</v>
      </c>
      <c r="X283" s="16">
        <v>0</v>
      </c>
      <c r="Y283" s="16">
        <v>0</v>
      </c>
      <c r="Z283" s="16">
        <v>0</v>
      </c>
      <c r="AE283" s="103">
        <f t="shared" si="70"/>
        <v>0</v>
      </c>
      <c r="AF283" s="103">
        <f t="shared" si="71"/>
        <v>0</v>
      </c>
      <c r="AG283" s="103">
        <f t="shared" si="72"/>
        <v>0</v>
      </c>
      <c r="AH283" s="103">
        <f t="shared" si="73"/>
        <v>0</v>
      </c>
      <c r="AI283" s="103">
        <f t="shared" si="74"/>
        <v>0</v>
      </c>
      <c r="AJ283" s="103">
        <f t="shared" si="75"/>
        <v>0</v>
      </c>
    </row>
    <row r="284" spans="4:36">
      <c r="D284" s="16" t="s">
        <v>863</v>
      </c>
      <c r="E284" s="16">
        <v>0</v>
      </c>
      <c r="F284" s="16">
        <v>0</v>
      </c>
      <c r="G284" s="16">
        <v>0</v>
      </c>
      <c r="H284" s="16">
        <v>0</v>
      </c>
      <c r="I284" s="16">
        <v>0</v>
      </c>
      <c r="J284" s="16">
        <v>0</v>
      </c>
      <c r="K284" s="16">
        <v>0</v>
      </c>
      <c r="L284" s="16">
        <v>0</v>
      </c>
      <c r="M284" s="16">
        <v>0</v>
      </c>
      <c r="N284" s="16">
        <v>0</v>
      </c>
      <c r="O284" s="16">
        <v>0</v>
      </c>
      <c r="P284" s="16">
        <v>0</v>
      </c>
      <c r="Q284" s="16">
        <v>0</v>
      </c>
      <c r="R284" s="16">
        <v>0</v>
      </c>
      <c r="S284" s="16">
        <v>0</v>
      </c>
      <c r="T284" s="16">
        <v>0</v>
      </c>
      <c r="U284" s="16">
        <v>0</v>
      </c>
      <c r="V284" s="16">
        <v>0</v>
      </c>
      <c r="W284" s="16">
        <v>0</v>
      </c>
      <c r="X284" s="16">
        <v>0</v>
      </c>
      <c r="Y284" s="16">
        <v>0</v>
      </c>
      <c r="Z284" s="16">
        <v>0</v>
      </c>
      <c r="AE284" s="103">
        <f t="shared" si="70"/>
        <v>0</v>
      </c>
      <c r="AF284" s="103">
        <f t="shared" si="71"/>
        <v>0</v>
      </c>
      <c r="AG284" s="103">
        <f t="shared" si="72"/>
        <v>0</v>
      </c>
      <c r="AH284" s="103">
        <f t="shared" si="73"/>
        <v>0</v>
      </c>
      <c r="AI284" s="103">
        <f t="shared" si="74"/>
        <v>0</v>
      </c>
      <c r="AJ284" s="103">
        <f t="shared" si="75"/>
        <v>0</v>
      </c>
    </row>
    <row r="285" spans="4:36">
      <c r="D285" s="16" t="s">
        <v>864</v>
      </c>
      <c r="E285" s="16">
        <v>23722.1381</v>
      </c>
      <c r="F285" s="16">
        <v>16880.1212</v>
      </c>
      <c r="G285" s="16">
        <v>16842.7865</v>
      </c>
      <c r="H285" s="16">
        <v>37.3347</v>
      </c>
      <c r="I285" s="16">
        <v>218.1666</v>
      </c>
      <c r="J285" s="16">
        <v>1322.6358</v>
      </c>
      <c r="K285" s="16">
        <v>367.9669</v>
      </c>
      <c r="L285" s="16">
        <v>5.1807</v>
      </c>
      <c r="M285" s="16">
        <v>949.4882</v>
      </c>
      <c r="N285" s="16">
        <v>3183.0995</v>
      </c>
      <c r="O285" s="16">
        <v>3183.0995</v>
      </c>
      <c r="P285" s="16">
        <v>0</v>
      </c>
      <c r="Q285" s="16">
        <v>80.8777</v>
      </c>
      <c r="R285" s="16">
        <v>204.298</v>
      </c>
      <c r="S285" s="16">
        <v>27.4001</v>
      </c>
      <c r="T285" s="16">
        <v>0</v>
      </c>
      <c r="U285" s="16">
        <v>176.8979</v>
      </c>
      <c r="V285" s="16">
        <v>1827.3844</v>
      </c>
      <c r="W285" s="16">
        <v>1287.2495</v>
      </c>
      <c r="X285" s="16">
        <v>0</v>
      </c>
      <c r="Y285" s="16">
        <v>540.1349</v>
      </c>
      <c r="Z285" s="16">
        <v>5.5549</v>
      </c>
      <c r="AE285" s="103">
        <f t="shared" si="70"/>
        <v>-5.96855898038484e-13</v>
      </c>
      <c r="AF285" s="103">
        <f t="shared" si="71"/>
        <v>3.06954461848363e-12</v>
      </c>
      <c r="AG285" s="103">
        <f t="shared" si="72"/>
        <v>0</v>
      </c>
      <c r="AH285" s="103">
        <f t="shared" si="73"/>
        <v>0</v>
      </c>
      <c r="AI285" s="103">
        <f t="shared" si="74"/>
        <v>0</v>
      </c>
      <c r="AJ285" s="103">
        <f t="shared" si="75"/>
        <v>0</v>
      </c>
    </row>
    <row r="286" spans="3:58">
      <c r="C286" s="16" t="s">
        <v>865</v>
      </c>
      <c r="D286" s="16" t="s">
        <v>88</v>
      </c>
      <c r="E286" s="16">
        <v>906.3937</v>
      </c>
      <c r="F286" s="16">
        <v>731.8865</v>
      </c>
      <c r="G286" s="16">
        <v>721.7697</v>
      </c>
      <c r="H286" s="16">
        <v>10.1168</v>
      </c>
      <c r="I286" s="16">
        <v>53.9967</v>
      </c>
      <c r="J286" s="16">
        <v>21.4711</v>
      </c>
      <c r="K286" s="16">
        <v>0</v>
      </c>
      <c r="L286" s="16">
        <v>0</v>
      </c>
      <c r="M286" s="16">
        <v>21.4711</v>
      </c>
      <c r="N286" s="16">
        <v>16.3131</v>
      </c>
      <c r="O286" s="16">
        <v>16.3131</v>
      </c>
      <c r="P286" s="16">
        <v>0</v>
      </c>
      <c r="Q286" s="16">
        <v>61.4732</v>
      </c>
      <c r="R286" s="16">
        <v>15.792</v>
      </c>
      <c r="S286" s="16">
        <v>15.684</v>
      </c>
      <c r="T286" s="16">
        <v>0</v>
      </c>
      <c r="U286" s="16">
        <v>0.108</v>
      </c>
      <c r="V286" s="16">
        <v>0</v>
      </c>
      <c r="W286" s="16">
        <v>0</v>
      </c>
      <c r="X286" s="16">
        <v>0</v>
      </c>
      <c r="Y286" s="16">
        <v>0</v>
      </c>
      <c r="Z286" s="16">
        <v>5.4611</v>
      </c>
      <c r="AE286" s="103">
        <f t="shared" si="70"/>
        <v>0</v>
      </c>
      <c r="AF286" s="103">
        <f t="shared" si="71"/>
        <v>0</v>
      </c>
      <c r="AG286" s="103">
        <f t="shared" si="72"/>
        <v>0</v>
      </c>
      <c r="AH286" s="103">
        <f t="shared" si="73"/>
        <v>0</v>
      </c>
      <c r="AI286" s="103">
        <f t="shared" si="74"/>
        <v>5.41233724504764e-16</v>
      </c>
      <c r="AJ286" s="103">
        <f t="shared" si="75"/>
        <v>0</v>
      </c>
      <c r="AK286" s="16">
        <f t="shared" ref="AK286:BF286" si="86">E286-SUM(E287:E291)</f>
        <v>0</v>
      </c>
      <c r="AL286" s="16">
        <f t="shared" si="86"/>
        <v>0</v>
      </c>
      <c r="AM286" s="16">
        <f t="shared" si="86"/>
        <v>0</v>
      </c>
      <c r="AN286" s="16">
        <f t="shared" si="86"/>
        <v>0</v>
      </c>
      <c r="AO286" s="16">
        <f t="shared" si="86"/>
        <v>0</v>
      </c>
      <c r="AP286" s="16">
        <f t="shared" si="86"/>
        <v>0</v>
      </c>
      <c r="AQ286" s="16">
        <f t="shared" si="86"/>
        <v>0</v>
      </c>
      <c r="AR286" s="16">
        <f t="shared" si="86"/>
        <v>0</v>
      </c>
      <c r="AS286" s="16">
        <f t="shared" si="86"/>
        <v>0</v>
      </c>
      <c r="AT286" s="16">
        <f t="shared" si="86"/>
        <v>0</v>
      </c>
      <c r="AU286" s="16">
        <f t="shared" si="86"/>
        <v>0</v>
      </c>
      <c r="AV286" s="16">
        <f t="shared" si="86"/>
        <v>0</v>
      </c>
      <c r="AW286" s="16">
        <f t="shared" si="86"/>
        <v>0</v>
      </c>
      <c r="AX286" s="16">
        <f t="shared" si="86"/>
        <v>0</v>
      </c>
      <c r="AY286" s="16">
        <f t="shared" si="86"/>
        <v>0</v>
      </c>
      <c r="AZ286" s="16">
        <f t="shared" si="86"/>
        <v>0</v>
      </c>
      <c r="BA286" s="16">
        <f t="shared" si="86"/>
        <v>0</v>
      </c>
      <c r="BB286" s="16">
        <f t="shared" si="86"/>
        <v>0</v>
      </c>
      <c r="BC286" s="16">
        <f t="shared" si="86"/>
        <v>0</v>
      </c>
      <c r="BD286" s="16">
        <f t="shared" si="86"/>
        <v>0</v>
      </c>
      <c r="BE286" s="16">
        <f t="shared" si="86"/>
        <v>0</v>
      </c>
      <c r="BF286" s="16">
        <f t="shared" si="86"/>
        <v>0</v>
      </c>
    </row>
    <row r="287" spans="4:36">
      <c r="D287" s="16" t="s">
        <v>860</v>
      </c>
      <c r="E287" s="16">
        <v>609.0009</v>
      </c>
      <c r="F287" s="16">
        <v>508.713</v>
      </c>
      <c r="G287" s="16">
        <v>503.0473</v>
      </c>
      <c r="H287" s="16">
        <v>5.6657</v>
      </c>
      <c r="I287" s="16">
        <v>53.8446</v>
      </c>
      <c r="J287" s="16">
        <v>21.4711</v>
      </c>
      <c r="K287" s="16">
        <v>0</v>
      </c>
      <c r="L287" s="16">
        <v>0</v>
      </c>
      <c r="M287" s="16">
        <v>21.4711</v>
      </c>
      <c r="N287" s="16">
        <v>16.3131</v>
      </c>
      <c r="O287" s="16">
        <v>16.3131</v>
      </c>
      <c r="P287" s="16">
        <v>0</v>
      </c>
      <c r="Q287" s="16">
        <v>0</v>
      </c>
      <c r="R287" s="16">
        <v>8.6591</v>
      </c>
      <c r="S287" s="16">
        <v>8.6591</v>
      </c>
      <c r="T287" s="16">
        <v>0</v>
      </c>
      <c r="U287" s="16">
        <v>0</v>
      </c>
      <c r="V287" s="16">
        <v>0</v>
      </c>
      <c r="W287" s="16">
        <v>0</v>
      </c>
      <c r="X287" s="16">
        <v>0</v>
      </c>
      <c r="Y287" s="16">
        <v>0</v>
      </c>
      <c r="Z287" s="16">
        <v>0</v>
      </c>
      <c r="AE287" s="103">
        <f t="shared" si="70"/>
        <v>-1.95399252334028e-14</v>
      </c>
      <c r="AF287" s="103">
        <f t="shared" si="71"/>
        <v>1.50990331349021e-14</v>
      </c>
      <c r="AG287" s="103">
        <f t="shared" si="72"/>
        <v>0</v>
      </c>
      <c r="AH287" s="103">
        <f t="shared" si="73"/>
        <v>0</v>
      </c>
      <c r="AI287" s="103">
        <f t="shared" si="74"/>
        <v>0</v>
      </c>
      <c r="AJ287" s="103">
        <f t="shared" si="75"/>
        <v>0</v>
      </c>
    </row>
    <row r="288" spans="4:36">
      <c r="D288" s="16" t="s">
        <v>861</v>
      </c>
      <c r="E288" s="16">
        <v>0.108</v>
      </c>
      <c r="F288" s="16">
        <v>0</v>
      </c>
      <c r="G288" s="16">
        <v>0</v>
      </c>
      <c r="H288" s="16">
        <v>0</v>
      </c>
      <c r="I288" s="16">
        <v>0</v>
      </c>
      <c r="J288" s="16">
        <v>0</v>
      </c>
      <c r="K288" s="16">
        <v>0</v>
      </c>
      <c r="L288" s="16">
        <v>0</v>
      </c>
      <c r="M288" s="16">
        <v>0</v>
      </c>
      <c r="N288" s="16">
        <v>0</v>
      </c>
      <c r="O288" s="16">
        <v>0</v>
      </c>
      <c r="P288" s="16">
        <v>0</v>
      </c>
      <c r="Q288" s="16">
        <v>0</v>
      </c>
      <c r="R288" s="16">
        <v>0.108</v>
      </c>
      <c r="S288" s="16">
        <v>0</v>
      </c>
      <c r="T288" s="16">
        <v>0</v>
      </c>
      <c r="U288" s="16">
        <v>0.108</v>
      </c>
      <c r="V288" s="16">
        <v>0</v>
      </c>
      <c r="W288" s="16">
        <v>0</v>
      </c>
      <c r="X288" s="16">
        <v>0</v>
      </c>
      <c r="Y288" s="16">
        <v>0</v>
      </c>
      <c r="Z288" s="16">
        <v>0</v>
      </c>
      <c r="AE288" s="103">
        <f t="shared" si="70"/>
        <v>0</v>
      </c>
      <c r="AF288" s="103">
        <f t="shared" si="71"/>
        <v>0</v>
      </c>
      <c r="AG288" s="103">
        <f t="shared" si="72"/>
        <v>0</v>
      </c>
      <c r="AH288" s="103">
        <f t="shared" si="73"/>
        <v>0</v>
      </c>
      <c r="AI288" s="103">
        <f t="shared" si="74"/>
        <v>0</v>
      </c>
      <c r="AJ288" s="103">
        <f t="shared" si="75"/>
        <v>0</v>
      </c>
    </row>
    <row r="289" spans="4:36">
      <c r="D289" s="16" t="s">
        <v>862</v>
      </c>
      <c r="E289" s="16">
        <v>0</v>
      </c>
      <c r="F289" s="16">
        <v>0</v>
      </c>
      <c r="G289" s="16">
        <v>0</v>
      </c>
      <c r="H289" s="16">
        <v>0</v>
      </c>
      <c r="I289" s="16">
        <v>0</v>
      </c>
      <c r="J289" s="16">
        <v>0</v>
      </c>
      <c r="K289" s="16">
        <v>0</v>
      </c>
      <c r="L289" s="16">
        <v>0</v>
      </c>
      <c r="M289" s="16">
        <v>0</v>
      </c>
      <c r="N289" s="16">
        <v>0</v>
      </c>
      <c r="O289" s="16">
        <v>0</v>
      </c>
      <c r="P289" s="16">
        <v>0</v>
      </c>
      <c r="Q289" s="16">
        <v>0</v>
      </c>
      <c r="R289" s="16">
        <v>0</v>
      </c>
      <c r="S289" s="16">
        <v>0</v>
      </c>
      <c r="T289" s="16">
        <v>0</v>
      </c>
      <c r="U289" s="16">
        <v>0</v>
      </c>
      <c r="V289" s="16">
        <v>0</v>
      </c>
      <c r="W289" s="16">
        <v>0</v>
      </c>
      <c r="X289" s="16">
        <v>0</v>
      </c>
      <c r="Y289" s="16">
        <v>0</v>
      </c>
      <c r="Z289" s="16">
        <v>0</v>
      </c>
      <c r="AE289" s="103">
        <f t="shared" si="70"/>
        <v>0</v>
      </c>
      <c r="AF289" s="103">
        <f t="shared" si="71"/>
        <v>0</v>
      </c>
      <c r="AG289" s="103">
        <f t="shared" si="72"/>
        <v>0</v>
      </c>
      <c r="AH289" s="103">
        <f t="shared" si="73"/>
        <v>0</v>
      </c>
      <c r="AI289" s="103">
        <f t="shared" si="74"/>
        <v>0</v>
      </c>
      <c r="AJ289" s="103">
        <f t="shared" si="75"/>
        <v>0</v>
      </c>
    </row>
    <row r="290" spans="4:36">
      <c r="D290" s="16" t="s">
        <v>863</v>
      </c>
      <c r="E290" s="16">
        <v>0</v>
      </c>
      <c r="F290" s="16">
        <v>0</v>
      </c>
      <c r="G290" s="16">
        <v>0</v>
      </c>
      <c r="H290" s="16">
        <v>0</v>
      </c>
      <c r="I290" s="16">
        <v>0</v>
      </c>
      <c r="J290" s="16">
        <v>0</v>
      </c>
      <c r="K290" s="16">
        <v>0</v>
      </c>
      <c r="L290" s="16">
        <v>0</v>
      </c>
      <c r="M290" s="16">
        <v>0</v>
      </c>
      <c r="N290" s="16">
        <v>0</v>
      </c>
      <c r="O290" s="16">
        <v>0</v>
      </c>
      <c r="P290" s="16">
        <v>0</v>
      </c>
      <c r="Q290" s="16">
        <v>0</v>
      </c>
      <c r="R290" s="16">
        <v>0</v>
      </c>
      <c r="S290" s="16">
        <v>0</v>
      </c>
      <c r="T290" s="16">
        <v>0</v>
      </c>
      <c r="U290" s="16">
        <v>0</v>
      </c>
      <c r="V290" s="16">
        <v>0</v>
      </c>
      <c r="W290" s="16">
        <v>0</v>
      </c>
      <c r="X290" s="16">
        <v>0</v>
      </c>
      <c r="Y290" s="16">
        <v>0</v>
      </c>
      <c r="Z290" s="16">
        <v>0</v>
      </c>
      <c r="AE290" s="103">
        <f t="shared" si="70"/>
        <v>0</v>
      </c>
      <c r="AF290" s="103">
        <f t="shared" si="71"/>
        <v>0</v>
      </c>
      <c r="AG290" s="103">
        <f t="shared" si="72"/>
        <v>0</v>
      </c>
      <c r="AH290" s="103">
        <f t="shared" si="73"/>
        <v>0</v>
      </c>
      <c r="AI290" s="103">
        <f t="shared" si="74"/>
        <v>0</v>
      </c>
      <c r="AJ290" s="103">
        <f t="shared" si="75"/>
        <v>0</v>
      </c>
    </row>
    <row r="291" spans="4:36">
      <c r="D291" s="16" t="s">
        <v>864</v>
      </c>
      <c r="E291" s="16">
        <v>297.2848</v>
      </c>
      <c r="F291" s="16">
        <v>223.1735</v>
      </c>
      <c r="G291" s="16">
        <v>218.7224</v>
      </c>
      <c r="H291" s="16">
        <v>4.4511</v>
      </c>
      <c r="I291" s="16">
        <v>0.1521</v>
      </c>
      <c r="J291" s="16">
        <v>0</v>
      </c>
      <c r="K291" s="16">
        <v>0</v>
      </c>
      <c r="L291" s="16">
        <v>0</v>
      </c>
      <c r="M291" s="16">
        <v>0</v>
      </c>
      <c r="N291" s="16">
        <v>0</v>
      </c>
      <c r="O291" s="16">
        <v>0</v>
      </c>
      <c r="P291" s="16">
        <v>0</v>
      </c>
      <c r="Q291" s="16">
        <v>61.4732</v>
      </c>
      <c r="R291" s="16">
        <v>7.0249</v>
      </c>
      <c r="S291" s="16">
        <v>7.0249</v>
      </c>
      <c r="T291" s="16">
        <v>0</v>
      </c>
      <c r="U291" s="16">
        <v>0</v>
      </c>
      <c r="V291" s="16">
        <v>0</v>
      </c>
      <c r="W291" s="16">
        <v>0</v>
      </c>
      <c r="X291" s="16">
        <v>0</v>
      </c>
      <c r="Y291" s="16">
        <v>0</v>
      </c>
      <c r="Z291" s="16">
        <v>5.4611</v>
      </c>
      <c r="AE291" s="103">
        <f t="shared" si="70"/>
        <v>0</v>
      </c>
      <c r="AF291" s="103">
        <f t="shared" si="71"/>
        <v>0</v>
      </c>
      <c r="AG291" s="103">
        <f t="shared" si="72"/>
        <v>0</v>
      </c>
      <c r="AH291" s="103">
        <f t="shared" si="73"/>
        <v>0</v>
      </c>
      <c r="AI291" s="103">
        <f t="shared" si="74"/>
        <v>0</v>
      </c>
      <c r="AJ291" s="103">
        <f t="shared" si="75"/>
        <v>0</v>
      </c>
    </row>
    <row r="292" spans="3:58">
      <c r="C292" s="16" t="s">
        <v>866</v>
      </c>
      <c r="D292" s="16" t="s">
        <v>88</v>
      </c>
      <c r="E292" s="16">
        <v>29436.6848</v>
      </c>
      <c r="F292" s="16">
        <v>22957.7237</v>
      </c>
      <c r="G292" s="16">
        <v>22931.2936</v>
      </c>
      <c r="H292" s="16">
        <v>26.4301</v>
      </c>
      <c r="I292" s="16">
        <v>295.5871</v>
      </c>
      <c r="J292" s="16">
        <v>1904.6054</v>
      </c>
      <c r="K292" s="16">
        <v>357.4948</v>
      </c>
      <c r="L292" s="16">
        <v>6.23450000000003</v>
      </c>
      <c r="M292" s="16">
        <v>1540.8761</v>
      </c>
      <c r="N292" s="16">
        <v>2319.4751</v>
      </c>
      <c r="O292" s="16">
        <v>2319.4751</v>
      </c>
      <c r="P292" s="16">
        <v>0</v>
      </c>
      <c r="Q292" s="16">
        <v>14.2541</v>
      </c>
      <c r="R292" s="16">
        <v>204.4569</v>
      </c>
      <c r="S292" s="16">
        <v>20.3752</v>
      </c>
      <c r="T292" s="16">
        <v>0</v>
      </c>
      <c r="U292" s="16">
        <v>184.0817</v>
      </c>
      <c r="V292" s="16">
        <v>1738.9039</v>
      </c>
      <c r="W292" s="16">
        <v>1198.769</v>
      </c>
      <c r="X292" s="16">
        <v>0</v>
      </c>
      <c r="Y292" s="16">
        <v>540.1349</v>
      </c>
      <c r="Z292" s="16">
        <v>1.6786</v>
      </c>
      <c r="AE292" s="103">
        <f t="shared" si="70"/>
        <v>1.20614629395277e-12</v>
      </c>
      <c r="AF292" s="103">
        <f t="shared" si="71"/>
        <v>-2.23465690396552e-12</v>
      </c>
      <c r="AG292" s="103">
        <f t="shared" si="72"/>
        <v>0</v>
      </c>
      <c r="AH292" s="103">
        <f t="shared" si="73"/>
        <v>0</v>
      </c>
      <c r="AI292" s="103">
        <f t="shared" si="74"/>
        <v>0</v>
      </c>
      <c r="AJ292" s="103">
        <f t="shared" si="75"/>
        <v>0</v>
      </c>
      <c r="AK292" s="16">
        <f t="shared" ref="AK292:BF292" si="87">E292-SUM(E293:E297)</f>
        <v>0</v>
      </c>
      <c r="AL292" s="16">
        <f t="shared" si="87"/>
        <v>0</v>
      </c>
      <c r="AM292" s="16">
        <f t="shared" si="87"/>
        <v>0</v>
      </c>
      <c r="AN292" s="16">
        <f t="shared" si="87"/>
        <v>0</v>
      </c>
      <c r="AO292" s="16">
        <f t="shared" si="87"/>
        <v>0</v>
      </c>
      <c r="AP292" s="16">
        <f t="shared" si="87"/>
        <v>0</v>
      </c>
      <c r="AQ292" s="16">
        <f t="shared" si="87"/>
        <v>0</v>
      </c>
      <c r="AR292" s="16">
        <f t="shared" si="87"/>
        <v>3.01980662698043e-14</v>
      </c>
      <c r="AS292" s="16">
        <f t="shared" si="87"/>
        <v>0</v>
      </c>
      <c r="AT292" s="16">
        <f t="shared" si="87"/>
        <v>0</v>
      </c>
      <c r="AU292" s="16">
        <f t="shared" si="87"/>
        <v>0</v>
      </c>
      <c r="AV292" s="16">
        <f t="shared" si="87"/>
        <v>0</v>
      </c>
      <c r="AW292" s="16">
        <f t="shared" si="87"/>
        <v>0</v>
      </c>
      <c r="AX292" s="16">
        <f t="shared" si="87"/>
        <v>0</v>
      </c>
      <c r="AY292" s="16">
        <f t="shared" si="87"/>
        <v>0</v>
      </c>
      <c r="AZ292" s="16">
        <f t="shared" si="87"/>
        <v>0</v>
      </c>
      <c r="BA292" s="16">
        <f t="shared" si="87"/>
        <v>0</v>
      </c>
      <c r="BB292" s="16">
        <f t="shared" si="87"/>
        <v>0</v>
      </c>
      <c r="BC292" s="16">
        <f t="shared" si="87"/>
        <v>0</v>
      </c>
      <c r="BD292" s="16">
        <f t="shared" si="87"/>
        <v>0</v>
      </c>
      <c r="BE292" s="16">
        <f t="shared" si="87"/>
        <v>0</v>
      </c>
      <c r="BF292" s="16">
        <f t="shared" si="87"/>
        <v>0</v>
      </c>
    </row>
    <row r="293" spans="4:36">
      <c r="D293" s="16" t="s">
        <v>860</v>
      </c>
      <c r="E293" s="16">
        <v>6805.4616</v>
      </c>
      <c r="F293" s="16">
        <v>6139.2784</v>
      </c>
      <c r="G293" s="16">
        <v>6137.3858</v>
      </c>
      <c r="H293" s="16">
        <v>1.8926</v>
      </c>
      <c r="I293" s="16">
        <v>77.5726</v>
      </c>
      <c r="J293" s="16">
        <v>352.1458</v>
      </c>
      <c r="K293" s="16">
        <v>0</v>
      </c>
      <c r="L293" s="16">
        <v>1.0538</v>
      </c>
      <c r="M293" s="16">
        <v>351.092</v>
      </c>
      <c r="N293" s="16">
        <v>236.4648</v>
      </c>
      <c r="O293" s="16">
        <v>236.4648</v>
      </c>
      <c r="P293" s="16">
        <v>0</v>
      </c>
      <c r="Q293" s="16">
        <v>0</v>
      </c>
      <c r="R293" s="16">
        <v>0</v>
      </c>
      <c r="S293" s="16">
        <v>0</v>
      </c>
      <c r="T293" s="16">
        <v>0</v>
      </c>
      <c r="U293" s="16">
        <v>0</v>
      </c>
      <c r="V293" s="16">
        <v>0</v>
      </c>
      <c r="W293" s="16">
        <v>0</v>
      </c>
      <c r="X293" s="16">
        <v>0</v>
      </c>
      <c r="Y293" s="16">
        <v>0</v>
      </c>
      <c r="Z293" s="16">
        <v>0</v>
      </c>
      <c r="AE293" s="103">
        <f t="shared" si="70"/>
        <v>-4.83169060316868e-13</v>
      </c>
      <c r="AF293" s="103">
        <f t="shared" si="71"/>
        <v>1.29452004671293e-13</v>
      </c>
      <c r="AG293" s="103">
        <f t="shared" si="72"/>
        <v>0</v>
      </c>
      <c r="AH293" s="103">
        <f t="shared" si="73"/>
        <v>0</v>
      </c>
      <c r="AI293" s="103">
        <f t="shared" si="74"/>
        <v>0</v>
      </c>
      <c r="AJ293" s="103">
        <f t="shared" si="75"/>
        <v>0</v>
      </c>
    </row>
    <row r="294" spans="4:36">
      <c r="D294" s="16" t="s">
        <v>861</v>
      </c>
      <c r="E294" s="16">
        <v>2652.5829</v>
      </c>
      <c r="F294" s="16">
        <v>2163.695</v>
      </c>
      <c r="G294" s="16">
        <v>2159.9714</v>
      </c>
      <c r="H294" s="16">
        <v>3.7236</v>
      </c>
      <c r="I294" s="16">
        <v>0</v>
      </c>
      <c r="J294" s="16">
        <v>399.3335</v>
      </c>
      <c r="K294" s="16">
        <v>0</v>
      </c>
      <c r="L294" s="16">
        <v>0</v>
      </c>
      <c r="M294" s="16">
        <v>399.3335</v>
      </c>
      <c r="N294" s="16">
        <v>79.2702</v>
      </c>
      <c r="O294" s="16">
        <v>79.2702</v>
      </c>
      <c r="P294" s="16">
        <v>0</v>
      </c>
      <c r="Q294" s="16">
        <v>0</v>
      </c>
      <c r="R294" s="16">
        <v>7.4291</v>
      </c>
      <c r="S294" s="16">
        <v>0</v>
      </c>
      <c r="T294" s="16">
        <v>0</v>
      </c>
      <c r="U294" s="16">
        <v>7.4291</v>
      </c>
      <c r="V294" s="16">
        <v>1.2703</v>
      </c>
      <c r="W294" s="16">
        <v>1.2703</v>
      </c>
      <c r="X294" s="16">
        <v>0</v>
      </c>
      <c r="Y294" s="16">
        <v>0</v>
      </c>
      <c r="Z294" s="16">
        <v>1.5848</v>
      </c>
      <c r="AE294" s="103">
        <f t="shared" si="70"/>
        <v>-2.99982261253717e-13</v>
      </c>
      <c r="AF294" s="103">
        <f t="shared" si="71"/>
        <v>2.60680366181987e-13</v>
      </c>
      <c r="AG294" s="103">
        <f t="shared" si="72"/>
        <v>0</v>
      </c>
      <c r="AH294" s="103">
        <f t="shared" si="73"/>
        <v>0</v>
      </c>
      <c r="AI294" s="103">
        <f t="shared" si="74"/>
        <v>0</v>
      </c>
      <c r="AJ294" s="103">
        <f t="shared" si="75"/>
        <v>0</v>
      </c>
    </row>
    <row r="295" spans="4:36">
      <c r="D295" s="16" t="s">
        <v>862</v>
      </c>
      <c r="E295" s="16">
        <v>0</v>
      </c>
      <c r="F295" s="16">
        <v>0</v>
      </c>
      <c r="G295" s="16">
        <v>0</v>
      </c>
      <c r="H295" s="16">
        <v>0</v>
      </c>
      <c r="I295" s="16">
        <v>0</v>
      </c>
      <c r="J295" s="16">
        <v>0</v>
      </c>
      <c r="K295" s="16">
        <v>0</v>
      </c>
      <c r="L295" s="16">
        <v>0</v>
      </c>
      <c r="M295" s="16">
        <v>0</v>
      </c>
      <c r="N295" s="16">
        <v>0</v>
      </c>
      <c r="O295" s="16">
        <v>0</v>
      </c>
      <c r="P295" s="16">
        <v>0</v>
      </c>
      <c r="Q295" s="16">
        <v>0</v>
      </c>
      <c r="R295" s="16">
        <v>0</v>
      </c>
      <c r="S295" s="16">
        <v>0</v>
      </c>
      <c r="T295" s="16">
        <v>0</v>
      </c>
      <c r="U295" s="16">
        <v>0</v>
      </c>
      <c r="V295" s="16">
        <v>0</v>
      </c>
      <c r="W295" s="16">
        <v>0</v>
      </c>
      <c r="X295" s="16">
        <v>0</v>
      </c>
      <c r="Y295" s="16">
        <v>0</v>
      </c>
      <c r="Z295" s="16">
        <v>0</v>
      </c>
      <c r="AE295" s="103">
        <f t="shared" si="70"/>
        <v>0</v>
      </c>
      <c r="AF295" s="103">
        <f t="shared" si="71"/>
        <v>0</v>
      </c>
      <c r="AG295" s="103">
        <f t="shared" si="72"/>
        <v>0</v>
      </c>
      <c r="AH295" s="103">
        <f t="shared" si="73"/>
        <v>0</v>
      </c>
      <c r="AI295" s="103">
        <f t="shared" si="74"/>
        <v>0</v>
      </c>
      <c r="AJ295" s="103">
        <f t="shared" si="75"/>
        <v>0</v>
      </c>
    </row>
    <row r="296" spans="4:36">
      <c r="D296" s="16" t="s">
        <v>863</v>
      </c>
      <c r="E296" s="16">
        <v>0</v>
      </c>
      <c r="F296" s="16">
        <v>0</v>
      </c>
      <c r="G296" s="16">
        <v>0</v>
      </c>
      <c r="H296" s="16">
        <v>0</v>
      </c>
      <c r="I296" s="16">
        <v>0</v>
      </c>
      <c r="J296" s="16">
        <v>0</v>
      </c>
      <c r="K296" s="16">
        <v>0</v>
      </c>
      <c r="L296" s="16">
        <v>0</v>
      </c>
      <c r="M296" s="16">
        <v>0</v>
      </c>
      <c r="N296" s="16">
        <v>0</v>
      </c>
      <c r="O296" s="16">
        <v>0</v>
      </c>
      <c r="P296" s="16">
        <v>0</v>
      </c>
      <c r="Q296" s="16">
        <v>0</v>
      </c>
      <c r="R296" s="16">
        <v>0</v>
      </c>
      <c r="S296" s="16">
        <v>0</v>
      </c>
      <c r="T296" s="16">
        <v>0</v>
      </c>
      <c r="U296" s="16">
        <v>0</v>
      </c>
      <c r="V296" s="16">
        <v>0</v>
      </c>
      <c r="W296" s="16">
        <v>0</v>
      </c>
      <c r="X296" s="16">
        <v>0</v>
      </c>
      <c r="Y296" s="16">
        <v>0</v>
      </c>
      <c r="Z296" s="16">
        <v>0</v>
      </c>
      <c r="AE296" s="103">
        <f t="shared" si="70"/>
        <v>0</v>
      </c>
      <c r="AF296" s="103">
        <f t="shared" si="71"/>
        <v>0</v>
      </c>
      <c r="AG296" s="103">
        <f t="shared" si="72"/>
        <v>0</v>
      </c>
      <c r="AH296" s="103">
        <f t="shared" si="73"/>
        <v>0</v>
      </c>
      <c r="AI296" s="103">
        <f t="shared" si="74"/>
        <v>0</v>
      </c>
      <c r="AJ296" s="103">
        <f t="shared" si="75"/>
        <v>0</v>
      </c>
    </row>
    <row r="297" spans="4:36">
      <c r="D297" s="16" t="s">
        <v>864</v>
      </c>
      <c r="E297" s="16">
        <v>19978.6403</v>
      </c>
      <c r="F297" s="16">
        <v>14654.7503</v>
      </c>
      <c r="G297" s="16">
        <v>14633.9364</v>
      </c>
      <c r="H297" s="16">
        <v>20.8139</v>
      </c>
      <c r="I297" s="16">
        <v>218.0145</v>
      </c>
      <c r="J297" s="16">
        <v>1153.1261</v>
      </c>
      <c r="K297" s="16">
        <v>357.4948</v>
      </c>
      <c r="L297" s="16">
        <v>5.1807</v>
      </c>
      <c r="M297" s="16">
        <v>790.4506</v>
      </c>
      <c r="N297" s="16">
        <v>2003.7401</v>
      </c>
      <c r="O297" s="16">
        <v>2003.7401</v>
      </c>
      <c r="P297" s="16">
        <v>0</v>
      </c>
      <c r="Q297" s="16">
        <v>14.2541</v>
      </c>
      <c r="R297" s="16">
        <v>197.0278</v>
      </c>
      <c r="S297" s="16">
        <v>20.3752</v>
      </c>
      <c r="T297" s="16">
        <v>0</v>
      </c>
      <c r="U297" s="16">
        <v>176.6526</v>
      </c>
      <c r="V297" s="16">
        <v>1737.6336</v>
      </c>
      <c r="W297" s="16">
        <v>1197.4987</v>
      </c>
      <c r="X297" s="16">
        <v>0</v>
      </c>
      <c r="Y297" s="16">
        <v>540.1349</v>
      </c>
      <c r="Z297" s="16">
        <v>0.0938</v>
      </c>
      <c r="AE297" s="103">
        <f t="shared" si="70"/>
        <v>-6.99884594723699e-13</v>
      </c>
      <c r="AF297" s="103">
        <f t="shared" si="71"/>
        <v>-8.06466005087714e-13</v>
      </c>
      <c r="AG297" s="103">
        <f t="shared" si="72"/>
        <v>0</v>
      </c>
      <c r="AH297" s="103">
        <f t="shared" si="73"/>
        <v>0</v>
      </c>
      <c r="AI297" s="103">
        <f t="shared" si="74"/>
        <v>0</v>
      </c>
      <c r="AJ297" s="103">
        <f t="shared" si="75"/>
        <v>0</v>
      </c>
    </row>
    <row r="298" spans="3:58">
      <c r="C298" s="16" t="s">
        <v>867</v>
      </c>
      <c r="D298" s="16" t="s">
        <v>88</v>
      </c>
      <c r="E298" s="16">
        <v>5331.8376</v>
      </c>
      <c r="F298" s="16">
        <v>3458.6355</v>
      </c>
      <c r="G298" s="16">
        <v>3440.8929</v>
      </c>
      <c r="H298" s="16">
        <v>17.7426</v>
      </c>
      <c r="I298" s="16">
        <v>7.9967</v>
      </c>
      <c r="J298" s="16">
        <v>251.0291</v>
      </c>
      <c r="K298" s="16">
        <v>10.4721</v>
      </c>
      <c r="L298" s="16">
        <v>20.6576</v>
      </c>
      <c r="M298" s="16">
        <v>219.8994</v>
      </c>
      <c r="N298" s="16">
        <v>1292.8897</v>
      </c>
      <c r="O298" s="16">
        <v>1292.8897</v>
      </c>
      <c r="P298" s="16">
        <v>0</v>
      </c>
      <c r="Q298" s="16">
        <v>5.1504</v>
      </c>
      <c r="R298" s="16">
        <v>166.8513</v>
      </c>
      <c r="S298" s="16">
        <v>163.302</v>
      </c>
      <c r="T298" s="16">
        <v>0</v>
      </c>
      <c r="U298" s="16">
        <v>3.5493</v>
      </c>
      <c r="V298" s="16">
        <v>149.1446</v>
      </c>
      <c r="W298" s="16">
        <v>149.1446</v>
      </c>
      <c r="X298" s="16">
        <v>0</v>
      </c>
      <c r="Y298" s="16">
        <v>0</v>
      </c>
      <c r="Z298" s="16">
        <v>0.1403</v>
      </c>
      <c r="AE298" s="103">
        <f t="shared" si="70"/>
        <v>1.28785870856518e-13</v>
      </c>
      <c r="AF298" s="103">
        <f t="shared" si="71"/>
        <v>3.90798504668055e-14</v>
      </c>
      <c r="AG298" s="103">
        <f t="shared" si="72"/>
        <v>0</v>
      </c>
      <c r="AH298" s="103">
        <f t="shared" si="73"/>
        <v>0</v>
      </c>
      <c r="AI298" s="103">
        <f t="shared" si="74"/>
        <v>1.64313007644523e-14</v>
      </c>
      <c r="AJ298" s="103">
        <f t="shared" si="75"/>
        <v>0</v>
      </c>
      <c r="AK298" s="16">
        <f t="shared" ref="AK298:BF298" si="88">E298-SUM(E299:E303)</f>
        <v>0</v>
      </c>
      <c r="AL298" s="16">
        <f t="shared" si="88"/>
        <v>0</v>
      </c>
      <c r="AM298" s="16">
        <f t="shared" si="88"/>
        <v>0</v>
      </c>
      <c r="AN298" s="16">
        <f t="shared" si="88"/>
        <v>0</v>
      </c>
      <c r="AO298" s="16">
        <f t="shared" si="88"/>
        <v>0</v>
      </c>
      <c r="AP298" s="16">
        <f t="shared" si="88"/>
        <v>0</v>
      </c>
      <c r="AQ298" s="16">
        <f t="shared" si="88"/>
        <v>0</v>
      </c>
      <c r="AR298" s="16">
        <f t="shared" si="88"/>
        <v>0</v>
      </c>
      <c r="AS298" s="16">
        <f t="shared" si="88"/>
        <v>0</v>
      </c>
      <c r="AT298" s="16">
        <f t="shared" si="88"/>
        <v>0</v>
      </c>
      <c r="AU298" s="16">
        <f t="shared" si="88"/>
        <v>0</v>
      </c>
      <c r="AV298" s="16">
        <f t="shared" si="88"/>
        <v>0</v>
      </c>
      <c r="AW298" s="16">
        <f t="shared" si="88"/>
        <v>0</v>
      </c>
      <c r="AX298" s="16">
        <f t="shared" si="88"/>
        <v>0</v>
      </c>
      <c r="AY298" s="16">
        <f t="shared" si="88"/>
        <v>0</v>
      </c>
      <c r="AZ298" s="16">
        <f t="shared" si="88"/>
        <v>0</v>
      </c>
      <c r="BA298" s="16">
        <f t="shared" si="88"/>
        <v>0</v>
      </c>
      <c r="BB298" s="16">
        <f t="shared" si="88"/>
        <v>0</v>
      </c>
      <c r="BC298" s="16">
        <f t="shared" si="88"/>
        <v>0</v>
      </c>
      <c r="BD298" s="16">
        <f t="shared" si="88"/>
        <v>0</v>
      </c>
      <c r="BE298" s="16">
        <f t="shared" si="88"/>
        <v>0</v>
      </c>
      <c r="BF298" s="16">
        <f t="shared" si="88"/>
        <v>0</v>
      </c>
    </row>
    <row r="299" spans="4:36">
      <c r="D299" s="16" t="s">
        <v>860</v>
      </c>
      <c r="E299" s="16">
        <v>1106.5329</v>
      </c>
      <c r="F299" s="16">
        <v>850.8967</v>
      </c>
      <c r="G299" s="16">
        <v>845.5892</v>
      </c>
      <c r="H299" s="16">
        <v>5.3075</v>
      </c>
      <c r="I299" s="16">
        <v>2.2811</v>
      </c>
      <c r="J299" s="16">
        <v>32.2986</v>
      </c>
      <c r="K299" s="16">
        <v>0</v>
      </c>
      <c r="L299" s="16">
        <v>15.5766</v>
      </c>
      <c r="M299" s="16">
        <v>16.722</v>
      </c>
      <c r="N299" s="16">
        <v>57.7545</v>
      </c>
      <c r="O299" s="16">
        <v>57.7545</v>
      </c>
      <c r="P299" s="16">
        <v>0</v>
      </c>
      <c r="Q299" s="16">
        <v>0</v>
      </c>
      <c r="R299" s="16">
        <v>163.302</v>
      </c>
      <c r="S299" s="16">
        <v>163.302</v>
      </c>
      <c r="T299" s="16">
        <v>0</v>
      </c>
      <c r="U299" s="16">
        <v>0</v>
      </c>
      <c r="V299" s="16">
        <v>0</v>
      </c>
      <c r="W299" s="16">
        <v>0</v>
      </c>
      <c r="X299" s="16">
        <v>0</v>
      </c>
      <c r="Y299" s="16">
        <v>0</v>
      </c>
      <c r="Z299" s="16">
        <v>0</v>
      </c>
      <c r="AE299" s="103">
        <f t="shared" si="70"/>
        <v>0</v>
      </c>
      <c r="AF299" s="103">
        <f t="shared" si="71"/>
        <v>0</v>
      </c>
      <c r="AG299" s="103">
        <f t="shared" si="72"/>
        <v>0</v>
      </c>
      <c r="AH299" s="103">
        <f t="shared" si="73"/>
        <v>0</v>
      </c>
      <c r="AI299" s="103">
        <f t="shared" si="74"/>
        <v>0</v>
      </c>
      <c r="AJ299" s="103">
        <f t="shared" si="75"/>
        <v>0</v>
      </c>
    </row>
    <row r="300" spans="4:36">
      <c r="D300" s="16" t="s">
        <v>861</v>
      </c>
      <c r="E300" s="16">
        <v>779.0917</v>
      </c>
      <c r="F300" s="16">
        <v>605.5414</v>
      </c>
      <c r="G300" s="16">
        <v>605.176</v>
      </c>
      <c r="H300" s="16">
        <v>0.3654</v>
      </c>
      <c r="I300" s="16">
        <v>5.7156</v>
      </c>
      <c r="J300" s="16">
        <v>49.2208</v>
      </c>
      <c r="K300" s="16">
        <v>0</v>
      </c>
      <c r="L300" s="16">
        <v>5.081</v>
      </c>
      <c r="M300" s="16">
        <v>44.1398</v>
      </c>
      <c r="N300" s="16">
        <v>55.7758</v>
      </c>
      <c r="O300" s="16">
        <v>55.7758</v>
      </c>
      <c r="P300" s="16">
        <v>0</v>
      </c>
      <c r="Q300" s="16">
        <v>0</v>
      </c>
      <c r="R300" s="16">
        <v>3.304</v>
      </c>
      <c r="S300" s="16">
        <v>0</v>
      </c>
      <c r="T300" s="16">
        <v>0</v>
      </c>
      <c r="U300" s="16">
        <v>3.304</v>
      </c>
      <c r="V300" s="16">
        <v>59.3938</v>
      </c>
      <c r="W300" s="16">
        <v>59.3938</v>
      </c>
      <c r="X300" s="16">
        <v>0</v>
      </c>
      <c r="Y300" s="16">
        <v>0</v>
      </c>
      <c r="Z300" s="16">
        <v>0.1403</v>
      </c>
      <c r="AE300" s="103">
        <f t="shared" si="70"/>
        <v>3.41393580072236e-15</v>
      </c>
      <c r="AF300" s="103">
        <f t="shared" si="71"/>
        <v>-9.13158437754191e-14</v>
      </c>
      <c r="AG300" s="103">
        <f t="shared" si="72"/>
        <v>0</v>
      </c>
      <c r="AH300" s="103">
        <f t="shared" si="73"/>
        <v>0</v>
      </c>
      <c r="AI300" s="103">
        <f t="shared" si="74"/>
        <v>0</v>
      </c>
      <c r="AJ300" s="103">
        <f t="shared" si="75"/>
        <v>0</v>
      </c>
    </row>
    <row r="301" spans="4:36">
      <c r="D301" s="16" t="s">
        <v>862</v>
      </c>
      <c r="E301" s="16">
        <v>0</v>
      </c>
      <c r="F301" s="16">
        <v>0</v>
      </c>
      <c r="G301" s="16">
        <v>0</v>
      </c>
      <c r="H301" s="16">
        <v>0</v>
      </c>
      <c r="I301" s="16">
        <v>0</v>
      </c>
      <c r="J301" s="16">
        <v>0</v>
      </c>
      <c r="K301" s="16">
        <v>0</v>
      </c>
      <c r="L301" s="16">
        <v>0</v>
      </c>
      <c r="M301" s="16">
        <v>0</v>
      </c>
      <c r="N301" s="16">
        <v>0</v>
      </c>
      <c r="O301" s="16">
        <v>0</v>
      </c>
      <c r="P301" s="16">
        <v>0</v>
      </c>
      <c r="Q301" s="16">
        <v>0</v>
      </c>
      <c r="R301" s="16">
        <v>0</v>
      </c>
      <c r="S301" s="16">
        <v>0</v>
      </c>
      <c r="T301" s="16">
        <v>0</v>
      </c>
      <c r="U301" s="16">
        <v>0</v>
      </c>
      <c r="V301" s="16">
        <v>0</v>
      </c>
      <c r="W301" s="16">
        <v>0</v>
      </c>
      <c r="X301" s="16">
        <v>0</v>
      </c>
      <c r="Y301" s="16">
        <v>0</v>
      </c>
      <c r="Z301" s="16">
        <v>0</v>
      </c>
      <c r="AE301" s="103">
        <f t="shared" ref="AE301:AE364" si="89">E301-F301-I301-J301-N301-R301-V301-Z301-Q301</f>
        <v>0</v>
      </c>
      <c r="AF301" s="103">
        <f t="shared" ref="AF301:AF364" si="90">F301-G301-H301</f>
        <v>0</v>
      </c>
      <c r="AG301" s="103">
        <f t="shared" ref="AG301:AG364" si="91">J301-K301-L301-M301</f>
        <v>0</v>
      </c>
      <c r="AH301" s="103">
        <f t="shared" ref="AH301:AH364" si="92">N301-O301-P301</f>
        <v>0</v>
      </c>
      <c r="AI301" s="103">
        <f t="shared" ref="AI301:AI364" si="93">R301-S301-T301-U301</f>
        <v>0</v>
      </c>
      <c r="AJ301" s="103">
        <f t="shared" ref="AJ301:AJ364" si="94">V301-W301-X301-Y301</f>
        <v>0</v>
      </c>
    </row>
    <row r="302" spans="4:36">
      <c r="D302" s="16" t="s">
        <v>863</v>
      </c>
      <c r="E302" s="16">
        <v>0</v>
      </c>
      <c r="F302" s="16">
        <v>0</v>
      </c>
      <c r="G302" s="16">
        <v>0</v>
      </c>
      <c r="H302" s="16">
        <v>0</v>
      </c>
      <c r="I302" s="16">
        <v>0</v>
      </c>
      <c r="J302" s="16">
        <v>0</v>
      </c>
      <c r="K302" s="16">
        <v>0</v>
      </c>
      <c r="L302" s="16">
        <v>0</v>
      </c>
      <c r="M302" s="16">
        <v>0</v>
      </c>
      <c r="N302" s="16">
        <v>0</v>
      </c>
      <c r="O302" s="16">
        <v>0</v>
      </c>
      <c r="P302" s="16">
        <v>0</v>
      </c>
      <c r="Q302" s="16">
        <v>0</v>
      </c>
      <c r="R302" s="16">
        <v>0</v>
      </c>
      <c r="S302" s="16">
        <v>0</v>
      </c>
      <c r="T302" s="16">
        <v>0</v>
      </c>
      <c r="U302" s="16">
        <v>0</v>
      </c>
      <c r="V302" s="16">
        <v>0</v>
      </c>
      <c r="W302" s="16">
        <v>0</v>
      </c>
      <c r="X302" s="16">
        <v>0</v>
      </c>
      <c r="Y302" s="16">
        <v>0</v>
      </c>
      <c r="Z302" s="16">
        <v>0</v>
      </c>
      <c r="AE302" s="103">
        <f t="shared" si="89"/>
        <v>0</v>
      </c>
      <c r="AF302" s="103">
        <f t="shared" si="90"/>
        <v>0</v>
      </c>
      <c r="AG302" s="103">
        <f t="shared" si="91"/>
        <v>0</v>
      </c>
      <c r="AH302" s="103">
        <f t="shared" si="92"/>
        <v>0</v>
      </c>
      <c r="AI302" s="103">
        <f t="shared" si="93"/>
        <v>0</v>
      </c>
      <c r="AJ302" s="103">
        <f t="shared" si="94"/>
        <v>0</v>
      </c>
    </row>
    <row r="303" spans="4:36">
      <c r="D303" s="16" t="s">
        <v>864</v>
      </c>
      <c r="E303" s="16">
        <v>3446.213</v>
      </c>
      <c r="F303" s="16">
        <v>2002.1974</v>
      </c>
      <c r="G303" s="16">
        <v>1990.1277</v>
      </c>
      <c r="H303" s="16">
        <v>12.0697</v>
      </c>
      <c r="I303" s="16">
        <v>0</v>
      </c>
      <c r="J303" s="16">
        <v>169.5097</v>
      </c>
      <c r="K303" s="16">
        <v>10.4721</v>
      </c>
      <c r="L303" s="16">
        <v>0</v>
      </c>
      <c r="M303" s="16">
        <v>159.0376</v>
      </c>
      <c r="N303" s="16">
        <v>1179.3594</v>
      </c>
      <c r="O303" s="16">
        <v>1179.3594</v>
      </c>
      <c r="P303" s="16">
        <v>0</v>
      </c>
      <c r="Q303" s="16">
        <v>5.1504</v>
      </c>
      <c r="R303" s="16">
        <v>0.2453</v>
      </c>
      <c r="S303" s="16">
        <v>0</v>
      </c>
      <c r="T303" s="16">
        <v>0</v>
      </c>
      <c r="U303" s="16">
        <v>0.2453</v>
      </c>
      <c r="V303" s="16">
        <v>89.7508</v>
      </c>
      <c r="W303" s="16">
        <v>89.7508</v>
      </c>
      <c r="X303" s="16">
        <v>0</v>
      </c>
      <c r="Y303" s="16">
        <v>0</v>
      </c>
      <c r="Z303" s="16">
        <v>0</v>
      </c>
      <c r="AE303" s="103">
        <f t="shared" si="89"/>
        <v>6.12843109593086e-14</v>
      </c>
      <c r="AF303" s="103">
        <f t="shared" si="90"/>
        <v>0</v>
      </c>
      <c r="AG303" s="103">
        <f t="shared" si="91"/>
        <v>0</v>
      </c>
      <c r="AH303" s="103">
        <f t="shared" si="92"/>
        <v>0</v>
      </c>
      <c r="AI303" s="103">
        <f t="shared" si="93"/>
        <v>0</v>
      </c>
      <c r="AJ303" s="103">
        <f t="shared" si="94"/>
        <v>0</v>
      </c>
    </row>
    <row r="304" spans="3:58">
      <c r="C304" s="16" t="s">
        <v>368</v>
      </c>
      <c r="D304" s="16" t="s">
        <v>88</v>
      </c>
      <c r="E304" s="16">
        <v>0</v>
      </c>
      <c r="F304" s="16">
        <v>0</v>
      </c>
      <c r="G304" s="16">
        <v>0</v>
      </c>
      <c r="H304" s="16">
        <v>0</v>
      </c>
      <c r="I304" s="16">
        <v>0</v>
      </c>
      <c r="J304" s="16">
        <v>0</v>
      </c>
      <c r="K304" s="16">
        <v>0</v>
      </c>
      <c r="L304" s="16">
        <v>0</v>
      </c>
      <c r="M304" s="16">
        <v>0</v>
      </c>
      <c r="N304" s="16">
        <v>0</v>
      </c>
      <c r="O304" s="16">
        <v>0</v>
      </c>
      <c r="P304" s="16">
        <v>0</v>
      </c>
      <c r="Q304" s="16">
        <v>0</v>
      </c>
      <c r="R304" s="16">
        <v>0</v>
      </c>
      <c r="S304" s="16">
        <v>0</v>
      </c>
      <c r="T304" s="16">
        <v>0</v>
      </c>
      <c r="U304" s="16">
        <v>0</v>
      </c>
      <c r="V304" s="16">
        <v>0</v>
      </c>
      <c r="W304" s="16">
        <v>0</v>
      </c>
      <c r="X304" s="16">
        <v>0</v>
      </c>
      <c r="Y304" s="16">
        <v>0</v>
      </c>
      <c r="Z304" s="16">
        <v>0</v>
      </c>
      <c r="AE304" s="103">
        <f t="shared" si="89"/>
        <v>0</v>
      </c>
      <c r="AF304" s="103">
        <f t="shared" si="90"/>
        <v>0</v>
      </c>
      <c r="AG304" s="103">
        <f t="shared" si="91"/>
        <v>0</v>
      </c>
      <c r="AH304" s="103">
        <f t="shared" si="92"/>
        <v>0</v>
      </c>
      <c r="AI304" s="103">
        <f t="shared" si="93"/>
        <v>0</v>
      </c>
      <c r="AJ304" s="103">
        <f t="shared" si="94"/>
        <v>0</v>
      </c>
      <c r="AK304" s="16">
        <f t="shared" ref="AK304:BF304" si="95">E304-SUM(E305:E309)</f>
        <v>0</v>
      </c>
      <c r="AL304" s="16">
        <f t="shared" si="95"/>
        <v>0</v>
      </c>
      <c r="AM304" s="16">
        <f t="shared" si="95"/>
        <v>0</v>
      </c>
      <c r="AN304" s="16">
        <f t="shared" si="95"/>
        <v>0</v>
      </c>
      <c r="AO304" s="16">
        <f t="shared" si="95"/>
        <v>0</v>
      </c>
      <c r="AP304" s="16">
        <f t="shared" si="95"/>
        <v>0</v>
      </c>
      <c r="AQ304" s="16">
        <f t="shared" si="95"/>
        <v>0</v>
      </c>
      <c r="AR304" s="16">
        <f t="shared" si="95"/>
        <v>0</v>
      </c>
      <c r="AS304" s="16">
        <f t="shared" si="95"/>
        <v>0</v>
      </c>
      <c r="AT304" s="16">
        <f t="shared" si="95"/>
        <v>0</v>
      </c>
      <c r="AU304" s="16">
        <f t="shared" si="95"/>
        <v>0</v>
      </c>
      <c r="AV304" s="16">
        <f t="shared" si="95"/>
        <v>0</v>
      </c>
      <c r="AW304" s="16">
        <f t="shared" si="95"/>
        <v>0</v>
      </c>
      <c r="AX304" s="16">
        <f t="shared" si="95"/>
        <v>0</v>
      </c>
      <c r="AY304" s="16">
        <f t="shared" si="95"/>
        <v>0</v>
      </c>
      <c r="AZ304" s="16">
        <f t="shared" si="95"/>
        <v>0</v>
      </c>
      <c r="BA304" s="16">
        <f t="shared" si="95"/>
        <v>0</v>
      </c>
      <c r="BB304" s="16">
        <f t="shared" si="95"/>
        <v>0</v>
      </c>
      <c r="BC304" s="16">
        <f t="shared" si="95"/>
        <v>0</v>
      </c>
      <c r="BD304" s="16">
        <f t="shared" si="95"/>
        <v>0</v>
      </c>
      <c r="BE304" s="16">
        <f t="shared" si="95"/>
        <v>0</v>
      </c>
      <c r="BF304" s="16">
        <f t="shared" si="95"/>
        <v>0</v>
      </c>
    </row>
    <row r="305" spans="4:36">
      <c r="D305" s="16" t="s">
        <v>860</v>
      </c>
      <c r="E305" s="16">
        <v>0</v>
      </c>
      <c r="F305" s="16">
        <v>0</v>
      </c>
      <c r="G305" s="16">
        <v>0</v>
      </c>
      <c r="H305" s="16">
        <v>0</v>
      </c>
      <c r="I305" s="16">
        <v>0</v>
      </c>
      <c r="J305" s="16">
        <v>0</v>
      </c>
      <c r="K305" s="16">
        <v>0</v>
      </c>
      <c r="L305" s="16">
        <v>0</v>
      </c>
      <c r="M305" s="16">
        <v>0</v>
      </c>
      <c r="N305" s="16">
        <v>0</v>
      </c>
      <c r="O305" s="16">
        <v>0</v>
      </c>
      <c r="P305" s="16">
        <v>0</v>
      </c>
      <c r="Q305" s="16">
        <v>0</v>
      </c>
      <c r="R305" s="16">
        <v>0</v>
      </c>
      <c r="S305" s="16">
        <v>0</v>
      </c>
      <c r="T305" s="16">
        <v>0</v>
      </c>
      <c r="U305" s="16">
        <v>0</v>
      </c>
      <c r="V305" s="16">
        <v>0</v>
      </c>
      <c r="W305" s="16">
        <v>0</v>
      </c>
      <c r="X305" s="16">
        <v>0</v>
      </c>
      <c r="Y305" s="16">
        <v>0</v>
      </c>
      <c r="Z305" s="16">
        <v>0</v>
      </c>
      <c r="AE305" s="103">
        <f t="shared" si="89"/>
        <v>0</v>
      </c>
      <c r="AF305" s="103">
        <f t="shared" si="90"/>
        <v>0</v>
      </c>
      <c r="AG305" s="103">
        <f t="shared" si="91"/>
        <v>0</v>
      </c>
      <c r="AH305" s="103">
        <f t="shared" si="92"/>
        <v>0</v>
      </c>
      <c r="AI305" s="103">
        <f t="shared" si="93"/>
        <v>0</v>
      </c>
      <c r="AJ305" s="103">
        <f t="shared" si="94"/>
        <v>0</v>
      </c>
    </row>
    <row r="306" spans="4:36">
      <c r="D306" s="16" t="s">
        <v>861</v>
      </c>
      <c r="E306" s="16">
        <v>0</v>
      </c>
      <c r="F306" s="16">
        <v>0</v>
      </c>
      <c r="G306" s="16">
        <v>0</v>
      </c>
      <c r="H306" s="16">
        <v>0</v>
      </c>
      <c r="I306" s="16">
        <v>0</v>
      </c>
      <c r="J306" s="16">
        <v>0</v>
      </c>
      <c r="K306" s="16">
        <v>0</v>
      </c>
      <c r="L306" s="16">
        <v>0</v>
      </c>
      <c r="M306" s="16">
        <v>0</v>
      </c>
      <c r="N306" s="16">
        <v>0</v>
      </c>
      <c r="O306" s="16">
        <v>0</v>
      </c>
      <c r="P306" s="16">
        <v>0</v>
      </c>
      <c r="Q306" s="16">
        <v>0</v>
      </c>
      <c r="R306" s="16">
        <v>0</v>
      </c>
      <c r="S306" s="16">
        <v>0</v>
      </c>
      <c r="T306" s="16">
        <v>0</v>
      </c>
      <c r="U306" s="16">
        <v>0</v>
      </c>
      <c r="V306" s="16">
        <v>0</v>
      </c>
      <c r="W306" s="16">
        <v>0</v>
      </c>
      <c r="X306" s="16">
        <v>0</v>
      </c>
      <c r="Y306" s="16">
        <v>0</v>
      </c>
      <c r="Z306" s="16">
        <v>0</v>
      </c>
      <c r="AE306" s="103">
        <f t="shared" si="89"/>
        <v>0</v>
      </c>
      <c r="AF306" s="103">
        <f t="shared" si="90"/>
        <v>0</v>
      </c>
      <c r="AG306" s="103">
        <f t="shared" si="91"/>
        <v>0</v>
      </c>
      <c r="AH306" s="103">
        <f t="shared" si="92"/>
        <v>0</v>
      </c>
      <c r="AI306" s="103">
        <f t="shared" si="93"/>
        <v>0</v>
      </c>
      <c r="AJ306" s="103">
        <f t="shared" si="94"/>
        <v>0</v>
      </c>
    </row>
    <row r="307" spans="4:36">
      <c r="D307" s="16" t="s">
        <v>862</v>
      </c>
      <c r="E307" s="16">
        <v>0</v>
      </c>
      <c r="F307" s="16">
        <v>0</v>
      </c>
      <c r="G307" s="16">
        <v>0</v>
      </c>
      <c r="H307" s="16">
        <v>0</v>
      </c>
      <c r="I307" s="16">
        <v>0</v>
      </c>
      <c r="J307" s="16">
        <v>0</v>
      </c>
      <c r="K307" s="16">
        <v>0</v>
      </c>
      <c r="L307" s="16">
        <v>0</v>
      </c>
      <c r="M307" s="16">
        <v>0</v>
      </c>
      <c r="N307" s="16">
        <v>0</v>
      </c>
      <c r="O307" s="16">
        <v>0</v>
      </c>
      <c r="P307" s="16">
        <v>0</v>
      </c>
      <c r="Q307" s="16">
        <v>0</v>
      </c>
      <c r="R307" s="16">
        <v>0</v>
      </c>
      <c r="S307" s="16">
        <v>0</v>
      </c>
      <c r="T307" s="16">
        <v>0</v>
      </c>
      <c r="U307" s="16">
        <v>0</v>
      </c>
      <c r="V307" s="16">
        <v>0</v>
      </c>
      <c r="W307" s="16">
        <v>0</v>
      </c>
      <c r="X307" s="16">
        <v>0</v>
      </c>
      <c r="Y307" s="16">
        <v>0</v>
      </c>
      <c r="Z307" s="16">
        <v>0</v>
      </c>
      <c r="AE307" s="103">
        <f t="shared" si="89"/>
        <v>0</v>
      </c>
      <c r="AF307" s="103">
        <f t="shared" si="90"/>
        <v>0</v>
      </c>
      <c r="AG307" s="103">
        <f t="shared" si="91"/>
        <v>0</v>
      </c>
      <c r="AH307" s="103">
        <f t="shared" si="92"/>
        <v>0</v>
      </c>
      <c r="AI307" s="103">
        <f t="shared" si="93"/>
        <v>0</v>
      </c>
      <c r="AJ307" s="103">
        <f t="shared" si="94"/>
        <v>0</v>
      </c>
    </row>
    <row r="308" spans="4:36">
      <c r="D308" s="16" t="s">
        <v>863</v>
      </c>
      <c r="E308" s="16">
        <v>0</v>
      </c>
      <c r="F308" s="16">
        <v>0</v>
      </c>
      <c r="G308" s="16">
        <v>0</v>
      </c>
      <c r="H308" s="16">
        <v>0</v>
      </c>
      <c r="I308" s="16">
        <v>0</v>
      </c>
      <c r="J308" s="16">
        <v>0</v>
      </c>
      <c r="K308" s="16">
        <v>0</v>
      </c>
      <c r="L308" s="16">
        <v>0</v>
      </c>
      <c r="M308" s="16">
        <v>0</v>
      </c>
      <c r="N308" s="16">
        <v>0</v>
      </c>
      <c r="O308" s="16">
        <v>0</v>
      </c>
      <c r="P308" s="16">
        <v>0</v>
      </c>
      <c r="Q308" s="16">
        <v>0</v>
      </c>
      <c r="R308" s="16">
        <v>0</v>
      </c>
      <c r="S308" s="16">
        <v>0</v>
      </c>
      <c r="T308" s="16">
        <v>0</v>
      </c>
      <c r="U308" s="16">
        <v>0</v>
      </c>
      <c r="V308" s="16">
        <v>0</v>
      </c>
      <c r="W308" s="16">
        <v>0</v>
      </c>
      <c r="X308" s="16">
        <v>0</v>
      </c>
      <c r="Y308" s="16">
        <v>0</v>
      </c>
      <c r="Z308" s="16">
        <v>0</v>
      </c>
      <c r="AE308" s="103">
        <f t="shared" si="89"/>
        <v>0</v>
      </c>
      <c r="AF308" s="103">
        <f t="shared" si="90"/>
        <v>0</v>
      </c>
      <c r="AG308" s="103">
        <f t="shared" si="91"/>
        <v>0</v>
      </c>
      <c r="AH308" s="103">
        <f t="shared" si="92"/>
        <v>0</v>
      </c>
      <c r="AI308" s="103">
        <f t="shared" si="93"/>
        <v>0</v>
      </c>
      <c r="AJ308" s="103">
        <f t="shared" si="94"/>
        <v>0</v>
      </c>
    </row>
    <row r="309" spans="4:36">
      <c r="D309" s="16" t="s">
        <v>864</v>
      </c>
      <c r="E309" s="16">
        <v>0</v>
      </c>
      <c r="F309" s="16">
        <v>0</v>
      </c>
      <c r="G309" s="16">
        <v>0</v>
      </c>
      <c r="H309" s="16">
        <v>0</v>
      </c>
      <c r="I309" s="16">
        <v>0</v>
      </c>
      <c r="J309" s="16">
        <v>0</v>
      </c>
      <c r="K309" s="16">
        <v>0</v>
      </c>
      <c r="L309" s="16">
        <v>0</v>
      </c>
      <c r="M309" s="16">
        <v>0</v>
      </c>
      <c r="N309" s="16">
        <v>0</v>
      </c>
      <c r="O309" s="16">
        <v>0</v>
      </c>
      <c r="P309" s="16">
        <v>0</v>
      </c>
      <c r="Q309" s="16">
        <v>0</v>
      </c>
      <c r="R309" s="16">
        <v>0</v>
      </c>
      <c r="S309" s="16">
        <v>0</v>
      </c>
      <c r="T309" s="16">
        <v>0</v>
      </c>
      <c r="U309" s="16">
        <v>0</v>
      </c>
      <c r="V309" s="16">
        <v>0</v>
      </c>
      <c r="W309" s="16">
        <v>0</v>
      </c>
      <c r="X309" s="16">
        <v>0</v>
      </c>
      <c r="Y309" s="16">
        <v>0</v>
      </c>
      <c r="Z309" s="16">
        <v>0</v>
      </c>
      <c r="AE309" s="103">
        <f t="shared" si="89"/>
        <v>0</v>
      </c>
      <c r="AF309" s="103">
        <f t="shared" si="90"/>
        <v>0</v>
      </c>
      <c r="AG309" s="103">
        <f t="shared" si="91"/>
        <v>0</v>
      </c>
      <c r="AH309" s="103">
        <f t="shared" si="92"/>
        <v>0</v>
      </c>
      <c r="AI309" s="103">
        <f t="shared" si="93"/>
        <v>0</v>
      </c>
      <c r="AJ309" s="103">
        <f t="shared" si="94"/>
        <v>0</v>
      </c>
    </row>
    <row r="310" spans="1:80">
      <c r="A310" s="16" t="s">
        <v>244</v>
      </c>
      <c r="B310" s="16">
        <v>600841.1488</v>
      </c>
      <c r="C310" s="16" t="s">
        <v>88</v>
      </c>
      <c r="D310" s="16" t="s">
        <v>88</v>
      </c>
      <c r="E310" s="16">
        <v>134457.4175</v>
      </c>
      <c r="F310" s="16">
        <v>111619.0779</v>
      </c>
      <c r="G310" s="16">
        <v>100176.8351</v>
      </c>
      <c r="H310" s="16">
        <v>11442.2428</v>
      </c>
      <c r="I310" s="16">
        <v>49.0407</v>
      </c>
      <c r="J310" s="16">
        <v>6214.8852</v>
      </c>
      <c r="K310" s="16">
        <v>1401.7141</v>
      </c>
      <c r="L310" s="16">
        <v>373.9235</v>
      </c>
      <c r="M310" s="16">
        <v>4439.2476</v>
      </c>
      <c r="N310" s="16">
        <v>10711.1881</v>
      </c>
      <c r="O310" s="16">
        <v>10708.4618</v>
      </c>
      <c r="P310" s="16">
        <v>2.7263</v>
      </c>
      <c r="Q310" s="16">
        <v>570.7266</v>
      </c>
      <c r="R310" s="16">
        <v>4050.2785</v>
      </c>
      <c r="S310" s="16">
        <v>3046.9895</v>
      </c>
      <c r="T310" s="16">
        <v>43.714</v>
      </c>
      <c r="U310" s="16">
        <v>959.575</v>
      </c>
      <c r="V310" s="16">
        <v>1214.9688</v>
      </c>
      <c r="W310" s="16">
        <v>884.202</v>
      </c>
      <c r="X310" s="16">
        <v>6.1278</v>
      </c>
      <c r="Y310" s="16">
        <v>324.639</v>
      </c>
      <c r="Z310" s="16">
        <v>27.2517</v>
      </c>
      <c r="AB310" s="101">
        <f>(F310+K310+L310)/B310</f>
        <v>0.188726613891994</v>
      </c>
      <c r="AE310" s="103">
        <f t="shared" si="89"/>
        <v>5.22959453519434e-12</v>
      </c>
      <c r="AF310" s="103">
        <f t="shared" si="90"/>
        <v>0</v>
      </c>
      <c r="AG310" s="103">
        <f t="shared" si="91"/>
        <v>0</v>
      </c>
      <c r="AH310" s="103">
        <f t="shared" si="92"/>
        <v>2.64677169070637e-13</v>
      </c>
      <c r="AI310" s="103">
        <f t="shared" si="93"/>
        <v>0</v>
      </c>
      <c r="AJ310" s="103">
        <f t="shared" si="94"/>
        <v>0</v>
      </c>
      <c r="AK310" s="16">
        <f t="shared" ref="AK310:BF310" si="96">E310-SUM(E311:E315)</f>
        <v>0</v>
      </c>
      <c r="AL310" s="16">
        <f t="shared" si="96"/>
        <v>0</v>
      </c>
      <c r="AM310" s="16">
        <f t="shared" si="96"/>
        <v>0</v>
      </c>
      <c r="AN310" s="16">
        <f t="shared" si="96"/>
        <v>0</v>
      </c>
      <c r="AO310" s="16">
        <f t="shared" si="96"/>
        <v>0</v>
      </c>
      <c r="AP310" s="16">
        <f t="shared" si="96"/>
        <v>0</v>
      </c>
      <c r="AQ310" s="16">
        <f t="shared" si="96"/>
        <v>0</v>
      </c>
      <c r="AR310" s="16">
        <f t="shared" si="96"/>
        <v>0</v>
      </c>
      <c r="AS310" s="16">
        <f t="shared" si="96"/>
        <v>0</v>
      </c>
      <c r="AT310" s="16">
        <f t="shared" si="96"/>
        <v>0</v>
      </c>
      <c r="AU310" s="16">
        <f t="shared" si="96"/>
        <v>0</v>
      </c>
      <c r="AV310" s="16">
        <f t="shared" si="96"/>
        <v>0</v>
      </c>
      <c r="AW310" s="16">
        <f t="shared" si="96"/>
        <v>0</v>
      </c>
      <c r="AX310" s="16">
        <f t="shared" si="96"/>
        <v>0</v>
      </c>
      <c r="AY310" s="16">
        <f t="shared" si="96"/>
        <v>0</v>
      </c>
      <c r="AZ310" s="16">
        <f t="shared" si="96"/>
        <v>0</v>
      </c>
      <c r="BA310" s="16">
        <f t="shared" si="96"/>
        <v>0</v>
      </c>
      <c r="BB310" s="16">
        <f t="shared" si="96"/>
        <v>0</v>
      </c>
      <c r="BC310" s="16">
        <f t="shared" si="96"/>
        <v>0</v>
      </c>
      <c r="BD310" s="16">
        <f t="shared" si="96"/>
        <v>0</v>
      </c>
      <c r="BE310" s="16">
        <f t="shared" si="96"/>
        <v>0</v>
      </c>
      <c r="BF310" s="16">
        <f t="shared" si="96"/>
        <v>0</v>
      </c>
      <c r="BG310" s="104">
        <f t="shared" ref="BG310:CB310" si="97">E310-E316-E322-E328-E334</f>
        <v>1.01863406598568e-10</v>
      </c>
      <c r="BH310" s="104">
        <f t="shared" si="97"/>
        <v>1.01863406598568e-10</v>
      </c>
      <c r="BI310" s="104">
        <f t="shared" si="97"/>
        <v>8.73114913702011e-11</v>
      </c>
      <c r="BJ310" s="104">
        <f t="shared" si="97"/>
        <v>0</v>
      </c>
      <c r="BK310" s="104">
        <f t="shared" si="97"/>
        <v>0</v>
      </c>
      <c r="BL310" s="104">
        <f t="shared" si="97"/>
        <v>0</v>
      </c>
      <c r="BM310" s="104">
        <f t="shared" si="97"/>
        <v>0</v>
      </c>
      <c r="BN310" s="104">
        <f t="shared" si="97"/>
        <v>9.9475983006414e-14</v>
      </c>
      <c r="BO310" s="104">
        <f t="shared" si="97"/>
        <v>0</v>
      </c>
      <c r="BP310" s="104">
        <f t="shared" si="97"/>
        <v>0</v>
      </c>
      <c r="BQ310" s="104">
        <f t="shared" si="97"/>
        <v>0</v>
      </c>
      <c r="BR310" s="104">
        <f t="shared" si="97"/>
        <v>0</v>
      </c>
      <c r="BS310" s="104">
        <f t="shared" si="97"/>
        <v>0</v>
      </c>
      <c r="BT310" s="104">
        <f t="shared" si="97"/>
        <v>0</v>
      </c>
      <c r="BU310" s="104">
        <f t="shared" si="97"/>
        <v>0</v>
      </c>
      <c r="BV310" s="104">
        <f t="shared" si="97"/>
        <v>0</v>
      </c>
      <c r="BW310" s="104">
        <f t="shared" si="97"/>
        <v>0</v>
      </c>
      <c r="BX310" s="104">
        <f t="shared" si="97"/>
        <v>0</v>
      </c>
      <c r="BY310" s="104">
        <f t="shared" si="97"/>
        <v>0</v>
      </c>
      <c r="BZ310" s="104">
        <f t="shared" si="97"/>
        <v>0</v>
      </c>
      <c r="CA310" s="104">
        <f t="shared" si="97"/>
        <v>0</v>
      </c>
      <c r="CB310" s="104">
        <f t="shared" si="97"/>
        <v>0</v>
      </c>
    </row>
    <row r="311" spans="4:36">
      <c r="D311" s="16" t="s">
        <v>860</v>
      </c>
      <c r="E311" s="16">
        <v>23414.2116</v>
      </c>
      <c r="F311" s="16">
        <v>21284.5508</v>
      </c>
      <c r="G311" s="16">
        <v>17989.4439</v>
      </c>
      <c r="H311" s="16">
        <v>3295.1069</v>
      </c>
      <c r="I311" s="16">
        <v>9.7145</v>
      </c>
      <c r="J311" s="16">
        <v>673.9368</v>
      </c>
      <c r="K311" s="16">
        <v>0</v>
      </c>
      <c r="L311" s="16">
        <v>146.2595</v>
      </c>
      <c r="M311" s="16">
        <v>527.6773</v>
      </c>
      <c r="N311" s="16">
        <v>921.1462</v>
      </c>
      <c r="O311" s="16">
        <v>921.1462</v>
      </c>
      <c r="P311" s="16">
        <v>0</v>
      </c>
      <c r="Q311" s="16">
        <v>0</v>
      </c>
      <c r="R311" s="16">
        <v>524.8633</v>
      </c>
      <c r="S311" s="16">
        <v>515.6099</v>
      </c>
      <c r="T311" s="16">
        <v>6.1207</v>
      </c>
      <c r="U311" s="16">
        <v>3.1327</v>
      </c>
      <c r="V311" s="16">
        <v>0</v>
      </c>
      <c r="W311" s="16">
        <v>0</v>
      </c>
      <c r="X311" s="16">
        <v>0</v>
      </c>
      <c r="Y311" s="16">
        <v>0</v>
      </c>
      <c r="Z311" s="16">
        <v>0</v>
      </c>
      <c r="AE311" s="103">
        <f t="shared" si="89"/>
        <v>-2.1600499167107e-12</v>
      </c>
      <c r="AF311" s="103">
        <f t="shared" si="90"/>
        <v>0</v>
      </c>
      <c r="AG311" s="103">
        <f t="shared" si="91"/>
        <v>0</v>
      </c>
      <c r="AH311" s="103">
        <f t="shared" si="92"/>
        <v>0</v>
      </c>
      <c r="AI311" s="103">
        <f t="shared" si="93"/>
        <v>-5.77315972805081e-14</v>
      </c>
      <c r="AJ311" s="103">
        <f t="shared" si="94"/>
        <v>0</v>
      </c>
    </row>
    <row r="312" spans="4:36">
      <c r="D312" s="16" t="s">
        <v>861</v>
      </c>
      <c r="E312" s="16">
        <v>10971.6799</v>
      </c>
      <c r="F312" s="16">
        <v>9181.8679</v>
      </c>
      <c r="G312" s="16">
        <v>6486.1602</v>
      </c>
      <c r="H312" s="16">
        <v>2695.7077</v>
      </c>
      <c r="I312" s="16">
        <v>0</v>
      </c>
      <c r="J312" s="16">
        <v>1105.8798</v>
      </c>
      <c r="K312" s="16">
        <v>0</v>
      </c>
      <c r="L312" s="16">
        <v>95.8485</v>
      </c>
      <c r="M312" s="16">
        <v>1010.0313</v>
      </c>
      <c r="N312" s="16">
        <v>373.4279</v>
      </c>
      <c r="O312" s="16">
        <v>373.4279</v>
      </c>
      <c r="P312" s="16">
        <v>0</v>
      </c>
      <c r="Q312" s="16">
        <v>2.2992</v>
      </c>
      <c r="R312" s="16">
        <v>236.4665</v>
      </c>
      <c r="S312" s="16">
        <v>143.2331</v>
      </c>
      <c r="T312" s="16">
        <v>0</v>
      </c>
      <c r="U312" s="16">
        <v>93.2334</v>
      </c>
      <c r="V312" s="16">
        <v>69.8435</v>
      </c>
      <c r="W312" s="16">
        <v>51.3257</v>
      </c>
      <c r="X312" s="16">
        <v>0</v>
      </c>
      <c r="Y312" s="16">
        <v>18.5178</v>
      </c>
      <c r="Z312" s="16">
        <v>1.8951</v>
      </c>
      <c r="AE312" s="103">
        <f t="shared" si="89"/>
        <v>-5.86197757002083e-14</v>
      </c>
      <c r="AF312" s="103">
        <f t="shared" si="90"/>
        <v>0</v>
      </c>
      <c r="AG312" s="103">
        <f t="shared" si="91"/>
        <v>0</v>
      </c>
      <c r="AH312" s="103">
        <f t="shared" si="92"/>
        <v>0</v>
      </c>
      <c r="AI312" s="103">
        <f t="shared" si="93"/>
        <v>0</v>
      </c>
      <c r="AJ312" s="103">
        <f t="shared" si="94"/>
        <v>0</v>
      </c>
    </row>
    <row r="313" spans="4:36">
      <c r="D313" s="16" t="s">
        <v>862</v>
      </c>
      <c r="E313" s="16">
        <v>816.945</v>
      </c>
      <c r="F313" s="16">
        <v>743.5198</v>
      </c>
      <c r="G313" s="16">
        <v>742.7895</v>
      </c>
      <c r="H313" s="16">
        <v>0.7303</v>
      </c>
      <c r="I313" s="16">
        <v>0</v>
      </c>
      <c r="J313" s="16">
        <v>1.8576</v>
      </c>
      <c r="K313" s="16">
        <v>0</v>
      </c>
      <c r="L313" s="16">
        <v>0</v>
      </c>
      <c r="M313" s="16">
        <v>1.8576</v>
      </c>
      <c r="N313" s="16">
        <v>61.6185</v>
      </c>
      <c r="O313" s="16">
        <v>61.6185</v>
      </c>
      <c r="P313" s="16">
        <v>0</v>
      </c>
      <c r="Q313" s="16">
        <v>0</v>
      </c>
      <c r="R313" s="16">
        <v>9.9491</v>
      </c>
      <c r="S313" s="16">
        <v>2.6632</v>
      </c>
      <c r="T313" s="16">
        <v>0</v>
      </c>
      <c r="U313" s="16">
        <v>7.2859</v>
      </c>
      <c r="V313" s="16">
        <v>0</v>
      </c>
      <c r="W313" s="16">
        <v>0</v>
      </c>
      <c r="X313" s="16">
        <v>0</v>
      </c>
      <c r="Y313" s="16">
        <v>0</v>
      </c>
      <c r="Z313" s="16">
        <v>0</v>
      </c>
      <c r="AE313" s="103">
        <f t="shared" si="89"/>
        <v>1.59872115546023e-14</v>
      </c>
      <c r="AF313" s="103">
        <f t="shared" si="90"/>
        <v>5.6621374255883e-14</v>
      </c>
      <c r="AG313" s="103">
        <f t="shared" si="91"/>
        <v>0</v>
      </c>
      <c r="AH313" s="103">
        <f t="shared" si="92"/>
        <v>0</v>
      </c>
      <c r="AI313" s="103">
        <f t="shared" si="93"/>
        <v>0</v>
      </c>
      <c r="AJ313" s="103">
        <f t="shared" si="94"/>
        <v>0</v>
      </c>
    </row>
    <row r="314" spans="4:36">
      <c r="D314" s="16" t="s">
        <v>863</v>
      </c>
      <c r="E314" s="16">
        <v>13824.5026</v>
      </c>
      <c r="F314" s="16">
        <v>12100.5119</v>
      </c>
      <c r="G314" s="16">
        <v>11354.461</v>
      </c>
      <c r="H314" s="16">
        <v>746.0509</v>
      </c>
      <c r="I314" s="16">
        <v>13.4075</v>
      </c>
      <c r="J314" s="16">
        <v>674.5504</v>
      </c>
      <c r="K314" s="16">
        <v>346.9382</v>
      </c>
      <c r="L314" s="16">
        <v>14.3017</v>
      </c>
      <c r="M314" s="16">
        <v>313.3105</v>
      </c>
      <c r="N314" s="16">
        <v>621.7372</v>
      </c>
      <c r="O314" s="16">
        <v>619.0109</v>
      </c>
      <c r="P314" s="16">
        <v>2.7263</v>
      </c>
      <c r="Q314" s="16">
        <v>0.8933</v>
      </c>
      <c r="R314" s="16">
        <v>279.8804</v>
      </c>
      <c r="S314" s="16">
        <v>241.1358</v>
      </c>
      <c r="T314" s="16">
        <v>5.6717</v>
      </c>
      <c r="U314" s="16">
        <v>33.0729</v>
      </c>
      <c r="V314" s="16">
        <v>124.4025</v>
      </c>
      <c r="W314" s="16">
        <v>112.2386</v>
      </c>
      <c r="X314" s="16">
        <v>0</v>
      </c>
      <c r="Y314" s="16">
        <v>12.1639</v>
      </c>
      <c r="Z314" s="16">
        <v>9.1194</v>
      </c>
      <c r="AE314" s="103">
        <f t="shared" si="89"/>
        <v>3.64153152077051e-13</v>
      </c>
      <c r="AF314" s="103">
        <f t="shared" si="90"/>
        <v>0</v>
      </c>
      <c r="AG314" s="103">
        <f t="shared" si="91"/>
        <v>0</v>
      </c>
      <c r="AH314" s="103">
        <f t="shared" si="92"/>
        <v>3.73034936274053e-14</v>
      </c>
      <c r="AI314" s="103">
        <f t="shared" si="93"/>
        <v>0</v>
      </c>
      <c r="AJ314" s="103">
        <f t="shared" si="94"/>
        <v>0</v>
      </c>
    </row>
    <row r="315" spans="4:36">
      <c r="D315" s="16" t="s">
        <v>864</v>
      </c>
      <c r="E315" s="16">
        <v>85430.0784</v>
      </c>
      <c r="F315" s="16">
        <v>68308.6274999999</v>
      </c>
      <c r="G315" s="16">
        <v>63603.9804999999</v>
      </c>
      <c r="H315" s="16">
        <v>4704.647</v>
      </c>
      <c r="I315" s="16">
        <v>25.9187</v>
      </c>
      <c r="J315" s="16">
        <v>3758.6606</v>
      </c>
      <c r="K315" s="16">
        <v>1054.7759</v>
      </c>
      <c r="L315" s="16">
        <v>117.5138</v>
      </c>
      <c r="M315" s="16">
        <v>2586.3709</v>
      </c>
      <c r="N315" s="16">
        <v>8733.2583</v>
      </c>
      <c r="O315" s="16">
        <v>8733.2583</v>
      </c>
      <c r="P315" s="16">
        <v>0</v>
      </c>
      <c r="Q315" s="16">
        <v>567.5341</v>
      </c>
      <c r="R315" s="16">
        <v>2999.1192</v>
      </c>
      <c r="S315" s="16">
        <v>2144.3475</v>
      </c>
      <c r="T315" s="16">
        <v>31.9216</v>
      </c>
      <c r="U315" s="16">
        <v>822.8501</v>
      </c>
      <c r="V315" s="16">
        <v>1020.7228</v>
      </c>
      <c r="W315" s="16">
        <v>720.6377</v>
      </c>
      <c r="X315" s="16">
        <v>6.1278</v>
      </c>
      <c r="Y315" s="16">
        <v>293.9573</v>
      </c>
      <c r="Z315" s="16">
        <v>16.2372</v>
      </c>
      <c r="AE315" s="103">
        <f t="shared" si="89"/>
        <v>1.00840225059073e-10</v>
      </c>
      <c r="AF315" s="103">
        <f t="shared" si="90"/>
        <v>0</v>
      </c>
      <c r="AG315" s="103">
        <f t="shared" si="91"/>
        <v>0</v>
      </c>
      <c r="AH315" s="103">
        <f t="shared" si="92"/>
        <v>0</v>
      </c>
      <c r="AI315" s="103">
        <f t="shared" si="93"/>
        <v>0</v>
      </c>
      <c r="AJ315" s="103">
        <f t="shared" si="94"/>
        <v>0</v>
      </c>
    </row>
    <row r="316" spans="3:58">
      <c r="C316" s="16" t="s">
        <v>865</v>
      </c>
      <c r="D316" s="16" t="s">
        <v>88</v>
      </c>
      <c r="E316" s="16">
        <v>5702.9046</v>
      </c>
      <c r="F316" s="16">
        <v>4254.2589</v>
      </c>
      <c r="G316" s="16">
        <v>4004.5674</v>
      </c>
      <c r="H316" s="16">
        <v>249.6915</v>
      </c>
      <c r="I316" s="16">
        <v>17.7554</v>
      </c>
      <c r="J316" s="16">
        <v>615.367</v>
      </c>
      <c r="K316" s="16">
        <v>399.569</v>
      </c>
      <c r="L316" s="16">
        <v>70.2363999999999</v>
      </c>
      <c r="M316" s="16">
        <v>145.5616</v>
      </c>
      <c r="N316" s="16">
        <v>403.0688</v>
      </c>
      <c r="O316" s="16">
        <v>403.0688</v>
      </c>
      <c r="P316" s="16">
        <v>0</v>
      </c>
      <c r="Q316" s="16">
        <v>42.2766</v>
      </c>
      <c r="R316" s="16">
        <v>317.048</v>
      </c>
      <c r="S316" s="16">
        <v>314.706</v>
      </c>
      <c r="T316" s="16">
        <v>0</v>
      </c>
      <c r="U316" s="16">
        <v>2.342</v>
      </c>
      <c r="V316" s="16">
        <v>48.5009</v>
      </c>
      <c r="W316" s="16">
        <v>15.9647</v>
      </c>
      <c r="X316" s="16">
        <v>0</v>
      </c>
      <c r="Y316" s="16">
        <v>32.5362</v>
      </c>
      <c r="Z316" s="16">
        <v>4.629</v>
      </c>
      <c r="AE316" s="103">
        <f t="shared" si="89"/>
        <v>0</v>
      </c>
      <c r="AF316" s="103">
        <f t="shared" si="90"/>
        <v>0</v>
      </c>
      <c r="AG316" s="103">
        <f t="shared" si="91"/>
        <v>0</v>
      </c>
      <c r="AH316" s="103">
        <f t="shared" si="92"/>
        <v>0</v>
      </c>
      <c r="AI316" s="103">
        <f t="shared" si="93"/>
        <v>-1.55431223447522e-14</v>
      </c>
      <c r="AJ316" s="103">
        <f t="shared" si="94"/>
        <v>0</v>
      </c>
      <c r="AK316" s="16">
        <f t="shared" ref="AK316:BF316" si="98">E316-SUM(E317:E321)</f>
        <v>0</v>
      </c>
      <c r="AL316" s="16">
        <f t="shared" si="98"/>
        <v>0</v>
      </c>
      <c r="AM316" s="16">
        <f t="shared" si="98"/>
        <v>0</v>
      </c>
      <c r="AN316" s="16">
        <f t="shared" si="98"/>
        <v>0</v>
      </c>
      <c r="AO316" s="16">
        <f t="shared" si="98"/>
        <v>0</v>
      </c>
      <c r="AP316" s="16">
        <f t="shared" si="98"/>
        <v>0</v>
      </c>
      <c r="AQ316" s="16">
        <f t="shared" si="98"/>
        <v>0</v>
      </c>
      <c r="AR316" s="16">
        <f t="shared" si="98"/>
        <v>0</v>
      </c>
      <c r="AS316" s="16">
        <f t="shared" si="98"/>
        <v>0</v>
      </c>
      <c r="AT316" s="16">
        <f t="shared" si="98"/>
        <v>0</v>
      </c>
      <c r="AU316" s="16">
        <f t="shared" si="98"/>
        <v>0</v>
      </c>
      <c r="AV316" s="16">
        <f t="shared" si="98"/>
        <v>0</v>
      </c>
      <c r="AW316" s="16">
        <f t="shared" si="98"/>
        <v>0</v>
      </c>
      <c r="AX316" s="16">
        <f t="shared" si="98"/>
        <v>0</v>
      </c>
      <c r="AY316" s="16">
        <f t="shared" si="98"/>
        <v>0</v>
      </c>
      <c r="AZ316" s="16">
        <f t="shared" si="98"/>
        <v>0</v>
      </c>
      <c r="BA316" s="16">
        <f t="shared" si="98"/>
        <v>0</v>
      </c>
      <c r="BB316" s="16">
        <f t="shared" si="98"/>
        <v>0</v>
      </c>
      <c r="BC316" s="16">
        <f t="shared" si="98"/>
        <v>0</v>
      </c>
      <c r="BD316" s="16">
        <f t="shared" si="98"/>
        <v>0</v>
      </c>
      <c r="BE316" s="16">
        <f t="shared" si="98"/>
        <v>0</v>
      </c>
      <c r="BF316" s="16">
        <f t="shared" si="98"/>
        <v>0</v>
      </c>
    </row>
    <row r="317" spans="4:36">
      <c r="D317" s="16" t="s">
        <v>860</v>
      </c>
      <c r="E317" s="16">
        <v>1951.0929</v>
      </c>
      <c r="F317" s="16">
        <v>1641.3761</v>
      </c>
      <c r="G317" s="16">
        <v>1538.0037</v>
      </c>
      <c r="H317" s="16">
        <v>103.3724</v>
      </c>
      <c r="I317" s="16">
        <v>2.1747</v>
      </c>
      <c r="J317" s="16">
        <v>57.4498</v>
      </c>
      <c r="K317" s="16">
        <v>0</v>
      </c>
      <c r="L317" s="16">
        <v>5.9894</v>
      </c>
      <c r="M317" s="16">
        <v>51.4604</v>
      </c>
      <c r="N317" s="16">
        <v>143.0302</v>
      </c>
      <c r="O317" s="16">
        <v>143.0302</v>
      </c>
      <c r="P317" s="16">
        <v>0</v>
      </c>
      <c r="Q317" s="16">
        <v>0</v>
      </c>
      <c r="R317" s="16">
        <v>107.0621</v>
      </c>
      <c r="S317" s="16">
        <v>107.0621</v>
      </c>
      <c r="T317" s="16">
        <v>0</v>
      </c>
      <c r="U317" s="16">
        <v>0</v>
      </c>
      <c r="V317" s="16">
        <v>0</v>
      </c>
      <c r="W317" s="16">
        <v>0</v>
      </c>
      <c r="X317" s="16">
        <v>0</v>
      </c>
      <c r="Y317" s="16">
        <v>0</v>
      </c>
      <c r="Z317" s="16">
        <v>0</v>
      </c>
      <c r="AE317" s="103">
        <f t="shared" si="89"/>
        <v>1.56319401867222e-13</v>
      </c>
      <c r="AF317" s="103">
        <f t="shared" si="90"/>
        <v>0</v>
      </c>
      <c r="AG317" s="103">
        <f t="shared" si="91"/>
        <v>0</v>
      </c>
      <c r="AH317" s="103">
        <f t="shared" si="92"/>
        <v>0</v>
      </c>
      <c r="AI317" s="103">
        <f t="shared" si="93"/>
        <v>0</v>
      </c>
      <c r="AJ317" s="103">
        <f t="shared" si="94"/>
        <v>0</v>
      </c>
    </row>
    <row r="318" spans="4:36">
      <c r="D318" s="16" t="s">
        <v>861</v>
      </c>
      <c r="E318" s="16">
        <v>565.2664</v>
      </c>
      <c r="F318" s="16">
        <v>490.4957</v>
      </c>
      <c r="G318" s="16">
        <v>396.2855</v>
      </c>
      <c r="H318" s="16">
        <v>94.2102</v>
      </c>
      <c r="I318" s="16">
        <v>0</v>
      </c>
      <c r="J318" s="16">
        <v>30.5233</v>
      </c>
      <c r="K318" s="16">
        <v>0</v>
      </c>
      <c r="L318" s="16">
        <v>23.9142</v>
      </c>
      <c r="M318" s="16">
        <v>6.6091</v>
      </c>
      <c r="N318" s="16">
        <v>19.0961</v>
      </c>
      <c r="O318" s="16">
        <v>19.0961</v>
      </c>
      <c r="P318" s="16">
        <v>0</v>
      </c>
      <c r="Q318" s="16">
        <v>2.2992</v>
      </c>
      <c r="R318" s="16">
        <v>15.7991</v>
      </c>
      <c r="S318" s="16">
        <v>15.7991</v>
      </c>
      <c r="T318" s="16">
        <v>0</v>
      </c>
      <c r="U318" s="16">
        <v>0</v>
      </c>
      <c r="V318" s="16">
        <v>6.9599</v>
      </c>
      <c r="W318" s="16">
        <v>0</v>
      </c>
      <c r="X318" s="16">
        <v>0</v>
      </c>
      <c r="Y318" s="16">
        <v>6.9599</v>
      </c>
      <c r="Z318" s="16">
        <v>0.0931</v>
      </c>
      <c r="AE318" s="103">
        <f t="shared" si="89"/>
        <v>-2.17603712826531e-14</v>
      </c>
      <c r="AF318" s="103">
        <f t="shared" si="90"/>
        <v>0</v>
      </c>
      <c r="AG318" s="103">
        <f t="shared" si="91"/>
        <v>0</v>
      </c>
      <c r="AH318" s="103">
        <f t="shared" si="92"/>
        <v>0</v>
      </c>
      <c r="AI318" s="103">
        <f t="shared" si="93"/>
        <v>0</v>
      </c>
      <c r="AJ318" s="103">
        <f t="shared" si="94"/>
        <v>0</v>
      </c>
    </row>
    <row r="319" spans="4:36">
      <c r="D319" s="16" t="s">
        <v>862</v>
      </c>
      <c r="E319" s="16">
        <v>197.7402</v>
      </c>
      <c r="F319" s="16">
        <v>195.077</v>
      </c>
      <c r="G319" s="16">
        <v>194.3467</v>
      </c>
      <c r="H319" s="16">
        <v>0.7303</v>
      </c>
      <c r="I319" s="16">
        <v>0</v>
      </c>
      <c r="J319" s="16">
        <v>0</v>
      </c>
      <c r="K319" s="16">
        <v>0</v>
      </c>
      <c r="L319" s="16">
        <v>0</v>
      </c>
      <c r="M319" s="16">
        <v>0</v>
      </c>
      <c r="N319" s="16">
        <v>0</v>
      </c>
      <c r="O319" s="16">
        <v>0</v>
      </c>
      <c r="P319" s="16">
        <v>0</v>
      </c>
      <c r="Q319" s="16">
        <v>0</v>
      </c>
      <c r="R319" s="16">
        <v>2.6632</v>
      </c>
      <c r="S319" s="16">
        <v>2.6632</v>
      </c>
      <c r="T319" s="16">
        <v>0</v>
      </c>
      <c r="U319" s="16">
        <v>0</v>
      </c>
      <c r="V319" s="16">
        <v>0</v>
      </c>
      <c r="W319" s="16">
        <v>0</v>
      </c>
      <c r="X319" s="16">
        <v>0</v>
      </c>
      <c r="Y319" s="16">
        <v>0</v>
      </c>
      <c r="Z319" s="16">
        <v>0</v>
      </c>
      <c r="AE319" s="103">
        <f t="shared" si="89"/>
        <v>-1.06581410364015e-14</v>
      </c>
      <c r="AF319" s="103">
        <f t="shared" si="90"/>
        <v>0</v>
      </c>
      <c r="AG319" s="103">
        <f t="shared" si="91"/>
        <v>0</v>
      </c>
      <c r="AH319" s="103">
        <f t="shared" si="92"/>
        <v>0</v>
      </c>
      <c r="AI319" s="103">
        <f t="shared" si="93"/>
        <v>0</v>
      </c>
      <c r="AJ319" s="103">
        <f t="shared" si="94"/>
        <v>0</v>
      </c>
    </row>
    <row r="320" spans="4:36">
      <c r="D320" s="16" t="s">
        <v>863</v>
      </c>
      <c r="E320" s="16">
        <v>182.1555</v>
      </c>
      <c r="F320" s="16">
        <v>132.829</v>
      </c>
      <c r="G320" s="16">
        <v>127.9715</v>
      </c>
      <c r="H320" s="16">
        <v>4.8575</v>
      </c>
      <c r="I320" s="16">
        <v>0</v>
      </c>
      <c r="J320" s="16">
        <v>33.7574</v>
      </c>
      <c r="K320" s="16">
        <v>27.3747</v>
      </c>
      <c r="L320" s="16">
        <v>0</v>
      </c>
      <c r="M320" s="16">
        <v>6.3827</v>
      </c>
      <c r="N320" s="16">
        <v>13.5733</v>
      </c>
      <c r="O320" s="16">
        <v>13.5733</v>
      </c>
      <c r="P320" s="16">
        <v>0</v>
      </c>
      <c r="Q320" s="16">
        <v>0</v>
      </c>
      <c r="R320" s="16">
        <v>1.9958</v>
      </c>
      <c r="S320" s="16">
        <v>1.9958</v>
      </c>
      <c r="T320" s="16">
        <v>0</v>
      </c>
      <c r="U320" s="16">
        <v>0</v>
      </c>
      <c r="V320" s="16">
        <v>0</v>
      </c>
      <c r="W320" s="16">
        <v>0</v>
      </c>
      <c r="X320" s="16">
        <v>0</v>
      </c>
      <c r="Y320" s="16">
        <v>0</v>
      </c>
      <c r="Z320" s="16">
        <v>0</v>
      </c>
      <c r="AE320" s="103">
        <f t="shared" si="89"/>
        <v>-1.50990331349021e-14</v>
      </c>
      <c r="AF320" s="103">
        <f t="shared" si="90"/>
        <v>0</v>
      </c>
      <c r="AG320" s="103">
        <f t="shared" si="91"/>
        <v>0</v>
      </c>
      <c r="AH320" s="103">
        <f t="shared" si="92"/>
        <v>0</v>
      </c>
      <c r="AI320" s="103">
        <f t="shared" si="93"/>
        <v>0</v>
      </c>
      <c r="AJ320" s="103">
        <f t="shared" si="94"/>
        <v>0</v>
      </c>
    </row>
    <row r="321" spans="4:36">
      <c r="D321" s="16" t="s">
        <v>864</v>
      </c>
      <c r="E321" s="16">
        <v>2806.6496</v>
      </c>
      <c r="F321" s="16">
        <v>1794.4811</v>
      </c>
      <c r="G321" s="16">
        <v>1747.96</v>
      </c>
      <c r="H321" s="16">
        <v>46.5211</v>
      </c>
      <c r="I321" s="16">
        <v>15.5807</v>
      </c>
      <c r="J321" s="16">
        <v>493.6365</v>
      </c>
      <c r="K321" s="16">
        <v>372.1943</v>
      </c>
      <c r="L321" s="16">
        <v>40.3328</v>
      </c>
      <c r="M321" s="16">
        <v>81.1094</v>
      </c>
      <c r="N321" s="16">
        <v>227.3692</v>
      </c>
      <c r="O321" s="16">
        <v>227.3692</v>
      </c>
      <c r="P321" s="16">
        <v>0</v>
      </c>
      <c r="Q321" s="16">
        <v>39.9774</v>
      </c>
      <c r="R321" s="16">
        <v>189.5278</v>
      </c>
      <c r="S321" s="16">
        <v>187.1858</v>
      </c>
      <c r="T321" s="16">
        <v>0</v>
      </c>
      <c r="U321" s="16">
        <v>2.342</v>
      </c>
      <c r="V321" s="16">
        <v>41.541</v>
      </c>
      <c r="W321" s="16">
        <v>15.9647</v>
      </c>
      <c r="X321" s="16">
        <v>0</v>
      </c>
      <c r="Y321" s="16">
        <v>25.5763</v>
      </c>
      <c r="Z321" s="16">
        <v>4.5359</v>
      </c>
      <c r="AE321" s="103">
        <f t="shared" si="89"/>
        <v>1.84741111297626e-13</v>
      </c>
      <c r="AF321" s="103">
        <f t="shared" si="90"/>
        <v>-6.3948846218409e-14</v>
      </c>
      <c r="AG321" s="103">
        <f t="shared" si="91"/>
        <v>0</v>
      </c>
      <c r="AH321" s="103">
        <f t="shared" si="92"/>
        <v>0</v>
      </c>
      <c r="AI321" s="103">
        <f t="shared" si="93"/>
        <v>1.28785870856518e-14</v>
      </c>
      <c r="AJ321" s="103">
        <f t="shared" si="94"/>
        <v>0</v>
      </c>
    </row>
    <row r="322" spans="3:58">
      <c r="C322" s="16" t="s">
        <v>866</v>
      </c>
      <c r="D322" s="16" t="s">
        <v>88</v>
      </c>
      <c r="E322" s="16">
        <v>33842.9729</v>
      </c>
      <c r="F322" s="16">
        <v>28590.9017</v>
      </c>
      <c r="G322" s="16">
        <v>25540.7715</v>
      </c>
      <c r="H322" s="16">
        <v>3050.1302</v>
      </c>
      <c r="I322" s="16">
        <v>17.5745</v>
      </c>
      <c r="J322" s="16">
        <v>1829.947</v>
      </c>
      <c r="K322" s="16">
        <v>585.6264</v>
      </c>
      <c r="L322" s="16">
        <v>228.2466</v>
      </c>
      <c r="M322" s="16">
        <v>1016.074</v>
      </c>
      <c r="N322" s="16">
        <v>2271.7509</v>
      </c>
      <c r="O322" s="16">
        <v>2271.7509</v>
      </c>
      <c r="P322" s="16">
        <v>0</v>
      </c>
      <c r="Q322" s="16">
        <v>57.858</v>
      </c>
      <c r="R322" s="16">
        <v>950.4318</v>
      </c>
      <c r="S322" s="16">
        <v>799.2531</v>
      </c>
      <c r="T322" s="16">
        <v>7.4725</v>
      </c>
      <c r="U322" s="16">
        <v>143.7062</v>
      </c>
      <c r="V322" s="16">
        <v>121.4236</v>
      </c>
      <c r="W322" s="16">
        <v>50.0512</v>
      </c>
      <c r="X322" s="16">
        <v>0</v>
      </c>
      <c r="Y322" s="16">
        <v>71.3724</v>
      </c>
      <c r="Z322" s="16">
        <v>3.0854</v>
      </c>
      <c r="AE322" s="103">
        <f t="shared" si="89"/>
        <v>2.35900188272353e-12</v>
      </c>
      <c r="AF322" s="103">
        <f t="shared" si="90"/>
        <v>0</v>
      </c>
      <c r="AG322" s="103">
        <f t="shared" si="91"/>
        <v>0</v>
      </c>
      <c r="AH322" s="103">
        <f t="shared" si="92"/>
        <v>0</v>
      </c>
      <c r="AI322" s="103">
        <f t="shared" si="93"/>
        <v>0</v>
      </c>
      <c r="AJ322" s="103">
        <f t="shared" si="94"/>
        <v>0</v>
      </c>
      <c r="AK322" s="16">
        <f t="shared" ref="AK322:BF322" si="99">E322-SUM(E323:E327)</f>
        <v>0</v>
      </c>
      <c r="AL322" s="16">
        <f t="shared" si="99"/>
        <v>0</v>
      </c>
      <c r="AM322" s="16">
        <f t="shared" si="99"/>
        <v>0</v>
      </c>
      <c r="AN322" s="16">
        <f t="shared" si="99"/>
        <v>0</v>
      </c>
      <c r="AO322" s="16">
        <f t="shared" si="99"/>
        <v>0</v>
      </c>
      <c r="AP322" s="16">
        <f t="shared" si="99"/>
        <v>0</v>
      </c>
      <c r="AQ322" s="16">
        <f t="shared" si="99"/>
        <v>0</v>
      </c>
      <c r="AR322" s="16">
        <f t="shared" si="99"/>
        <v>0</v>
      </c>
      <c r="AS322" s="16">
        <f t="shared" si="99"/>
        <v>0</v>
      </c>
      <c r="AT322" s="16">
        <f t="shared" si="99"/>
        <v>0</v>
      </c>
      <c r="AU322" s="16">
        <f t="shared" si="99"/>
        <v>0</v>
      </c>
      <c r="AV322" s="16">
        <f t="shared" si="99"/>
        <v>0</v>
      </c>
      <c r="AW322" s="16">
        <f t="shared" si="99"/>
        <v>0</v>
      </c>
      <c r="AX322" s="16">
        <f t="shared" si="99"/>
        <v>0</v>
      </c>
      <c r="AY322" s="16">
        <f t="shared" si="99"/>
        <v>0</v>
      </c>
      <c r="AZ322" s="16">
        <f t="shared" si="99"/>
        <v>0</v>
      </c>
      <c r="BA322" s="16">
        <f t="shared" si="99"/>
        <v>0</v>
      </c>
      <c r="BB322" s="16">
        <f t="shared" si="99"/>
        <v>0</v>
      </c>
      <c r="BC322" s="16">
        <f t="shared" si="99"/>
        <v>0</v>
      </c>
      <c r="BD322" s="16">
        <f t="shared" si="99"/>
        <v>0</v>
      </c>
      <c r="BE322" s="16">
        <f t="shared" si="99"/>
        <v>0</v>
      </c>
      <c r="BF322" s="16">
        <f t="shared" si="99"/>
        <v>0</v>
      </c>
    </row>
    <row r="323" spans="4:36">
      <c r="D323" s="16" t="s">
        <v>860</v>
      </c>
      <c r="E323" s="16">
        <v>8505.3071</v>
      </c>
      <c r="F323" s="16">
        <v>7523.2242</v>
      </c>
      <c r="G323" s="16">
        <v>6289.7527</v>
      </c>
      <c r="H323" s="16">
        <v>1233.4715</v>
      </c>
      <c r="I323" s="16">
        <v>2.6488</v>
      </c>
      <c r="J323" s="16">
        <v>410.0657</v>
      </c>
      <c r="K323" s="16">
        <v>0</v>
      </c>
      <c r="L323" s="16">
        <v>139.1971</v>
      </c>
      <c r="M323" s="16">
        <v>270.8686</v>
      </c>
      <c r="N323" s="16">
        <v>306.8681</v>
      </c>
      <c r="O323" s="16">
        <v>306.8681</v>
      </c>
      <c r="P323" s="16">
        <v>0</v>
      </c>
      <c r="Q323" s="16">
        <v>0</v>
      </c>
      <c r="R323" s="16">
        <v>262.5003</v>
      </c>
      <c r="S323" s="16">
        <v>260.7814</v>
      </c>
      <c r="T323" s="16">
        <v>0</v>
      </c>
      <c r="U323" s="16">
        <v>1.7189</v>
      </c>
      <c r="V323" s="16">
        <v>0</v>
      </c>
      <c r="W323" s="16">
        <v>0</v>
      </c>
      <c r="X323" s="16">
        <v>0</v>
      </c>
      <c r="Y323" s="16">
        <v>0</v>
      </c>
      <c r="Z323" s="16">
        <v>0</v>
      </c>
      <c r="AE323" s="103">
        <f t="shared" si="89"/>
        <v>2.8421709430404e-13</v>
      </c>
      <c r="AF323" s="103">
        <f t="shared" si="90"/>
        <v>0</v>
      </c>
      <c r="AG323" s="103">
        <f t="shared" si="91"/>
        <v>0</v>
      </c>
      <c r="AH323" s="103">
        <f t="shared" si="92"/>
        <v>0</v>
      </c>
      <c r="AI323" s="103">
        <f t="shared" si="93"/>
        <v>-3.77475828372553e-14</v>
      </c>
      <c r="AJ323" s="103">
        <f t="shared" si="94"/>
        <v>0</v>
      </c>
    </row>
    <row r="324" spans="4:36">
      <c r="D324" s="16" t="s">
        <v>861</v>
      </c>
      <c r="E324" s="16">
        <v>4261.4323</v>
      </c>
      <c r="F324" s="16">
        <v>3616.0952</v>
      </c>
      <c r="G324" s="16">
        <v>2754.4968</v>
      </c>
      <c r="H324" s="16">
        <v>861.5984</v>
      </c>
      <c r="I324" s="16">
        <v>0</v>
      </c>
      <c r="J324" s="16">
        <v>349.3937</v>
      </c>
      <c r="K324" s="16">
        <v>0</v>
      </c>
      <c r="L324" s="16">
        <v>69.9525</v>
      </c>
      <c r="M324" s="16">
        <v>279.4412</v>
      </c>
      <c r="N324" s="16">
        <v>69.8674</v>
      </c>
      <c r="O324" s="16">
        <v>69.8674</v>
      </c>
      <c r="P324" s="16">
        <v>0</v>
      </c>
      <c r="Q324" s="16">
        <v>0</v>
      </c>
      <c r="R324" s="16">
        <v>178.3123</v>
      </c>
      <c r="S324" s="16">
        <v>102.7543</v>
      </c>
      <c r="T324" s="16">
        <v>0</v>
      </c>
      <c r="U324" s="16">
        <v>75.558</v>
      </c>
      <c r="V324" s="16">
        <v>45.9617</v>
      </c>
      <c r="W324" s="16">
        <v>34.526</v>
      </c>
      <c r="X324" s="16">
        <v>0</v>
      </c>
      <c r="Y324" s="16">
        <v>11.4357</v>
      </c>
      <c r="Z324" s="16">
        <v>1.802</v>
      </c>
      <c r="AE324" s="103">
        <f t="shared" si="89"/>
        <v>1.70086167372574e-13</v>
      </c>
      <c r="AF324" s="103">
        <f t="shared" si="90"/>
        <v>0</v>
      </c>
      <c r="AG324" s="103">
        <f t="shared" si="91"/>
        <v>0</v>
      </c>
      <c r="AH324" s="103">
        <f t="shared" si="92"/>
        <v>0</v>
      </c>
      <c r="AI324" s="103">
        <f t="shared" si="93"/>
        <v>0</v>
      </c>
      <c r="AJ324" s="103">
        <f t="shared" si="94"/>
        <v>0</v>
      </c>
    </row>
    <row r="325" spans="4:36">
      <c r="D325" s="16" t="s">
        <v>862</v>
      </c>
      <c r="E325" s="16">
        <v>0</v>
      </c>
      <c r="F325" s="16">
        <v>0</v>
      </c>
      <c r="G325" s="16">
        <v>0</v>
      </c>
      <c r="H325" s="16">
        <v>0</v>
      </c>
      <c r="I325" s="16">
        <v>0</v>
      </c>
      <c r="J325" s="16">
        <v>0</v>
      </c>
      <c r="K325" s="16">
        <v>0</v>
      </c>
      <c r="L325" s="16">
        <v>0</v>
      </c>
      <c r="M325" s="16">
        <v>0</v>
      </c>
      <c r="N325" s="16">
        <v>0</v>
      </c>
      <c r="O325" s="16">
        <v>0</v>
      </c>
      <c r="P325" s="16">
        <v>0</v>
      </c>
      <c r="Q325" s="16">
        <v>0</v>
      </c>
      <c r="R325" s="16">
        <v>0</v>
      </c>
      <c r="S325" s="16">
        <v>0</v>
      </c>
      <c r="T325" s="16">
        <v>0</v>
      </c>
      <c r="U325" s="16">
        <v>0</v>
      </c>
      <c r="V325" s="16">
        <v>0</v>
      </c>
      <c r="W325" s="16">
        <v>0</v>
      </c>
      <c r="X325" s="16">
        <v>0</v>
      </c>
      <c r="Y325" s="16">
        <v>0</v>
      </c>
      <c r="Z325" s="16">
        <v>0</v>
      </c>
      <c r="AE325" s="103">
        <f t="shared" si="89"/>
        <v>0</v>
      </c>
      <c r="AF325" s="103">
        <f t="shared" si="90"/>
        <v>0</v>
      </c>
      <c r="AG325" s="103">
        <f t="shared" si="91"/>
        <v>0</v>
      </c>
      <c r="AH325" s="103">
        <f t="shared" si="92"/>
        <v>0</v>
      </c>
      <c r="AI325" s="103">
        <f t="shared" si="93"/>
        <v>0</v>
      </c>
      <c r="AJ325" s="103">
        <f t="shared" si="94"/>
        <v>0</v>
      </c>
    </row>
    <row r="326" spans="4:36">
      <c r="D326" s="16" t="s">
        <v>863</v>
      </c>
      <c r="E326" s="16">
        <v>7522.7085</v>
      </c>
      <c r="F326" s="16">
        <v>6742.2683</v>
      </c>
      <c r="G326" s="16">
        <v>6193.4774</v>
      </c>
      <c r="H326" s="16">
        <v>548.7909</v>
      </c>
      <c r="I326" s="16">
        <v>13.4075</v>
      </c>
      <c r="J326" s="16">
        <v>551.1992</v>
      </c>
      <c r="K326" s="16">
        <v>297.2999</v>
      </c>
      <c r="L326" s="16">
        <v>8.62899999999996</v>
      </c>
      <c r="M326" s="16">
        <v>245.2703</v>
      </c>
      <c r="N326" s="16">
        <v>49.1302</v>
      </c>
      <c r="O326" s="16">
        <v>49.1302</v>
      </c>
      <c r="P326" s="16">
        <v>0</v>
      </c>
      <c r="Q326" s="16">
        <v>0</v>
      </c>
      <c r="R326" s="16">
        <v>166.7033</v>
      </c>
      <c r="S326" s="16">
        <v>159.9662</v>
      </c>
      <c r="T326" s="16">
        <v>5.6717</v>
      </c>
      <c r="U326" s="16">
        <v>1.0654</v>
      </c>
      <c r="V326" s="16">
        <v>0</v>
      </c>
      <c r="W326" s="16">
        <v>0</v>
      </c>
      <c r="X326" s="16">
        <v>0</v>
      </c>
      <c r="Y326" s="16">
        <v>0</v>
      </c>
      <c r="Z326" s="16">
        <v>0</v>
      </c>
      <c r="AE326" s="103">
        <f t="shared" si="89"/>
        <v>0</v>
      </c>
      <c r="AF326" s="103">
        <f t="shared" si="90"/>
        <v>0</v>
      </c>
      <c r="AG326" s="103">
        <f t="shared" si="91"/>
        <v>0</v>
      </c>
      <c r="AH326" s="103">
        <f t="shared" si="92"/>
        <v>0</v>
      </c>
      <c r="AI326" s="103">
        <f t="shared" si="93"/>
        <v>2.62012633811537e-14</v>
      </c>
      <c r="AJ326" s="103">
        <f t="shared" si="94"/>
        <v>0</v>
      </c>
    </row>
    <row r="327" spans="4:36">
      <c r="D327" s="16" t="s">
        <v>864</v>
      </c>
      <c r="E327" s="16">
        <v>13553.525</v>
      </c>
      <c r="F327" s="16">
        <v>10709.314</v>
      </c>
      <c r="G327" s="16">
        <v>10303.0446</v>
      </c>
      <c r="H327" s="16">
        <v>406.2694</v>
      </c>
      <c r="I327" s="16">
        <v>1.5182</v>
      </c>
      <c r="J327" s="16">
        <v>519.2884</v>
      </c>
      <c r="K327" s="16">
        <v>288.3265</v>
      </c>
      <c r="L327" s="16">
        <v>10.468</v>
      </c>
      <c r="M327" s="16">
        <v>220.4939</v>
      </c>
      <c r="N327" s="16">
        <v>1845.8852</v>
      </c>
      <c r="O327" s="16">
        <v>1845.8852</v>
      </c>
      <c r="P327" s="16">
        <v>0</v>
      </c>
      <c r="Q327" s="16">
        <v>57.858</v>
      </c>
      <c r="R327" s="16">
        <v>342.9159</v>
      </c>
      <c r="S327" s="16">
        <v>275.7512</v>
      </c>
      <c r="T327" s="16">
        <v>1.8008</v>
      </c>
      <c r="U327" s="16">
        <v>65.3639</v>
      </c>
      <c r="V327" s="16">
        <v>75.4619</v>
      </c>
      <c r="W327" s="16">
        <v>15.5252</v>
      </c>
      <c r="X327" s="16">
        <v>0</v>
      </c>
      <c r="Y327" s="16">
        <v>59.9367</v>
      </c>
      <c r="Z327" s="16">
        <v>1.2834</v>
      </c>
      <c r="AE327" s="103">
        <f t="shared" si="89"/>
        <v>-5.18696197104873e-13</v>
      </c>
      <c r="AF327" s="103">
        <f t="shared" si="90"/>
        <v>1.02318153949454e-12</v>
      </c>
      <c r="AG327" s="103">
        <f t="shared" si="91"/>
        <v>0</v>
      </c>
      <c r="AH327" s="103">
        <f t="shared" si="92"/>
        <v>0</v>
      </c>
      <c r="AI327" s="103">
        <f t="shared" si="93"/>
        <v>0</v>
      </c>
      <c r="AJ327" s="103">
        <f t="shared" si="94"/>
        <v>0</v>
      </c>
    </row>
    <row r="328" spans="3:58">
      <c r="C328" s="16" t="s">
        <v>867</v>
      </c>
      <c r="D328" s="16" t="s">
        <v>88</v>
      </c>
      <c r="E328" s="16">
        <v>94911.5399999999</v>
      </c>
      <c r="F328" s="16">
        <v>78773.9172999999</v>
      </c>
      <c r="G328" s="16">
        <v>70631.4961999999</v>
      </c>
      <c r="H328" s="16">
        <v>8142.4211</v>
      </c>
      <c r="I328" s="16">
        <v>13.7108</v>
      </c>
      <c r="J328" s="16">
        <v>3769.5712</v>
      </c>
      <c r="K328" s="16">
        <v>416.5187</v>
      </c>
      <c r="L328" s="16">
        <v>75.4405</v>
      </c>
      <c r="M328" s="16">
        <v>3277.612</v>
      </c>
      <c r="N328" s="16">
        <v>8036.3684</v>
      </c>
      <c r="O328" s="16">
        <v>8033.6421</v>
      </c>
      <c r="P328" s="16">
        <v>2.7263</v>
      </c>
      <c r="Q328" s="16">
        <v>470.592</v>
      </c>
      <c r="R328" s="16">
        <v>2782.7987</v>
      </c>
      <c r="S328" s="16">
        <v>1933.0304</v>
      </c>
      <c r="T328" s="16">
        <v>36.2415</v>
      </c>
      <c r="U328" s="16">
        <v>813.5268</v>
      </c>
      <c r="V328" s="16">
        <v>1045.0443</v>
      </c>
      <c r="W328" s="16">
        <v>818.1861</v>
      </c>
      <c r="X328" s="16">
        <v>6.1278</v>
      </c>
      <c r="Y328" s="16">
        <v>220.7304</v>
      </c>
      <c r="Z328" s="16">
        <v>19.5373</v>
      </c>
      <c r="AE328" s="103">
        <f t="shared" si="89"/>
        <v>5.96855898038484e-12</v>
      </c>
      <c r="AF328" s="103">
        <f t="shared" si="90"/>
        <v>-7.27595761418343e-12</v>
      </c>
      <c r="AG328" s="103">
        <f t="shared" si="91"/>
        <v>0</v>
      </c>
      <c r="AH328" s="103">
        <f t="shared" si="92"/>
        <v>2.64677169070637e-13</v>
      </c>
      <c r="AI328" s="103">
        <f t="shared" si="93"/>
        <v>0</v>
      </c>
      <c r="AJ328" s="103">
        <f t="shared" si="94"/>
        <v>0</v>
      </c>
      <c r="AK328" s="16">
        <f t="shared" ref="AK328:BF328" si="100">E328-SUM(E329:E333)</f>
        <v>0</v>
      </c>
      <c r="AL328" s="16">
        <f t="shared" si="100"/>
        <v>0</v>
      </c>
      <c r="AM328" s="16">
        <f t="shared" si="100"/>
        <v>0</v>
      </c>
      <c r="AN328" s="16">
        <f t="shared" si="100"/>
        <v>0</v>
      </c>
      <c r="AO328" s="16">
        <f t="shared" si="100"/>
        <v>0</v>
      </c>
      <c r="AP328" s="16">
        <f t="shared" si="100"/>
        <v>0</v>
      </c>
      <c r="AQ328" s="16">
        <f t="shared" si="100"/>
        <v>0</v>
      </c>
      <c r="AR328" s="16">
        <f t="shared" si="100"/>
        <v>0</v>
      </c>
      <c r="AS328" s="16">
        <f t="shared" si="100"/>
        <v>0</v>
      </c>
      <c r="AT328" s="16">
        <f t="shared" si="100"/>
        <v>0</v>
      </c>
      <c r="AU328" s="16">
        <f t="shared" si="100"/>
        <v>0</v>
      </c>
      <c r="AV328" s="16">
        <f t="shared" si="100"/>
        <v>0</v>
      </c>
      <c r="AW328" s="16">
        <f t="shared" si="100"/>
        <v>0</v>
      </c>
      <c r="AX328" s="16">
        <f t="shared" si="100"/>
        <v>0</v>
      </c>
      <c r="AY328" s="16">
        <f t="shared" si="100"/>
        <v>0</v>
      </c>
      <c r="AZ328" s="16">
        <f t="shared" si="100"/>
        <v>0</v>
      </c>
      <c r="BA328" s="16">
        <f t="shared" si="100"/>
        <v>0</v>
      </c>
      <c r="BB328" s="16">
        <f t="shared" si="100"/>
        <v>0</v>
      </c>
      <c r="BC328" s="16">
        <f t="shared" si="100"/>
        <v>0</v>
      </c>
      <c r="BD328" s="16">
        <f t="shared" si="100"/>
        <v>0</v>
      </c>
      <c r="BE328" s="16">
        <f t="shared" si="100"/>
        <v>0</v>
      </c>
      <c r="BF328" s="16">
        <f t="shared" si="100"/>
        <v>0</v>
      </c>
    </row>
    <row r="329" spans="4:36">
      <c r="D329" s="16" t="s">
        <v>860</v>
      </c>
      <c r="E329" s="16">
        <v>12957.8116</v>
      </c>
      <c r="F329" s="16">
        <v>12119.9505</v>
      </c>
      <c r="G329" s="16">
        <v>10161.6875</v>
      </c>
      <c r="H329" s="16">
        <v>1958.263</v>
      </c>
      <c r="I329" s="16">
        <v>4.891</v>
      </c>
      <c r="J329" s="16">
        <v>206.4213</v>
      </c>
      <c r="K329" s="16">
        <v>0</v>
      </c>
      <c r="L329" s="16">
        <v>1.073</v>
      </c>
      <c r="M329" s="16">
        <v>205.3483</v>
      </c>
      <c r="N329" s="16">
        <v>471.2479</v>
      </c>
      <c r="O329" s="16">
        <v>471.2479</v>
      </c>
      <c r="P329" s="16">
        <v>0</v>
      </c>
      <c r="Q329" s="16">
        <v>0</v>
      </c>
      <c r="R329" s="16">
        <v>155.3009</v>
      </c>
      <c r="S329" s="16">
        <v>147.7664</v>
      </c>
      <c r="T329" s="16">
        <v>6.1207</v>
      </c>
      <c r="U329" s="16">
        <v>1.4138</v>
      </c>
      <c r="V329" s="16">
        <v>0</v>
      </c>
      <c r="W329" s="16">
        <v>0</v>
      </c>
      <c r="X329" s="16">
        <v>0</v>
      </c>
      <c r="Y329" s="16">
        <v>0</v>
      </c>
      <c r="Z329" s="16">
        <v>0</v>
      </c>
      <c r="AE329" s="103">
        <f t="shared" si="89"/>
        <v>0</v>
      </c>
      <c r="AF329" s="103">
        <f t="shared" si="90"/>
        <v>0</v>
      </c>
      <c r="AG329" s="103">
        <f t="shared" si="91"/>
        <v>0</v>
      </c>
      <c r="AH329" s="103">
        <f t="shared" si="92"/>
        <v>0</v>
      </c>
      <c r="AI329" s="103">
        <f t="shared" si="93"/>
        <v>8.21565038222616e-15</v>
      </c>
      <c r="AJ329" s="103">
        <f t="shared" si="94"/>
        <v>0</v>
      </c>
    </row>
    <row r="330" spans="4:36">
      <c r="D330" s="16" t="s">
        <v>861</v>
      </c>
      <c r="E330" s="16">
        <v>6144.9812</v>
      </c>
      <c r="F330" s="16">
        <v>5075.277</v>
      </c>
      <c r="G330" s="16">
        <v>3335.3779</v>
      </c>
      <c r="H330" s="16">
        <v>1739.8991</v>
      </c>
      <c r="I330" s="16">
        <v>0</v>
      </c>
      <c r="J330" s="16">
        <v>725.9628</v>
      </c>
      <c r="K330" s="16">
        <v>0</v>
      </c>
      <c r="L330" s="16">
        <v>1.9818</v>
      </c>
      <c r="M330" s="16">
        <v>723.981</v>
      </c>
      <c r="N330" s="16">
        <v>284.4644</v>
      </c>
      <c r="O330" s="16">
        <v>284.4644</v>
      </c>
      <c r="P330" s="16">
        <v>0</v>
      </c>
      <c r="Q330" s="16">
        <v>0</v>
      </c>
      <c r="R330" s="16">
        <v>42.3551</v>
      </c>
      <c r="S330" s="16">
        <v>24.6797</v>
      </c>
      <c r="T330" s="16">
        <v>0</v>
      </c>
      <c r="U330" s="16">
        <v>17.6754</v>
      </c>
      <c r="V330" s="16">
        <v>16.9219</v>
      </c>
      <c r="W330" s="16">
        <v>16.7997</v>
      </c>
      <c r="X330" s="16">
        <v>0</v>
      </c>
      <c r="Y330" s="16">
        <v>0.1222</v>
      </c>
      <c r="Z330" s="16">
        <v>0</v>
      </c>
      <c r="AE330" s="103">
        <f t="shared" si="89"/>
        <v>9.9475983006414e-14</v>
      </c>
      <c r="AF330" s="103">
        <f t="shared" si="90"/>
        <v>0</v>
      </c>
      <c r="AG330" s="103">
        <f t="shared" si="91"/>
        <v>0</v>
      </c>
      <c r="AH330" s="103">
        <f t="shared" si="92"/>
        <v>0</v>
      </c>
      <c r="AI330" s="103">
        <f t="shared" si="93"/>
        <v>0</v>
      </c>
      <c r="AJ330" s="103">
        <f t="shared" si="94"/>
        <v>-5.82867087928207e-16</v>
      </c>
    </row>
    <row r="331" spans="4:36">
      <c r="D331" s="16" t="s">
        <v>862</v>
      </c>
      <c r="E331" s="16">
        <v>619.2048</v>
      </c>
      <c r="F331" s="16">
        <v>548.4428</v>
      </c>
      <c r="G331" s="16">
        <v>548.4428</v>
      </c>
      <c r="H331" s="16">
        <v>0</v>
      </c>
      <c r="I331" s="16">
        <v>0</v>
      </c>
      <c r="J331" s="16">
        <v>1.8576</v>
      </c>
      <c r="K331" s="16">
        <v>0</v>
      </c>
      <c r="L331" s="16">
        <v>0</v>
      </c>
      <c r="M331" s="16">
        <v>1.8576</v>
      </c>
      <c r="N331" s="16">
        <v>61.6185</v>
      </c>
      <c r="O331" s="16">
        <v>61.6185</v>
      </c>
      <c r="P331" s="16">
        <v>0</v>
      </c>
      <c r="Q331" s="16">
        <v>0</v>
      </c>
      <c r="R331" s="16">
        <v>7.2859</v>
      </c>
      <c r="S331" s="16">
        <v>0</v>
      </c>
      <c r="T331" s="16">
        <v>0</v>
      </c>
      <c r="U331" s="16">
        <v>7.2859</v>
      </c>
      <c r="V331" s="16">
        <v>0</v>
      </c>
      <c r="W331" s="16">
        <v>0</v>
      </c>
      <c r="X331" s="16">
        <v>0</v>
      </c>
      <c r="Y331" s="16">
        <v>0</v>
      </c>
      <c r="Z331" s="16">
        <v>0</v>
      </c>
      <c r="AE331" s="103">
        <f t="shared" si="89"/>
        <v>-5.86197757002083e-14</v>
      </c>
      <c r="AF331" s="103">
        <f t="shared" si="90"/>
        <v>0</v>
      </c>
      <c r="AG331" s="103">
        <f t="shared" si="91"/>
        <v>0</v>
      </c>
      <c r="AH331" s="103">
        <f t="shared" si="92"/>
        <v>0</v>
      </c>
      <c r="AI331" s="103">
        <f t="shared" si="93"/>
        <v>0</v>
      </c>
      <c r="AJ331" s="103">
        <f t="shared" si="94"/>
        <v>0</v>
      </c>
    </row>
    <row r="332" spans="4:36">
      <c r="D332" s="16" t="s">
        <v>863</v>
      </c>
      <c r="E332" s="16">
        <v>6119.6386</v>
      </c>
      <c r="F332" s="16">
        <v>5225.4146</v>
      </c>
      <c r="G332" s="16">
        <v>5033.0121</v>
      </c>
      <c r="H332" s="16">
        <v>192.4025</v>
      </c>
      <c r="I332" s="16">
        <v>0</v>
      </c>
      <c r="J332" s="16">
        <v>89.5938</v>
      </c>
      <c r="K332" s="16">
        <v>22.2636</v>
      </c>
      <c r="L332" s="16">
        <v>5.6727</v>
      </c>
      <c r="M332" s="16">
        <v>61.6575</v>
      </c>
      <c r="N332" s="16">
        <v>559.0337</v>
      </c>
      <c r="O332" s="16">
        <v>556.3074</v>
      </c>
      <c r="P332" s="16">
        <v>2.7263</v>
      </c>
      <c r="Q332" s="16">
        <v>0.8933</v>
      </c>
      <c r="R332" s="16">
        <v>111.1813</v>
      </c>
      <c r="S332" s="16">
        <v>79.1738</v>
      </c>
      <c r="T332" s="16">
        <v>0</v>
      </c>
      <c r="U332" s="16">
        <v>32.0075</v>
      </c>
      <c r="V332" s="16">
        <v>124.4025</v>
      </c>
      <c r="W332" s="16">
        <v>112.2386</v>
      </c>
      <c r="X332" s="16">
        <v>0</v>
      </c>
      <c r="Y332" s="16">
        <v>12.1639</v>
      </c>
      <c r="Z332" s="16">
        <v>9.1194</v>
      </c>
      <c r="AE332" s="103">
        <f t="shared" si="89"/>
        <v>2.22044604925031e-13</v>
      </c>
      <c r="AF332" s="103">
        <f t="shared" si="90"/>
        <v>0</v>
      </c>
      <c r="AG332" s="103">
        <f t="shared" si="91"/>
        <v>0</v>
      </c>
      <c r="AH332" s="103">
        <f t="shared" si="92"/>
        <v>-7.63833440942108e-14</v>
      </c>
      <c r="AI332" s="103">
        <f t="shared" si="93"/>
        <v>0</v>
      </c>
      <c r="AJ332" s="103">
        <f t="shared" si="94"/>
        <v>0</v>
      </c>
    </row>
    <row r="333" spans="4:36">
      <c r="D333" s="16" t="s">
        <v>864</v>
      </c>
      <c r="E333" s="16">
        <v>69069.9037999999</v>
      </c>
      <c r="F333" s="16">
        <v>55804.8323999999</v>
      </c>
      <c r="G333" s="16">
        <v>51552.9758999999</v>
      </c>
      <c r="H333" s="16">
        <v>4251.8565</v>
      </c>
      <c r="I333" s="16">
        <v>8.8198</v>
      </c>
      <c r="J333" s="16">
        <v>2745.7357</v>
      </c>
      <c r="K333" s="16">
        <v>394.2551</v>
      </c>
      <c r="L333" s="16">
        <v>66.713</v>
      </c>
      <c r="M333" s="16">
        <v>2284.7676</v>
      </c>
      <c r="N333" s="16">
        <v>6660.0039</v>
      </c>
      <c r="O333" s="16">
        <v>6660.0039</v>
      </c>
      <c r="P333" s="16">
        <v>0</v>
      </c>
      <c r="Q333" s="16">
        <v>469.6987</v>
      </c>
      <c r="R333" s="16">
        <v>2466.6755</v>
      </c>
      <c r="S333" s="16">
        <v>1681.4105</v>
      </c>
      <c r="T333" s="16">
        <v>30.1208</v>
      </c>
      <c r="U333" s="16">
        <v>755.1442</v>
      </c>
      <c r="V333" s="16">
        <v>903.7199</v>
      </c>
      <c r="W333" s="16">
        <v>689.1478</v>
      </c>
      <c r="X333" s="16">
        <v>6.1278</v>
      </c>
      <c r="Y333" s="16">
        <v>208.4443</v>
      </c>
      <c r="Z333" s="16">
        <v>10.4179</v>
      </c>
      <c r="AE333" s="103">
        <f t="shared" si="89"/>
        <v>2.61479726759717e-12</v>
      </c>
      <c r="AF333" s="103">
        <f t="shared" si="90"/>
        <v>0</v>
      </c>
      <c r="AG333" s="103">
        <f t="shared" si="91"/>
        <v>0</v>
      </c>
      <c r="AH333" s="103">
        <f t="shared" si="92"/>
        <v>0</v>
      </c>
      <c r="AI333" s="103">
        <f t="shared" si="93"/>
        <v>0</v>
      </c>
      <c r="AJ333" s="103">
        <f t="shared" si="94"/>
        <v>0</v>
      </c>
    </row>
    <row r="334" spans="3:58">
      <c r="C334" s="16" t="s">
        <v>368</v>
      </c>
      <c r="D334" s="16" t="s">
        <v>88</v>
      </c>
      <c r="E334" s="16">
        <v>0</v>
      </c>
      <c r="F334" s="16">
        <v>0</v>
      </c>
      <c r="G334" s="16">
        <v>0</v>
      </c>
      <c r="H334" s="16">
        <v>0</v>
      </c>
      <c r="I334" s="16">
        <v>0</v>
      </c>
      <c r="J334" s="16">
        <v>0</v>
      </c>
      <c r="K334" s="16">
        <v>0</v>
      </c>
      <c r="L334" s="16">
        <v>0</v>
      </c>
      <c r="M334" s="16">
        <v>0</v>
      </c>
      <c r="N334" s="16">
        <v>0</v>
      </c>
      <c r="O334" s="16">
        <v>0</v>
      </c>
      <c r="P334" s="16">
        <v>0</v>
      </c>
      <c r="Q334" s="16">
        <v>0</v>
      </c>
      <c r="R334" s="16">
        <v>0</v>
      </c>
      <c r="S334" s="16">
        <v>0</v>
      </c>
      <c r="T334" s="16">
        <v>0</v>
      </c>
      <c r="U334" s="16">
        <v>0</v>
      </c>
      <c r="V334" s="16">
        <v>0</v>
      </c>
      <c r="W334" s="16">
        <v>0</v>
      </c>
      <c r="X334" s="16">
        <v>0</v>
      </c>
      <c r="Y334" s="16">
        <v>0</v>
      </c>
      <c r="Z334" s="16">
        <v>0</v>
      </c>
      <c r="AE334" s="103">
        <f t="shared" si="89"/>
        <v>0</v>
      </c>
      <c r="AF334" s="103">
        <f t="shared" si="90"/>
        <v>0</v>
      </c>
      <c r="AG334" s="103">
        <f t="shared" si="91"/>
        <v>0</v>
      </c>
      <c r="AH334" s="103">
        <f t="shared" si="92"/>
        <v>0</v>
      </c>
      <c r="AI334" s="103">
        <f t="shared" si="93"/>
        <v>0</v>
      </c>
      <c r="AJ334" s="103">
        <f t="shared" si="94"/>
        <v>0</v>
      </c>
      <c r="AK334" s="16">
        <f t="shared" ref="AK334:BF334" si="101">E334-SUM(E335:E339)</f>
        <v>0</v>
      </c>
      <c r="AL334" s="16">
        <f t="shared" si="101"/>
        <v>0</v>
      </c>
      <c r="AM334" s="16">
        <f t="shared" si="101"/>
        <v>0</v>
      </c>
      <c r="AN334" s="16">
        <f t="shared" si="101"/>
        <v>0</v>
      </c>
      <c r="AO334" s="16">
        <f t="shared" si="101"/>
        <v>0</v>
      </c>
      <c r="AP334" s="16">
        <f t="shared" si="101"/>
        <v>0</v>
      </c>
      <c r="AQ334" s="16">
        <f t="shared" si="101"/>
        <v>0</v>
      </c>
      <c r="AR334" s="16">
        <f t="shared" si="101"/>
        <v>0</v>
      </c>
      <c r="AS334" s="16">
        <f t="shared" si="101"/>
        <v>0</v>
      </c>
      <c r="AT334" s="16">
        <f t="shared" si="101"/>
        <v>0</v>
      </c>
      <c r="AU334" s="16">
        <f t="shared" si="101"/>
        <v>0</v>
      </c>
      <c r="AV334" s="16">
        <f t="shared" si="101"/>
        <v>0</v>
      </c>
      <c r="AW334" s="16">
        <f t="shared" si="101"/>
        <v>0</v>
      </c>
      <c r="AX334" s="16">
        <f t="shared" si="101"/>
        <v>0</v>
      </c>
      <c r="AY334" s="16">
        <f t="shared" si="101"/>
        <v>0</v>
      </c>
      <c r="AZ334" s="16">
        <f t="shared" si="101"/>
        <v>0</v>
      </c>
      <c r="BA334" s="16">
        <f t="shared" si="101"/>
        <v>0</v>
      </c>
      <c r="BB334" s="16">
        <f t="shared" si="101"/>
        <v>0</v>
      </c>
      <c r="BC334" s="16">
        <f t="shared" si="101"/>
        <v>0</v>
      </c>
      <c r="BD334" s="16">
        <f t="shared" si="101"/>
        <v>0</v>
      </c>
      <c r="BE334" s="16">
        <f t="shared" si="101"/>
        <v>0</v>
      </c>
      <c r="BF334" s="16">
        <f t="shared" si="101"/>
        <v>0</v>
      </c>
    </row>
    <row r="335" spans="4:36">
      <c r="D335" s="16" t="s">
        <v>860</v>
      </c>
      <c r="E335" s="16">
        <v>0</v>
      </c>
      <c r="F335" s="16">
        <v>0</v>
      </c>
      <c r="G335" s="16">
        <v>0</v>
      </c>
      <c r="H335" s="16">
        <v>0</v>
      </c>
      <c r="I335" s="16">
        <v>0</v>
      </c>
      <c r="J335" s="16">
        <v>0</v>
      </c>
      <c r="K335" s="16">
        <v>0</v>
      </c>
      <c r="L335" s="16">
        <v>0</v>
      </c>
      <c r="M335" s="16">
        <v>0</v>
      </c>
      <c r="N335" s="16">
        <v>0</v>
      </c>
      <c r="O335" s="16">
        <v>0</v>
      </c>
      <c r="P335" s="16">
        <v>0</v>
      </c>
      <c r="Q335" s="16">
        <v>0</v>
      </c>
      <c r="R335" s="16">
        <v>0</v>
      </c>
      <c r="S335" s="16">
        <v>0</v>
      </c>
      <c r="T335" s="16">
        <v>0</v>
      </c>
      <c r="U335" s="16">
        <v>0</v>
      </c>
      <c r="V335" s="16">
        <v>0</v>
      </c>
      <c r="W335" s="16">
        <v>0</v>
      </c>
      <c r="X335" s="16">
        <v>0</v>
      </c>
      <c r="Y335" s="16">
        <v>0</v>
      </c>
      <c r="Z335" s="16">
        <v>0</v>
      </c>
      <c r="AE335" s="103">
        <f t="shared" si="89"/>
        <v>0</v>
      </c>
      <c r="AF335" s="103">
        <f t="shared" si="90"/>
        <v>0</v>
      </c>
      <c r="AG335" s="103">
        <f t="shared" si="91"/>
        <v>0</v>
      </c>
      <c r="AH335" s="103">
        <f t="shared" si="92"/>
        <v>0</v>
      </c>
      <c r="AI335" s="103">
        <f t="shared" si="93"/>
        <v>0</v>
      </c>
      <c r="AJ335" s="103">
        <f t="shared" si="94"/>
        <v>0</v>
      </c>
    </row>
    <row r="336" spans="4:36">
      <c r="D336" s="16" t="s">
        <v>861</v>
      </c>
      <c r="E336" s="16">
        <v>0</v>
      </c>
      <c r="F336" s="16">
        <v>0</v>
      </c>
      <c r="G336" s="16">
        <v>0</v>
      </c>
      <c r="H336" s="16">
        <v>0</v>
      </c>
      <c r="I336" s="16">
        <v>0</v>
      </c>
      <c r="J336" s="16">
        <v>0</v>
      </c>
      <c r="K336" s="16">
        <v>0</v>
      </c>
      <c r="L336" s="16">
        <v>0</v>
      </c>
      <c r="M336" s="16">
        <v>0</v>
      </c>
      <c r="N336" s="16">
        <v>0</v>
      </c>
      <c r="O336" s="16">
        <v>0</v>
      </c>
      <c r="P336" s="16">
        <v>0</v>
      </c>
      <c r="Q336" s="16">
        <v>0</v>
      </c>
      <c r="R336" s="16">
        <v>0</v>
      </c>
      <c r="S336" s="16">
        <v>0</v>
      </c>
      <c r="T336" s="16">
        <v>0</v>
      </c>
      <c r="U336" s="16">
        <v>0</v>
      </c>
      <c r="V336" s="16">
        <v>0</v>
      </c>
      <c r="W336" s="16">
        <v>0</v>
      </c>
      <c r="X336" s="16">
        <v>0</v>
      </c>
      <c r="Y336" s="16">
        <v>0</v>
      </c>
      <c r="Z336" s="16">
        <v>0</v>
      </c>
      <c r="AE336" s="103">
        <f t="shared" si="89"/>
        <v>0</v>
      </c>
      <c r="AF336" s="103">
        <f t="shared" si="90"/>
        <v>0</v>
      </c>
      <c r="AG336" s="103">
        <f t="shared" si="91"/>
        <v>0</v>
      </c>
      <c r="AH336" s="103">
        <f t="shared" si="92"/>
        <v>0</v>
      </c>
      <c r="AI336" s="103">
        <f t="shared" si="93"/>
        <v>0</v>
      </c>
      <c r="AJ336" s="103">
        <f t="shared" si="94"/>
        <v>0</v>
      </c>
    </row>
    <row r="337" spans="4:36">
      <c r="D337" s="16" t="s">
        <v>862</v>
      </c>
      <c r="E337" s="16">
        <v>0</v>
      </c>
      <c r="F337" s="16">
        <v>0</v>
      </c>
      <c r="G337" s="16">
        <v>0</v>
      </c>
      <c r="H337" s="16">
        <v>0</v>
      </c>
      <c r="I337" s="16">
        <v>0</v>
      </c>
      <c r="J337" s="16">
        <v>0</v>
      </c>
      <c r="K337" s="16">
        <v>0</v>
      </c>
      <c r="L337" s="16">
        <v>0</v>
      </c>
      <c r="M337" s="16">
        <v>0</v>
      </c>
      <c r="N337" s="16">
        <v>0</v>
      </c>
      <c r="O337" s="16">
        <v>0</v>
      </c>
      <c r="P337" s="16">
        <v>0</v>
      </c>
      <c r="Q337" s="16">
        <v>0</v>
      </c>
      <c r="R337" s="16">
        <v>0</v>
      </c>
      <c r="S337" s="16">
        <v>0</v>
      </c>
      <c r="T337" s="16">
        <v>0</v>
      </c>
      <c r="U337" s="16">
        <v>0</v>
      </c>
      <c r="V337" s="16">
        <v>0</v>
      </c>
      <c r="W337" s="16">
        <v>0</v>
      </c>
      <c r="X337" s="16">
        <v>0</v>
      </c>
      <c r="Y337" s="16">
        <v>0</v>
      </c>
      <c r="Z337" s="16">
        <v>0</v>
      </c>
      <c r="AE337" s="103">
        <f t="shared" si="89"/>
        <v>0</v>
      </c>
      <c r="AF337" s="103">
        <f t="shared" si="90"/>
        <v>0</v>
      </c>
      <c r="AG337" s="103">
        <f t="shared" si="91"/>
        <v>0</v>
      </c>
      <c r="AH337" s="103">
        <f t="shared" si="92"/>
        <v>0</v>
      </c>
      <c r="AI337" s="103">
        <f t="shared" si="93"/>
        <v>0</v>
      </c>
      <c r="AJ337" s="103">
        <f t="shared" si="94"/>
        <v>0</v>
      </c>
    </row>
    <row r="338" spans="4:36">
      <c r="D338" s="16" t="s">
        <v>863</v>
      </c>
      <c r="E338" s="16">
        <v>0</v>
      </c>
      <c r="F338" s="16">
        <v>0</v>
      </c>
      <c r="G338" s="16">
        <v>0</v>
      </c>
      <c r="H338" s="16">
        <v>0</v>
      </c>
      <c r="I338" s="16">
        <v>0</v>
      </c>
      <c r="J338" s="16">
        <v>0</v>
      </c>
      <c r="K338" s="16">
        <v>0</v>
      </c>
      <c r="L338" s="16">
        <v>0</v>
      </c>
      <c r="M338" s="16">
        <v>0</v>
      </c>
      <c r="N338" s="16">
        <v>0</v>
      </c>
      <c r="O338" s="16">
        <v>0</v>
      </c>
      <c r="P338" s="16">
        <v>0</v>
      </c>
      <c r="Q338" s="16">
        <v>0</v>
      </c>
      <c r="R338" s="16">
        <v>0</v>
      </c>
      <c r="S338" s="16">
        <v>0</v>
      </c>
      <c r="T338" s="16">
        <v>0</v>
      </c>
      <c r="U338" s="16">
        <v>0</v>
      </c>
      <c r="V338" s="16">
        <v>0</v>
      </c>
      <c r="W338" s="16">
        <v>0</v>
      </c>
      <c r="X338" s="16">
        <v>0</v>
      </c>
      <c r="Y338" s="16">
        <v>0</v>
      </c>
      <c r="Z338" s="16">
        <v>0</v>
      </c>
      <c r="AE338" s="103">
        <f t="shared" si="89"/>
        <v>0</v>
      </c>
      <c r="AF338" s="103">
        <f t="shared" si="90"/>
        <v>0</v>
      </c>
      <c r="AG338" s="103">
        <f t="shared" si="91"/>
        <v>0</v>
      </c>
      <c r="AH338" s="103">
        <f t="shared" si="92"/>
        <v>0</v>
      </c>
      <c r="AI338" s="103">
        <f t="shared" si="93"/>
        <v>0</v>
      </c>
      <c r="AJ338" s="103">
        <f t="shared" si="94"/>
        <v>0</v>
      </c>
    </row>
    <row r="339" spans="4:36">
      <c r="D339" s="16" t="s">
        <v>864</v>
      </c>
      <c r="E339" s="16">
        <v>0</v>
      </c>
      <c r="F339" s="16">
        <v>0</v>
      </c>
      <c r="G339" s="16">
        <v>0</v>
      </c>
      <c r="H339" s="16">
        <v>0</v>
      </c>
      <c r="I339" s="16">
        <v>0</v>
      </c>
      <c r="J339" s="16">
        <v>0</v>
      </c>
      <c r="K339" s="16">
        <v>0</v>
      </c>
      <c r="L339" s="16">
        <v>0</v>
      </c>
      <c r="M339" s="16">
        <v>0</v>
      </c>
      <c r="N339" s="16">
        <v>0</v>
      </c>
      <c r="O339" s="16">
        <v>0</v>
      </c>
      <c r="P339" s="16">
        <v>0</v>
      </c>
      <c r="Q339" s="16">
        <v>0</v>
      </c>
      <c r="R339" s="16">
        <v>0</v>
      </c>
      <c r="S339" s="16">
        <v>0</v>
      </c>
      <c r="T339" s="16">
        <v>0</v>
      </c>
      <c r="U339" s="16">
        <v>0</v>
      </c>
      <c r="V339" s="16">
        <v>0</v>
      </c>
      <c r="W339" s="16">
        <v>0</v>
      </c>
      <c r="X339" s="16">
        <v>0</v>
      </c>
      <c r="Y339" s="16">
        <v>0</v>
      </c>
      <c r="Z339" s="16">
        <v>0</v>
      </c>
      <c r="AE339" s="103">
        <f t="shared" si="89"/>
        <v>0</v>
      </c>
      <c r="AF339" s="103">
        <f t="shared" si="90"/>
        <v>0</v>
      </c>
      <c r="AG339" s="103">
        <f t="shared" si="91"/>
        <v>0</v>
      </c>
      <c r="AH339" s="103">
        <f t="shared" si="92"/>
        <v>0</v>
      </c>
      <c r="AI339" s="103">
        <f t="shared" si="93"/>
        <v>0</v>
      </c>
      <c r="AJ339" s="103">
        <f t="shared" si="94"/>
        <v>0</v>
      </c>
    </row>
    <row r="340" spans="1:80">
      <c r="A340" s="16" t="s">
        <v>877</v>
      </c>
      <c r="B340" s="16">
        <v>11619.1377</v>
      </c>
      <c r="C340" s="16" t="s">
        <v>88</v>
      </c>
      <c r="D340" s="16" t="s">
        <v>88</v>
      </c>
      <c r="E340" s="16">
        <v>1331.6064</v>
      </c>
      <c r="F340" s="16">
        <v>1121.3709</v>
      </c>
      <c r="G340" s="16">
        <v>1120.6406</v>
      </c>
      <c r="H340" s="16">
        <v>0.7303</v>
      </c>
      <c r="I340" s="16">
        <v>0</v>
      </c>
      <c r="J340" s="16">
        <v>13.3404</v>
      </c>
      <c r="K340" s="16">
        <v>0</v>
      </c>
      <c r="L340" s="16">
        <v>11.4828</v>
      </c>
      <c r="M340" s="16">
        <v>1.8576</v>
      </c>
      <c r="N340" s="16">
        <v>178.8497</v>
      </c>
      <c r="O340" s="16">
        <v>178.8497</v>
      </c>
      <c r="P340" s="16">
        <v>0</v>
      </c>
      <c r="Q340" s="16">
        <v>0</v>
      </c>
      <c r="R340" s="16">
        <v>17.3341</v>
      </c>
      <c r="S340" s="16">
        <v>4.5634</v>
      </c>
      <c r="T340" s="16">
        <v>0</v>
      </c>
      <c r="U340" s="16">
        <v>12.7707</v>
      </c>
      <c r="V340" s="16">
        <v>0.7113</v>
      </c>
      <c r="W340" s="16">
        <v>0</v>
      </c>
      <c r="X340" s="16">
        <v>0</v>
      </c>
      <c r="Y340" s="16">
        <v>0.7113</v>
      </c>
      <c r="Z340" s="16">
        <v>0</v>
      </c>
      <c r="AB340" s="101">
        <f>(F340+K340+L340)/B340</f>
        <v>0.0974989477919691</v>
      </c>
      <c r="AE340" s="103">
        <f t="shared" si="89"/>
        <v>1.33226762955019e-15</v>
      </c>
      <c r="AF340" s="103">
        <f t="shared" si="90"/>
        <v>-5.7065463465733e-14</v>
      </c>
      <c r="AG340" s="103">
        <f t="shared" si="91"/>
        <v>0</v>
      </c>
      <c r="AH340" s="103">
        <f t="shared" si="92"/>
        <v>0</v>
      </c>
      <c r="AI340" s="103">
        <f t="shared" si="93"/>
        <v>0</v>
      </c>
      <c r="AJ340" s="103">
        <f t="shared" si="94"/>
        <v>0</v>
      </c>
      <c r="AK340" s="16">
        <f t="shared" ref="AK340:BF340" si="102">E340-SUM(E341:E345)</f>
        <v>0</v>
      </c>
      <c r="AL340" s="16">
        <f t="shared" si="102"/>
        <v>0</v>
      </c>
      <c r="AM340" s="16">
        <f t="shared" si="102"/>
        <v>0</v>
      </c>
      <c r="AN340" s="16">
        <f t="shared" si="102"/>
        <v>0</v>
      </c>
      <c r="AO340" s="16">
        <f t="shared" si="102"/>
        <v>0</v>
      </c>
      <c r="AP340" s="16">
        <f t="shared" si="102"/>
        <v>0</v>
      </c>
      <c r="AQ340" s="16">
        <f t="shared" si="102"/>
        <v>0</v>
      </c>
      <c r="AR340" s="16">
        <f t="shared" si="102"/>
        <v>0</v>
      </c>
      <c r="AS340" s="16">
        <f t="shared" si="102"/>
        <v>0</v>
      </c>
      <c r="AT340" s="16">
        <f t="shared" si="102"/>
        <v>0</v>
      </c>
      <c r="AU340" s="16">
        <f t="shared" si="102"/>
        <v>0</v>
      </c>
      <c r="AV340" s="16">
        <f t="shared" si="102"/>
        <v>0</v>
      </c>
      <c r="AW340" s="16">
        <f t="shared" si="102"/>
        <v>0</v>
      </c>
      <c r="AX340" s="16">
        <f t="shared" si="102"/>
        <v>0</v>
      </c>
      <c r="AY340" s="16">
        <f t="shared" si="102"/>
        <v>0</v>
      </c>
      <c r="AZ340" s="16">
        <f t="shared" si="102"/>
        <v>0</v>
      </c>
      <c r="BA340" s="16">
        <f t="shared" si="102"/>
        <v>0</v>
      </c>
      <c r="BB340" s="16">
        <f t="shared" si="102"/>
        <v>0</v>
      </c>
      <c r="BC340" s="16">
        <f t="shared" si="102"/>
        <v>0</v>
      </c>
      <c r="BD340" s="16">
        <f t="shared" si="102"/>
        <v>0</v>
      </c>
      <c r="BE340" s="16">
        <f t="shared" si="102"/>
        <v>0</v>
      </c>
      <c r="BF340" s="16">
        <f t="shared" si="102"/>
        <v>0</v>
      </c>
      <c r="BG340" s="104">
        <f t="shared" ref="BG340:CB340" si="103">E340-E346-E352-E358-E364</f>
        <v>0</v>
      </c>
      <c r="BH340" s="104">
        <f t="shared" si="103"/>
        <v>0</v>
      </c>
      <c r="BI340" s="104">
        <f t="shared" si="103"/>
        <v>0</v>
      </c>
      <c r="BJ340" s="104">
        <f t="shared" si="103"/>
        <v>0</v>
      </c>
      <c r="BK340" s="104">
        <f t="shared" si="103"/>
        <v>0</v>
      </c>
      <c r="BL340" s="104">
        <f t="shared" si="103"/>
        <v>0</v>
      </c>
      <c r="BM340" s="104">
        <f t="shared" si="103"/>
        <v>0</v>
      </c>
      <c r="BN340" s="104">
        <f t="shared" si="103"/>
        <v>0</v>
      </c>
      <c r="BO340" s="104">
        <f t="shared" si="103"/>
        <v>0</v>
      </c>
      <c r="BP340" s="104">
        <f t="shared" si="103"/>
        <v>0</v>
      </c>
      <c r="BQ340" s="104">
        <f t="shared" si="103"/>
        <v>0</v>
      </c>
      <c r="BR340" s="104">
        <f t="shared" si="103"/>
        <v>0</v>
      </c>
      <c r="BS340" s="104">
        <f t="shared" si="103"/>
        <v>0</v>
      </c>
      <c r="BT340" s="104">
        <f t="shared" si="103"/>
        <v>0</v>
      </c>
      <c r="BU340" s="104">
        <f t="shared" si="103"/>
        <v>0</v>
      </c>
      <c r="BV340" s="104">
        <f t="shared" si="103"/>
        <v>0</v>
      </c>
      <c r="BW340" s="104">
        <f t="shared" si="103"/>
        <v>0</v>
      </c>
      <c r="BX340" s="104">
        <f t="shared" si="103"/>
        <v>0</v>
      </c>
      <c r="BY340" s="104">
        <f t="shared" si="103"/>
        <v>0</v>
      </c>
      <c r="BZ340" s="104">
        <f t="shared" si="103"/>
        <v>0</v>
      </c>
      <c r="CA340" s="104">
        <f t="shared" si="103"/>
        <v>0</v>
      </c>
      <c r="CB340" s="104">
        <f t="shared" si="103"/>
        <v>0</v>
      </c>
    </row>
    <row r="341" spans="4:36">
      <c r="D341" s="16" t="s">
        <v>860</v>
      </c>
      <c r="E341" s="16">
        <v>0</v>
      </c>
      <c r="F341" s="16">
        <v>0</v>
      </c>
      <c r="G341" s="16">
        <v>0</v>
      </c>
      <c r="H341" s="16">
        <v>0</v>
      </c>
      <c r="I341" s="16">
        <v>0</v>
      </c>
      <c r="J341" s="16">
        <v>0</v>
      </c>
      <c r="K341" s="16">
        <v>0</v>
      </c>
      <c r="L341" s="16">
        <v>0</v>
      </c>
      <c r="M341" s="16">
        <v>0</v>
      </c>
      <c r="N341" s="16">
        <v>0</v>
      </c>
      <c r="O341" s="16">
        <v>0</v>
      </c>
      <c r="P341" s="16">
        <v>0</v>
      </c>
      <c r="Q341" s="16">
        <v>0</v>
      </c>
      <c r="R341" s="16">
        <v>0</v>
      </c>
      <c r="S341" s="16">
        <v>0</v>
      </c>
      <c r="T341" s="16">
        <v>0</v>
      </c>
      <c r="U341" s="16">
        <v>0</v>
      </c>
      <c r="V341" s="16">
        <v>0</v>
      </c>
      <c r="W341" s="16">
        <v>0</v>
      </c>
      <c r="X341" s="16">
        <v>0</v>
      </c>
      <c r="Y341" s="16">
        <v>0</v>
      </c>
      <c r="Z341" s="16">
        <v>0</v>
      </c>
      <c r="AE341" s="103">
        <f t="shared" si="89"/>
        <v>0</v>
      </c>
      <c r="AF341" s="103">
        <f t="shared" si="90"/>
        <v>0</v>
      </c>
      <c r="AG341" s="103">
        <f t="shared" si="91"/>
        <v>0</v>
      </c>
      <c r="AH341" s="103">
        <f t="shared" si="92"/>
        <v>0</v>
      </c>
      <c r="AI341" s="103">
        <f t="shared" si="93"/>
        <v>0</v>
      </c>
      <c r="AJ341" s="103">
        <f t="shared" si="94"/>
        <v>0</v>
      </c>
    </row>
    <row r="342" spans="4:36">
      <c r="D342" s="16" t="s">
        <v>861</v>
      </c>
      <c r="E342" s="16">
        <v>0</v>
      </c>
      <c r="F342" s="16">
        <v>0</v>
      </c>
      <c r="G342" s="16">
        <v>0</v>
      </c>
      <c r="H342" s="16">
        <v>0</v>
      </c>
      <c r="I342" s="16">
        <v>0</v>
      </c>
      <c r="J342" s="16">
        <v>0</v>
      </c>
      <c r="K342" s="16">
        <v>0</v>
      </c>
      <c r="L342" s="16">
        <v>0</v>
      </c>
      <c r="M342" s="16">
        <v>0</v>
      </c>
      <c r="N342" s="16">
        <v>0</v>
      </c>
      <c r="O342" s="16">
        <v>0</v>
      </c>
      <c r="P342" s="16">
        <v>0</v>
      </c>
      <c r="Q342" s="16">
        <v>0</v>
      </c>
      <c r="R342" s="16">
        <v>0</v>
      </c>
      <c r="S342" s="16">
        <v>0</v>
      </c>
      <c r="T342" s="16">
        <v>0</v>
      </c>
      <c r="U342" s="16">
        <v>0</v>
      </c>
      <c r="V342" s="16">
        <v>0</v>
      </c>
      <c r="W342" s="16">
        <v>0</v>
      </c>
      <c r="X342" s="16">
        <v>0</v>
      </c>
      <c r="Y342" s="16">
        <v>0</v>
      </c>
      <c r="Z342" s="16">
        <v>0</v>
      </c>
      <c r="AE342" s="103">
        <f t="shared" si="89"/>
        <v>0</v>
      </c>
      <c r="AF342" s="103">
        <f t="shared" si="90"/>
        <v>0</v>
      </c>
      <c r="AG342" s="103">
        <f t="shared" si="91"/>
        <v>0</v>
      </c>
      <c r="AH342" s="103">
        <f t="shared" si="92"/>
        <v>0</v>
      </c>
      <c r="AI342" s="103">
        <f t="shared" si="93"/>
        <v>0</v>
      </c>
      <c r="AJ342" s="103">
        <f t="shared" si="94"/>
        <v>0</v>
      </c>
    </row>
    <row r="343" spans="4:36">
      <c r="D343" s="16" t="s">
        <v>862</v>
      </c>
      <c r="E343" s="16">
        <v>816.945</v>
      </c>
      <c r="F343" s="16">
        <v>743.5198</v>
      </c>
      <c r="G343" s="16">
        <v>742.7895</v>
      </c>
      <c r="H343" s="16">
        <v>0.7303</v>
      </c>
      <c r="I343" s="16">
        <v>0</v>
      </c>
      <c r="J343" s="16">
        <v>1.8576</v>
      </c>
      <c r="K343" s="16">
        <v>0</v>
      </c>
      <c r="L343" s="16">
        <v>0</v>
      </c>
      <c r="M343" s="16">
        <v>1.8576</v>
      </c>
      <c r="N343" s="16">
        <v>61.6185</v>
      </c>
      <c r="O343" s="16">
        <v>61.6185</v>
      </c>
      <c r="P343" s="16">
        <v>0</v>
      </c>
      <c r="Q343" s="16">
        <v>0</v>
      </c>
      <c r="R343" s="16">
        <v>9.9491</v>
      </c>
      <c r="S343" s="16">
        <v>2.6632</v>
      </c>
      <c r="T343" s="16">
        <v>0</v>
      </c>
      <c r="U343" s="16">
        <v>7.2859</v>
      </c>
      <c r="V343" s="16">
        <v>0</v>
      </c>
      <c r="W343" s="16">
        <v>0</v>
      </c>
      <c r="X343" s="16">
        <v>0</v>
      </c>
      <c r="Y343" s="16">
        <v>0</v>
      </c>
      <c r="Z343" s="16">
        <v>0</v>
      </c>
      <c r="AE343" s="103">
        <f t="shared" si="89"/>
        <v>1.59872115546023e-14</v>
      </c>
      <c r="AF343" s="103">
        <f t="shared" si="90"/>
        <v>5.6621374255883e-14</v>
      </c>
      <c r="AG343" s="103">
        <f t="shared" si="91"/>
        <v>0</v>
      </c>
      <c r="AH343" s="103">
        <f t="shared" si="92"/>
        <v>0</v>
      </c>
      <c r="AI343" s="103">
        <f t="shared" si="93"/>
        <v>0</v>
      </c>
      <c r="AJ343" s="103">
        <f t="shared" si="94"/>
        <v>0</v>
      </c>
    </row>
    <row r="344" spans="4:36">
      <c r="D344" s="16" t="s">
        <v>863</v>
      </c>
      <c r="E344" s="16">
        <v>0</v>
      </c>
      <c r="F344" s="16">
        <v>0</v>
      </c>
      <c r="G344" s="16">
        <v>0</v>
      </c>
      <c r="H344" s="16">
        <v>0</v>
      </c>
      <c r="I344" s="16">
        <v>0</v>
      </c>
      <c r="J344" s="16">
        <v>0</v>
      </c>
      <c r="K344" s="16">
        <v>0</v>
      </c>
      <c r="L344" s="16">
        <v>0</v>
      </c>
      <c r="M344" s="16">
        <v>0</v>
      </c>
      <c r="N344" s="16">
        <v>0</v>
      </c>
      <c r="O344" s="16">
        <v>0</v>
      </c>
      <c r="P344" s="16">
        <v>0</v>
      </c>
      <c r="Q344" s="16">
        <v>0</v>
      </c>
      <c r="R344" s="16">
        <v>0</v>
      </c>
      <c r="S344" s="16">
        <v>0</v>
      </c>
      <c r="T344" s="16">
        <v>0</v>
      </c>
      <c r="U344" s="16">
        <v>0</v>
      </c>
      <c r="V344" s="16">
        <v>0</v>
      </c>
      <c r="W344" s="16">
        <v>0</v>
      </c>
      <c r="X344" s="16">
        <v>0</v>
      </c>
      <c r="Y344" s="16">
        <v>0</v>
      </c>
      <c r="Z344" s="16">
        <v>0</v>
      </c>
      <c r="AE344" s="103">
        <f t="shared" si="89"/>
        <v>0</v>
      </c>
      <c r="AF344" s="103">
        <f t="shared" si="90"/>
        <v>0</v>
      </c>
      <c r="AG344" s="103">
        <f t="shared" si="91"/>
        <v>0</v>
      </c>
      <c r="AH344" s="103">
        <f t="shared" si="92"/>
        <v>0</v>
      </c>
      <c r="AI344" s="103">
        <f t="shared" si="93"/>
        <v>0</v>
      </c>
      <c r="AJ344" s="103">
        <f t="shared" si="94"/>
        <v>0</v>
      </c>
    </row>
    <row r="345" spans="4:36">
      <c r="D345" s="16" t="s">
        <v>864</v>
      </c>
      <c r="E345" s="16">
        <v>514.6614</v>
      </c>
      <c r="F345" s="16">
        <v>377.8511</v>
      </c>
      <c r="G345" s="16">
        <v>377.8511</v>
      </c>
      <c r="H345" s="16">
        <v>0</v>
      </c>
      <c r="I345" s="16">
        <v>0</v>
      </c>
      <c r="J345" s="16">
        <v>11.4828</v>
      </c>
      <c r="K345" s="16">
        <v>0</v>
      </c>
      <c r="L345" s="16">
        <v>11.4828</v>
      </c>
      <c r="M345" s="16">
        <v>0</v>
      </c>
      <c r="N345" s="16">
        <v>117.2312</v>
      </c>
      <c r="O345" s="16">
        <v>117.2312</v>
      </c>
      <c r="P345" s="16">
        <v>0</v>
      </c>
      <c r="Q345" s="16">
        <v>0</v>
      </c>
      <c r="R345" s="16">
        <v>7.385</v>
      </c>
      <c r="S345" s="16">
        <v>1.9002</v>
      </c>
      <c r="T345" s="16">
        <v>0</v>
      </c>
      <c r="U345" s="16">
        <v>5.4848</v>
      </c>
      <c r="V345" s="16">
        <v>0.7113</v>
      </c>
      <c r="W345" s="16">
        <v>0</v>
      </c>
      <c r="X345" s="16">
        <v>0</v>
      </c>
      <c r="Y345" s="16">
        <v>0.7113</v>
      </c>
      <c r="Z345" s="16">
        <v>0</v>
      </c>
      <c r="AE345" s="103">
        <f t="shared" si="89"/>
        <v>-1.46549439250521e-14</v>
      </c>
      <c r="AF345" s="103">
        <f t="shared" si="90"/>
        <v>0</v>
      </c>
      <c r="AG345" s="103">
        <f t="shared" si="91"/>
        <v>0</v>
      </c>
      <c r="AH345" s="103">
        <f t="shared" si="92"/>
        <v>0</v>
      </c>
      <c r="AI345" s="103">
        <f t="shared" si="93"/>
        <v>0</v>
      </c>
      <c r="AJ345" s="103">
        <f t="shared" si="94"/>
        <v>0</v>
      </c>
    </row>
    <row r="346" spans="3:58">
      <c r="C346" s="16" t="s">
        <v>865</v>
      </c>
      <c r="D346" s="16" t="s">
        <v>88</v>
      </c>
      <c r="E346" s="16">
        <v>197.7402</v>
      </c>
      <c r="F346" s="16">
        <v>195.077</v>
      </c>
      <c r="G346" s="16">
        <v>194.3467</v>
      </c>
      <c r="H346" s="16">
        <v>0.7303</v>
      </c>
      <c r="I346" s="16">
        <v>0</v>
      </c>
      <c r="J346" s="16">
        <v>0</v>
      </c>
      <c r="K346" s="16">
        <v>0</v>
      </c>
      <c r="L346" s="16">
        <v>0</v>
      </c>
      <c r="M346" s="16">
        <v>0</v>
      </c>
      <c r="N346" s="16">
        <v>0</v>
      </c>
      <c r="O346" s="16">
        <v>0</v>
      </c>
      <c r="P346" s="16">
        <v>0</v>
      </c>
      <c r="Q346" s="16">
        <v>0</v>
      </c>
      <c r="R346" s="16">
        <v>2.6632</v>
      </c>
      <c r="S346" s="16">
        <v>2.6632</v>
      </c>
      <c r="T346" s="16">
        <v>0</v>
      </c>
      <c r="U346" s="16">
        <v>0</v>
      </c>
      <c r="V346" s="16">
        <v>0</v>
      </c>
      <c r="W346" s="16">
        <v>0</v>
      </c>
      <c r="X346" s="16">
        <v>0</v>
      </c>
      <c r="Y346" s="16">
        <v>0</v>
      </c>
      <c r="Z346" s="16">
        <v>0</v>
      </c>
      <c r="AE346" s="103">
        <f t="shared" si="89"/>
        <v>-1.06581410364015e-14</v>
      </c>
      <c r="AF346" s="103">
        <f t="shared" si="90"/>
        <v>0</v>
      </c>
      <c r="AG346" s="103">
        <f t="shared" si="91"/>
        <v>0</v>
      </c>
      <c r="AH346" s="103">
        <f t="shared" si="92"/>
        <v>0</v>
      </c>
      <c r="AI346" s="103">
        <f t="shared" si="93"/>
        <v>0</v>
      </c>
      <c r="AJ346" s="103">
        <f t="shared" si="94"/>
        <v>0</v>
      </c>
      <c r="AK346" s="16">
        <f t="shared" ref="AK346:BF346" si="104">E346-SUM(E347:E351)</f>
        <v>0</v>
      </c>
      <c r="AL346" s="16">
        <f t="shared" si="104"/>
        <v>0</v>
      </c>
      <c r="AM346" s="16">
        <f t="shared" si="104"/>
        <v>0</v>
      </c>
      <c r="AN346" s="16">
        <f t="shared" si="104"/>
        <v>0</v>
      </c>
      <c r="AO346" s="16">
        <f t="shared" si="104"/>
        <v>0</v>
      </c>
      <c r="AP346" s="16">
        <f t="shared" si="104"/>
        <v>0</v>
      </c>
      <c r="AQ346" s="16">
        <f t="shared" si="104"/>
        <v>0</v>
      </c>
      <c r="AR346" s="16">
        <f t="shared" si="104"/>
        <v>0</v>
      </c>
      <c r="AS346" s="16">
        <f t="shared" si="104"/>
        <v>0</v>
      </c>
      <c r="AT346" s="16">
        <f t="shared" si="104"/>
        <v>0</v>
      </c>
      <c r="AU346" s="16">
        <f t="shared" si="104"/>
        <v>0</v>
      </c>
      <c r="AV346" s="16">
        <f t="shared" si="104"/>
        <v>0</v>
      </c>
      <c r="AW346" s="16">
        <f t="shared" si="104"/>
        <v>0</v>
      </c>
      <c r="AX346" s="16">
        <f t="shared" si="104"/>
        <v>0</v>
      </c>
      <c r="AY346" s="16">
        <f t="shared" si="104"/>
        <v>0</v>
      </c>
      <c r="AZ346" s="16">
        <f t="shared" si="104"/>
        <v>0</v>
      </c>
      <c r="BA346" s="16">
        <f t="shared" si="104"/>
        <v>0</v>
      </c>
      <c r="BB346" s="16">
        <f t="shared" si="104"/>
        <v>0</v>
      </c>
      <c r="BC346" s="16">
        <f t="shared" si="104"/>
        <v>0</v>
      </c>
      <c r="BD346" s="16">
        <f t="shared" si="104"/>
        <v>0</v>
      </c>
      <c r="BE346" s="16">
        <f t="shared" si="104"/>
        <v>0</v>
      </c>
      <c r="BF346" s="16">
        <f t="shared" si="104"/>
        <v>0</v>
      </c>
    </row>
    <row r="347" spans="4:36">
      <c r="D347" s="16" t="s">
        <v>860</v>
      </c>
      <c r="E347" s="16">
        <v>0</v>
      </c>
      <c r="F347" s="16">
        <v>0</v>
      </c>
      <c r="G347" s="16">
        <v>0</v>
      </c>
      <c r="H347" s="16">
        <v>0</v>
      </c>
      <c r="I347" s="16">
        <v>0</v>
      </c>
      <c r="J347" s="16">
        <v>0</v>
      </c>
      <c r="K347" s="16">
        <v>0</v>
      </c>
      <c r="L347" s="16">
        <v>0</v>
      </c>
      <c r="M347" s="16">
        <v>0</v>
      </c>
      <c r="N347" s="16">
        <v>0</v>
      </c>
      <c r="O347" s="16">
        <v>0</v>
      </c>
      <c r="P347" s="16">
        <v>0</v>
      </c>
      <c r="Q347" s="16">
        <v>0</v>
      </c>
      <c r="R347" s="16">
        <v>0</v>
      </c>
      <c r="S347" s="16">
        <v>0</v>
      </c>
      <c r="T347" s="16">
        <v>0</v>
      </c>
      <c r="U347" s="16">
        <v>0</v>
      </c>
      <c r="V347" s="16">
        <v>0</v>
      </c>
      <c r="W347" s="16">
        <v>0</v>
      </c>
      <c r="X347" s="16">
        <v>0</v>
      </c>
      <c r="Y347" s="16">
        <v>0</v>
      </c>
      <c r="Z347" s="16">
        <v>0</v>
      </c>
      <c r="AE347" s="103">
        <f t="shared" si="89"/>
        <v>0</v>
      </c>
      <c r="AF347" s="103">
        <f t="shared" si="90"/>
        <v>0</v>
      </c>
      <c r="AG347" s="103">
        <f t="shared" si="91"/>
        <v>0</v>
      </c>
      <c r="AH347" s="103">
        <f t="shared" si="92"/>
        <v>0</v>
      </c>
      <c r="AI347" s="103">
        <f t="shared" si="93"/>
        <v>0</v>
      </c>
      <c r="AJ347" s="103">
        <f t="shared" si="94"/>
        <v>0</v>
      </c>
    </row>
    <row r="348" spans="4:36">
      <c r="D348" s="16" t="s">
        <v>861</v>
      </c>
      <c r="E348" s="16">
        <v>0</v>
      </c>
      <c r="F348" s="16">
        <v>0</v>
      </c>
      <c r="G348" s="16">
        <v>0</v>
      </c>
      <c r="H348" s="16">
        <v>0</v>
      </c>
      <c r="I348" s="16">
        <v>0</v>
      </c>
      <c r="J348" s="16">
        <v>0</v>
      </c>
      <c r="K348" s="16">
        <v>0</v>
      </c>
      <c r="L348" s="16">
        <v>0</v>
      </c>
      <c r="M348" s="16">
        <v>0</v>
      </c>
      <c r="N348" s="16">
        <v>0</v>
      </c>
      <c r="O348" s="16">
        <v>0</v>
      </c>
      <c r="P348" s="16">
        <v>0</v>
      </c>
      <c r="Q348" s="16">
        <v>0</v>
      </c>
      <c r="R348" s="16">
        <v>0</v>
      </c>
      <c r="S348" s="16">
        <v>0</v>
      </c>
      <c r="T348" s="16">
        <v>0</v>
      </c>
      <c r="U348" s="16">
        <v>0</v>
      </c>
      <c r="V348" s="16">
        <v>0</v>
      </c>
      <c r="W348" s="16">
        <v>0</v>
      </c>
      <c r="X348" s="16">
        <v>0</v>
      </c>
      <c r="Y348" s="16">
        <v>0</v>
      </c>
      <c r="Z348" s="16">
        <v>0</v>
      </c>
      <c r="AE348" s="103">
        <f t="shared" si="89"/>
        <v>0</v>
      </c>
      <c r="AF348" s="103">
        <f t="shared" si="90"/>
        <v>0</v>
      </c>
      <c r="AG348" s="103">
        <f t="shared" si="91"/>
        <v>0</v>
      </c>
      <c r="AH348" s="103">
        <f t="shared" si="92"/>
        <v>0</v>
      </c>
      <c r="AI348" s="103">
        <f t="shared" si="93"/>
        <v>0</v>
      </c>
      <c r="AJ348" s="103">
        <f t="shared" si="94"/>
        <v>0</v>
      </c>
    </row>
    <row r="349" spans="4:36">
      <c r="D349" s="16" t="s">
        <v>862</v>
      </c>
      <c r="E349" s="16">
        <v>197.7402</v>
      </c>
      <c r="F349" s="16">
        <v>195.077</v>
      </c>
      <c r="G349" s="16">
        <v>194.3467</v>
      </c>
      <c r="H349" s="16">
        <v>0.7303</v>
      </c>
      <c r="I349" s="16">
        <v>0</v>
      </c>
      <c r="J349" s="16">
        <v>0</v>
      </c>
      <c r="K349" s="16">
        <v>0</v>
      </c>
      <c r="L349" s="16">
        <v>0</v>
      </c>
      <c r="M349" s="16">
        <v>0</v>
      </c>
      <c r="N349" s="16">
        <v>0</v>
      </c>
      <c r="O349" s="16">
        <v>0</v>
      </c>
      <c r="P349" s="16">
        <v>0</v>
      </c>
      <c r="Q349" s="16">
        <v>0</v>
      </c>
      <c r="R349" s="16">
        <v>2.6632</v>
      </c>
      <c r="S349" s="16">
        <v>2.6632</v>
      </c>
      <c r="T349" s="16">
        <v>0</v>
      </c>
      <c r="U349" s="16">
        <v>0</v>
      </c>
      <c r="V349" s="16">
        <v>0</v>
      </c>
      <c r="W349" s="16">
        <v>0</v>
      </c>
      <c r="X349" s="16">
        <v>0</v>
      </c>
      <c r="Y349" s="16">
        <v>0</v>
      </c>
      <c r="Z349" s="16">
        <v>0</v>
      </c>
      <c r="AE349" s="103">
        <f t="shared" si="89"/>
        <v>-1.06581410364015e-14</v>
      </c>
      <c r="AF349" s="103">
        <f t="shared" si="90"/>
        <v>0</v>
      </c>
      <c r="AG349" s="103">
        <f t="shared" si="91"/>
        <v>0</v>
      </c>
      <c r="AH349" s="103">
        <f t="shared" si="92"/>
        <v>0</v>
      </c>
      <c r="AI349" s="103">
        <f t="shared" si="93"/>
        <v>0</v>
      </c>
      <c r="AJ349" s="103">
        <f t="shared" si="94"/>
        <v>0</v>
      </c>
    </row>
    <row r="350" spans="4:36">
      <c r="D350" s="16" t="s">
        <v>863</v>
      </c>
      <c r="E350" s="16">
        <v>0</v>
      </c>
      <c r="F350" s="16">
        <v>0</v>
      </c>
      <c r="G350" s="16">
        <v>0</v>
      </c>
      <c r="H350" s="16">
        <v>0</v>
      </c>
      <c r="I350" s="16">
        <v>0</v>
      </c>
      <c r="J350" s="16">
        <v>0</v>
      </c>
      <c r="K350" s="16">
        <v>0</v>
      </c>
      <c r="L350" s="16">
        <v>0</v>
      </c>
      <c r="M350" s="16">
        <v>0</v>
      </c>
      <c r="N350" s="16">
        <v>0</v>
      </c>
      <c r="O350" s="16">
        <v>0</v>
      </c>
      <c r="P350" s="16">
        <v>0</v>
      </c>
      <c r="Q350" s="16">
        <v>0</v>
      </c>
      <c r="R350" s="16">
        <v>0</v>
      </c>
      <c r="S350" s="16">
        <v>0</v>
      </c>
      <c r="T350" s="16">
        <v>0</v>
      </c>
      <c r="U350" s="16">
        <v>0</v>
      </c>
      <c r="V350" s="16">
        <v>0</v>
      </c>
      <c r="W350" s="16">
        <v>0</v>
      </c>
      <c r="X350" s="16">
        <v>0</v>
      </c>
      <c r="Y350" s="16">
        <v>0</v>
      </c>
      <c r="Z350" s="16">
        <v>0</v>
      </c>
      <c r="AE350" s="103">
        <f t="shared" si="89"/>
        <v>0</v>
      </c>
      <c r="AF350" s="103">
        <f t="shared" si="90"/>
        <v>0</v>
      </c>
      <c r="AG350" s="103">
        <f t="shared" si="91"/>
        <v>0</v>
      </c>
      <c r="AH350" s="103">
        <f t="shared" si="92"/>
        <v>0</v>
      </c>
      <c r="AI350" s="103">
        <f t="shared" si="93"/>
        <v>0</v>
      </c>
      <c r="AJ350" s="103">
        <f t="shared" si="94"/>
        <v>0</v>
      </c>
    </row>
    <row r="351" spans="4:36">
      <c r="D351" s="16" t="s">
        <v>864</v>
      </c>
      <c r="E351" s="16">
        <v>0</v>
      </c>
      <c r="F351" s="16">
        <v>0</v>
      </c>
      <c r="G351" s="16">
        <v>0</v>
      </c>
      <c r="H351" s="16">
        <v>0</v>
      </c>
      <c r="I351" s="16">
        <v>0</v>
      </c>
      <c r="J351" s="16">
        <v>0</v>
      </c>
      <c r="K351" s="16">
        <v>0</v>
      </c>
      <c r="L351" s="16">
        <v>0</v>
      </c>
      <c r="M351" s="16">
        <v>0</v>
      </c>
      <c r="N351" s="16">
        <v>0</v>
      </c>
      <c r="O351" s="16">
        <v>0</v>
      </c>
      <c r="P351" s="16">
        <v>0</v>
      </c>
      <c r="Q351" s="16">
        <v>0</v>
      </c>
      <c r="R351" s="16">
        <v>0</v>
      </c>
      <c r="S351" s="16">
        <v>0</v>
      </c>
      <c r="T351" s="16">
        <v>0</v>
      </c>
      <c r="U351" s="16">
        <v>0</v>
      </c>
      <c r="V351" s="16">
        <v>0</v>
      </c>
      <c r="W351" s="16">
        <v>0</v>
      </c>
      <c r="X351" s="16">
        <v>0</v>
      </c>
      <c r="Y351" s="16">
        <v>0</v>
      </c>
      <c r="Z351" s="16">
        <v>0</v>
      </c>
      <c r="AE351" s="103">
        <f t="shared" si="89"/>
        <v>0</v>
      </c>
      <c r="AF351" s="103">
        <f t="shared" si="90"/>
        <v>0</v>
      </c>
      <c r="AG351" s="103">
        <f t="shared" si="91"/>
        <v>0</v>
      </c>
      <c r="AH351" s="103">
        <f t="shared" si="92"/>
        <v>0</v>
      </c>
      <c r="AI351" s="103">
        <f t="shared" si="93"/>
        <v>0</v>
      </c>
      <c r="AJ351" s="103">
        <f t="shared" si="94"/>
        <v>0</v>
      </c>
    </row>
    <row r="352" spans="3:58">
      <c r="C352" s="16" t="s">
        <v>866</v>
      </c>
      <c r="D352" s="16" t="s">
        <v>88</v>
      </c>
      <c r="E352" s="16">
        <v>0</v>
      </c>
      <c r="F352" s="16">
        <v>0</v>
      </c>
      <c r="G352" s="16">
        <v>0</v>
      </c>
      <c r="H352" s="16">
        <v>0</v>
      </c>
      <c r="I352" s="16">
        <v>0</v>
      </c>
      <c r="J352" s="16">
        <v>0</v>
      </c>
      <c r="K352" s="16">
        <v>0</v>
      </c>
      <c r="L352" s="16">
        <v>0</v>
      </c>
      <c r="M352" s="16">
        <v>0</v>
      </c>
      <c r="N352" s="16">
        <v>0</v>
      </c>
      <c r="O352" s="16">
        <v>0</v>
      </c>
      <c r="P352" s="16">
        <v>0</v>
      </c>
      <c r="Q352" s="16">
        <v>0</v>
      </c>
      <c r="R352" s="16">
        <v>0</v>
      </c>
      <c r="S352" s="16">
        <v>0</v>
      </c>
      <c r="T352" s="16">
        <v>0</v>
      </c>
      <c r="U352" s="16">
        <v>0</v>
      </c>
      <c r="V352" s="16">
        <v>0</v>
      </c>
      <c r="W352" s="16">
        <v>0</v>
      </c>
      <c r="X352" s="16">
        <v>0</v>
      </c>
      <c r="Y352" s="16">
        <v>0</v>
      </c>
      <c r="Z352" s="16">
        <v>0</v>
      </c>
      <c r="AE352" s="103">
        <f t="shared" si="89"/>
        <v>0</v>
      </c>
      <c r="AF352" s="103">
        <f t="shared" si="90"/>
        <v>0</v>
      </c>
      <c r="AG352" s="103">
        <f t="shared" si="91"/>
        <v>0</v>
      </c>
      <c r="AH352" s="103">
        <f t="shared" si="92"/>
        <v>0</v>
      </c>
      <c r="AI352" s="103">
        <f t="shared" si="93"/>
        <v>0</v>
      </c>
      <c r="AJ352" s="103">
        <f t="shared" si="94"/>
        <v>0</v>
      </c>
      <c r="AK352" s="16">
        <f t="shared" ref="AK352:BF352" si="105">E352-SUM(E353:E357)</f>
        <v>0</v>
      </c>
      <c r="AL352" s="16">
        <f t="shared" si="105"/>
        <v>0</v>
      </c>
      <c r="AM352" s="16">
        <f t="shared" si="105"/>
        <v>0</v>
      </c>
      <c r="AN352" s="16">
        <f t="shared" si="105"/>
        <v>0</v>
      </c>
      <c r="AO352" s="16">
        <f t="shared" si="105"/>
        <v>0</v>
      </c>
      <c r="AP352" s="16">
        <f t="shared" si="105"/>
        <v>0</v>
      </c>
      <c r="AQ352" s="16">
        <f t="shared" si="105"/>
        <v>0</v>
      </c>
      <c r="AR352" s="16">
        <f t="shared" si="105"/>
        <v>0</v>
      </c>
      <c r="AS352" s="16">
        <f t="shared" si="105"/>
        <v>0</v>
      </c>
      <c r="AT352" s="16">
        <f t="shared" si="105"/>
        <v>0</v>
      </c>
      <c r="AU352" s="16">
        <f t="shared" si="105"/>
        <v>0</v>
      </c>
      <c r="AV352" s="16">
        <f t="shared" si="105"/>
        <v>0</v>
      </c>
      <c r="AW352" s="16">
        <f t="shared" si="105"/>
        <v>0</v>
      </c>
      <c r="AX352" s="16">
        <f t="shared" si="105"/>
        <v>0</v>
      </c>
      <c r="AY352" s="16">
        <f t="shared" si="105"/>
        <v>0</v>
      </c>
      <c r="AZ352" s="16">
        <f t="shared" si="105"/>
        <v>0</v>
      </c>
      <c r="BA352" s="16">
        <f t="shared" si="105"/>
        <v>0</v>
      </c>
      <c r="BB352" s="16">
        <f t="shared" si="105"/>
        <v>0</v>
      </c>
      <c r="BC352" s="16">
        <f t="shared" si="105"/>
        <v>0</v>
      </c>
      <c r="BD352" s="16">
        <f t="shared" si="105"/>
        <v>0</v>
      </c>
      <c r="BE352" s="16">
        <f t="shared" si="105"/>
        <v>0</v>
      </c>
      <c r="BF352" s="16">
        <f t="shared" si="105"/>
        <v>0</v>
      </c>
    </row>
    <row r="353" spans="4:36">
      <c r="D353" s="16" t="s">
        <v>860</v>
      </c>
      <c r="E353" s="16">
        <v>0</v>
      </c>
      <c r="F353" s="16">
        <v>0</v>
      </c>
      <c r="G353" s="16">
        <v>0</v>
      </c>
      <c r="H353" s="16">
        <v>0</v>
      </c>
      <c r="I353" s="16">
        <v>0</v>
      </c>
      <c r="J353" s="16">
        <v>0</v>
      </c>
      <c r="K353" s="16">
        <v>0</v>
      </c>
      <c r="L353" s="16">
        <v>0</v>
      </c>
      <c r="M353" s="16">
        <v>0</v>
      </c>
      <c r="N353" s="16">
        <v>0</v>
      </c>
      <c r="O353" s="16">
        <v>0</v>
      </c>
      <c r="P353" s="16">
        <v>0</v>
      </c>
      <c r="Q353" s="16">
        <v>0</v>
      </c>
      <c r="R353" s="16">
        <v>0</v>
      </c>
      <c r="S353" s="16">
        <v>0</v>
      </c>
      <c r="T353" s="16">
        <v>0</v>
      </c>
      <c r="U353" s="16">
        <v>0</v>
      </c>
      <c r="V353" s="16">
        <v>0</v>
      </c>
      <c r="W353" s="16">
        <v>0</v>
      </c>
      <c r="X353" s="16">
        <v>0</v>
      </c>
      <c r="Y353" s="16">
        <v>0</v>
      </c>
      <c r="Z353" s="16">
        <v>0</v>
      </c>
      <c r="AE353" s="103">
        <f t="shared" si="89"/>
        <v>0</v>
      </c>
      <c r="AF353" s="103">
        <f t="shared" si="90"/>
        <v>0</v>
      </c>
      <c r="AG353" s="103">
        <f t="shared" si="91"/>
        <v>0</v>
      </c>
      <c r="AH353" s="103">
        <f t="shared" si="92"/>
        <v>0</v>
      </c>
      <c r="AI353" s="103">
        <f t="shared" si="93"/>
        <v>0</v>
      </c>
      <c r="AJ353" s="103">
        <f t="shared" si="94"/>
        <v>0</v>
      </c>
    </row>
    <row r="354" spans="4:36">
      <c r="D354" s="16" t="s">
        <v>861</v>
      </c>
      <c r="E354" s="16">
        <v>0</v>
      </c>
      <c r="F354" s="16">
        <v>0</v>
      </c>
      <c r="G354" s="16">
        <v>0</v>
      </c>
      <c r="H354" s="16">
        <v>0</v>
      </c>
      <c r="I354" s="16">
        <v>0</v>
      </c>
      <c r="J354" s="16">
        <v>0</v>
      </c>
      <c r="K354" s="16">
        <v>0</v>
      </c>
      <c r="L354" s="16">
        <v>0</v>
      </c>
      <c r="M354" s="16">
        <v>0</v>
      </c>
      <c r="N354" s="16">
        <v>0</v>
      </c>
      <c r="O354" s="16">
        <v>0</v>
      </c>
      <c r="P354" s="16">
        <v>0</v>
      </c>
      <c r="Q354" s="16">
        <v>0</v>
      </c>
      <c r="R354" s="16">
        <v>0</v>
      </c>
      <c r="S354" s="16">
        <v>0</v>
      </c>
      <c r="T354" s="16">
        <v>0</v>
      </c>
      <c r="U354" s="16">
        <v>0</v>
      </c>
      <c r="V354" s="16">
        <v>0</v>
      </c>
      <c r="W354" s="16">
        <v>0</v>
      </c>
      <c r="X354" s="16">
        <v>0</v>
      </c>
      <c r="Y354" s="16">
        <v>0</v>
      </c>
      <c r="Z354" s="16">
        <v>0</v>
      </c>
      <c r="AE354" s="103">
        <f t="shared" si="89"/>
        <v>0</v>
      </c>
      <c r="AF354" s="103">
        <f t="shared" si="90"/>
        <v>0</v>
      </c>
      <c r="AG354" s="103">
        <f t="shared" si="91"/>
        <v>0</v>
      </c>
      <c r="AH354" s="103">
        <f t="shared" si="92"/>
        <v>0</v>
      </c>
      <c r="AI354" s="103">
        <f t="shared" si="93"/>
        <v>0</v>
      </c>
      <c r="AJ354" s="103">
        <f t="shared" si="94"/>
        <v>0</v>
      </c>
    </row>
    <row r="355" spans="4:36">
      <c r="D355" s="16" t="s">
        <v>862</v>
      </c>
      <c r="E355" s="16">
        <v>0</v>
      </c>
      <c r="F355" s="16">
        <v>0</v>
      </c>
      <c r="G355" s="16">
        <v>0</v>
      </c>
      <c r="H355" s="16">
        <v>0</v>
      </c>
      <c r="I355" s="16">
        <v>0</v>
      </c>
      <c r="J355" s="16">
        <v>0</v>
      </c>
      <c r="K355" s="16">
        <v>0</v>
      </c>
      <c r="L355" s="16">
        <v>0</v>
      </c>
      <c r="M355" s="16">
        <v>0</v>
      </c>
      <c r="N355" s="16">
        <v>0</v>
      </c>
      <c r="O355" s="16">
        <v>0</v>
      </c>
      <c r="P355" s="16">
        <v>0</v>
      </c>
      <c r="Q355" s="16">
        <v>0</v>
      </c>
      <c r="R355" s="16">
        <v>0</v>
      </c>
      <c r="S355" s="16">
        <v>0</v>
      </c>
      <c r="T355" s="16">
        <v>0</v>
      </c>
      <c r="U355" s="16">
        <v>0</v>
      </c>
      <c r="V355" s="16">
        <v>0</v>
      </c>
      <c r="W355" s="16">
        <v>0</v>
      </c>
      <c r="X355" s="16">
        <v>0</v>
      </c>
      <c r="Y355" s="16">
        <v>0</v>
      </c>
      <c r="Z355" s="16">
        <v>0</v>
      </c>
      <c r="AE355" s="103">
        <f t="shared" si="89"/>
        <v>0</v>
      </c>
      <c r="AF355" s="103">
        <f t="shared" si="90"/>
        <v>0</v>
      </c>
      <c r="AG355" s="103">
        <f t="shared" si="91"/>
        <v>0</v>
      </c>
      <c r="AH355" s="103">
        <f t="shared" si="92"/>
        <v>0</v>
      </c>
      <c r="AI355" s="103">
        <f t="shared" si="93"/>
        <v>0</v>
      </c>
      <c r="AJ355" s="103">
        <f t="shared" si="94"/>
        <v>0</v>
      </c>
    </row>
    <row r="356" spans="4:36">
      <c r="D356" s="16" t="s">
        <v>863</v>
      </c>
      <c r="E356" s="16">
        <v>0</v>
      </c>
      <c r="F356" s="16">
        <v>0</v>
      </c>
      <c r="G356" s="16">
        <v>0</v>
      </c>
      <c r="H356" s="16">
        <v>0</v>
      </c>
      <c r="I356" s="16">
        <v>0</v>
      </c>
      <c r="J356" s="16">
        <v>0</v>
      </c>
      <c r="K356" s="16">
        <v>0</v>
      </c>
      <c r="L356" s="16">
        <v>0</v>
      </c>
      <c r="M356" s="16">
        <v>0</v>
      </c>
      <c r="N356" s="16">
        <v>0</v>
      </c>
      <c r="O356" s="16">
        <v>0</v>
      </c>
      <c r="P356" s="16">
        <v>0</v>
      </c>
      <c r="Q356" s="16">
        <v>0</v>
      </c>
      <c r="R356" s="16">
        <v>0</v>
      </c>
      <c r="S356" s="16">
        <v>0</v>
      </c>
      <c r="T356" s="16">
        <v>0</v>
      </c>
      <c r="U356" s="16">
        <v>0</v>
      </c>
      <c r="V356" s="16">
        <v>0</v>
      </c>
      <c r="W356" s="16">
        <v>0</v>
      </c>
      <c r="X356" s="16">
        <v>0</v>
      </c>
      <c r="Y356" s="16">
        <v>0</v>
      </c>
      <c r="Z356" s="16">
        <v>0</v>
      </c>
      <c r="AE356" s="103">
        <f t="shared" si="89"/>
        <v>0</v>
      </c>
      <c r="AF356" s="103">
        <f t="shared" si="90"/>
        <v>0</v>
      </c>
      <c r="AG356" s="103">
        <f t="shared" si="91"/>
        <v>0</v>
      </c>
      <c r="AH356" s="103">
        <f t="shared" si="92"/>
        <v>0</v>
      </c>
      <c r="AI356" s="103">
        <f t="shared" si="93"/>
        <v>0</v>
      </c>
      <c r="AJ356" s="103">
        <f t="shared" si="94"/>
        <v>0</v>
      </c>
    </row>
    <row r="357" spans="4:36">
      <c r="D357" s="16" t="s">
        <v>864</v>
      </c>
      <c r="E357" s="16">
        <v>0</v>
      </c>
      <c r="F357" s="16">
        <v>0</v>
      </c>
      <c r="G357" s="16">
        <v>0</v>
      </c>
      <c r="H357" s="16">
        <v>0</v>
      </c>
      <c r="I357" s="16">
        <v>0</v>
      </c>
      <c r="J357" s="16">
        <v>0</v>
      </c>
      <c r="K357" s="16">
        <v>0</v>
      </c>
      <c r="L357" s="16">
        <v>0</v>
      </c>
      <c r="M357" s="16">
        <v>0</v>
      </c>
      <c r="N357" s="16">
        <v>0</v>
      </c>
      <c r="O357" s="16">
        <v>0</v>
      </c>
      <c r="P357" s="16">
        <v>0</v>
      </c>
      <c r="Q357" s="16">
        <v>0</v>
      </c>
      <c r="R357" s="16">
        <v>0</v>
      </c>
      <c r="S357" s="16">
        <v>0</v>
      </c>
      <c r="T357" s="16">
        <v>0</v>
      </c>
      <c r="U357" s="16">
        <v>0</v>
      </c>
      <c r="V357" s="16">
        <v>0</v>
      </c>
      <c r="W357" s="16">
        <v>0</v>
      </c>
      <c r="X357" s="16">
        <v>0</v>
      </c>
      <c r="Y357" s="16">
        <v>0</v>
      </c>
      <c r="Z357" s="16">
        <v>0</v>
      </c>
      <c r="AE357" s="103">
        <f t="shared" si="89"/>
        <v>0</v>
      </c>
      <c r="AF357" s="103">
        <f t="shared" si="90"/>
        <v>0</v>
      </c>
      <c r="AG357" s="103">
        <f t="shared" si="91"/>
        <v>0</v>
      </c>
      <c r="AH357" s="103">
        <f t="shared" si="92"/>
        <v>0</v>
      </c>
      <c r="AI357" s="103">
        <f t="shared" si="93"/>
        <v>0</v>
      </c>
      <c r="AJ357" s="103">
        <f t="shared" si="94"/>
        <v>0</v>
      </c>
    </row>
    <row r="358" spans="3:58">
      <c r="C358" s="16" t="s">
        <v>867</v>
      </c>
      <c r="D358" s="16" t="s">
        <v>88</v>
      </c>
      <c r="E358" s="16">
        <v>1133.8662</v>
      </c>
      <c r="F358" s="16">
        <v>926.2939</v>
      </c>
      <c r="G358" s="16">
        <v>926.2939</v>
      </c>
      <c r="H358" s="16">
        <v>0</v>
      </c>
      <c r="I358" s="16">
        <v>0</v>
      </c>
      <c r="J358" s="16">
        <v>13.3404</v>
      </c>
      <c r="K358" s="16">
        <v>0</v>
      </c>
      <c r="L358" s="16">
        <v>11.4828</v>
      </c>
      <c r="M358" s="16">
        <v>1.8576</v>
      </c>
      <c r="N358" s="16">
        <v>178.8497</v>
      </c>
      <c r="O358" s="16">
        <v>178.8497</v>
      </c>
      <c r="P358" s="16">
        <v>0</v>
      </c>
      <c r="Q358" s="16">
        <v>0</v>
      </c>
      <c r="R358" s="16">
        <v>14.6709</v>
      </c>
      <c r="S358" s="16">
        <v>1.9002</v>
      </c>
      <c r="T358" s="16">
        <v>0</v>
      </c>
      <c r="U358" s="16">
        <v>12.7707</v>
      </c>
      <c r="V358" s="16">
        <v>0.7113</v>
      </c>
      <c r="W358" s="16">
        <v>0</v>
      </c>
      <c r="X358" s="16">
        <v>0</v>
      </c>
      <c r="Y358" s="16">
        <v>0.7113</v>
      </c>
      <c r="Z358" s="16">
        <v>0</v>
      </c>
      <c r="AE358" s="103">
        <f t="shared" si="89"/>
        <v>-7.32747196252603e-14</v>
      </c>
      <c r="AF358" s="103">
        <f t="shared" si="90"/>
        <v>0</v>
      </c>
      <c r="AG358" s="103">
        <f t="shared" si="91"/>
        <v>0</v>
      </c>
      <c r="AH358" s="103">
        <f t="shared" si="92"/>
        <v>0</v>
      </c>
      <c r="AI358" s="103">
        <f t="shared" si="93"/>
        <v>0</v>
      </c>
      <c r="AJ358" s="103">
        <f t="shared" si="94"/>
        <v>0</v>
      </c>
      <c r="AK358" s="16">
        <f t="shared" ref="AK358:BF358" si="106">E358-SUM(E359:E363)</f>
        <v>0</v>
      </c>
      <c r="AL358" s="16">
        <f t="shared" si="106"/>
        <v>0</v>
      </c>
      <c r="AM358" s="16">
        <f t="shared" si="106"/>
        <v>0</v>
      </c>
      <c r="AN358" s="16">
        <f t="shared" si="106"/>
        <v>0</v>
      </c>
      <c r="AO358" s="16">
        <f t="shared" si="106"/>
        <v>0</v>
      </c>
      <c r="AP358" s="16">
        <f t="shared" si="106"/>
        <v>0</v>
      </c>
      <c r="AQ358" s="16">
        <f t="shared" si="106"/>
        <v>0</v>
      </c>
      <c r="AR358" s="16">
        <f t="shared" si="106"/>
        <v>0</v>
      </c>
      <c r="AS358" s="16">
        <f t="shared" si="106"/>
        <v>0</v>
      </c>
      <c r="AT358" s="16">
        <f t="shared" si="106"/>
        <v>0</v>
      </c>
      <c r="AU358" s="16">
        <f t="shared" si="106"/>
        <v>0</v>
      </c>
      <c r="AV358" s="16">
        <f t="shared" si="106"/>
        <v>0</v>
      </c>
      <c r="AW358" s="16">
        <f t="shared" si="106"/>
        <v>0</v>
      </c>
      <c r="AX358" s="16">
        <f t="shared" si="106"/>
        <v>0</v>
      </c>
      <c r="AY358" s="16">
        <f t="shared" si="106"/>
        <v>0</v>
      </c>
      <c r="AZ358" s="16">
        <f t="shared" si="106"/>
        <v>0</v>
      </c>
      <c r="BA358" s="16">
        <f t="shared" si="106"/>
        <v>0</v>
      </c>
      <c r="BB358" s="16">
        <f t="shared" si="106"/>
        <v>0</v>
      </c>
      <c r="BC358" s="16">
        <f t="shared" si="106"/>
        <v>0</v>
      </c>
      <c r="BD358" s="16">
        <f t="shared" si="106"/>
        <v>0</v>
      </c>
      <c r="BE358" s="16">
        <f t="shared" si="106"/>
        <v>0</v>
      </c>
      <c r="BF358" s="16">
        <f t="shared" si="106"/>
        <v>0</v>
      </c>
    </row>
    <row r="359" spans="4:36">
      <c r="D359" s="16" t="s">
        <v>860</v>
      </c>
      <c r="E359" s="16">
        <v>0</v>
      </c>
      <c r="F359" s="16">
        <v>0</v>
      </c>
      <c r="G359" s="16">
        <v>0</v>
      </c>
      <c r="H359" s="16">
        <v>0</v>
      </c>
      <c r="I359" s="16">
        <v>0</v>
      </c>
      <c r="J359" s="16">
        <v>0</v>
      </c>
      <c r="K359" s="16">
        <v>0</v>
      </c>
      <c r="L359" s="16">
        <v>0</v>
      </c>
      <c r="M359" s="16">
        <v>0</v>
      </c>
      <c r="N359" s="16">
        <v>0</v>
      </c>
      <c r="O359" s="16">
        <v>0</v>
      </c>
      <c r="P359" s="16">
        <v>0</v>
      </c>
      <c r="Q359" s="16">
        <v>0</v>
      </c>
      <c r="R359" s="16">
        <v>0</v>
      </c>
      <c r="S359" s="16">
        <v>0</v>
      </c>
      <c r="T359" s="16">
        <v>0</v>
      </c>
      <c r="U359" s="16">
        <v>0</v>
      </c>
      <c r="V359" s="16">
        <v>0</v>
      </c>
      <c r="W359" s="16">
        <v>0</v>
      </c>
      <c r="X359" s="16">
        <v>0</v>
      </c>
      <c r="Y359" s="16">
        <v>0</v>
      </c>
      <c r="Z359" s="16">
        <v>0</v>
      </c>
      <c r="AE359" s="103">
        <f t="shared" si="89"/>
        <v>0</v>
      </c>
      <c r="AF359" s="103">
        <f t="shared" si="90"/>
        <v>0</v>
      </c>
      <c r="AG359" s="103">
        <f t="shared" si="91"/>
        <v>0</v>
      </c>
      <c r="AH359" s="103">
        <f t="shared" si="92"/>
        <v>0</v>
      </c>
      <c r="AI359" s="103">
        <f t="shared" si="93"/>
        <v>0</v>
      </c>
      <c r="AJ359" s="103">
        <f t="shared" si="94"/>
        <v>0</v>
      </c>
    </row>
    <row r="360" spans="4:36">
      <c r="D360" s="16" t="s">
        <v>861</v>
      </c>
      <c r="E360" s="16">
        <v>0</v>
      </c>
      <c r="F360" s="16">
        <v>0</v>
      </c>
      <c r="G360" s="16">
        <v>0</v>
      </c>
      <c r="H360" s="16">
        <v>0</v>
      </c>
      <c r="I360" s="16">
        <v>0</v>
      </c>
      <c r="J360" s="16">
        <v>0</v>
      </c>
      <c r="K360" s="16">
        <v>0</v>
      </c>
      <c r="L360" s="16">
        <v>0</v>
      </c>
      <c r="M360" s="16">
        <v>0</v>
      </c>
      <c r="N360" s="16">
        <v>0</v>
      </c>
      <c r="O360" s="16">
        <v>0</v>
      </c>
      <c r="P360" s="16">
        <v>0</v>
      </c>
      <c r="Q360" s="16">
        <v>0</v>
      </c>
      <c r="R360" s="16">
        <v>0</v>
      </c>
      <c r="S360" s="16">
        <v>0</v>
      </c>
      <c r="T360" s="16">
        <v>0</v>
      </c>
      <c r="U360" s="16">
        <v>0</v>
      </c>
      <c r="V360" s="16">
        <v>0</v>
      </c>
      <c r="W360" s="16">
        <v>0</v>
      </c>
      <c r="X360" s="16">
        <v>0</v>
      </c>
      <c r="Y360" s="16">
        <v>0</v>
      </c>
      <c r="Z360" s="16">
        <v>0</v>
      </c>
      <c r="AE360" s="103">
        <f t="shared" si="89"/>
        <v>0</v>
      </c>
      <c r="AF360" s="103">
        <f t="shared" si="90"/>
        <v>0</v>
      </c>
      <c r="AG360" s="103">
        <f t="shared" si="91"/>
        <v>0</v>
      </c>
      <c r="AH360" s="103">
        <f t="shared" si="92"/>
        <v>0</v>
      </c>
      <c r="AI360" s="103">
        <f t="shared" si="93"/>
        <v>0</v>
      </c>
      <c r="AJ360" s="103">
        <f t="shared" si="94"/>
        <v>0</v>
      </c>
    </row>
    <row r="361" spans="4:36">
      <c r="D361" s="16" t="s">
        <v>862</v>
      </c>
      <c r="E361" s="16">
        <v>619.2048</v>
      </c>
      <c r="F361" s="16">
        <v>548.4428</v>
      </c>
      <c r="G361" s="16">
        <v>548.4428</v>
      </c>
      <c r="H361" s="16">
        <v>0</v>
      </c>
      <c r="I361" s="16">
        <v>0</v>
      </c>
      <c r="J361" s="16">
        <v>1.8576</v>
      </c>
      <c r="K361" s="16">
        <v>0</v>
      </c>
      <c r="L361" s="16">
        <v>0</v>
      </c>
      <c r="M361" s="16">
        <v>1.8576</v>
      </c>
      <c r="N361" s="16">
        <v>61.6185</v>
      </c>
      <c r="O361" s="16">
        <v>61.6185</v>
      </c>
      <c r="P361" s="16">
        <v>0</v>
      </c>
      <c r="Q361" s="16">
        <v>0</v>
      </c>
      <c r="R361" s="16">
        <v>7.2859</v>
      </c>
      <c r="S361" s="16">
        <v>0</v>
      </c>
      <c r="T361" s="16">
        <v>0</v>
      </c>
      <c r="U361" s="16">
        <v>7.2859</v>
      </c>
      <c r="V361" s="16">
        <v>0</v>
      </c>
      <c r="W361" s="16">
        <v>0</v>
      </c>
      <c r="X361" s="16">
        <v>0</v>
      </c>
      <c r="Y361" s="16">
        <v>0</v>
      </c>
      <c r="Z361" s="16">
        <v>0</v>
      </c>
      <c r="AE361" s="103">
        <f t="shared" si="89"/>
        <v>-5.86197757002083e-14</v>
      </c>
      <c r="AF361" s="103">
        <f t="shared" si="90"/>
        <v>0</v>
      </c>
      <c r="AG361" s="103">
        <f t="shared" si="91"/>
        <v>0</v>
      </c>
      <c r="AH361" s="103">
        <f t="shared" si="92"/>
        <v>0</v>
      </c>
      <c r="AI361" s="103">
        <f t="shared" si="93"/>
        <v>0</v>
      </c>
      <c r="AJ361" s="103">
        <f t="shared" si="94"/>
        <v>0</v>
      </c>
    </row>
    <row r="362" spans="4:36">
      <c r="D362" s="16" t="s">
        <v>863</v>
      </c>
      <c r="E362" s="16">
        <v>0</v>
      </c>
      <c r="F362" s="16">
        <v>0</v>
      </c>
      <c r="G362" s="16">
        <v>0</v>
      </c>
      <c r="H362" s="16">
        <v>0</v>
      </c>
      <c r="I362" s="16">
        <v>0</v>
      </c>
      <c r="J362" s="16">
        <v>0</v>
      </c>
      <c r="K362" s="16">
        <v>0</v>
      </c>
      <c r="L362" s="16">
        <v>0</v>
      </c>
      <c r="M362" s="16">
        <v>0</v>
      </c>
      <c r="N362" s="16">
        <v>0</v>
      </c>
      <c r="O362" s="16">
        <v>0</v>
      </c>
      <c r="P362" s="16">
        <v>0</v>
      </c>
      <c r="Q362" s="16">
        <v>0</v>
      </c>
      <c r="R362" s="16">
        <v>0</v>
      </c>
      <c r="S362" s="16">
        <v>0</v>
      </c>
      <c r="T362" s="16">
        <v>0</v>
      </c>
      <c r="U362" s="16">
        <v>0</v>
      </c>
      <c r="V362" s="16">
        <v>0</v>
      </c>
      <c r="W362" s="16">
        <v>0</v>
      </c>
      <c r="X362" s="16">
        <v>0</v>
      </c>
      <c r="Y362" s="16">
        <v>0</v>
      </c>
      <c r="Z362" s="16">
        <v>0</v>
      </c>
      <c r="AE362" s="103">
        <f t="shared" si="89"/>
        <v>0</v>
      </c>
      <c r="AF362" s="103">
        <f t="shared" si="90"/>
        <v>0</v>
      </c>
      <c r="AG362" s="103">
        <f t="shared" si="91"/>
        <v>0</v>
      </c>
      <c r="AH362" s="103">
        <f t="shared" si="92"/>
        <v>0</v>
      </c>
      <c r="AI362" s="103">
        <f t="shared" si="93"/>
        <v>0</v>
      </c>
      <c r="AJ362" s="103">
        <f t="shared" si="94"/>
        <v>0</v>
      </c>
    </row>
    <row r="363" spans="4:36">
      <c r="D363" s="16" t="s">
        <v>864</v>
      </c>
      <c r="E363" s="16">
        <v>514.6614</v>
      </c>
      <c r="F363" s="16">
        <v>377.8511</v>
      </c>
      <c r="G363" s="16">
        <v>377.8511</v>
      </c>
      <c r="H363" s="16">
        <v>0</v>
      </c>
      <c r="I363" s="16">
        <v>0</v>
      </c>
      <c r="J363" s="16">
        <v>11.4828</v>
      </c>
      <c r="K363" s="16">
        <v>0</v>
      </c>
      <c r="L363" s="16">
        <v>11.4828</v>
      </c>
      <c r="M363" s="16">
        <v>0</v>
      </c>
      <c r="N363" s="16">
        <v>117.2312</v>
      </c>
      <c r="O363" s="16">
        <v>117.2312</v>
      </c>
      <c r="P363" s="16">
        <v>0</v>
      </c>
      <c r="Q363" s="16">
        <v>0</v>
      </c>
      <c r="R363" s="16">
        <v>7.385</v>
      </c>
      <c r="S363" s="16">
        <v>1.9002</v>
      </c>
      <c r="T363" s="16">
        <v>0</v>
      </c>
      <c r="U363" s="16">
        <v>5.4848</v>
      </c>
      <c r="V363" s="16">
        <v>0.7113</v>
      </c>
      <c r="W363" s="16">
        <v>0</v>
      </c>
      <c r="X363" s="16">
        <v>0</v>
      </c>
      <c r="Y363" s="16">
        <v>0.7113</v>
      </c>
      <c r="Z363" s="16">
        <v>0</v>
      </c>
      <c r="AE363" s="103">
        <f t="shared" si="89"/>
        <v>-1.46549439250521e-14</v>
      </c>
      <c r="AF363" s="103">
        <f t="shared" si="90"/>
        <v>0</v>
      </c>
      <c r="AG363" s="103">
        <f t="shared" si="91"/>
        <v>0</v>
      </c>
      <c r="AH363" s="103">
        <f t="shared" si="92"/>
        <v>0</v>
      </c>
      <c r="AI363" s="103">
        <f t="shared" si="93"/>
        <v>0</v>
      </c>
      <c r="AJ363" s="103">
        <f t="shared" si="94"/>
        <v>0</v>
      </c>
    </row>
    <row r="364" spans="3:58">
      <c r="C364" s="16" t="s">
        <v>368</v>
      </c>
      <c r="D364" s="16" t="s">
        <v>88</v>
      </c>
      <c r="E364" s="16">
        <v>0</v>
      </c>
      <c r="F364" s="16">
        <v>0</v>
      </c>
      <c r="G364" s="16">
        <v>0</v>
      </c>
      <c r="H364" s="16">
        <v>0</v>
      </c>
      <c r="I364" s="16">
        <v>0</v>
      </c>
      <c r="J364" s="16">
        <v>0</v>
      </c>
      <c r="K364" s="16">
        <v>0</v>
      </c>
      <c r="L364" s="16">
        <v>0</v>
      </c>
      <c r="M364" s="16">
        <v>0</v>
      </c>
      <c r="N364" s="16">
        <v>0</v>
      </c>
      <c r="O364" s="16">
        <v>0</v>
      </c>
      <c r="P364" s="16">
        <v>0</v>
      </c>
      <c r="Q364" s="16">
        <v>0</v>
      </c>
      <c r="R364" s="16">
        <v>0</v>
      </c>
      <c r="S364" s="16">
        <v>0</v>
      </c>
      <c r="T364" s="16">
        <v>0</v>
      </c>
      <c r="U364" s="16">
        <v>0</v>
      </c>
      <c r="V364" s="16">
        <v>0</v>
      </c>
      <c r="W364" s="16">
        <v>0</v>
      </c>
      <c r="X364" s="16">
        <v>0</v>
      </c>
      <c r="Y364" s="16">
        <v>0</v>
      </c>
      <c r="Z364" s="16">
        <v>0</v>
      </c>
      <c r="AE364" s="103">
        <f t="shared" si="89"/>
        <v>0</v>
      </c>
      <c r="AF364" s="103">
        <f t="shared" si="90"/>
        <v>0</v>
      </c>
      <c r="AG364" s="103">
        <f t="shared" si="91"/>
        <v>0</v>
      </c>
      <c r="AH364" s="103">
        <f t="shared" si="92"/>
        <v>0</v>
      </c>
      <c r="AI364" s="103">
        <f t="shared" si="93"/>
        <v>0</v>
      </c>
      <c r="AJ364" s="103">
        <f t="shared" si="94"/>
        <v>0</v>
      </c>
      <c r="AK364" s="16">
        <f t="shared" ref="AK364:BF364" si="107">E364-SUM(E365:E369)</f>
        <v>0</v>
      </c>
      <c r="AL364" s="16">
        <f t="shared" si="107"/>
        <v>0</v>
      </c>
      <c r="AM364" s="16">
        <f t="shared" si="107"/>
        <v>0</v>
      </c>
      <c r="AN364" s="16">
        <f t="shared" si="107"/>
        <v>0</v>
      </c>
      <c r="AO364" s="16">
        <f t="shared" si="107"/>
        <v>0</v>
      </c>
      <c r="AP364" s="16">
        <f t="shared" si="107"/>
        <v>0</v>
      </c>
      <c r="AQ364" s="16">
        <f t="shared" si="107"/>
        <v>0</v>
      </c>
      <c r="AR364" s="16">
        <f t="shared" si="107"/>
        <v>0</v>
      </c>
      <c r="AS364" s="16">
        <f t="shared" si="107"/>
        <v>0</v>
      </c>
      <c r="AT364" s="16">
        <f t="shared" si="107"/>
        <v>0</v>
      </c>
      <c r="AU364" s="16">
        <f t="shared" si="107"/>
        <v>0</v>
      </c>
      <c r="AV364" s="16">
        <f t="shared" si="107"/>
        <v>0</v>
      </c>
      <c r="AW364" s="16">
        <f t="shared" si="107"/>
        <v>0</v>
      </c>
      <c r="AX364" s="16">
        <f t="shared" si="107"/>
        <v>0</v>
      </c>
      <c r="AY364" s="16">
        <f t="shared" si="107"/>
        <v>0</v>
      </c>
      <c r="AZ364" s="16">
        <f t="shared" si="107"/>
        <v>0</v>
      </c>
      <c r="BA364" s="16">
        <f t="shared" si="107"/>
        <v>0</v>
      </c>
      <c r="BB364" s="16">
        <f t="shared" si="107"/>
        <v>0</v>
      </c>
      <c r="BC364" s="16">
        <f t="shared" si="107"/>
        <v>0</v>
      </c>
      <c r="BD364" s="16">
        <f t="shared" si="107"/>
        <v>0</v>
      </c>
      <c r="BE364" s="16">
        <f t="shared" si="107"/>
        <v>0</v>
      </c>
      <c r="BF364" s="16">
        <f t="shared" si="107"/>
        <v>0</v>
      </c>
    </row>
    <row r="365" spans="4:36">
      <c r="D365" s="16" t="s">
        <v>860</v>
      </c>
      <c r="E365" s="16">
        <v>0</v>
      </c>
      <c r="F365" s="16">
        <v>0</v>
      </c>
      <c r="G365" s="16">
        <v>0</v>
      </c>
      <c r="H365" s="16">
        <v>0</v>
      </c>
      <c r="I365" s="16">
        <v>0</v>
      </c>
      <c r="J365" s="16">
        <v>0</v>
      </c>
      <c r="K365" s="16">
        <v>0</v>
      </c>
      <c r="L365" s="16">
        <v>0</v>
      </c>
      <c r="M365" s="16">
        <v>0</v>
      </c>
      <c r="N365" s="16">
        <v>0</v>
      </c>
      <c r="O365" s="16">
        <v>0</v>
      </c>
      <c r="P365" s="16">
        <v>0</v>
      </c>
      <c r="Q365" s="16">
        <v>0</v>
      </c>
      <c r="R365" s="16">
        <v>0</v>
      </c>
      <c r="S365" s="16">
        <v>0</v>
      </c>
      <c r="T365" s="16">
        <v>0</v>
      </c>
      <c r="U365" s="16">
        <v>0</v>
      </c>
      <c r="V365" s="16">
        <v>0</v>
      </c>
      <c r="W365" s="16">
        <v>0</v>
      </c>
      <c r="X365" s="16">
        <v>0</v>
      </c>
      <c r="Y365" s="16">
        <v>0</v>
      </c>
      <c r="Z365" s="16">
        <v>0</v>
      </c>
      <c r="AE365" s="103">
        <f t="shared" ref="AE365:AE428" si="108">E365-F365-I365-J365-N365-R365-V365-Z365-Q365</f>
        <v>0</v>
      </c>
      <c r="AF365" s="103">
        <f t="shared" ref="AF365:AF428" si="109">F365-G365-H365</f>
        <v>0</v>
      </c>
      <c r="AG365" s="103">
        <f t="shared" ref="AG365:AG428" si="110">J365-K365-L365-M365</f>
        <v>0</v>
      </c>
      <c r="AH365" s="103">
        <f t="shared" ref="AH365:AH428" si="111">N365-O365-P365</f>
        <v>0</v>
      </c>
      <c r="AI365" s="103">
        <f t="shared" ref="AI365:AI428" si="112">R365-S365-T365-U365</f>
        <v>0</v>
      </c>
      <c r="AJ365" s="103">
        <f t="shared" ref="AJ365:AJ428" si="113">V365-W365-X365-Y365</f>
        <v>0</v>
      </c>
    </row>
    <row r="366" spans="4:36">
      <c r="D366" s="16" t="s">
        <v>861</v>
      </c>
      <c r="E366" s="16">
        <v>0</v>
      </c>
      <c r="F366" s="16">
        <v>0</v>
      </c>
      <c r="G366" s="16">
        <v>0</v>
      </c>
      <c r="H366" s="16">
        <v>0</v>
      </c>
      <c r="I366" s="16">
        <v>0</v>
      </c>
      <c r="J366" s="16">
        <v>0</v>
      </c>
      <c r="K366" s="16">
        <v>0</v>
      </c>
      <c r="L366" s="16">
        <v>0</v>
      </c>
      <c r="M366" s="16">
        <v>0</v>
      </c>
      <c r="N366" s="16">
        <v>0</v>
      </c>
      <c r="O366" s="16">
        <v>0</v>
      </c>
      <c r="P366" s="16">
        <v>0</v>
      </c>
      <c r="Q366" s="16">
        <v>0</v>
      </c>
      <c r="R366" s="16">
        <v>0</v>
      </c>
      <c r="S366" s="16">
        <v>0</v>
      </c>
      <c r="T366" s="16">
        <v>0</v>
      </c>
      <c r="U366" s="16">
        <v>0</v>
      </c>
      <c r="V366" s="16">
        <v>0</v>
      </c>
      <c r="W366" s="16">
        <v>0</v>
      </c>
      <c r="X366" s="16">
        <v>0</v>
      </c>
      <c r="Y366" s="16">
        <v>0</v>
      </c>
      <c r="Z366" s="16">
        <v>0</v>
      </c>
      <c r="AE366" s="103">
        <f t="shared" si="108"/>
        <v>0</v>
      </c>
      <c r="AF366" s="103">
        <f t="shared" si="109"/>
        <v>0</v>
      </c>
      <c r="AG366" s="103">
        <f t="shared" si="110"/>
        <v>0</v>
      </c>
      <c r="AH366" s="103">
        <f t="shared" si="111"/>
        <v>0</v>
      </c>
      <c r="AI366" s="103">
        <f t="shared" si="112"/>
        <v>0</v>
      </c>
      <c r="AJ366" s="103">
        <f t="shared" si="113"/>
        <v>0</v>
      </c>
    </row>
    <row r="367" spans="4:36">
      <c r="D367" s="16" t="s">
        <v>862</v>
      </c>
      <c r="E367" s="16">
        <v>0</v>
      </c>
      <c r="F367" s="16">
        <v>0</v>
      </c>
      <c r="G367" s="16">
        <v>0</v>
      </c>
      <c r="H367" s="16">
        <v>0</v>
      </c>
      <c r="I367" s="16">
        <v>0</v>
      </c>
      <c r="J367" s="16">
        <v>0</v>
      </c>
      <c r="K367" s="16">
        <v>0</v>
      </c>
      <c r="L367" s="16">
        <v>0</v>
      </c>
      <c r="M367" s="16">
        <v>0</v>
      </c>
      <c r="N367" s="16">
        <v>0</v>
      </c>
      <c r="O367" s="16">
        <v>0</v>
      </c>
      <c r="P367" s="16">
        <v>0</v>
      </c>
      <c r="Q367" s="16">
        <v>0</v>
      </c>
      <c r="R367" s="16">
        <v>0</v>
      </c>
      <c r="S367" s="16">
        <v>0</v>
      </c>
      <c r="T367" s="16">
        <v>0</v>
      </c>
      <c r="U367" s="16">
        <v>0</v>
      </c>
      <c r="V367" s="16">
        <v>0</v>
      </c>
      <c r="W367" s="16">
        <v>0</v>
      </c>
      <c r="X367" s="16">
        <v>0</v>
      </c>
      <c r="Y367" s="16">
        <v>0</v>
      </c>
      <c r="Z367" s="16">
        <v>0</v>
      </c>
      <c r="AE367" s="103">
        <f t="shared" si="108"/>
        <v>0</v>
      </c>
      <c r="AF367" s="103">
        <f t="shared" si="109"/>
        <v>0</v>
      </c>
      <c r="AG367" s="103">
        <f t="shared" si="110"/>
        <v>0</v>
      </c>
      <c r="AH367" s="103">
        <f t="shared" si="111"/>
        <v>0</v>
      </c>
      <c r="AI367" s="103">
        <f t="shared" si="112"/>
        <v>0</v>
      </c>
      <c r="AJ367" s="103">
        <f t="shared" si="113"/>
        <v>0</v>
      </c>
    </row>
    <row r="368" spans="4:36">
      <c r="D368" s="16" t="s">
        <v>863</v>
      </c>
      <c r="E368" s="16">
        <v>0</v>
      </c>
      <c r="F368" s="16">
        <v>0</v>
      </c>
      <c r="G368" s="16">
        <v>0</v>
      </c>
      <c r="H368" s="16">
        <v>0</v>
      </c>
      <c r="I368" s="16">
        <v>0</v>
      </c>
      <c r="J368" s="16">
        <v>0</v>
      </c>
      <c r="K368" s="16">
        <v>0</v>
      </c>
      <c r="L368" s="16">
        <v>0</v>
      </c>
      <c r="M368" s="16">
        <v>0</v>
      </c>
      <c r="N368" s="16">
        <v>0</v>
      </c>
      <c r="O368" s="16">
        <v>0</v>
      </c>
      <c r="P368" s="16">
        <v>0</v>
      </c>
      <c r="Q368" s="16">
        <v>0</v>
      </c>
      <c r="R368" s="16">
        <v>0</v>
      </c>
      <c r="S368" s="16">
        <v>0</v>
      </c>
      <c r="T368" s="16">
        <v>0</v>
      </c>
      <c r="U368" s="16">
        <v>0</v>
      </c>
      <c r="V368" s="16">
        <v>0</v>
      </c>
      <c r="W368" s="16">
        <v>0</v>
      </c>
      <c r="X368" s="16">
        <v>0</v>
      </c>
      <c r="Y368" s="16">
        <v>0</v>
      </c>
      <c r="Z368" s="16">
        <v>0</v>
      </c>
      <c r="AE368" s="103">
        <f t="shared" si="108"/>
        <v>0</v>
      </c>
      <c r="AF368" s="103">
        <f t="shared" si="109"/>
        <v>0</v>
      </c>
      <c r="AG368" s="103">
        <f t="shared" si="110"/>
        <v>0</v>
      </c>
      <c r="AH368" s="103">
        <f t="shared" si="111"/>
        <v>0</v>
      </c>
      <c r="AI368" s="103">
        <f t="shared" si="112"/>
        <v>0</v>
      </c>
      <c r="AJ368" s="103">
        <f t="shared" si="113"/>
        <v>0</v>
      </c>
    </row>
    <row r="369" spans="4:36">
      <c r="D369" s="16" t="s">
        <v>864</v>
      </c>
      <c r="E369" s="16">
        <v>0</v>
      </c>
      <c r="F369" s="16">
        <v>0</v>
      </c>
      <c r="G369" s="16">
        <v>0</v>
      </c>
      <c r="H369" s="16">
        <v>0</v>
      </c>
      <c r="I369" s="16">
        <v>0</v>
      </c>
      <c r="J369" s="16">
        <v>0</v>
      </c>
      <c r="K369" s="16">
        <v>0</v>
      </c>
      <c r="L369" s="16">
        <v>0</v>
      </c>
      <c r="M369" s="16">
        <v>0</v>
      </c>
      <c r="N369" s="16">
        <v>0</v>
      </c>
      <c r="O369" s="16">
        <v>0</v>
      </c>
      <c r="P369" s="16">
        <v>0</v>
      </c>
      <c r="Q369" s="16">
        <v>0</v>
      </c>
      <c r="R369" s="16">
        <v>0</v>
      </c>
      <c r="S369" s="16">
        <v>0</v>
      </c>
      <c r="T369" s="16">
        <v>0</v>
      </c>
      <c r="U369" s="16">
        <v>0</v>
      </c>
      <c r="V369" s="16">
        <v>0</v>
      </c>
      <c r="W369" s="16">
        <v>0</v>
      </c>
      <c r="X369" s="16">
        <v>0</v>
      </c>
      <c r="Y369" s="16">
        <v>0</v>
      </c>
      <c r="Z369" s="16">
        <v>0</v>
      </c>
      <c r="AE369" s="103">
        <f t="shared" si="108"/>
        <v>0</v>
      </c>
      <c r="AF369" s="103">
        <f t="shared" si="109"/>
        <v>0</v>
      </c>
      <c r="AG369" s="103">
        <f t="shared" si="110"/>
        <v>0</v>
      </c>
      <c r="AH369" s="103">
        <f t="shared" si="111"/>
        <v>0</v>
      </c>
      <c r="AI369" s="103">
        <f t="shared" si="112"/>
        <v>0</v>
      </c>
      <c r="AJ369" s="103">
        <f t="shared" si="113"/>
        <v>0</v>
      </c>
    </row>
    <row r="370" spans="1:80">
      <c r="A370" s="16" t="s">
        <v>878</v>
      </c>
      <c r="B370" s="16">
        <v>16951.1376</v>
      </c>
      <c r="C370" s="16" t="s">
        <v>88</v>
      </c>
      <c r="D370" s="16" t="s">
        <v>88</v>
      </c>
      <c r="E370" s="16">
        <v>1999.8803</v>
      </c>
      <c r="F370" s="16">
        <v>1713.2356</v>
      </c>
      <c r="G370" s="16">
        <v>1712.0252</v>
      </c>
      <c r="H370" s="16">
        <v>1.2104</v>
      </c>
      <c r="I370" s="16">
        <v>0</v>
      </c>
      <c r="J370" s="16">
        <v>13.1202</v>
      </c>
      <c r="K370" s="16">
        <v>2.634</v>
      </c>
      <c r="L370" s="16">
        <v>0</v>
      </c>
      <c r="M370" s="16">
        <v>10.4862</v>
      </c>
      <c r="N370" s="16">
        <v>201.6317</v>
      </c>
      <c r="O370" s="16">
        <v>201.6317</v>
      </c>
      <c r="P370" s="16">
        <v>0</v>
      </c>
      <c r="Q370" s="16">
        <v>0</v>
      </c>
      <c r="R370" s="16">
        <v>33.0181</v>
      </c>
      <c r="S370" s="16">
        <v>32.073</v>
      </c>
      <c r="T370" s="16">
        <v>0</v>
      </c>
      <c r="U370" s="16">
        <v>0.9451</v>
      </c>
      <c r="V370" s="16">
        <v>38.8747</v>
      </c>
      <c r="W370" s="16">
        <v>0</v>
      </c>
      <c r="X370" s="16">
        <v>0</v>
      </c>
      <c r="Y370" s="16">
        <v>38.8747</v>
      </c>
      <c r="Z370" s="16">
        <v>0</v>
      </c>
      <c r="AB370" s="101">
        <f>(F370+K370+L370)/B370</f>
        <v>0.10122445115424</v>
      </c>
      <c r="AE370" s="103">
        <f t="shared" si="108"/>
        <v>5.6843418860808e-14</v>
      </c>
      <c r="AF370" s="103">
        <f t="shared" si="109"/>
        <v>-6.3948846218409e-14</v>
      </c>
      <c r="AG370" s="103">
        <f t="shared" si="110"/>
        <v>0</v>
      </c>
      <c r="AH370" s="103">
        <f t="shared" si="111"/>
        <v>0</v>
      </c>
      <c r="AI370" s="103">
        <f t="shared" si="112"/>
        <v>-3.5527136788005e-15</v>
      </c>
      <c r="AJ370" s="103">
        <f t="shared" si="113"/>
        <v>0</v>
      </c>
      <c r="AK370" s="16">
        <f t="shared" ref="AK370:BF370" si="114">E370-SUM(E371:E375)</f>
        <v>0</v>
      </c>
      <c r="AL370" s="16">
        <f t="shared" si="114"/>
        <v>0</v>
      </c>
      <c r="AM370" s="16">
        <f t="shared" si="114"/>
        <v>0</v>
      </c>
      <c r="AN370" s="16">
        <f t="shared" si="114"/>
        <v>0</v>
      </c>
      <c r="AO370" s="16">
        <f t="shared" si="114"/>
        <v>0</v>
      </c>
      <c r="AP370" s="16">
        <f t="shared" si="114"/>
        <v>0</v>
      </c>
      <c r="AQ370" s="16">
        <f t="shared" si="114"/>
        <v>0</v>
      </c>
      <c r="AR370" s="16">
        <f t="shared" si="114"/>
        <v>0</v>
      </c>
      <c r="AS370" s="16">
        <f t="shared" si="114"/>
        <v>0</v>
      </c>
      <c r="AT370" s="16">
        <f t="shared" si="114"/>
        <v>0</v>
      </c>
      <c r="AU370" s="16">
        <f t="shared" si="114"/>
        <v>0</v>
      </c>
      <c r="AV370" s="16">
        <f t="shared" si="114"/>
        <v>0</v>
      </c>
      <c r="AW370" s="16">
        <f t="shared" si="114"/>
        <v>0</v>
      </c>
      <c r="AX370" s="16">
        <f t="shared" si="114"/>
        <v>0</v>
      </c>
      <c r="AY370" s="16">
        <f t="shared" si="114"/>
        <v>0</v>
      </c>
      <c r="AZ370" s="16">
        <f t="shared" si="114"/>
        <v>0</v>
      </c>
      <c r="BA370" s="16">
        <f t="shared" si="114"/>
        <v>0</v>
      </c>
      <c r="BB370" s="16">
        <f t="shared" si="114"/>
        <v>0</v>
      </c>
      <c r="BC370" s="16">
        <f t="shared" si="114"/>
        <v>0</v>
      </c>
      <c r="BD370" s="16">
        <f t="shared" si="114"/>
        <v>0</v>
      </c>
      <c r="BE370" s="16">
        <f t="shared" si="114"/>
        <v>0</v>
      </c>
      <c r="BF370" s="16">
        <f t="shared" si="114"/>
        <v>0</v>
      </c>
      <c r="BG370" s="104">
        <f t="shared" ref="BG370:CB370" si="115">E370-E376-E382-E388-E394</f>
        <v>0</v>
      </c>
      <c r="BH370" s="104">
        <f t="shared" si="115"/>
        <v>0</v>
      </c>
      <c r="BI370" s="104">
        <f t="shared" si="115"/>
        <v>0</v>
      </c>
      <c r="BJ370" s="104">
        <f t="shared" si="115"/>
        <v>0</v>
      </c>
      <c r="BK370" s="104">
        <f t="shared" si="115"/>
        <v>0</v>
      </c>
      <c r="BL370" s="104">
        <f t="shared" si="115"/>
        <v>0</v>
      </c>
      <c r="BM370" s="104">
        <f t="shared" si="115"/>
        <v>0</v>
      </c>
      <c r="BN370" s="104">
        <f t="shared" si="115"/>
        <v>0</v>
      </c>
      <c r="BO370" s="104">
        <f t="shared" si="115"/>
        <v>0</v>
      </c>
      <c r="BP370" s="104">
        <f t="shared" si="115"/>
        <v>0</v>
      </c>
      <c r="BQ370" s="104">
        <f t="shared" si="115"/>
        <v>0</v>
      </c>
      <c r="BR370" s="104">
        <f t="shared" si="115"/>
        <v>0</v>
      </c>
      <c r="BS370" s="104">
        <f t="shared" si="115"/>
        <v>0</v>
      </c>
      <c r="BT370" s="104">
        <f t="shared" si="115"/>
        <v>0</v>
      </c>
      <c r="BU370" s="104">
        <f t="shared" si="115"/>
        <v>0</v>
      </c>
      <c r="BV370" s="104">
        <f t="shared" si="115"/>
        <v>0</v>
      </c>
      <c r="BW370" s="104">
        <f t="shared" si="115"/>
        <v>0</v>
      </c>
      <c r="BX370" s="104">
        <f t="shared" si="115"/>
        <v>0</v>
      </c>
      <c r="BY370" s="104">
        <f t="shared" si="115"/>
        <v>0</v>
      </c>
      <c r="BZ370" s="104">
        <f t="shared" si="115"/>
        <v>0</v>
      </c>
      <c r="CA370" s="104">
        <f t="shared" si="115"/>
        <v>0</v>
      </c>
      <c r="CB370" s="104">
        <f t="shared" si="115"/>
        <v>0</v>
      </c>
    </row>
    <row r="371" spans="4:36">
      <c r="D371" s="16" t="s">
        <v>860</v>
      </c>
      <c r="E371" s="16">
        <v>0</v>
      </c>
      <c r="F371" s="16">
        <v>0</v>
      </c>
      <c r="G371" s="16">
        <v>0</v>
      </c>
      <c r="H371" s="16">
        <v>0</v>
      </c>
      <c r="I371" s="16">
        <v>0</v>
      </c>
      <c r="J371" s="16">
        <v>0</v>
      </c>
      <c r="K371" s="16">
        <v>0</v>
      </c>
      <c r="L371" s="16">
        <v>0</v>
      </c>
      <c r="M371" s="16">
        <v>0</v>
      </c>
      <c r="N371" s="16">
        <v>0</v>
      </c>
      <c r="O371" s="16">
        <v>0</v>
      </c>
      <c r="P371" s="16">
        <v>0</v>
      </c>
      <c r="Q371" s="16">
        <v>0</v>
      </c>
      <c r="R371" s="16">
        <v>0</v>
      </c>
      <c r="S371" s="16">
        <v>0</v>
      </c>
      <c r="T371" s="16">
        <v>0</v>
      </c>
      <c r="U371" s="16">
        <v>0</v>
      </c>
      <c r="V371" s="16">
        <v>0</v>
      </c>
      <c r="W371" s="16">
        <v>0</v>
      </c>
      <c r="X371" s="16">
        <v>0</v>
      </c>
      <c r="Y371" s="16">
        <v>0</v>
      </c>
      <c r="Z371" s="16">
        <v>0</v>
      </c>
      <c r="AE371" s="103">
        <f t="shared" si="108"/>
        <v>0</v>
      </c>
      <c r="AF371" s="103">
        <f t="shared" si="109"/>
        <v>0</v>
      </c>
      <c r="AG371" s="103">
        <f t="shared" si="110"/>
        <v>0</v>
      </c>
      <c r="AH371" s="103">
        <f t="shared" si="111"/>
        <v>0</v>
      </c>
      <c r="AI371" s="103">
        <f t="shared" si="112"/>
        <v>0</v>
      </c>
      <c r="AJ371" s="103">
        <f t="shared" si="113"/>
        <v>0</v>
      </c>
    </row>
    <row r="372" spans="4:36">
      <c r="D372" s="16" t="s">
        <v>861</v>
      </c>
      <c r="E372" s="16">
        <v>0</v>
      </c>
      <c r="F372" s="16">
        <v>0</v>
      </c>
      <c r="G372" s="16">
        <v>0</v>
      </c>
      <c r="H372" s="16">
        <v>0</v>
      </c>
      <c r="I372" s="16">
        <v>0</v>
      </c>
      <c r="J372" s="16">
        <v>0</v>
      </c>
      <c r="K372" s="16">
        <v>0</v>
      </c>
      <c r="L372" s="16">
        <v>0</v>
      </c>
      <c r="M372" s="16">
        <v>0</v>
      </c>
      <c r="N372" s="16">
        <v>0</v>
      </c>
      <c r="O372" s="16">
        <v>0</v>
      </c>
      <c r="P372" s="16">
        <v>0</v>
      </c>
      <c r="Q372" s="16">
        <v>0</v>
      </c>
      <c r="R372" s="16">
        <v>0</v>
      </c>
      <c r="S372" s="16">
        <v>0</v>
      </c>
      <c r="T372" s="16">
        <v>0</v>
      </c>
      <c r="U372" s="16">
        <v>0</v>
      </c>
      <c r="V372" s="16">
        <v>0</v>
      </c>
      <c r="W372" s="16">
        <v>0</v>
      </c>
      <c r="X372" s="16">
        <v>0</v>
      </c>
      <c r="Y372" s="16">
        <v>0</v>
      </c>
      <c r="Z372" s="16">
        <v>0</v>
      </c>
      <c r="AE372" s="103">
        <f t="shared" si="108"/>
        <v>0</v>
      </c>
      <c r="AF372" s="103">
        <f t="shared" si="109"/>
        <v>0</v>
      </c>
      <c r="AG372" s="103">
        <f t="shared" si="110"/>
        <v>0</v>
      </c>
      <c r="AH372" s="103">
        <f t="shared" si="111"/>
        <v>0</v>
      </c>
      <c r="AI372" s="103">
        <f t="shared" si="112"/>
        <v>0</v>
      </c>
      <c r="AJ372" s="103">
        <f t="shared" si="113"/>
        <v>0</v>
      </c>
    </row>
    <row r="373" spans="4:36">
      <c r="D373" s="16" t="s">
        <v>862</v>
      </c>
      <c r="E373" s="16">
        <v>0</v>
      </c>
      <c r="F373" s="16">
        <v>0</v>
      </c>
      <c r="G373" s="16">
        <v>0</v>
      </c>
      <c r="H373" s="16">
        <v>0</v>
      </c>
      <c r="I373" s="16">
        <v>0</v>
      </c>
      <c r="J373" s="16">
        <v>0</v>
      </c>
      <c r="K373" s="16">
        <v>0</v>
      </c>
      <c r="L373" s="16">
        <v>0</v>
      </c>
      <c r="M373" s="16">
        <v>0</v>
      </c>
      <c r="N373" s="16">
        <v>0</v>
      </c>
      <c r="O373" s="16">
        <v>0</v>
      </c>
      <c r="P373" s="16">
        <v>0</v>
      </c>
      <c r="Q373" s="16">
        <v>0</v>
      </c>
      <c r="R373" s="16">
        <v>0</v>
      </c>
      <c r="S373" s="16">
        <v>0</v>
      </c>
      <c r="T373" s="16">
        <v>0</v>
      </c>
      <c r="U373" s="16">
        <v>0</v>
      </c>
      <c r="V373" s="16">
        <v>0</v>
      </c>
      <c r="W373" s="16">
        <v>0</v>
      </c>
      <c r="X373" s="16">
        <v>0</v>
      </c>
      <c r="Y373" s="16">
        <v>0</v>
      </c>
      <c r="Z373" s="16">
        <v>0</v>
      </c>
      <c r="AE373" s="103">
        <f t="shared" si="108"/>
        <v>0</v>
      </c>
      <c r="AF373" s="103">
        <f t="shared" si="109"/>
        <v>0</v>
      </c>
      <c r="AG373" s="103">
        <f t="shared" si="110"/>
        <v>0</v>
      </c>
      <c r="AH373" s="103">
        <f t="shared" si="111"/>
        <v>0</v>
      </c>
      <c r="AI373" s="103">
        <f t="shared" si="112"/>
        <v>0</v>
      </c>
      <c r="AJ373" s="103">
        <f t="shared" si="113"/>
        <v>0</v>
      </c>
    </row>
    <row r="374" spans="4:36">
      <c r="D374" s="16" t="s">
        <v>863</v>
      </c>
      <c r="E374" s="16">
        <v>0</v>
      </c>
      <c r="F374" s="16">
        <v>0</v>
      </c>
      <c r="G374" s="16">
        <v>0</v>
      </c>
      <c r="H374" s="16">
        <v>0</v>
      </c>
      <c r="I374" s="16">
        <v>0</v>
      </c>
      <c r="J374" s="16">
        <v>0</v>
      </c>
      <c r="K374" s="16">
        <v>0</v>
      </c>
      <c r="L374" s="16">
        <v>0</v>
      </c>
      <c r="M374" s="16">
        <v>0</v>
      </c>
      <c r="N374" s="16">
        <v>0</v>
      </c>
      <c r="O374" s="16">
        <v>0</v>
      </c>
      <c r="P374" s="16">
        <v>0</v>
      </c>
      <c r="Q374" s="16">
        <v>0</v>
      </c>
      <c r="R374" s="16">
        <v>0</v>
      </c>
      <c r="S374" s="16">
        <v>0</v>
      </c>
      <c r="T374" s="16">
        <v>0</v>
      </c>
      <c r="U374" s="16">
        <v>0</v>
      </c>
      <c r="V374" s="16">
        <v>0</v>
      </c>
      <c r="W374" s="16">
        <v>0</v>
      </c>
      <c r="X374" s="16">
        <v>0</v>
      </c>
      <c r="Y374" s="16">
        <v>0</v>
      </c>
      <c r="Z374" s="16">
        <v>0</v>
      </c>
      <c r="AE374" s="103">
        <f t="shared" si="108"/>
        <v>0</v>
      </c>
      <c r="AF374" s="103">
        <f t="shared" si="109"/>
        <v>0</v>
      </c>
      <c r="AG374" s="103">
        <f t="shared" si="110"/>
        <v>0</v>
      </c>
      <c r="AH374" s="103">
        <f t="shared" si="111"/>
        <v>0</v>
      </c>
      <c r="AI374" s="103">
        <f t="shared" si="112"/>
        <v>0</v>
      </c>
      <c r="AJ374" s="103">
        <f t="shared" si="113"/>
        <v>0</v>
      </c>
    </row>
    <row r="375" spans="4:36">
      <c r="D375" s="16" t="s">
        <v>864</v>
      </c>
      <c r="E375" s="16">
        <v>1999.8803</v>
      </c>
      <c r="F375" s="16">
        <v>1713.2356</v>
      </c>
      <c r="G375" s="16">
        <v>1712.0252</v>
      </c>
      <c r="H375" s="16">
        <v>1.2104</v>
      </c>
      <c r="I375" s="16">
        <v>0</v>
      </c>
      <c r="J375" s="16">
        <v>13.1202</v>
      </c>
      <c r="K375" s="16">
        <v>2.634</v>
      </c>
      <c r="L375" s="16">
        <v>0</v>
      </c>
      <c r="M375" s="16">
        <v>10.4862</v>
      </c>
      <c r="N375" s="16">
        <v>201.6317</v>
      </c>
      <c r="O375" s="16">
        <v>201.6317</v>
      </c>
      <c r="P375" s="16">
        <v>0</v>
      </c>
      <c r="Q375" s="16">
        <v>0</v>
      </c>
      <c r="R375" s="16">
        <v>33.0181</v>
      </c>
      <c r="S375" s="16">
        <v>32.073</v>
      </c>
      <c r="T375" s="16">
        <v>0</v>
      </c>
      <c r="U375" s="16">
        <v>0.9451</v>
      </c>
      <c r="V375" s="16">
        <v>38.8747</v>
      </c>
      <c r="W375" s="16">
        <v>0</v>
      </c>
      <c r="X375" s="16">
        <v>0</v>
      </c>
      <c r="Y375" s="16">
        <v>38.8747</v>
      </c>
      <c r="Z375" s="16">
        <v>0</v>
      </c>
      <c r="AE375" s="103">
        <f t="shared" si="108"/>
        <v>5.6843418860808e-14</v>
      </c>
      <c r="AF375" s="103">
        <f t="shared" si="109"/>
        <v>-6.3948846218409e-14</v>
      </c>
      <c r="AG375" s="103">
        <f t="shared" si="110"/>
        <v>0</v>
      </c>
      <c r="AH375" s="103">
        <f t="shared" si="111"/>
        <v>0</v>
      </c>
      <c r="AI375" s="103">
        <f t="shared" si="112"/>
        <v>-3.5527136788005e-15</v>
      </c>
      <c r="AJ375" s="103">
        <f t="shared" si="113"/>
        <v>0</v>
      </c>
    </row>
    <row r="376" spans="3:58">
      <c r="C376" s="16" t="s">
        <v>865</v>
      </c>
      <c r="D376" s="16" t="s">
        <v>88</v>
      </c>
      <c r="E376" s="16">
        <v>33.9006</v>
      </c>
      <c r="F376" s="16">
        <v>33.9006</v>
      </c>
      <c r="G376" s="16">
        <v>33.9006</v>
      </c>
      <c r="H376" s="16">
        <v>0</v>
      </c>
      <c r="I376" s="16">
        <v>0</v>
      </c>
      <c r="J376" s="16">
        <v>0</v>
      </c>
      <c r="K376" s="16">
        <v>0</v>
      </c>
      <c r="L376" s="16">
        <v>0</v>
      </c>
      <c r="M376" s="16">
        <v>0</v>
      </c>
      <c r="N376" s="16">
        <v>0</v>
      </c>
      <c r="O376" s="16">
        <v>0</v>
      </c>
      <c r="P376" s="16">
        <v>0</v>
      </c>
      <c r="Q376" s="16">
        <v>0</v>
      </c>
      <c r="R376" s="16">
        <v>0</v>
      </c>
      <c r="S376" s="16">
        <v>0</v>
      </c>
      <c r="T376" s="16">
        <v>0</v>
      </c>
      <c r="U376" s="16">
        <v>0</v>
      </c>
      <c r="V376" s="16">
        <v>0</v>
      </c>
      <c r="W376" s="16">
        <v>0</v>
      </c>
      <c r="X376" s="16">
        <v>0</v>
      </c>
      <c r="Y376" s="16">
        <v>0</v>
      </c>
      <c r="Z376" s="16">
        <v>0</v>
      </c>
      <c r="AE376" s="103">
        <f t="shared" si="108"/>
        <v>0</v>
      </c>
      <c r="AF376" s="103">
        <f t="shared" si="109"/>
        <v>0</v>
      </c>
      <c r="AG376" s="103">
        <f t="shared" si="110"/>
        <v>0</v>
      </c>
      <c r="AH376" s="103">
        <f t="shared" si="111"/>
        <v>0</v>
      </c>
      <c r="AI376" s="103">
        <f t="shared" si="112"/>
        <v>0</v>
      </c>
      <c r="AJ376" s="103">
        <f t="shared" si="113"/>
        <v>0</v>
      </c>
      <c r="AK376" s="16">
        <f t="shared" ref="AK376:BF376" si="116">E376-SUM(E377:E381)</f>
        <v>0</v>
      </c>
      <c r="AL376" s="16">
        <f t="shared" si="116"/>
        <v>0</v>
      </c>
      <c r="AM376" s="16">
        <f t="shared" si="116"/>
        <v>0</v>
      </c>
      <c r="AN376" s="16">
        <f t="shared" si="116"/>
        <v>0</v>
      </c>
      <c r="AO376" s="16">
        <f t="shared" si="116"/>
        <v>0</v>
      </c>
      <c r="AP376" s="16">
        <f t="shared" si="116"/>
        <v>0</v>
      </c>
      <c r="AQ376" s="16">
        <f t="shared" si="116"/>
        <v>0</v>
      </c>
      <c r="AR376" s="16">
        <f t="shared" si="116"/>
        <v>0</v>
      </c>
      <c r="AS376" s="16">
        <f t="shared" si="116"/>
        <v>0</v>
      </c>
      <c r="AT376" s="16">
        <f t="shared" si="116"/>
        <v>0</v>
      </c>
      <c r="AU376" s="16">
        <f t="shared" si="116"/>
        <v>0</v>
      </c>
      <c r="AV376" s="16">
        <f t="shared" si="116"/>
        <v>0</v>
      </c>
      <c r="AW376" s="16">
        <f t="shared" si="116"/>
        <v>0</v>
      </c>
      <c r="AX376" s="16">
        <f t="shared" si="116"/>
        <v>0</v>
      </c>
      <c r="AY376" s="16">
        <f t="shared" si="116"/>
        <v>0</v>
      </c>
      <c r="AZ376" s="16">
        <f t="shared" si="116"/>
        <v>0</v>
      </c>
      <c r="BA376" s="16">
        <f t="shared" si="116"/>
        <v>0</v>
      </c>
      <c r="BB376" s="16">
        <f t="shared" si="116"/>
        <v>0</v>
      </c>
      <c r="BC376" s="16">
        <f t="shared" si="116"/>
        <v>0</v>
      </c>
      <c r="BD376" s="16">
        <f t="shared" si="116"/>
        <v>0</v>
      </c>
      <c r="BE376" s="16">
        <f t="shared" si="116"/>
        <v>0</v>
      </c>
      <c r="BF376" s="16">
        <f t="shared" si="116"/>
        <v>0</v>
      </c>
    </row>
    <row r="377" spans="4:36">
      <c r="D377" s="16" t="s">
        <v>860</v>
      </c>
      <c r="E377" s="16">
        <v>0</v>
      </c>
      <c r="F377" s="16">
        <v>0</v>
      </c>
      <c r="G377" s="16">
        <v>0</v>
      </c>
      <c r="H377" s="16">
        <v>0</v>
      </c>
      <c r="I377" s="16">
        <v>0</v>
      </c>
      <c r="J377" s="16">
        <v>0</v>
      </c>
      <c r="K377" s="16">
        <v>0</v>
      </c>
      <c r="L377" s="16">
        <v>0</v>
      </c>
      <c r="M377" s="16">
        <v>0</v>
      </c>
      <c r="N377" s="16">
        <v>0</v>
      </c>
      <c r="O377" s="16">
        <v>0</v>
      </c>
      <c r="P377" s="16">
        <v>0</v>
      </c>
      <c r="Q377" s="16">
        <v>0</v>
      </c>
      <c r="R377" s="16">
        <v>0</v>
      </c>
      <c r="S377" s="16">
        <v>0</v>
      </c>
      <c r="T377" s="16">
        <v>0</v>
      </c>
      <c r="U377" s="16">
        <v>0</v>
      </c>
      <c r="V377" s="16">
        <v>0</v>
      </c>
      <c r="W377" s="16">
        <v>0</v>
      </c>
      <c r="X377" s="16">
        <v>0</v>
      </c>
      <c r="Y377" s="16">
        <v>0</v>
      </c>
      <c r="Z377" s="16">
        <v>0</v>
      </c>
      <c r="AE377" s="103">
        <f t="shared" si="108"/>
        <v>0</v>
      </c>
      <c r="AF377" s="103">
        <f t="shared" si="109"/>
        <v>0</v>
      </c>
      <c r="AG377" s="103">
        <f t="shared" si="110"/>
        <v>0</v>
      </c>
      <c r="AH377" s="103">
        <f t="shared" si="111"/>
        <v>0</v>
      </c>
      <c r="AI377" s="103">
        <f t="shared" si="112"/>
        <v>0</v>
      </c>
      <c r="AJ377" s="103">
        <f t="shared" si="113"/>
        <v>0</v>
      </c>
    </row>
    <row r="378" spans="4:36">
      <c r="D378" s="16" t="s">
        <v>861</v>
      </c>
      <c r="E378" s="16">
        <v>0</v>
      </c>
      <c r="F378" s="16">
        <v>0</v>
      </c>
      <c r="G378" s="16">
        <v>0</v>
      </c>
      <c r="H378" s="16">
        <v>0</v>
      </c>
      <c r="I378" s="16">
        <v>0</v>
      </c>
      <c r="J378" s="16">
        <v>0</v>
      </c>
      <c r="K378" s="16">
        <v>0</v>
      </c>
      <c r="L378" s="16">
        <v>0</v>
      </c>
      <c r="M378" s="16">
        <v>0</v>
      </c>
      <c r="N378" s="16">
        <v>0</v>
      </c>
      <c r="O378" s="16">
        <v>0</v>
      </c>
      <c r="P378" s="16">
        <v>0</v>
      </c>
      <c r="Q378" s="16">
        <v>0</v>
      </c>
      <c r="R378" s="16">
        <v>0</v>
      </c>
      <c r="S378" s="16">
        <v>0</v>
      </c>
      <c r="T378" s="16">
        <v>0</v>
      </c>
      <c r="U378" s="16">
        <v>0</v>
      </c>
      <c r="V378" s="16">
        <v>0</v>
      </c>
      <c r="W378" s="16">
        <v>0</v>
      </c>
      <c r="X378" s="16">
        <v>0</v>
      </c>
      <c r="Y378" s="16">
        <v>0</v>
      </c>
      <c r="Z378" s="16">
        <v>0</v>
      </c>
      <c r="AE378" s="103">
        <f t="shared" si="108"/>
        <v>0</v>
      </c>
      <c r="AF378" s="103">
        <f t="shared" si="109"/>
        <v>0</v>
      </c>
      <c r="AG378" s="103">
        <f t="shared" si="110"/>
        <v>0</v>
      </c>
      <c r="AH378" s="103">
        <f t="shared" si="111"/>
        <v>0</v>
      </c>
      <c r="AI378" s="103">
        <f t="shared" si="112"/>
        <v>0</v>
      </c>
      <c r="AJ378" s="103">
        <f t="shared" si="113"/>
        <v>0</v>
      </c>
    </row>
    <row r="379" spans="4:36">
      <c r="D379" s="16" t="s">
        <v>862</v>
      </c>
      <c r="E379" s="16">
        <v>0</v>
      </c>
      <c r="F379" s="16">
        <v>0</v>
      </c>
      <c r="G379" s="16">
        <v>0</v>
      </c>
      <c r="H379" s="16">
        <v>0</v>
      </c>
      <c r="I379" s="16">
        <v>0</v>
      </c>
      <c r="J379" s="16">
        <v>0</v>
      </c>
      <c r="K379" s="16">
        <v>0</v>
      </c>
      <c r="L379" s="16">
        <v>0</v>
      </c>
      <c r="M379" s="16">
        <v>0</v>
      </c>
      <c r="N379" s="16">
        <v>0</v>
      </c>
      <c r="O379" s="16">
        <v>0</v>
      </c>
      <c r="P379" s="16">
        <v>0</v>
      </c>
      <c r="Q379" s="16">
        <v>0</v>
      </c>
      <c r="R379" s="16">
        <v>0</v>
      </c>
      <c r="S379" s="16">
        <v>0</v>
      </c>
      <c r="T379" s="16">
        <v>0</v>
      </c>
      <c r="U379" s="16">
        <v>0</v>
      </c>
      <c r="V379" s="16">
        <v>0</v>
      </c>
      <c r="W379" s="16">
        <v>0</v>
      </c>
      <c r="X379" s="16">
        <v>0</v>
      </c>
      <c r="Y379" s="16">
        <v>0</v>
      </c>
      <c r="Z379" s="16">
        <v>0</v>
      </c>
      <c r="AE379" s="103">
        <f t="shared" si="108"/>
        <v>0</v>
      </c>
      <c r="AF379" s="103">
        <f t="shared" si="109"/>
        <v>0</v>
      </c>
      <c r="AG379" s="103">
        <f t="shared" si="110"/>
        <v>0</v>
      </c>
      <c r="AH379" s="103">
        <f t="shared" si="111"/>
        <v>0</v>
      </c>
      <c r="AI379" s="103">
        <f t="shared" si="112"/>
        <v>0</v>
      </c>
      <c r="AJ379" s="103">
        <f t="shared" si="113"/>
        <v>0</v>
      </c>
    </row>
    <row r="380" spans="4:36">
      <c r="D380" s="16" t="s">
        <v>863</v>
      </c>
      <c r="E380" s="16">
        <v>0</v>
      </c>
      <c r="F380" s="16">
        <v>0</v>
      </c>
      <c r="G380" s="16">
        <v>0</v>
      </c>
      <c r="H380" s="16">
        <v>0</v>
      </c>
      <c r="I380" s="16">
        <v>0</v>
      </c>
      <c r="J380" s="16">
        <v>0</v>
      </c>
      <c r="K380" s="16">
        <v>0</v>
      </c>
      <c r="L380" s="16">
        <v>0</v>
      </c>
      <c r="M380" s="16">
        <v>0</v>
      </c>
      <c r="N380" s="16">
        <v>0</v>
      </c>
      <c r="O380" s="16">
        <v>0</v>
      </c>
      <c r="P380" s="16">
        <v>0</v>
      </c>
      <c r="Q380" s="16">
        <v>0</v>
      </c>
      <c r="R380" s="16">
        <v>0</v>
      </c>
      <c r="S380" s="16">
        <v>0</v>
      </c>
      <c r="T380" s="16">
        <v>0</v>
      </c>
      <c r="U380" s="16">
        <v>0</v>
      </c>
      <c r="V380" s="16">
        <v>0</v>
      </c>
      <c r="W380" s="16">
        <v>0</v>
      </c>
      <c r="X380" s="16">
        <v>0</v>
      </c>
      <c r="Y380" s="16">
        <v>0</v>
      </c>
      <c r="Z380" s="16">
        <v>0</v>
      </c>
      <c r="AE380" s="103">
        <f t="shared" si="108"/>
        <v>0</v>
      </c>
      <c r="AF380" s="103">
        <f t="shared" si="109"/>
        <v>0</v>
      </c>
      <c r="AG380" s="103">
        <f t="shared" si="110"/>
        <v>0</v>
      </c>
      <c r="AH380" s="103">
        <f t="shared" si="111"/>
        <v>0</v>
      </c>
      <c r="AI380" s="103">
        <f t="shared" si="112"/>
        <v>0</v>
      </c>
      <c r="AJ380" s="103">
        <f t="shared" si="113"/>
        <v>0</v>
      </c>
    </row>
    <row r="381" spans="4:36">
      <c r="D381" s="16" t="s">
        <v>864</v>
      </c>
      <c r="E381" s="16">
        <v>33.9006</v>
      </c>
      <c r="F381" s="16">
        <v>33.9006</v>
      </c>
      <c r="G381" s="16">
        <v>33.9006</v>
      </c>
      <c r="H381" s="16">
        <v>0</v>
      </c>
      <c r="I381" s="16">
        <v>0</v>
      </c>
      <c r="J381" s="16">
        <v>0</v>
      </c>
      <c r="K381" s="16">
        <v>0</v>
      </c>
      <c r="L381" s="16">
        <v>0</v>
      </c>
      <c r="M381" s="16">
        <v>0</v>
      </c>
      <c r="N381" s="16">
        <v>0</v>
      </c>
      <c r="O381" s="16">
        <v>0</v>
      </c>
      <c r="P381" s="16">
        <v>0</v>
      </c>
      <c r="Q381" s="16">
        <v>0</v>
      </c>
      <c r="R381" s="16">
        <v>0</v>
      </c>
      <c r="S381" s="16">
        <v>0</v>
      </c>
      <c r="T381" s="16">
        <v>0</v>
      </c>
      <c r="U381" s="16">
        <v>0</v>
      </c>
      <c r="V381" s="16">
        <v>0</v>
      </c>
      <c r="W381" s="16">
        <v>0</v>
      </c>
      <c r="X381" s="16">
        <v>0</v>
      </c>
      <c r="Y381" s="16">
        <v>0</v>
      </c>
      <c r="Z381" s="16">
        <v>0</v>
      </c>
      <c r="AE381" s="103">
        <f t="shared" si="108"/>
        <v>0</v>
      </c>
      <c r="AF381" s="103">
        <f t="shared" si="109"/>
        <v>0</v>
      </c>
      <c r="AG381" s="103">
        <f t="shared" si="110"/>
        <v>0</v>
      </c>
      <c r="AH381" s="103">
        <f t="shared" si="111"/>
        <v>0</v>
      </c>
      <c r="AI381" s="103">
        <f t="shared" si="112"/>
        <v>0</v>
      </c>
      <c r="AJ381" s="103">
        <f t="shared" si="113"/>
        <v>0</v>
      </c>
    </row>
    <row r="382" spans="3:58">
      <c r="C382" s="16" t="s">
        <v>866</v>
      </c>
      <c r="D382" s="16" t="s">
        <v>88</v>
      </c>
      <c r="E382" s="16">
        <v>0</v>
      </c>
      <c r="F382" s="16">
        <v>0</v>
      </c>
      <c r="G382" s="16">
        <v>0</v>
      </c>
      <c r="H382" s="16">
        <v>0</v>
      </c>
      <c r="I382" s="16">
        <v>0</v>
      </c>
      <c r="J382" s="16">
        <v>0</v>
      </c>
      <c r="K382" s="16">
        <v>0</v>
      </c>
      <c r="L382" s="16">
        <v>0</v>
      </c>
      <c r="M382" s="16">
        <v>0</v>
      </c>
      <c r="N382" s="16">
        <v>0</v>
      </c>
      <c r="O382" s="16">
        <v>0</v>
      </c>
      <c r="P382" s="16">
        <v>0</v>
      </c>
      <c r="Q382" s="16">
        <v>0</v>
      </c>
      <c r="R382" s="16">
        <v>0</v>
      </c>
      <c r="S382" s="16">
        <v>0</v>
      </c>
      <c r="T382" s="16">
        <v>0</v>
      </c>
      <c r="U382" s="16">
        <v>0</v>
      </c>
      <c r="V382" s="16">
        <v>0</v>
      </c>
      <c r="W382" s="16">
        <v>0</v>
      </c>
      <c r="X382" s="16">
        <v>0</v>
      </c>
      <c r="Y382" s="16">
        <v>0</v>
      </c>
      <c r="Z382" s="16">
        <v>0</v>
      </c>
      <c r="AE382" s="103">
        <f t="shared" si="108"/>
        <v>0</v>
      </c>
      <c r="AF382" s="103">
        <f t="shared" si="109"/>
        <v>0</v>
      </c>
      <c r="AG382" s="103">
        <f t="shared" si="110"/>
        <v>0</v>
      </c>
      <c r="AH382" s="103">
        <f t="shared" si="111"/>
        <v>0</v>
      </c>
      <c r="AI382" s="103">
        <f t="shared" si="112"/>
        <v>0</v>
      </c>
      <c r="AJ382" s="103">
        <f t="shared" si="113"/>
        <v>0</v>
      </c>
      <c r="AK382" s="16">
        <f t="shared" ref="AK382:BF382" si="117">E382-SUM(E383:E387)</f>
        <v>0</v>
      </c>
      <c r="AL382" s="16">
        <f t="shared" si="117"/>
        <v>0</v>
      </c>
      <c r="AM382" s="16">
        <f t="shared" si="117"/>
        <v>0</v>
      </c>
      <c r="AN382" s="16">
        <f t="shared" si="117"/>
        <v>0</v>
      </c>
      <c r="AO382" s="16">
        <f t="shared" si="117"/>
        <v>0</v>
      </c>
      <c r="AP382" s="16">
        <f t="shared" si="117"/>
        <v>0</v>
      </c>
      <c r="AQ382" s="16">
        <f t="shared" si="117"/>
        <v>0</v>
      </c>
      <c r="AR382" s="16">
        <f t="shared" si="117"/>
        <v>0</v>
      </c>
      <c r="AS382" s="16">
        <f t="shared" si="117"/>
        <v>0</v>
      </c>
      <c r="AT382" s="16">
        <f t="shared" si="117"/>
        <v>0</v>
      </c>
      <c r="AU382" s="16">
        <f t="shared" si="117"/>
        <v>0</v>
      </c>
      <c r="AV382" s="16">
        <f t="shared" si="117"/>
        <v>0</v>
      </c>
      <c r="AW382" s="16">
        <f t="shared" si="117"/>
        <v>0</v>
      </c>
      <c r="AX382" s="16">
        <f t="shared" si="117"/>
        <v>0</v>
      </c>
      <c r="AY382" s="16">
        <f t="shared" si="117"/>
        <v>0</v>
      </c>
      <c r="AZ382" s="16">
        <f t="shared" si="117"/>
        <v>0</v>
      </c>
      <c r="BA382" s="16">
        <f t="shared" si="117"/>
        <v>0</v>
      </c>
      <c r="BB382" s="16">
        <f t="shared" si="117"/>
        <v>0</v>
      </c>
      <c r="BC382" s="16">
        <f t="shared" si="117"/>
        <v>0</v>
      </c>
      <c r="BD382" s="16">
        <f t="shared" si="117"/>
        <v>0</v>
      </c>
      <c r="BE382" s="16">
        <f t="shared" si="117"/>
        <v>0</v>
      </c>
      <c r="BF382" s="16">
        <f t="shared" si="117"/>
        <v>0</v>
      </c>
    </row>
    <row r="383" spans="4:36">
      <c r="D383" s="16" t="s">
        <v>860</v>
      </c>
      <c r="E383" s="16">
        <v>0</v>
      </c>
      <c r="F383" s="16">
        <v>0</v>
      </c>
      <c r="G383" s="16">
        <v>0</v>
      </c>
      <c r="H383" s="16">
        <v>0</v>
      </c>
      <c r="I383" s="16">
        <v>0</v>
      </c>
      <c r="J383" s="16">
        <v>0</v>
      </c>
      <c r="K383" s="16">
        <v>0</v>
      </c>
      <c r="L383" s="16">
        <v>0</v>
      </c>
      <c r="M383" s="16">
        <v>0</v>
      </c>
      <c r="N383" s="16">
        <v>0</v>
      </c>
      <c r="O383" s="16">
        <v>0</v>
      </c>
      <c r="P383" s="16">
        <v>0</v>
      </c>
      <c r="Q383" s="16">
        <v>0</v>
      </c>
      <c r="R383" s="16">
        <v>0</v>
      </c>
      <c r="S383" s="16">
        <v>0</v>
      </c>
      <c r="T383" s="16">
        <v>0</v>
      </c>
      <c r="U383" s="16">
        <v>0</v>
      </c>
      <c r="V383" s="16">
        <v>0</v>
      </c>
      <c r="W383" s="16">
        <v>0</v>
      </c>
      <c r="X383" s="16">
        <v>0</v>
      </c>
      <c r="Y383" s="16">
        <v>0</v>
      </c>
      <c r="Z383" s="16">
        <v>0</v>
      </c>
      <c r="AE383" s="103">
        <f t="shared" si="108"/>
        <v>0</v>
      </c>
      <c r="AF383" s="103">
        <f t="shared" si="109"/>
        <v>0</v>
      </c>
      <c r="AG383" s="103">
        <f t="shared" si="110"/>
        <v>0</v>
      </c>
      <c r="AH383" s="103">
        <f t="shared" si="111"/>
        <v>0</v>
      </c>
      <c r="AI383" s="103">
        <f t="shared" si="112"/>
        <v>0</v>
      </c>
      <c r="AJ383" s="103">
        <f t="shared" si="113"/>
        <v>0</v>
      </c>
    </row>
    <row r="384" spans="4:36">
      <c r="D384" s="16" t="s">
        <v>861</v>
      </c>
      <c r="E384" s="16">
        <v>0</v>
      </c>
      <c r="F384" s="16">
        <v>0</v>
      </c>
      <c r="G384" s="16">
        <v>0</v>
      </c>
      <c r="H384" s="16">
        <v>0</v>
      </c>
      <c r="I384" s="16">
        <v>0</v>
      </c>
      <c r="J384" s="16">
        <v>0</v>
      </c>
      <c r="K384" s="16">
        <v>0</v>
      </c>
      <c r="L384" s="16">
        <v>0</v>
      </c>
      <c r="M384" s="16">
        <v>0</v>
      </c>
      <c r="N384" s="16">
        <v>0</v>
      </c>
      <c r="O384" s="16">
        <v>0</v>
      </c>
      <c r="P384" s="16">
        <v>0</v>
      </c>
      <c r="Q384" s="16">
        <v>0</v>
      </c>
      <c r="R384" s="16">
        <v>0</v>
      </c>
      <c r="S384" s="16">
        <v>0</v>
      </c>
      <c r="T384" s="16">
        <v>0</v>
      </c>
      <c r="U384" s="16">
        <v>0</v>
      </c>
      <c r="V384" s="16">
        <v>0</v>
      </c>
      <c r="W384" s="16">
        <v>0</v>
      </c>
      <c r="X384" s="16">
        <v>0</v>
      </c>
      <c r="Y384" s="16">
        <v>0</v>
      </c>
      <c r="Z384" s="16">
        <v>0</v>
      </c>
      <c r="AE384" s="103">
        <f t="shared" si="108"/>
        <v>0</v>
      </c>
      <c r="AF384" s="103">
        <f t="shared" si="109"/>
        <v>0</v>
      </c>
      <c r="AG384" s="103">
        <f t="shared" si="110"/>
        <v>0</v>
      </c>
      <c r="AH384" s="103">
        <f t="shared" si="111"/>
        <v>0</v>
      </c>
      <c r="AI384" s="103">
        <f t="shared" si="112"/>
        <v>0</v>
      </c>
      <c r="AJ384" s="103">
        <f t="shared" si="113"/>
        <v>0</v>
      </c>
    </row>
    <row r="385" spans="4:36">
      <c r="D385" s="16" t="s">
        <v>862</v>
      </c>
      <c r="E385" s="16">
        <v>0</v>
      </c>
      <c r="F385" s="16">
        <v>0</v>
      </c>
      <c r="G385" s="16">
        <v>0</v>
      </c>
      <c r="H385" s="16">
        <v>0</v>
      </c>
      <c r="I385" s="16">
        <v>0</v>
      </c>
      <c r="J385" s="16">
        <v>0</v>
      </c>
      <c r="K385" s="16">
        <v>0</v>
      </c>
      <c r="L385" s="16">
        <v>0</v>
      </c>
      <c r="M385" s="16">
        <v>0</v>
      </c>
      <c r="N385" s="16">
        <v>0</v>
      </c>
      <c r="O385" s="16">
        <v>0</v>
      </c>
      <c r="P385" s="16">
        <v>0</v>
      </c>
      <c r="Q385" s="16">
        <v>0</v>
      </c>
      <c r="R385" s="16">
        <v>0</v>
      </c>
      <c r="S385" s="16">
        <v>0</v>
      </c>
      <c r="T385" s="16">
        <v>0</v>
      </c>
      <c r="U385" s="16">
        <v>0</v>
      </c>
      <c r="V385" s="16">
        <v>0</v>
      </c>
      <c r="W385" s="16">
        <v>0</v>
      </c>
      <c r="X385" s="16">
        <v>0</v>
      </c>
      <c r="Y385" s="16">
        <v>0</v>
      </c>
      <c r="Z385" s="16">
        <v>0</v>
      </c>
      <c r="AE385" s="103">
        <f t="shared" si="108"/>
        <v>0</v>
      </c>
      <c r="AF385" s="103">
        <f t="shared" si="109"/>
        <v>0</v>
      </c>
      <c r="AG385" s="103">
        <f t="shared" si="110"/>
        <v>0</v>
      </c>
      <c r="AH385" s="103">
        <f t="shared" si="111"/>
        <v>0</v>
      </c>
      <c r="AI385" s="103">
        <f t="shared" si="112"/>
        <v>0</v>
      </c>
      <c r="AJ385" s="103">
        <f t="shared" si="113"/>
        <v>0</v>
      </c>
    </row>
    <row r="386" spans="4:36">
      <c r="D386" s="16" t="s">
        <v>863</v>
      </c>
      <c r="E386" s="16">
        <v>0</v>
      </c>
      <c r="F386" s="16">
        <v>0</v>
      </c>
      <c r="G386" s="16">
        <v>0</v>
      </c>
      <c r="H386" s="16">
        <v>0</v>
      </c>
      <c r="I386" s="16">
        <v>0</v>
      </c>
      <c r="J386" s="16">
        <v>0</v>
      </c>
      <c r="K386" s="16">
        <v>0</v>
      </c>
      <c r="L386" s="16">
        <v>0</v>
      </c>
      <c r="M386" s="16">
        <v>0</v>
      </c>
      <c r="N386" s="16">
        <v>0</v>
      </c>
      <c r="O386" s="16">
        <v>0</v>
      </c>
      <c r="P386" s="16">
        <v>0</v>
      </c>
      <c r="Q386" s="16">
        <v>0</v>
      </c>
      <c r="R386" s="16">
        <v>0</v>
      </c>
      <c r="S386" s="16">
        <v>0</v>
      </c>
      <c r="T386" s="16">
        <v>0</v>
      </c>
      <c r="U386" s="16">
        <v>0</v>
      </c>
      <c r="V386" s="16">
        <v>0</v>
      </c>
      <c r="W386" s="16">
        <v>0</v>
      </c>
      <c r="X386" s="16">
        <v>0</v>
      </c>
      <c r="Y386" s="16">
        <v>0</v>
      </c>
      <c r="Z386" s="16">
        <v>0</v>
      </c>
      <c r="AE386" s="103">
        <f t="shared" si="108"/>
        <v>0</v>
      </c>
      <c r="AF386" s="103">
        <f t="shared" si="109"/>
        <v>0</v>
      </c>
      <c r="AG386" s="103">
        <f t="shared" si="110"/>
        <v>0</v>
      </c>
      <c r="AH386" s="103">
        <f t="shared" si="111"/>
        <v>0</v>
      </c>
      <c r="AI386" s="103">
        <f t="shared" si="112"/>
        <v>0</v>
      </c>
      <c r="AJ386" s="103">
        <f t="shared" si="113"/>
        <v>0</v>
      </c>
    </row>
    <row r="387" spans="4:36">
      <c r="D387" s="16" t="s">
        <v>864</v>
      </c>
      <c r="E387" s="16">
        <v>0</v>
      </c>
      <c r="F387" s="16">
        <v>0</v>
      </c>
      <c r="G387" s="16">
        <v>0</v>
      </c>
      <c r="H387" s="16">
        <v>0</v>
      </c>
      <c r="I387" s="16">
        <v>0</v>
      </c>
      <c r="J387" s="16">
        <v>0</v>
      </c>
      <c r="K387" s="16">
        <v>0</v>
      </c>
      <c r="L387" s="16">
        <v>0</v>
      </c>
      <c r="M387" s="16">
        <v>0</v>
      </c>
      <c r="N387" s="16">
        <v>0</v>
      </c>
      <c r="O387" s="16">
        <v>0</v>
      </c>
      <c r="P387" s="16">
        <v>0</v>
      </c>
      <c r="Q387" s="16">
        <v>0</v>
      </c>
      <c r="R387" s="16">
        <v>0</v>
      </c>
      <c r="S387" s="16">
        <v>0</v>
      </c>
      <c r="T387" s="16">
        <v>0</v>
      </c>
      <c r="U387" s="16">
        <v>0</v>
      </c>
      <c r="V387" s="16">
        <v>0</v>
      </c>
      <c r="W387" s="16">
        <v>0</v>
      </c>
      <c r="X387" s="16">
        <v>0</v>
      </c>
      <c r="Y387" s="16">
        <v>0</v>
      </c>
      <c r="Z387" s="16">
        <v>0</v>
      </c>
      <c r="AE387" s="103">
        <f t="shared" si="108"/>
        <v>0</v>
      </c>
      <c r="AF387" s="103">
        <f t="shared" si="109"/>
        <v>0</v>
      </c>
      <c r="AG387" s="103">
        <f t="shared" si="110"/>
        <v>0</v>
      </c>
      <c r="AH387" s="103">
        <f t="shared" si="111"/>
        <v>0</v>
      </c>
      <c r="AI387" s="103">
        <f t="shared" si="112"/>
        <v>0</v>
      </c>
      <c r="AJ387" s="103">
        <f t="shared" si="113"/>
        <v>0</v>
      </c>
    </row>
    <row r="388" spans="3:58">
      <c r="C388" s="16" t="s">
        <v>867</v>
      </c>
      <c r="D388" s="16" t="s">
        <v>88</v>
      </c>
      <c r="E388" s="16">
        <v>1965.9797</v>
      </c>
      <c r="F388" s="16">
        <v>1679.335</v>
      </c>
      <c r="G388" s="16">
        <v>1678.1246</v>
      </c>
      <c r="H388" s="16">
        <v>1.2104</v>
      </c>
      <c r="I388" s="16">
        <v>0</v>
      </c>
      <c r="J388" s="16">
        <v>13.1202</v>
      </c>
      <c r="K388" s="16">
        <v>2.634</v>
      </c>
      <c r="L388" s="16">
        <v>0</v>
      </c>
      <c r="M388" s="16">
        <v>10.4862</v>
      </c>
      <c r="N388" s="16">
        <v>201.6317</v>
      </c>
      <c r="O388" s="16">
        <v>201.6317</v>
      </c>
      <c r="P388" s="16">
        <v>0</v>
      </c>
      <c r="Q388" s="16">
        <v>0</v>
      </c>
      <c r="R388" s="16">
        <v>33.0181</v>
      </c>
      <c r="S388" s="16">
        <v>32.073</v>
      </c>
      <c r="T388" s="16">
        <v>0</v>
      </c>
      <c r="U388" s="16">
        <v>0.9451</v>
      </c>
      <c r="V388" s="16">
        <v>38.8747</v>
      </c>
      <c r="W388" s="16">
        <v>0</v>
      </c>
      <c r="X388" s="16">
        <v>0</v>
      </c>
      <c r="Y388" s="16">
        <v>38.8747</v>
      </c>
      <c r="Z388" s="16">
        <v>0</v>
      </c>
      <c r="AE388" s="103">
        <f t="shared" si="108"/>
        <v>5.6843418860808e-14</v>
      </c>
      <c r="AF388" s="103">
        <f t="shared" si="109"/>
        <v>-6.3948846218409e-14</v>
      </c>
      <c r="AG388" s="103">
        <f t="shared" si="110"/>
        <v>0</v>
      </c>
      <c r="AH388" s="103">
        <f t="shared" si="111"/>
        <v>0</v>
      </c>
      <c r="AI388" s="103">
        <f t="shared" si="112"/>
        <v>-3.5527136788005e-15</v>
      </c>
      <c r="AJ388" s="103">
        <f t="shared" si="113"/>
        <v>0</v>
      </c>
      <c r="AK388" s="16">
        <f t="shared" ref="AK388:BF388" si="118">E388-SUM(E389:E393)</f>
        <v>0</v>
      </c>
      <c r="AL388" s="16">
        <f t="shared" si="118"/>
        <v>0</v>
      </c>
      <c r="AM388" s="16">
        <f t="shared" si="118"/>
        <v>0</v>
      </c>
      <c r="AN388" s="16">
        <f t="shared" si="118"/>
        <v>0</v>
      </c>
      <c r="AO388" s="16">
        <f t="shared" si="118"/>
        <v>0</v>
      </c>
      <c r="AP388" s="16">
        <f t="shared" si="118"/>
        <v>0</v>
      </c>
      <c r="AQ388" s="16">
        <f t="shared" si="118"/>
        <v>0</v>
      </c>
      <c r="AR388" s="16">
        <f t="shared" si="118"/>
        <v>0</v>
      </c>
      <c r="AS388" s="16">
        <f t="shared" si="118"/>
        <v>0</v>
      </c>
      <c r="AT388" s="16">
        <f t="shared" si="118"/>
        <v>0</v>
      </c>
      <c r="AU388" s="16">
        <f t="shared" si="118"/>
        <v>0</v>
      </c>
      <c r="AV388" s="16">
        <f t="shared" si="118"/>
        <v>0</v>
      </c>
      <c r="AW388" s="16">
        <f t="shared" si="118"/>
        <v>0</v>
      </c>
      <c r="AX388" s="16">
        <f t="shared" si="118"/>
        <v>0</v>
      </c>
      <c r="AY388" s="16">
        <f t="shared" si="118"/>
        <v>0</v>
      </c>
      <c r="AZ388" s="16">
        <f t="shared" si="118"/>
        <v>0</v>
      </c>
      <c r="BA388" s="16">
        <f t="shared" si="118"/>
        <v>0</v>
      </c>
      <c r="BB388" s="16">
        <f t="shared" si="118"/>
        <v>0</v>
      </c>
      <c r="BC388" s="16">
        <f t="shared" si="118"/>
        <v>0</v>
      </c>
      <c r="BD388" s="16">
        <f t="shared" si="118"/>
        <v>0</v>
      </c>
      <c r="BE388" s="16">
        <f t="shared" si="118"/>
        <v>0</v>
      </c>
      <c r="BF388" s="16">
        <f t="shared" si="118"/>
        <v>0</v>
      </c>
    </row>
    <row r="389" spans="4:36">
      <c r="D389" s="16" t="s">
        <v>860</v>
      </c>
      <c r="E389" s="16">
        <v>0</v>
      </c>
      <c r="F389" s="16">
        <v>0</v>
      </c>
      <c r="G389" s="16">
        <v>0</v>
      </c>
      <c r="H389" s="16">
        <v>0</v>
      </c>
      <c r="I389" s="16">
        <v>0</v>
      </c>
      <c r="J389" s="16">
        <v>0</v>
      </c>
      <c r="K389" s="16">
        <v>0</v>
      </c>
      <c r="L389" s="16">
        <v>0</v>
      </c>
      <c r="M389" s="16">
        <v>0</v>
      </c>
      <c r="N389" s="16">
        <v>0</v>
      </c>
      <c r="O389" s="16">
        <v>0</v>
      </c>
      <c r="P389" s="16">
        <v>0</v>
      </c>
      <c r="Q389" s="16">
        <v>0</v>
      </c>
      <c r="R389" s="16">
        <v>0</v>
      </c>
      <c r="S389" s="16">
        <v>0</v>
      </c>
      <c r="T389" s="16">
        <v>0</v>
      </c>
      <c r="U389" s="16">
        <v>0</v>
      </c>
      <c r="V389" s="16">
        <v>0</v>
      </c>
      <c r="W389" s="16">
        <v>0</v>
      </c>
      <c r="X389" s="16">
        <v>0</v>
      </c>
      <c r="Y389" s="16">
        <v>0</v>
      </c>
      <c r="Z389" s="16">
        <v>0</v>
      </c>
      <c r="AE389" s="103">
        <f t="shared" si="108"/>
        <v>0</v>
      </c>
      <c r="AF389" s="103">
        <f t="shared" si="109"/>
        <v>0</v>
      </c>
      <c r="AG389" s="103">
        <f t="shared" si="110"/>
        <v>0</v>
      </c>
      <c r="AH389" s="103">
        <f t="shared" si="111"/>
        <v>0</v>
      </c>
      <c r="AI389" s="103">
        <f t="shared" si="112"/>
        <v>0</v>
      </c>
      <c r="AJ389" s="103">
        <f t="shared" si="113"/>
        <v>0</v>
      </c>
    </row>
    <row r="390" spans="4:36">
      <c r="D390" s="16" t="s">
        <v>861</v>
      </c>
      <c r="E390" s="16">
        <v>0</v>
      </c>
      <c r="F390" s="16">
        <v>0</v>
      </c>
      <c r="G390" s="16">
        <v>0</v>
      </c>
      <c r="H390" s="16">
        <v>0</v>
      </c>
      <c r="I390" s="16">
        <v>0</v>
      </c>
      <c r="J390" s="16">
        <v>0</v>
      </c>
      <c r="K390" s="16">
        <v>0</v>
      </c>
      <c r="L390" s="16">
        <v>0</v>
      </c>
      <c r="M390" s="16">
        <v>0</v>
      </c>
      <c r="N390" s="16">
        <v>0</v>
      </c>
      <c r="O390" s="16">
        <v>0</v>
      </c>
      <c r="P390" s="16">
        <v>0</v>
      </c>
      <c r="Q390" s="16">
        <v>0</v>
      </c>
      <c r="R390" s="16">
        <v>0</v>
      </c>
      <c r="S390" s="16">
        <v>0</v>
      </c>
      <c r="T390" s="16">
        <v>0</v>
      </c>
      <c r="U390" s="16">
        <v>0</v>
      </c>
      <c r="V390" s="16">
        <v>0</v>
      </c>
      <c r="W390" s="16">
        <v>0</v>
      </c>
      <c r="X390" s="16">
        <v>0</v>
      </c>
      <c r="Y390" s="16">
        <v>0</v>
      </c>
      <c r="Z390" s="16">
        <v>0</v>
      </c>
      <c r="AE390" s="103">
        <f t="shared" si="108"/>
        <v>0</v>
      </c>
      <c r="AF390" s="103">
        <f t="shared" si="109"/>
        <v>0</v>
      </c>
      <c r="AG390" s="103">
        <f t="shared" si="110"/>
        <v>0</v>
      </c>
      <c r="AH390" s="103">
        <f t="shared" si="111"/>
        <v>0</v>
      </c>
      <c r="AI390" s="103">
        <f t="shared" si="112"/>
        <v>0</v>
      </c>
      <c r="AJ390" s="103">
        <f t="shared" si="113"/>
        <v>0</v>
      </c>
    </row>
    <row r="391" spans="4:36">
      <c r="D391" s="16" t="s">
        <v>862</v>
      </c>
      <c r="E391" s="16">
        <v>0</v>
      </c>
      <c r="F391" s="16">
        <v>0</v>
      </c>
      <c r="G391" s="16">
        <v>0</v>
      </c>
      <c r="H391" s="16">
        <v>0</v>
      </c>
      <c r="I391" s="16">
        <v>0</v>
      </c>
      <c r="J391" s="16">
        <v>0</v>
      </c>
      <c r="K391" s="16">
        <v>0</v>
      </c>
      <c r="L391" s="16">
        <v>0</v>
      </c>
      <c r="M391" s="16">
        <v>0</v>
      </c>
      <c r="N391" s="16">
        <v>0</v>
      </c>
      <c r="O391" s="16">
        <v>0</v>
      </c>
      <c r="P391" s="16">
        <v>0</v>
      </c>
      <c r="Q391" s="16">
        <v>0</v>
      </c>
      <c r="R391" s="16">
        <v>0</v>
      </c>
      <c r="S391" s="16">
        <v>0</v>
      </c>
      <c r="T391" s="16">
        <v>0</v>
      </c>
      <c r="U391" s="16">
        <v>0</v>
      </c>
      <c r="V391" s="16">
        <v>0</v>
      </c>
      <c r="W391" s="16">
        <v>0</v>
      </c>
      <c r="X391" s="16">
        <v>0</v>
      </c>
      <c r="Y391" s="16">
        <v>0</v>
      </c>
      <c r="Z391" s="16">
        <v>0</v>
      </c>
      <c r="AE391" s="103">
        <f t="shared" si="108"/>
        <v>0</v>
      </c>
      <c r="AF391" s="103">
        <f t="shared" si="109"/>
        <v>0</v>
      </c>
      <c r="AG391" s="103">
        <f t="shared" si="110"/>
        <v>0</v>
      </c>
      <c r="AH391" s="103">
        <f t="shared" si="111"/>
        <v>0</v>
      </c>
      <c r="AI391" s="103">
        <f t="shared" si="112"/>
        <v>0</v>
      </c>
      <c r="AJ391" s="103">
        <f t="shared" si="113"/>
        <v>0</v>
      </c>
    </row>
    <row r="392" spans="4:36">
      <c r="D392" s="16" t="s">
        <v>863</v>
      </c>
      <c r="E392" s="16">
        <v>0</v>
      </c>
      <c r="F392" s="16">
        <v>0</v>
      </c>
      <c r="G392" s="16">
        <v>0</v>
      </c>
      <c r="H392" s="16">
        <v>0</v>
      </c>
      <c r="I392" s="16">
        <v>0</v>
      </c>
      <c r="J392" s="16">
        <v>0</v>
      </c>
      <c r="K392" s="16">
        <v>0</v>
      </c>
      <c r="L392" s="16">
        <v>0</v>
      </c>
      <c r="M392" s="16">
        <v>0</v>
      </c>
      <c r="N392" s="16">
        <v>0</v>
      </c>
      <c r="O392" s="16">
        <v>0</v>
      </c>
      <c r="P392" s="16">
        <v>0</v>
      </c>
      <c r="Q392" s="16">
        <v>0</v>
      </c>
      <c r="R392" s="16">
        <v>0</v>
      </c>
      <c r="S392" s="16">
        <v>0</v>
      </c>
      <c r="T392" s="16">
        <v>0</v>
      </c>
      <c r="U392" s="16">
        <v>0</v>
      </c>
      <c r="V392" s="16">
        <v>0</v>
      </c>
      <c r="W392" s="16">
        <v>0</v>
      </c>
      <c r="X392" s="16">
        <v>0</v>
      </c>
      <c r="Y392" s="16">
        <v>0</v>
      </c>
      <c r="Z392" s="16">
        <v>0</v>
      </c>
      <c r="AE392" s="103">
        <f t="shared" si="108"/>
        <v>0</v>
      </c>
      <c r="AF392" s="103">
        <f t="shared" si="109"/>
        <v>0</v>
      </c>
      <c r="AG392" s="103">
        <f t="shared" si="110"/>
        <v>0</v>
      </c>
      <c r="AH392" s="103">
        <f t="shared" si="111"/>
        <v>0</v>
      </c>
      <c r="AI392" s="103">
        <f t="shared" si="112"/>
        <v>0</v>
      </c>
      <c r="AJ392" s="103">
        <f t="shared" si="113"/>
        <v>0</v>
      </c>
    </row>
    <row r="393" spans="4:36">
      <c r="D393" s="16" t="s">
        <v>864</v>
      </c>
      <c r="E393" s="16">
        <v>1965.9797</v>
      </c>
      <c r="F393" s="16">
        <v>1679.335</v>
      </c>
      <c r="G393" s="16">
        <v>1678.1246</v>
      </c>
      <c r="H393" s="16">
        <v>1.2104</v>
      </c>
      <c r="I393" s="16">
        <v>0</v>
      </c>
      <c r="J393" s="16">
        <v>13.1202</v>
      </c>
      <c r="K393" s="16">
        <v>2.634</v>
      </c>
      <c r="L393" s="16">
        <v>0</v>
      </c>
      <c r="M393" s="16">
        <v>10.4862</v>
      </c>
      <c r="N393" s="16">
        <v>201.6317</v>
      </c>
      <c r="O393" s="16">
        <v>201.6317</v>
      </c>
      <c r="P393" s="16">
        <v>0</v>
      </c>
      <c r="Q393" s="16">
        <v>0</v>
      </c>
      <c r="R393" s="16">
        <v>33.0181</v>
      </c>
      <c r="S393" s="16">
        <v>32.073</v>
      </c>
      <c r="T393" s="16">
        <v>0</v>
      </c>
      <c r="U393" s="16">
        <v>0.9451</v>
      </c>
      <c r="V393" s="16">
        <v>38.8747</v>
      </c>
      <c r="W393" s="16">
        <v>0</v>
      </c>
      <c r="X393" s="16">
        <v>0</v>
      </c>
      <c r="Y393" s="16">
        <v>38.8747</v>
      </c>
      <c r="Z393" s="16">
        <v>0</v>
      </c>
      <c r="AE393" s="103">
        <f t="shared" si="108"/>
        <v>5.6843418860808e-14</v>
      </c>
      <c r="AF393" s="103">
        <f t="shared" si="109"/>
        <v>-6.3948846218409e-14</v>
      </c>
      <c r="AG393" s="103">
        <f t="shared" si="110"/>
        <v>0</v>
      </c>
      <c r="AH393" s="103">
        <f t="shared" si="111"/>
        <v>0</v>
      </c>
      <c r="AI393" s="103">
        <f t="shared" si="112"/>
        <v>-3.5527136788005e-15</v>
      </c>
      <c r="AJ393" s="103">
        <f t="shared" si="113"/>
        <v>0</v>
      </c>
    </row>
    <row r="394" spans="3:58">
      <c r="C394" s="16" t="s">
        <v>368</v>
      </c>
      <c r="D394" s="16" t="s">
        <v>88</v>
      </c>
      <c r="E394" s="16">
        <v>0</v>
      </c>
      <c r="F394" s="16">
        <v>0</v>
      </c>
      <c r="G394" s="16">
        <v>0</v>
      </c>
      <c r="H394" s="16">
        <v>0</v>
      </c>
      <c r="I394" s="16">
        <v>0</v>
      </c>
      <c r="J394" s="16">
        <v>0</v>
      </c>
      <c r="K394" s="16">
        <v>0</v>
      </c>
      <c r="L394" s="16">
        <v>0</v>
      </c>
      <c r="M394" s="16">
        <v>0</v>
      </c>
      <c r="N394" s="16">
        <v>0</v>
      </c>
      <c r="O394" s="16">
        <v>0</v>
      </c>
      <c r="P394" s="16">
        <v>0</v>
      </c>
      <c r="Q394" s="16">
        <v>0</v>
      </c>
      <c r="R394" s="16">
        <v>0</v>
      </c>
      <c r="S394" s="16">
        <v>0</v>
      </c>
      <c r="T394" s="16">
        <v>0</v>
      </c>
      <c r="U394" s="16">
        <v>0</v>
      </c>
      <c r="V394" s="16">
        <v>0</v>
      </c>
      <c r="W394" s="16">
        <v>0</v>
      </c>
      <c r="X394" s="16">
        <v>0</v>
      </c>
      <c r="Y394" s="16">
        <v>0</v>
      </c>
      <c r="Z394" s="16">
        <v>0</v>
      </c>
      <c r="AE394" s="103">
        <f t="shared" si="108"/>
        <v>0</v>
      </c>
      <c r="AF394" s="103">
        <f t="shared" si="109"/>
        <v>0</v>
      </c>
      <c r="AG394" s="103">
        <f t="shared" si="110"/>
        <v>0</v>
      </c>
      <c r="AH394" s="103">
        <f t="shared" si="111"/>
        <v>0</v>
      </c>
      <c r="AI394" s="103">
        <f t="shared" si="112"/>
        <v>0</v>
      </c>
      <c r="AJ394" s="103">
        <f t="shared" si="113"/>
        <v>0</v>
      </c>
      <c r="AK394" s="16">
        <f t="shared" ref="AK394:BF394" si="119">E394-SUM(E395:E399)</f>
        <v>0</v>
      </c>
      <c r="AL394" s="16">
        <f t="shared" si="119"/>
        <v>0</v>
      </c>
      <c r="AM394" s="16">
        <f t="shared" si="119"/>
        <v>0</v>
      </c>
      <c r="AN394" s="16">
        <f t="shared" si="119"/>
        <v>0</v>
      </c>
      <c r="AO394" s="16">
        <f t="shared" si="119"/>
        <v>0</v>
      </c>
      <c r="AP394" s="16">
        <f t="shared" si="119"/>
        <v>0</v>
      </c>
      <c r="AQ394" s="16">
        <f t="shared" si="119"/>
        <v>0</v>
      </c>
      <c r="AR394" s="16">
        <f t="shared" si="119"/>
        <v>0</v>
      </c>
      <c r="AS394" s="16">
        <f t="shared" si="119"/>
        <v>0</v>
      </c>
      <c r="AT394" s="16">
        <f t="shared" si="119"/>
        <v>0</v>
      </c>
      <c r="AU394" s="16">
        <f t="shared" si="119"/>
        <v>0</v>
      </c>
      <c r="AV394" s="16">
        <f t="shared" si="119"/>
        <v>0</v>
      </c>
      <c r="AW394" s="16">
        <f t="shared" si="119"/>
        <v>0</v>
      </c>
      <c r="AX394" s="16">
        <f t="shared" si="119"/>
        <v>0</v>
      </c>
      <c r="AY394" s="16">
        <f t="shared" si="119"/>
        <v>0</v>
      </c>
      <c r="AZ394" s="16">
        <f t="shared" si="119"/>
        <v>0</v>
      </c>
      <c r="BA394" s="16">
        <f t="shared" si="119"/>
        <v>0</v>
      </c>
      <c r="BB394" s="16">
        <f t="shared" si="119"/>
        <v>0</v>
      </c>
      <c r="BC394" s="16">
        <f t="shared" si="119"/>
        <v>0</v>
      </c>
      <c r="BD394" s="16">
        <f t="shared" si="119"/>
        <v>0</v>
      </c>
      <c r="BE394" s="16">
        <f t="shared" si="119"/>
        <v>0</v>
      </c>
      <c r="BF394" s="16">
        <f t="shared" si="119"/>
        <v>0</v>
      </c>
    </row>
    <row r="395" spans="4:36">
      <c r="D395" s="16" t="s">
        <v>860</v>
      </c>
      <c r="E395" s="16">
        <v>0</v>
      </c>
      <c r="F395" s="16">
        <v>0</v>
      </c>
      <c r="G395" s="16">
        <v>0</v>
      </c>
      <c r="H395" s="16">
        <v>0</v>
      </c>
      <c r="I395" s="16">
        <v>0</v>
      </c>
      <c r="J395" s="16">
        <v>0</v>
      </c>
      <c r="K395" s="16">
        <v>0</v>
      </c>
      <c r="L395" s="16">
        <v>0</v>
      </c>
      <c r="M395" s="16">
        <v>0</v>
      </c>
      <c r="N395" s="16">
        <v>0</v>
      </c>
      <c r="O395" s="16">
        <v>0</v>
      </c>
      <c r="P395" s="16">
        <v>0</v>
      </c>
      <c r="Q395" s="16">
        <v>0</v>
      </c>
      <c r="R395" s="16">
        <v>0</v>
      </c>
      <c r="S395" s="16">
        <v>0</v>
      </c>
      <c r="T395" s="16">
        <v>0</v>
      </c>
      <c r="U395" s="16">
        <v>0</v>
      </c>
      <c r="V395" s="16">
        <v>0</v>
      </c>
      <c r="W395" s="16">
        <v>0</v>
      </c>
      <c r="X395" s="16">
        <v>0</v>
      </c>
      <c r="Y395" s="16">
        <v>0</v>
      </c>
      <c r="Z395" s="16">
        <v>0</v>
      </c>
      <c r="AE395" s="103">
        <f t="shared" si="108"/>
        <v>0</v>
      </c>
      <c r="AF395" s="103">
        <f t="shared" si="109"/>
        <v>0</v>
      </c>
      <c r="AG395" s="103">
        <f t="shared" si="110"/>
        <v>0</v>
      </c>
      <c r="AH395" s="103">
        <f t="shared" si="111"/>
        <v>0</v>
      </c>
      <c r="AI395" s="103">
        <f t="shared" si="112"/>
        <v>0</v>
      </c>
      <c r="AJ395" s="103">
        <f t="shared" si="113"/>
        <v>0</v>
      </c>
    </row>
    <row r="396" spans="4:36">
      <c r="D396" s="16" t="s">
        <v>861</v>
      </c>
      <c r="E396" s="16">
        <v>0</v>
      </c>
      <c r="F396" s="16">
        <v>0</v>
      </c>
      <c r="G396" s="16">
        <v>0</v>
      </c>
      <c r="H396" s="16">
        <v>0</v>
      </c>
      <c r="I396" s="16">
        <v>0</v>
      </c>
      <c r="J396" s="16">
        <v>0</v>
      </c>
      <c r="K396" s="16">
        <v>0</v>
      </c>
      <c r="L396" s="16">
        <v>0</v>
      </c>
      <c r="M396" s="16">
        <v>0</v>
      </c>
      <c r="N396" s="16">
        <v>0</v>
      </c>
      <c r="O396" s="16">
        <v>0</v>
      </c>
      <c r="P396" s="16">
        <v>0</v>
      </c>
      <c r="Q396" s="16">
        <v>0</v>
      </c>
      <c r="R396" s="16">
        <v>0</v>
      </c>
      <c r="S396" s="16">
        <v>0</v>
      </c>
      <c r="T396" s="16">
        <v>0</v>
      </c>
      <c r="U396" s="16">
        <v>0</v>
      </c>
      <c r="V396" s="16">
        <v>0</v>
      </c>
      <c r="W396" s="16">
        <v>0</v>
      </c>
      <c r="X396" s="16">
        <v>0</v>
      </c>
      <c r="Y396" s="16">
        <v>0</v>
      </c>
      <c r="Z396" s="16">
        <v>0</v>
      </c>
      <c r="AE396" s="103">
        <f t="shared" si="108"/>
        <v>0</v>
      </c>
      <c r="AF396" s="103">
        <f t="shared" si="109"/>
        <v>0</v>
      </c>
      <c r="AG396" s="103">
        <f t="shared" si="110"/>
        <v>0</v>
      </c>
      <c r="AH396" s="103">
        <f t="shared" si="111"/>
        <v>0</v>
      </c>
      <c r="AI396" s="103">
        <f t="shared" si="112"/>
        <v>0</v>
      </c>
      <c r="AJ396" s="103">
        <f t="shared" si="113"/>
        <v>0</v>
      </c>
    </row>
    <row r="397" spans="4:36">
      <c r="D397" s="16" t="s">
        <v>862</v>
      </c>
      <c r="E397" s="16">
        <v>0</v>
      </c>
      <c r="F397" s="16">
        <v>0</v>
      </c>
      <c r="G397" s="16">
        <v>0</v>
      </c>
      <c r="H397" s="16">
        <v>0</v>
      </c>
      <c r="I397" s="16">
        <v>0</v>
      </c>
      <c r="J397" s="16">
        <v>0</v>
      </c>
      <c r="K397" s="16">
        <v>0</v>
      </c>
      <c r="L397" s="16">
        <v>0</v>
      </c>
      <c r="M397" s="16">
        <v>0</v>
      </c>
      <c r="N397" s="16">
        <v>0</v>
      </c>
      <c r="O397" s="16">
        <v>0</v>
      </c>
      <c r="P397" s="16">
        <v>0</v>
      </c>
      <c r="Q397" s="16">
        <v>0</v>
      </c>
      <c r="R397" s="16">
        <v>0</v>
      </c>
      <c r="S397" s="16">
        <v>0</v>
      </c>
      <c r="T397" s="16">
        <v>0</v>
      </c>
      <c r="U397" s="16">
        <v>0</v>
      </c>
      <c r="V397" s="16">
        <v>0</v>
      </c>
      <c r="W397" s="16">
        <v>0</v>
      </c>
      <c r="X397" s="16">
        <v>0</v>
      </c>
      <c r="Y397" s="16">
        <v>0</v>
      </c>
      <c r="Z397" s="16">
        <v>0</v>
      </c>
      <c r="AE397" s="103">
        <f t="shared" si="108"/>
        <v>0</v>
      </c>
      <c r="AF397" s="103">
        <f t="shared" si="109"/>
        <v>0</v>
      </c>
      <c r="AG397" s="103">
        <f t="shared" si="110"/>
        <v>0</v>
      </c>
      <c r="AH397" s="103">
        <f t="shared" si="111"/>
        <v>0</v>
      </c>
      <c r="AI397" s="103">
        <f t="shared" si="112"/>
        <v>0</v>
      </c>
      <c r="AJ397" s="103">
        <f t="shared" si="113"/>
        <v>0</v>
      </c>
    </row>
    <row r="398" spans="4:36">
      <c r="D398" s="16" t="s">
        <v>863</v>
      </c>
      <c r="E398" s="16">
        <v>0</v>
      </c>
      <c r="F398" s="16">
        <v>0</v>
      </c>
      <c r="G398" s="16">
        <v>0</v>
      </c>
      <c r="H398" s="16">
        <v>0</v>
      </c>
      <c r="I398" s="16">
        <v>0</v>
      </c>
      <c r="J398" s="16">
        <v>0</v>
      </c>
      <c r="K398" s="16">
        <v>0</v>
      </c>
      <c r="L398" s="16">
        <v>0</v>
      </c>
      <c r="M398" s="16">
        <v>0</v>
      </c>
      <c r="N398" s="16">
        <v>0</v>
      </c>
      <c r="O398" s="16">
        <v>0</v>
      </c>
      <c r="P398" s="16">
        <v>0</v>
      </c>
      <c r="Q398" s="16">
        <v>0</v>
      </c>
      <c r="R398" s="16">
        <v>0</v>
      </c>
      <c r="S398" s="16">
        <v>0</v>
      </c>
      <c r="T398" s="16">
        <v>0</v>
      </c>
      <c r="U398" s="16">
        <v>0</v>
      </c>
      <c r="V398" s="16">
        <v>0</v>
      </c>
      <c r="W398" s="16">
        <v>0</v>
      </c>
      <c r="X398" s="16">
        <v>0</v>
      </c>
      <c r="Y398" s="16">
        <v>0</v>
      </c>
      <c r="Z398" s="16">
        <v>0</v>
      </c>
      <c r="AE398" s="103">
        <f t="shared" si="108"/>
        <v>0</v>
      </c>
      <c r="AF398" s="103">
        <f t="shared" si="109"/>
        <v>0</v>
      </c>
      <c r="AG398" s="103">
        <f t="shared" si="110"/>
        <v>0</v>
      </c>
      <c r="AH398" s="103">
        <f t="shared" si="111"/>
        <v>0</v>
      </c>
      <c r="AI398" s="103">
        <f t="shared" si="112"/>
        <v>0</v>
      </c>
      <c r="AJ398" s="103">
        <f t="shared" si="113"/>
        <v>0</v>
      </c>
    </row>
    <row r="399" spans="4:36">
      <c r="D399" s="16" t="s">
        <v>864</v>
      </c>
      <c r="E399" s="16">
        <v>0</v>
      </c>
      <c r="F399" s="16">
        <v>0</v>
      </c>
      <c r="G399" s="16">
        <v>0</v>
      </c>
      <c r="H399" s="16">
        <v>0</v>
      </c>
      <c r="I399" s="16">
        <v>0</v>
      </c>
      <c r="J399" s="16">
        <v>0</v>
      </c>
      <c r="K399" s="16">
        <v>0</v>
      </c>
      <c r="L399" s="16">
        <v>0</v>
      </c>
      <c r="M399" s="16">
        <v>0</v>
      </c>
      <c r="N399" s="16">
        <v>0</v>
      </c>
      <c r="O399" s="16">
        <v>0</v>
      </c>
      <c r="P399" s="16">
        <v>0</v>
      </c>
      <c r="Q399" s="16">
        <v>0</v>
      </c>
      <c r="R399" s="16">
        <v>0</v>
      </c>
      <c r="S399" s="16">
        <v>0</v>
      </c>
      <c r="T399" s="16">
        <v>0</v>
      </c>
      <c r="U399" s="16">
        <v>0</v>
      </c>
      <c r="V399" s="16">
        <v>0</v>
      </c>
      <c r="W399" s="16">
        <v>0</v>
      </c>
      <c r="X399" s="16">
        <v>0</v>
      </c>
      <c r="Y399" s="16">
        <v>0</v>
      </c>
      <c r="Z399" s="16">
        <v>0</v>
      </c>
      <c r="AE399" s="103">
        <f t="shared" si="108"/>
        <v>0</v>
      </c>
      <c r="AF399" s="103">
        <f t="shared" si="109"/>
        <v>0</v>
      </c>
      <c r="AG399" s="103">
        <f t="shared" si="110"/>
        <v>0</v>
      </c>
      <c r="AH399" s="103">
        <f t="shared" si="111"/>
        <v>0</v>
      </c>
      <c r="AI399" s="103">
        <f t="shared" si="112"/>
        <v>0</v>
      </c>
      <c r="AJ399" s="103">
        <f t="shared" si="113"/>
        <v>0</v>
      </c>
    </row>
    <row r="400" spans="1:80">
      <c r="A400" s="16" t="s">
        <v>879</v>
      </c>
      <c r="B400" s="16">
        <v>85891.4421</v>
      </c>
      <c r="C400" s="16" t="s">
        <v>88</v>
      </c>
      <c r="D400" s="16" t="s">
        <v>88</v>
      </c>
      <c r="E400" s="16">
        <v>9662.8259</v>
      </c>
      <c r="F400" s="16">
        <v>9151.1296</v>
      </c>
      <c r="G400" s="16">
        <v>9103.5661</v>
      </c>
      <c r="H400" s="16">
        <v>47.5635</v>
      </c>
      <c r="I400" s="16">
        <v>1.2922</v>
      </c>
      <c r="J400" s="16">
        <v>13.0315</v>
      </c>
      <c r="K400" s="16">
        <v>0</v>
      </c>
      <c r="L400" s="16">
        <v>13.0315</v>
      </c>
      <c r="M400" s="16">
        <v>0</v>
      </c>
      <c r="N400" s="16">
        <v>439.6527</v>
      </c>
      <c r="O400" s="16">
        <v>439.6527</v>
      </c>
      <c r="P400" s="16">
        <v>0</v>
      </c>
      <c r="Q400" s="16">
        <v>9.6262</v>
      </c>
      <c r="R400" s="16">
        <v>32.3594</v>
      </c>
      <c r="S400" s="16">
        <v>17.9879</v>
      </c>
      <c r="T400" s="16">
        <v>0</v>
      </c>
      <c r="U400" s="16">
        <v>14.3715</v>
      </c>
      <c r="V400" s="16">
        <v>15.7343</v>
      </c>
      <c r="W400" s="16">
        <v>0</v>
      </c>
      <c r="X400" s="16">
        <v>0</v>
      </c>
      <c r="Y400" s="16">
        <v>15.7343</v>
      </c>
      <c r="Z400" s="16">
        <v>0</v>
      </c>
      <c r="AB400" s="101">
        <f>(F400+K400+L400)/B400</f>
        <v>0.106694693626526</v>
      </c>
      <c r="AE400" s="103">
        <f t="shared" si="108"/>
        <v>-3.46389583683049e-13</v>
      </c>
      <c r="AF400" s="103">
        <f t="shared" si="109"/>
        <v>2.06057393370429e-13</v>
      </c>
      <c r="AG400" s="103">
        <f t="shared" si="110"/>
        <v>0</v>
      </c>
      <c r="AH400" s="103">
        <f t="shared" si="111"/>
        <v>0</v>
      </c>
      <c r="AI400" s="103">
        <f t="shared" si="112"/>
        <v>0</v>
      </c>
      <c r="AJ400" s="103">
        <f t="shared" si="113"/>
        <v>0</v>
      </c>
      <c r="AK400" s="16">
        <f t="shared" ref="AK400:BF400" si="120">E400-SUM(E401:E405)</f>
        <v>0</v>
      </c>
      <c r="AL400" s="16">
        <f t="shared" si="120"/>
        <v>0</v>
      </c>
      <c r="AM400" s="16">
        <f t="shared" si="120"/>
        <v>0</v>
      </c>
      <c r="AN400" s="16">
        <f t="shared" si="120"/>
        <v>0</v>
      </c>
      <c r="AO400" s="16">
        <f t="shared" si="120"/>
        <v>0</v>
      </c>
      <c r="AP400" s="16">
        <f t="shared" si="120"/>
        <v>0</v>
      </c>
      <c r="AQ400" s="16">
        <f t="shared" si="120"/>
        <v>0</v>
      </c>
      <c r="AR400" s="16">
        <f t="shared" si="120"/>
        <v>0</v>
      </c>
      <c r="AS400" s="16">
        <f t="shared" si="120"/>
        <v>0</v>
      </c>
      <c r="AT400" s="16">
        <f t="shared" si="120"/>
        <v>0</v>
      </c>
      <c r="AU400" s="16">
        <f t="shared" si="120"/>
        <v>0</v>
      </c>
      <c r="AV400" s="16">
        <f t="shared" si="120"/>
        <v>0</v>
      </c>
      <c r="AW400" s="16">
        <f t="shared" si="120"/>
        <v>0</v>
      </c>
      <c r="AX400" s="16">
        <f t="shared" si="120"/>
        <v>0</v>
      </c>
      <c r="AY400" s="16">
        <f t="shared" si="120"/>
        <v>0</v>
      </c>
      <c r="AZ400" s="16">
        <f t="shared" si="120"/>
        <v>0</v>
      </c>
      <c r="BA400" s="16">
        <f t="shared" si="120"/>
        <v>0</v>
      </c>
      <c r="BB400" s="16">
        <f t="shared" si="120"/>
        <v>0</v>
      </c>
      <c r="BC400" s="16">
        <f t="shared" si="120"/>
        <v>0</v>
      </c>
      <c r="BD400" s="16">
        <f t="shared" si="120"/>
        <v>0</v>
      </c>
      <c r="BE400" s="16">
        <f t="shared" si="120"/>
        <v>0</v>
      </c>
      <c r="BF400" s="16">
        <f t="shared" si="120"/>
        <v>0</v>
      </c>
      <c r="BG400" s="104">
        <f t="shared" ref="BG400:CB400" si="121">E400-E406-E412-E418-E424</f>
        <v>0</v>
      </c>
      <c r="BH400" s="104">
        <f t="shared" si="121"/>
        <v>0</v>
      </c>
      <c r="BI400" s="104">
        <f t="shared" si="121"/>
        <v>0</v>
      </c>
      <c r="BJ400" s="104">
        <f t="shared" si="121"/>
        <v>0</v>
      </c>
      <c r="BK400" s="104">
        <f t="shared" si="121"/>
        <v>0</v>
      </c>
      <c r="BL400" s="104">
        <f t="shared" si="121"/>
        <v>0</v>
      </c>
      <c r="BM400" s="104">
        <f t="shared" si="121"/>
        <v>0</v>
      </c>
      <c r="BN400" s="104">
        <f t="shared" si="121"/>
        <v>0</v>
      </c>
      <c r="BO400" s="104">
        <f t="shared" si="121"/>
        <v>0</v>
      </c>
      <c r="BP400" s="104">
        <f t="shared" si="121"/>
        <v>0</v>
      </c>
      <c r="BQ400" s="104">
        <f t="shared" si="121"/>
        <v>0</v>
      </c>
      <c r="BR400" s="104">
        <f t="shared" si="121"/>
        <v>0</v>
      </c>
      <c r="BS400" s="104">
        <f t="shared" si="121"/>
        <v>0</v>
      </c>
      <c r="BT400" s="104">
        <f t="shared" si="121"/>
        <v>0</v>
      </c>
      <c r="BU400" s="104">
        <f t="shared" si="121"/>
        <v>0</v>
      </c>
      <c r="BV400" s="104">
        <f t="shared" si="121"/>
        <v>0</v>
      </c>
      <c r="BW400" s="104">
        <f t="shared" si="121"/>
        <v>0</v>
      </c>
      <c r="BX400" s="104">
        <f t="shared" si="121"/>
        <v>0</v>
      </c>
      <c r="BY400" s="104">
        <f t="shared" si="121"/>
        <v>0</v>
      </c>
      <c r="BZ400" s="104">
        <f t="shared" si="121"/>
        <v>0</v>
      </c>
      <c r="CA400" s="104">
        <f t="shared" si="121"/>
        <v>0</v>
      </c>
      <c r="CB400" s="104">
        <f t="shared" si="121"/>
        <v>0</v>
      </c>
    </row>
    <row r="401" spans="4:36">
      <c r="D401" s="16" t="s">
        <v>860</v>
      </c>
      <c r="E401" s="16">
        <v>0</v>
      </c>
      <c r="F401" s="16">
        <v>0</v>
      </c>
      <c r="G401" s="16">
        <v>0</v>
      </c>
      <c r="H401" s="16">
        <v>0</v>
      </c>
      <c r="I401" s="16">
        <v>0</v>
      </c>
      <c r="J401" s="16">
        <v>0</v>
      </c>
      <c r="K401" s="16">
        <v>0</v>
      </c>
      <c r="L401" s="16">
        <v>0</v>
      </c>
      <c r="M401" s="16">
        <v>0</v>
      </c>
      <c r="N401" s="16">
        <v>0</v>
      </c>
      <c r="O401" s="16">
        <v>0</v>
      </c>
      <c r="P401" s="16">
        <v>0</v>
      </c>
      <c r="Q401" s="16">
        <v>0</v>
      </c>
      <c r="R401" s="16">
        <v>0</v>
      </c>
      <c r="S401" s="16">
        <v>0</v>
      </c>
      <c r="T401" s="16">
        <v>0</v>
      </c>
      <c r="U401" s="16">
        <v>0</v>
      </c>
      <c r="V401" s="16">
        <v>0</v>
      </c>
      <c r="W401" s="16">
        <v>0</v>
      </c>
      <c r="X401" s="16">
        <v>0</v>
      </c>
      <c r="Y401" s="16">
        <v>0</v>
      </c>
      <c r="Z401" s="16">
        <v>0</v>
      </c>
      <c r="AE401" s="103">
        <f t="shared" si="108"/>
        <v>0</v>
      </c>
      <c r="AF401" s="103">
        <f t="shared" si="109"/>
        <v>0</v>
      </c>
      <c r="AG401" s="103">
        <f t="shared" si="110"/>
        <v>0</v>
      </c>
      <c r="AH401" s="103">
        <f t="shared" si="111"/>
        <v>0</v>
      </c>
      <c r="AI401" s="103">
        <f t="shared" si="112"/>
        <v>0</v>
      </c>
      <c r="AJ401" s="103">
        <f t="shared" si="113"/>
        <v>0</v>
      </c>
    </row>
    <row r="402" spans="4:36">
      <c r="D402" s="16" t="s">
        <v>861</v>
      </c>
      <c r="E402" s="16">
        <v>0</v>
      </c>
      <c r="F402" s="16">
        <v>0</v>
      </c>
      <c r="G402" s="16">
        <v>0</v>
      </c>
      <c r="H402" s="16">
        <v>0</v>
      </c>
      <c r="I402" s="16">
        <v>0</v>
      </c>
      <c r="J402" s="16">
        <v>0</v>
      </c>
      <c r="K402" s="16">
        <v>0</v>
      </c>
      <c r="L402" s="16">
        <v>0</v>
      </c>
      <c r="M402" s="16">
        <v>0</v>
      </c>
      <c r="N402" s="16">
        <v>0</v>
      </c>
      <c r="O402" s="16">
        <v>0</v>
      </c>
      <c r="P402" s="16">
        <v>0</v>
      </c>
      <c r="Q402" s="16">
        <v>0</v>
      </c>
      <c r="R402" s="16">
        <v>0</v>
      </c>
      <c r="S402" s="16">
        <v>0</v>
      </c>
      <c r="T402" s="16">
        <v>0</v>
      </c>
      <c r="U402" s="16">
        <v>0</v>
      </c>
      <c r="V402" s="16">
        <v>0</v>
      </c>
      <c r="W402" s="16">
        <v>0</v>
      </c>
      <c r="X402" s="16">
        <v>0</v>
      </c>
      <c r="Y402" s="16">
        <v>0</v>
      </c>
      <c r="Z402" s="16">
        <v>0</v>
      </c>
      <c r="AE402" s="103">
        <f t="shared" si="108"/>
        <v>0</v>
      </c>
      <c r="AF402" s="103">
        <f t="shared" si="109"/>
        <v>0</v>
      </c>
      <c r="AG402" s="103">
        <f t="shared" si="110"/>
        <v>0</v>
      </c>
      <c r="AH402" s="103">
        <f t="shared" si="111"/>
        <v>0</v>
      </c>
      <c r="AI402" s="103">
        <f t="shared" si="112"/>
        <v>0</v>
      </c>
      <c r="AJ402" s="103">
        <f t="shared" si="113"/>
        <v>0</v>
      </c>
    </row>
    <row r="403" spans="4:36">
      <c r="D403" s="16" t="s">
        <v>862</v>
      </c>
      <c r="E403" s="16">
        <v>0</v>
      </c>
      <c r="F403" s="16">
        <v>0</v>
      </c>
      <c r="G403" s="16">
        <v>0</v>
      </c>
      <c r="H403" s="16">
        <v>0</v>
      </c>
      <c r="I403" s="16">
        <v>0</v>
      </c>
      <c r="J403" s="16">
        <v>0</v>
      </c>
      <c r="K403" s="16">
        <v>0</v>
      </c>
      <c r="L403" s="16">
        <v>0</v>
      </c>
      <c r="M403" s="16">
        <v>0</v>
      </c>
      <c r="N403" s="16">
        <v>0</v>
      </c>
      <c r="O403" s="16">
        <v>0</v>
      </c>
      <c r="P403" s="16">
        <v>0</v>
      </c>
      <c r="Q403" s="16">
        <v>0</v>
      </c>
      <c r="R403" s="16">
        <v>0</v>
      </c>
      <c r="S403" s="16">
        <v>0</v>
      </c>
      <c r="T403" s="16">
        <v>0</v>
      </c>
      <c r="U403" s="16">
        <v>0</v>
      </c>
      <c r="V403" s="16">
        <v>0</v>
      </c>
      <c r="W403" s="16">
        <v>0</v>
      </c>
      <c r="X403" s="16">
        <v>0</v>
      </c>
      <c r="Y403" s="16">
        <v>0</v>
      </c>
      <c r="Z403" s="16">
        <v>0</v>
      </c>
      <c r="AE403" s="103">
        <f t="shared" si="108"/>
        <v>0</v>
      </c>
      <c r="AF403" s="103">
        <f t="shared" si="109"/>
        <v>0</v>
      </c>
      <c r="AG403" s="103">
        <f t="shared" si="110"/>
        <v>0</v>
      </c>
      <c r="AH403" s="103">
        <f t="shared" si="111"/>
        <v>0</v>
      </c>
      <c r="AI403" s="103">
        <f t="shared" si="112"/>
        <v>0</v>
      </c>
      <c r="AJ403" s="103">
        <f t="shared" si="113"/>
        <v>0</v>
      </c>
    </row>
    <row r="404" spans="4:36">
      <c r="D404" s="16" t="s">
        <v>863</v>
      </c>
      <c r="E404" s="16">
        <v>0</v>
      </c>
      <c r="F404" s="16">
        <v>0</v>
      </c>
      <c r="G404" s="16">
        <v>0</v>
      </c>
      <c r="H404" s="16">
        <v>0</v>
      </c>
      <c r="I404" s="16">
        <v>0</v>
      </c>
      <c r="J404" s="16">
        <v>0</v>
      </c>
      <c r="K404" s="16">
        <v>0</v>
      </c>
      <c r="L404" s="16">
        <v>0</v>
      </c>
      <c r="M404" s="16">
        <v>0</v>
      </c>
      <c r="N404" s="16">
        <v>0</v>
      </c>
      <c r="O404" s="16">
        <v>0</v>
      </c>
      <c r="P404" s="16">
        <v>0</v>
      </c>
      <c r="Q404" s="16">
        <v>0</v>
      </c>
      <c r="R404" s="16">
        <v>0</v>
      </c>
      <c r="S404" s="16">
        <v>0</v>
      </c>
      <c r="T404" s="16">
        <v>0</v>
      </c>
      <c r="U404" s="16">
        <v>0</v>
      </c>
      <c r="V404" s="16">
        <v>0</v>
      </c>
      <c r="W404" s="16">
        <v>0</v>
      </c>
      <c r="X404" s="16">
        <v>0</v>
      </c>
      <c r="Y404" s="16">
        <v>0</v>
      </c>
      <c r="Z404" s="16">
        <v>0</v>
      </c>
      <c r="AE404" s="103">
        <f t="shared" si="108"/>
        <v>0</v>
      </c>
      <c r="AF404" s="103">
        <f t="shared" si="109"/>
        <v>0</v>
      </c>
      <c r="AG404" s="103">
        <f t="shared" si="110"/>
        <v>0</v>
      </c>
      <c r="AH404" s="103">
        <f t="shared" si="111"/>
        <v>0</v>
      </c>
      <c r="AI404" s="103">
        <f t="shared" si="112"/>
        <v>0</v>
      </c>
      <c r="AJ404" s="103">
        <f t="shared" si="113"/>
        <v>0</v>
      </c>
    </row>
    <row r="405" spans="4:36">
      <c r="D405" s="16" t="s">
        <v>864</v>
      </c>
      <c r="E405" s="16">
        <v>9662.8259</v>
      </c>
      <c r="F405" s="16">
        <v>9151.1296</v>
      </c>
      <c r="G405" s="16">
        <v>9103.5661</v>
      </c>
      <c r="H405" s="16">
        <v>47.5635</v>
      </c>
      <c r="I405" s="16">
        <v>1.2922</v>
      </c>
      <c r="J405" s="16">
        <v>13.0315</v>
      </c>
      <c r="K405" s="16">
        <v>0</v>
      </c>
      <c r="L405" s="16">
        <v>13.0315</v>
      </c>
      <c r="M405" s="16">
        <v>0</v>
      </c>
      <c r="N405" s="16">
        <v>439.6527</v>
      </c>
      <c r="O405" s="16">
        <v>439.6527</v>
      </c>
      <c r="P405" s="16">
        <v>0</v>
      </c>
      <c r="Q405" s="16">
        <v>9.6262</v>
      </c>
      <c r="R405" s="16">
        <v>32.3594</v>
      </c>
      <c r="S405" s="16">
        <v>17.9879</v>
      </c>
      <c r="T405" s="16">
        <v>0</v>
      </c>
      <c r="U405" s="16">
        <v>14.3715</v>
      </c>
      <c r="V405" s="16">
        <v>15.7343</v>
      </c>
      <c r="W405" s="16">
        <v>0</v>
      </c>
      <c r="X405" s="16">
        <v>0</v>
      </c>
      <c r="Y405" s="16">
        <v>15.7343</v>
      </c>
      <c r="Z405" s="16">
        <v>0</v>
      </c>
      <c r="AE405" s="103">
        <f t="shared" si="108"/>
        <v>-3.46389583683049e-13</v>
      </c>
      <c r="AF405" s="103">
        <f t="shared" si="109"/>
        <v>2.06057393370429e-13</v>
      </c>
      <c r="AG405" s="103">
        <f t="shared" si="110"/>
        <v>0</v>
      </c>
      <c r="AH405" s="103">
        <f t="shared" si="111"/>
        <v>0</v>
      </c>
      <c r="AI405" s="103">
        <f t="shared" si="112"/>
        <v>0</v>
      </c>
      <c r="AJ405" s="103">
        <f t="shared" si="113"/>
        <v>0</v>
      </c>
    </row>
    <row r="406" spans="3:58">
      <c r="C406" s="16" t="s">
        <v>865</v>
      </c>
      <c r="D406" s="16" t="s">
        <v>88</v>
      </c>
      <c r="E406" s="16">
        <v>736.9194</v>
      </c>
      <c r="F406" s="16">
        <v>684.4666</v>
      </c>
      <c r="G406" s="16">
        <v>650.5973</v>
      </c>
      <c r="H406" s="16">
        <v>33.8693</v>
      </c>
      <c r="I406" s="16">
        <v>1.2922</v>
      </c>
      <c r="J406" s="16">
        <v>0</v>
      </c>
      <c r="K406" s="16">
        <v>0</v>
      </c>
      <c r="L406" s="16">
        <v>0</v>
      </c>
      <c r="M406" s="16">
        <v>0</v>
      </c>
      <c r="N406" s="16">
        <v>31.8387</v>
      </c>
      <c r="O406" s="16">
        <v>31.8387</v>
      </c>
      <c r="P406" s="16">
        <v>0</v>
      </c>
      <c r="Q406" s="16">
        <v>0</v>
      </c>
      <c r="R406" s="16">
        <v>5.9345</v>
      </c>
      <c r="S406" s="16">
        <v>5.9345</v>
      </c>
      <c r="T406" s="16">
        <v>0</v>
      </c>
      <c r="U406" s="16">
        <v>0</v>
      </c>
      <c r="V406" s="16">
        <v>13.3874</v>
      </c>
      <c r="W406" s="16">
        <v>0</v>
      </c>
      <c r="X406" s="16">
        <v>0</v>
      </c>
      <c r="Y406" s="16">
        <v>13.3874</v>
      </c>
      <c r="Z406" s="16">
        <v>0</v>
      </c>
      <c r="AE406" s="103">
        <f t="shared" si="108"/>
        <v>2.48689957516035e-14</v>
      </c>
      <c r="AF406" s="103">
        <f t="shared" si="109"/>
        <v>0</v>
      </c>
      <c r="AG406" s="103">
        <f t="shared" si="110"/>
        <v>0</v>
      </c>
      <c r="AH406" s="103">
        <f t="shared" si="111"/>
        <v>0</v>
      </c>
      <c r="AI406" s="103">
        <f t="shared" si="112"/>
        <v>0</v>
      </c>
      <c r="AJ406" s="103">
        <f t="shared" si="113"/>
        <v>0</v>
      </c>
      <c r="AK406" s="16">
        <f t="shared" ref="AK406:BF406" si="122">E406-SUM(E407:E411)</f>
        <v>0</v>
      </c>
      <c r="AL406" s="16">
        <f t="shared" si="122"/>
        <v>0</v>
      </c>
      <c r="AM406" s="16">
        <f t="shared" si="122"/>
        <v>0</v>
      </c>
      <c r="AN406" s="16">
        <f t="shared" si="122"/>
        <v>0</v>
      </c>
      <c r="AO406" s="16">
        <f t="shared" si="122"/>
        <v>0</v>
      </c>
      <c r="AP406" s="16">
        <f t="shared" si="122"/>
        <v>0</v>
      </c>
      <c r="AQ406" s="16">
        <f t="shared" si="122"/>
        <v>0</v>
      </c>
      <c r="AR406" s="16">
        <f t="shared" si="122"/>
        <v>0</v>
      </c>
      <c r="AS406" s="16">
        <f t="shared" si="122"/>
        <v>0</v>
      </c>
      <c r="AT406" s="16">
        <f t="shared" si="122"/>
        <v>0</v>
      </c>
      <c r="AU406" s="16">
        <f t="shared" si="122"/>
        <v>0</v>
      </c>
      <c r="AV406" s="16">
        <f t="shared" si="122"/>
        <v>0</v>
      </c>
      <c r="AW406" s="16">
        <f t="shared" si="122"/>
        <v>0</v>
      </c>
      <c r="AX406" s="16">
        <f t="shared" si="122"/>
        <v>0</v>
      </c>
      <c r="AY406" s="16">
        <f t="shared" si="122"/>
        <v>0</v>
      </c>
      <c r="AZ406" s="16">
        <f t="shared" si="122"/>
        <v>0</v>
      </c>
      <c r="BA406" s="16">
        <f t="shared" si="122"/>
        <v>0</v>
      </c>
      <c r="BB406" s="16">
        <f t="shared" si="122"/>
        <v>0</v>
      </c>
      <c r="BC406" s="16">
        <f t="shared" si="122"/>
        <v>0</v>
      </c>
      <c r="BD406" s="16">
        <f t="shared" si="122"/>
        <v>0</v>
      </c>
      <c r="BE406" s="16">
        <f t="shared" si="122"/>
        <v>0</v>
      </c>
      <c r="BF406" s="16">
        <f t="shared" si="122"/>
        <v>0</v>
      </c>
    </row>
    <row r="407" spans="4:36">
      <c r="D407" s="16" t="s">
        <v>860</v>
      </c>
      <c r="E407" s="16">
        <v>0</v>
      </c>
      <c r="F407" s="16">
        <v>0</v>
      </c>
      <c r="G407" s="16">
        <v>0</v>
      </c>
      <c r="H407" s="16">
        <v>0</v>
      </c>
      <c r="I407" s="16">
        <v>0</v>
      </c>
      <c r="J407" s="16">
        <v>0</v>
      </c>
      <c r="K407" s="16">
        <v>0</v>
      </c>
      <c r="L407" s="16">
        <v>0</v>
      </c>
      <c r="M407" s="16">
        <v>0</v>
      </c>
      <c r="N407" s="16">
        <v>0</v>
      </c>
      <c r="O407" s="16">
        <v>0</v>
      </c>
      <c r="P407" s="16">
        <v>0</v>
      </c>
      <c r="Q407" s="16">
        <v>0</v>
      </c>
      <c r="R407" s="16">
        <v>0</v>
      </c>
      <c r="S407" s="16">
        <v>0</v>
      </c>
      <c r="T407" s="16">
        <v>0</v>
      </c>
      <c r="U407" s="16">
        <v>0</v>
      </c>
      <c r="V407" s="16">
        <v>0</v>
      </c>
      <c r="W407" s="16">
        <v>0</v>
      </c>
      <c r="X407" s="16">
        <v>0</v>
      </c>
      <c r="Y407" s="16">
        <v>0</v>
      </c>
      <c r="Z407" s="16">
        <v>0</v>
      </c>
      <c r="AE407" s="103">
        <f t="shared" si="108"/>
        <v>0</v>
      </c>
      <c r="AF407" s="103">
        <f t="shared" si="109"/>
        <v>0</v>
      </c>
      <c r="AG407" s="103">
        <f t="shared" si="110"/>
        <v>0</v>
      </c>
      <c r="AH407" s="103">
        <f t="shared" si="111"/>
        <v>0</v>
      </c>
      <c r="AI407" s="103">
        <f t="shared" si="112"/>
        <v>0</v>
      </c>
      <c r="AJ407" s="103">
        <f t="shared" si="113"/>
        <v>0</v>
      </c>
    </row>
    <row r="408" spans="4:36">
      <c r="D408" s="16" t="s">
        <v>861</v>
      </c>
      <c r="E408" s="16">
        <v>0</v>
      </c>
      <c r="F408" s="16">
        <v>0</v>
      </c>
      <c r="G408" s="16">
        <v>0</v>
      </c>
      <c r="H408" s="16">
        <v>0</v>
      </c>
      <c r="I408" s="16">
        <v>0</v>
      </c>
      <c r="J408" s="16">
        <v>0</v>
      </c>
      <c r="K408" s="16">
        <v>0</v>
      </c>
      <c r="L408" s="16">
        <v>0</v>
      </c>
      <c r="M408" s="16">
        <v>0</v>
      </c>
      <c r="N408" s="16">
        <v>0</v>
      </c>
      <c r="O408" s="16">
        <v>0</v>
      </c>
      <c r="P408" s="16">
        <v>0</v>
      </c>
      <c r="Q408" s="16">
        <v>0</v>
      </c>
      <c r="R408" s="16">
        <v>0</v>
      </c>
      <c r="S408" s="16">
        <v>0</v>
      </c>
      <c r="T408" s="16">
        <v>0</v>
      </c>
      <c r="U408" s="16">
        <v>0</v>
      </c>
      <c r="V408" s="16">
        <v>0</v>
      </c>
      <c r="W408" s="16">
        <v>0</v>
      </c>
      <c r="X408" s="16">
        <v>0</v>
      </c>
      <c r="Y408" s="16">
        <v>0</v>
      </c>
      <c r="Z408" s="16">
        <v>0</v>
      </c>
      <c r="AE408" s="103">
        <f t="shared" si="108"/>
        <v>0</v>
      </c>
      <c r="AF408" s="103">
        <f t="shared" si="109"/>
        <v>0</v>
      </c>
      <c r="AG408" s="103">
        <f t="shared" si="110"/>
        <v>0</v>
      </c>
      <c r="AH408" s="103">
        <f t="shared" si="111"/>
        <v>0</v>
      </c>
      <c r="AI408" s="103">
        <f t="shared" si="112"/>
        <v>0</v>
      </c>
      <c r="AJ408" s="103">
        <f t="shared" si="113"/>
        <v>0</v>
      </c>
    </row>
    <row r="409" spans="4:36">
      <c r="D409" s="16" t="s">
        <v>862</v>
      </c>
      <c r="E409" s="16">
        <v>0</v>
      </c>
      <c r="F409" s="16">
        <v>0</v>
      </c>
      <c r="G409" s="16">
        <v>0</v>
      </c>
      <c r="H409" s="16">
        <v>0</v>
      </c>
      <c r="I409" s="16">
        <v>0</v>
      </c>
      <c r="J409" s="16">
        <v>0</v>
      </c>
      <c r="K409" s="16">
        <v>0</v>
      </c>
      <c r="L409" s="16">
        <v>0</v>
      </c>
      <c r="M409" s="16">
        <v>0</v>
      </c>
      <c r="N409" s="16">
        <v>0</v>
      </c>
      <c r="O409" s="16">
        <v>0</v>
      </c>
      <c r="P409" s="16">
        <v>0</v>
      </c>
      <c r="Q409" s="16">
        <v>0</v>
      </c>
      <c r="R409" s="16">
        <v>0</v>
      </c>
      <c r="S409" s="16">
        <v>0</v>
      </c>
      <c r="T409" s="16">
        <v>0</v>
      </c>
      <c r="U409" s="16">
        <v>0</v>
      </c>
      <c r="V409" s="16">
        <v>0</v>
      </c>
      <c r="W409" s="16">
        <v>0</v>
      </c>
      <c r="X409" s="16">
        <v>0</v>
      </c>
      <c r="Y409" s="16">
        <v>0</v>
      </c>
      <c r="Z409" s="16">
        <v>0</v>
      </c>
      <c r="AE409" s="103">
        <f t="shared" si="108"/>
        <v>0</v>
      </c>
      <c r="AF409" s="103">
        <f t="shared" si="109"/>
        <v>0</v>
      </c>
      <c r="AG409" s="103">
        <f t="shared" si="110"/>
        <v>0</v>
      </c>
      <c r="AH409" s="103">
        <f t="shared" si="111"/>
        <v>0</v>
      </c>
      <c r="AI409" s="103">
        <f t="shared" si="112"/>
        <v>0</v>
      </c>
      <c r="AJ409" s="103">
        <f t="shared" si="113"/>
        <v>0</v>
      </c>
    </row>
    <row r="410" spans="4:36">
      <c r="D410" s="16" t="s">
        <v>863</v>
      </c>
      <c r="E410" s="16">
        <v>0</v>
      </c>
      <c r="F410" s="16">
        <v>0</v>
      </c>
      <c r="G410" s="16">
        <v>0</v>
      </c>
      <c r="H410" s="16">
        <v>0</v>
      </c>
      <c r="I410" s="16">
        <v>0</v>
      </c>
      <c r="J410" s="16">
        <v>0</v>
      </c>
      <c r="K410" s="16">
        <v>0</v>
      </c>
      <c r="L410" s="16">
        <v>0</v>
      </c>
      <c r="M410" s="16">
        <v>0</v>
      </c>
      <c r="N410" s="16">
        <v>0</v>
      </c>
      <c r="O410" s="16">
        <v>0</v>
      </c>
      <c r="P410" s="16">
        <v>0</v>
      </c>
      <c r="Q410" s="16">
        <v>0</v>
      </c>
      <c r="R410" s="16">
        <v>0</v>
      </c>
      <c r="S410" s="16">
        <v>0</v>
      </c>
      <c r="T410" s="16">
        <v>0</v>
      </c>
      <c r="U410" s="16">
        <v>0</v>
      </c>
      <c r="V410" s="16">
        <v>0</v>
      </c>
      <c r="W410" s="16">
        <v>0</v>
      </c>
      <c r="X410" s="16">
        <v>0</v>
      </c>
      <c r="Y410" s="16">
        <v>0</v>
      </c>
      <c r="Z410" s="16">
        <v>0</v>
      </c>
      <c r="AE410" s="103">
        <f t="shared" si="108"/>
        <v>0</v>
      </c>
      <c r="AF410" s="103">
        <f t="shared" si="109"/>
        <v>0</v>
      </c>
      <c r="AG410" s="103">
        <f t="shared" si="110"/>
        <v>0</v>
      </c>
      <c r="AH410" s="103">
        <f t="shared" si="111"/>
        <v>0</v>
      </c>
      <c r="AI410" s="103">
        <f t="shared" si="112"/>
        <v>0</v>
      </c>
      <c r="AJ410" s="103">
        <f t="shared" si="113"/>
        <v>0</v>
      </c>
    </row>
    <row r="411" spans="4:36">
      <c r="D411" s="16" t="s">
        <v>864</v>
      </c>
      <c r="E411" s="16">
        <v>736.9194</v>
      </c>
      <c r="F411" s="16">
        <v>684.4666</v>
      </c>
      <c r="G411" s="16">
        <v>650.5973</v>
      </c>
      <c r="H411" s="16">
        <v>33.8693</v>
      </c>
      <c r="I411" s="16">
        <v>1.2922</v>
      </c>
      <c r="J411" s="16">
        <v>0</v>
      </c>
      <c r="K411" s="16">
        <v>0</v>
      </c>
      <c r="L411" s="16">
        <v>0</v>
      </c>
      <c r="M411" s="16">
        <v>0</v>
      </c>
      <c r="N411" s="16">
        <v>31.8387</v>
      </c>
      <c r="O411" s="16">
        <v>31.8387</v>
      </c>
      <c r="P411" s="16">
        <v>0</v>
      </c>
      <c r="Q411" s="16">
        <v>0</v>
      </c>
      <c r="R411" s="16">
        <v>5.9345</v>
      </c>
      <c r="S411" s="16">
        <v>5.9345</v>
      </c>
      <c r="T411" s="16">
        <v>0</v>
      </c>
      <c r="U411" s="16">
        <v>0</v>
      </c>
      <c r="V411" s="16">
        <v>13.3874</v>
      </c>
      <c r="W411" s="16">
        <v>0</v>
      </c>
      <c r="X411" s="16">
        <v>0</v>
      </c>
      <c r="Y411" s="16">
        <v>13.3874</v>
      </c>
      <c r="Z411" s="16">
        <v>0</v>
      </c>
      <c r="AE411" s="103">
        <f t="shared" si="108"/>
        <v>2.48689957516035e-14</v>
      </c>
      <c r="AF411" s="103">
        <f t="shared" si="109"/>
        <v>0</v>
      </c>
      <c r="AG411" s="103">
        <f t="shared" si="110"/>
        <v>0</v>
      </c>
      <c r="AH411" s="103">
        <f t="shared" si="111"/>
        <v>0</v>
      </c>
      <c r="AI411" s="103">
        <f t="shared" si="112"/>
        <v>0</v>
      </c>
      <c r="AJ411" s="103">
        <f t="shared" si="113"/>
        <v>0</v>
      </c>
    </row>
    <row r="412" spans="3:58">
      <c r="C412" s="16" t="s">
        <v>866</v>
      </c>
      <c r="D412" s="16" t="s">
        <v>88</v>
      </c>
      <c r="E412" s="16">
        <v>0</v>
      </c>
      <c r="F412" s="16">
        <v>0</v>
      </c>
      <c r="G412" s="16">
        <v>0</v>
      </c>
      <c r="H412" s="16">
        <v>0</v>
      </c>
      <c r="I412" s="16">
        <v>0</v>
      </c>
      <c r="J412" s="16">
        <v>0</v>
      </c>
      <c r="K412" s="16">
        <v>0</v>
      </c>
      <c r="L412" s="16">
        <v>0</v>
      </c>
      <c r="M412" s="16">
        <v>0</v>
      </c>
      <c r="N412" s="16">
        <v>0</v>
      </c>
      <c r="O412" s="16">
        <v>0</v>
      </c>
      <c r="P412" s="16">
        <v>0</v>
      </c>
      <c r="Q412" s="16">
        <v>0</v>
      </c>
      <c r="R412" s="16">
        <v>0</v>
      </c>
      <c r="S412" s="16">
        <v>0</v>
      </c>
      <c r="T412" s="16">
        <v>0</v>
      </c>
      <c r="U412" s="16">
        <v>0</v>
      </c>
      <c r="V412" s="16">
        <v>0</v>
      </c>
      <c r="W412" s="16">
        <v>0</v>
      </c>
      <c r="X412" s="16">
        <v>0</v>
      </c>
      <c r="Y412" s="16">
        <v>0</v>
      </c>
      <c r="Z412" s="16">
        <v>0</v>
      </c>
      <c r="AE412" s="103">
        <f t="shared" si="108"/>
        <v>0</v>
      </c>
      <c r="AF412" s="103">
        <f t="shared" si="109"/>
        <v>0</v>
      </c>
      <c r="AG412" s="103">
        <f t="shared" si="110"/>
        <v>0</v>
      </c>
      <c r="AH412" s="103">
        <f t="shared" si="111"/>
        <v>0</v>
      </c>
      <c r="AI412" s="103">
        <f t="shared" si="112"/>
        <v>0</v>
      </c>
      <c r="AJ412" s="103">
        <f t="shared" si="113"/>
        <v>0</v>
      </c>
      <c r="AK412" s="16">
        <f t="shared" ref="AK412:BF412" si="123">E412-SUM(E413:E417)</f>
        <v>0</v>
      </c>
      <c r="AL412" s="16">
        <f t="shared" si="123"/>
        <v>0</v>
      </c>
      <c r="AM412" s="16">
        <f t="shared" si="123"/>
        <v>0</v>
      </c>
      <c r="AN412" s="16">
        <f t="shared" si="123"/>
        <v>0</v>
      </c>
      <c r="AO412" s="16">
        <f t="shared" si="123"/>
        <v>0</v>
      </c>
      <c r="AP412" s="16">
        <f t="shared" si="123"/>
        <v>0</v>
      </c>
      <c r="AQ412" s="16">
        <f t="shared" si="123"/>
        <v>0</v>
      </c>
      <c r="AR412" s="16">
        <f t="shared" si="123"/>
        <v>0</v>
      </c>
      <c r="AS412" s="16">
        <f t="shared" si="123"/>
        <v>0</v>
      </c>
      <c r="AT412" s="16">
        <f t="shared" si="123"/>
        <v>0</v>
      </c>
      <c r="AU412" s="16">
        <f t="shared" si="123"/>
        <v>0</v>
      </c>
      <c r="AV412" s="16">
        <f t="shared" si="123"/>
        <v>0</v>
      </c>
      <c r="AW412" s="16">
        <f t="shared" si="123"/>
        <v>0</v>
      </c>
      <c r="AX412" s="16">
        <f t="shared" si="123"/>
        <v>0</v>
      </c>
      <c r="AY412" s="16">
        <f t="shared" si="123"/>
        <v>0</v>
      </c>
      <c r="AZ412" s="16">
        <f t="shared" si="123"/>
        <v>0</v>
      </c>
      <c r="BA412" s="16">
        <f t="shared" si="123"/>
        <v>0</v>
      </c>
      <c r="BB412" s="16">
        <f t="shared" si="123"/>
        <v>0</v>
      </c>
      <c r="BC412" s="16">
        <f t="shared" si="123"/>
        <v>0</v>
      </c>
      <c r="BD412" s="16">
        <f t="shared" si="123"/>
        <v>0</v>
      </c>
      <c r="BE412" s="16">
        <f t="shared" si="123"/>
        <v>0</v>
      </c>
      <c r="BF412" s="16">
        <f t="shared" si="123"/>
        <v>0</v>
      </c>
    </row>
    <row r="413" spans="4:36">
      <c r="D413" s="16" t="s">
        <v>860</v>
      </c>
      <c r="E413" s="16">
        <v>0</v>
      </c>
      <c r="F413" s="16">
        <v>0</v>
      </c>
      <c r="G413" s="16">
        <v>0</v>
      </c>
      <c r="H413" s="16">
        <v>0</v>
      </c>
      <c r="I413" s="16">
        <v>0</v>
      </c>
      <c r="J413" s="16">
        <v>0</v>
      </c>
      <c r="K413" s="16">
        <v>0</v>
      </c>
      <c r="L413" s="16">
        <v>0</v>
      </c>
      <c r="M413" s="16">
        <v>0</v>
      </c>
      <c r="N413" s="16">
        <v>0</v>
      </c>
      <c r="O413" s="16">
        <v>0</v>
      </c>
      <c r="P413" s="16">
        <v>0</v>
      </c>
      <c r="Q413" s="16">
        <v>0</v>
      </c>
      <c r="R413" s="16">
        <v>0</v>
      </c>
      <c r="S413" s="16">
        <v>0</v>
      </c>
      <c r="T413" s="16">
        <v>0</v>
      </c>
      <c r="U413" s="16">
        <v>0</v>
      </c>
      <c r="V413" s="16">
        <v>0</v>
      </c>
      <c r="W413" s="16">
        <v>0</v>
      </c>
      <c r="X413" s="16">
        <v>0</v>
      </c>
      <c r="Y413" s="16">
        <v>0</v>
      </c>
      <c r="Z413" s="16">
        <v>0</v>
      </c>
      <c r="AE413" s="103">
        <f t="shared" si="108"/>
        <v>0</v>
      </c>
      <c r="AF413" s="103">
        <f t="shared" si="109"/>
        <v>0</v>
      </c>
      <c r="AG413" s="103">
        <f t="shared" si="110"/>
        <v>0</v>
      </c>
      <c r="AH413" s="103">
        <f t="shared" si="111"/>
        <v>0</v>
      </c>
      <c r="AI413" s="103">
        <f t="shared" si="112"/>
        <v>0</v>
      </c>
      <c r="AJ413" s="103">
        <f t="shared" si="113"/>
        <v>0</v>
      </c>
    </row>
    <row r="414" spans="4:36">
      <c r="D414" s="16" t="s">
        <v>861</v>
      </c>
      <c r="E414" s="16">
        <v>0</v>
      </c>
      <c r="F414" s="16">
        <v>0</v>
      </c>
      <c r="G414" s="16">
        <v>0</v>
      </c>
      <c r="H414" s="16">
        <v>0</v>
      </c>
      <c r="I414" s="16">
        <v>0</v>
      </c>
      <c r="J414" s="16">
        <v>0</v>
      </c>
      <c r="K414" s="16">
        <v>0</v>
      </c>
      <c r="L414" s="16">
        <v>0</v>
      </c>
      <c r="M414" s="16">
        <v>0</v>
      </c>
      <c r="N414" s="16">
        <v>0</v>
      </c>
      <c r="O414" s="16">
        <v>0</v>
      </c>
      <c r="P414" s="16">
        <v>0</v>
      </c>
      <c r="Q414" s="16">
        <v>0</v>
      </c>
      <c r="R414" s="16">
        <v>0</v>
      </c>
      <c r="S414" s="16">
        <v>0</v>
      </c>
      <c r="T414" s="16">
        <v>0</v>
      </c>
      <c r="U414" s="16">
        <v>0</v>
      </c>
      <c r="V414" s="16">
        <v>0</v>
      </c>
      <c r="W414" s="16">
        <v>0</v>
      </c>
      <c r="X414" s="16">
        <v>0</v>
      </c>
      <c r="Y414" s="16">
        <v>0</v>
      </c>
      <c r="Z414" s="16">
        <v>0</v>
      </c>
      <c r="AE414" s="103">
        <f t="shared" si="108"/>
        <v>0</v>
      </c>
      <c r="AF414" s="103">
        <f t="shared" si="109"/>
        <v>0</v>
      </c>
      <c r="AG414" s="103">
        <f t="shared" si="110"/>
        <v>0</v>
      </c>
      <c r="AH414" s="103">
        <f t="shared" si="111"/>
        <v>0</v>
      </c>
      <c r="AI414" s="103">
        <f t="shared" si="112"/>
        <v>0</v>
      </c>
      <c r="AJ414" s="103">
        <f t="shared" si="113"/>
        <v>0</v>
      </c>
    </row>
    <row r="415" spans="4:36">
      <c r="D415" s="16" t="s">
        <v>862</v>
      </c>
      <c r="E415" s="16">
        <v>0</v>
      </c>
      <c r="F415" s="16">
        <v>0</v>
      </c>
      <c r="G415" s="16">
        <v>0</v>
      </c>
      <c r="H415" s="16">
        <v>0</v>
      </c>
      <c r="I415" s="16">
        <v>0</v>
      </c>
      <c r="J415" s="16">
        <v>0</v>
      </c>
      <c r="K415" s="16">
        <v>0</v>
      </c>
      <c r="L415" s="16">
        <v>0</v>
      </c>
      <c r="M415" s="16">
        <v>0</v>
      </c>
      <c r="N415" s="16">
        <v>0</v>
      </c>
      <c r="O415" s="16">
        <v>0</v>
      </c>
      <c r="P415" s="16">
        <v>0</v>
      </c>
      <c r="Q415" s="16">
        <v>0</v>
      </c>
      <c r="R415" s="16">
        <v>0</v>
      </c>
      <c r="S415" s="16">
        <v>0</v>
      </c>
      <c r="T415" s="16">
        <v>0</v>
      </c>
      <c r="U415" s="16">
        <v>0</v>
      </c>
      <c r="V415" s="16">
        <v>0</v>
      </c>
      <c r="W415" s="16">
        <v>0</v>
      </c>
      <c r="X415" s="16">
        <v>0</v>
      </c>
      <c r="Y415" s="16">
        <v>0</v>
      </c>
      <c r="Z415" s="16">
        <v>0</v>
      </c>
      <c r="AE415" s="103">
        <f t="shared" si="108"/>
        <v>0</v>
      </c>
      <c r="AF415" s="103">
        <f t="shared" si="109"/>
        <v>0</v>
      </c>
      <c r="AG415" s="103">
        <f t="shared" si="110"/>
        <v>0</v>
      </c>
      <c r="AH415" s="103">
        <f t="shared" si="111"/>
        <v>0</v>
      </c>
      <c r="AI415" s="103">
        <f t="shared" si="112"/>
        <v>0</v>
      </c>
      <c r="AJ415" s="103">
        <f t="shared" si="113"/>
        <v>0</v>
      </c>
    </row>
    <row r="416" spans="4:36">
      <c r="D416" s="16" t="s">
        <v>863</v>
      </c>
      <c r="E416" s="16">
        <v>0</v>
      </c>
      <c r="F416" s="16">
        <v>0</v>
      </c>
      <c r="G416" s="16">
        <v>0</v>
      </c>
      <c r="H416" s="16">
        <v>0</v>
      </c>
      <c r="I416" s="16">
        <v>0</v>
      </c>
      <c r="J416" s="16">
        <v>0</v>
      </c>
      <c r="K416" s="16">
        <v>0</v>
      </c>
      <c r="L416" s="16">
        <v>0</v>
      </c>
      <c r="M416" s="16">
        <v>0</v>
      </c>
      <c r="N416" s="16">
        <v>0</v>
      </c>
      <c r="O416" s="16">
        <v>0</v>
      </c>
      <c r="P416" s="16">
        <v>0</v>
      </c>
      <c r="Q416" s="16">
        <v>0</v>
      </c>
      <c r="R416" s="16">
        <v>0</v>
      </c>
      <c r="S416" s="16">
        <v>0</v>
      </c>
      <c r="T416" s="16">
        <v>0</v>
      </c>
      <c r="U416" s="16">
        <v>0</v>
      </c>
      <c r="V416" s="16">
        <v>0</v>
      </c>
      <c r="W416" s="16">
        <v>0</v>
      </c>
      <c r="X416" s="16">
        <v>0</v>
      </c>
      <c r="Y416" s="16">
        <v>0</v>
      </c>
      <c r="Z416" s="16">
        <v>0</v>
      </c>
      <c r="AE416" s="103">
        <f t="shared" si="108"/>
        <v>0</v>
      </c>
      <c r="AF416" s="103">
        <f t="shared" si="109"/>
        <v>0</v>
      </c>
      <c r="AG416" s="103">
        <f t="shared" si="110"/>
        <v>0</v>
      </c>
      <c r="AH416" s="103">
        <f t="shared" si="111"/>
        <v>0</v>
      </c>
      <c r="AI416" s="103">
        <f t="shared" si="112"/>
        <v>0</v>
      </c>
      <c r="AJ416" s="103">
        <f t="shared" si="113"/>
        <v>0</v>
      </c>
    </row>
    <row r="417" spans="4:36">
      <c r="D417" s="16" t="s">
        <v>864</v>
      </c>
      <c r="E417" s="16">
        <v>0</v>
      </c>
      <c r="F417" s="16">
        <v>0</v>
      </c>
      <c r="G417" s="16">
        <v>0</v>
      </c>
      <c r="H417" s="16">
        <v>0</v>
      </c>
      <c r="I417" s="16">
        <v>0</v>
      </c>
      <c r="J417" s="16">
        <v>0</v>
      </c>
      <c r="K417" s="16">
        <v>0</v>
      </c>
      <c r="L417" s="16">
        <v>0</v>
      </c>
      <c r="M417" s="16">
        <v>0</v>
      </c>
      <c r="N417" s="16">
        <v>0</v>
      </c>
      <c r="O417" s="16">
        <v>0</v>
      </c>
      <c r="P417" s="16">
        <v>0</v>
      </c>
      <c r="Q417" s="16">
        <v>0</v>
      </c>
      <c r="R417" s="16">
        <v>0</v>
      </c>
      <c r="S417" s="16">
        <v>0</v>
      </c>
      <c r="T417" s="16">
        <v>0</v>
      </c>
      <c r="U417" s="16">
        <v>0</v>
      </c>
      <c r="V417" s="16">
        <v>0</v>
      </c>
      <c r="W417" s="16">
        <v>0</v>
      </c>
      <c r="X417" s="16">
        <v>0</v>
      </c>
      <c r="Y417" s="16">
        <v>0</v>
      </c>
      <c r="Z417" s="16">
        <v>0</v>
      </c>
      <c r="AE417" s="103">
        <f t="shared" si="108"/>
        <v>0</v>
      </c>
      <c r="AF417" s="103">
        <f t="shared" si="109"/>
        <v>0</v>
      </c>
      <c r="AG417" s="103">
        <f t="shared" si="110"/>
        <v>0</v>
      </c>
      <c r="AH417" s="103">
        <f t="shared" si="111"/>
        <v>0</v>
      </c>
      <c r="AI417" s="103">
        <f t="shared" si="112"/>
        <v>0</v>
      </c>
      <c r="AJ417" s="103">
        <f t="shared" si="113"/>
        <v>0</v>
      </c>
    </row>
    <row r="418" spans="3:58">
      <c r="C418" s="16" t="s">
        <v>867</v>
      </c>
      <c r="D418" s="16" t="s">
        <v>88</v>
      </c>
      <c r="E418" s="16">
        <v>8925.9065</v>
      </c>
      <c r="F418" s="16">
        <v>8466.663</v>
      </c>
      <c r="G418" s="16">
        <v>8452.9688</v>
      </c>
      <c r="H418" s="16">
        <v>13.6942</v>
      </c>
      <c r="I418" s="16">
        <v>0</v>
      </c>
      <c r="J418" s="16">
        <v>13.0315</v>
      </c>
      <c r="K418" s="16">
        <v>0</v>
      </c>
      <c r="L418" s="16">
        <v>13.0315</v>
      </c>
      <c r="M418" s="16">
        <v>0</v>
      </c>
      <c r="N418" s="16">
        <v>407.814</v>
      </c>
      <c r="O418" s="16">
        <v>407.814</v>
      </c>
      <c r="P418" s="16">
        <v>0</v>
      </c>
      <c r="Q418" s="16">
        <v>9.6262</v>
      </c>
      <c r="R418" s="16">
        <v>26.4249</v>
      </c>
      <c r="S418" s="16">
        <v>12.0534</v>
      </c>
      <c r="T418" s="16">
        <v>0</v>
      </c>
      <c r="U418" s="16">
        <v>14.3715</v>
      </c>
      <c r="V418" s="16">
        <v>2.3469</v>
      </c>
      <c r="W418" s="16">
        <v>0</v>
      </c>
      <c r="X418" s="16">
        <v>0</v>
      </c>
      <c r="Y418" s="16">
        <v>2.3469</v>
      </c>
      <c r="Z418" s="16">
        <v>0</v>
      </c>
      <c r="AE418" s="103">
        <f t="shared" si="108"/>
        <v>-1.34114941374719e-12</v>
      </c>
      <c r="AF418" s="103">
        <f t="shared" si="109"/>
        <v>-9.05941988094128e-14</v>
      </c>
      <c r="AG418" s="103">
        <f t="shared" si="110"/>
        <v>0</v>
      </c>
      <c r="AH418" s="103">
        <f t="shared" si="111"/>
        <v>0</v>
      </c>
      <c r="AI418" s="103">
        <f t="shared" si="112"/>
        <v>0</v>
      </c>
      <c r="AJ418" s="103">
        <f t="shared" si="113"/>
        <v>0</v>
      </c>
      <c r="AK418" s="16">
        <f t="shared" ref="AK418:BF418" si="124">E418-SUM(E419:E423)</f>
        <v>0</v>
      </c>
      <c r="AL418" s="16">
        <f t="shared" si="124"/>
        <v>0</v>
      </c>
      <c r="AM418" s="16">
        <f t="shared" si="124"/>
        <v>0</v>
      </c>
      <c r="AN418" s="16">
        <f t="shared" si="124"/>
        <v>0</v>
      </c>
      <c r="AO418" s="16">
        <f t="shared" si="124"/>
        <v>0</v>
      </c>
      <c r="AP418" s="16">
        <f t="shared" si="124"/>
        <v>0</v>
      </c>
      <c r="AQ418" s="16">
        <f t="shared" si="124"/>
        <v>0</v>
      </c>
      <c r="AR418" s="16">
        <f t="shared" si="124"/>
        <v>0</v>
      </c>
      <c r="AS418" s="16">
        <f t="shared" si="124"/>
        <v>0</v>
      </c>
      <c r="AT418" s="16">
        <f t="shared" si="124"/>
        <v>0</v>
      </c>
      <c r="AU418" s="16">
        <f t="shared" si="124"/>
        <v>0</v>
      </c>
      <c r="AV418" s="16">
        <f t="shared" si="124"/>
        <v>0</v>
      </c>
      <c r="AW418" s="16">
        <f t="shared" si="124"/>
        <v>0</v>
      </c>
      <c r="AX418" s="16">
        <f t="shared" si="124"/>
        <v>0</v>
      </c>
      <c r="AY418" s="16">
        <f t="shared" si="124"/>
        <v>0</v>
      </c>
      <c r="AZ418" s="16">
        <f t="shared" si="124"/>
        <v>0</v>
      </c>
      <c r="BA418" s="16">
        <f t="shared" si="124"/>
        <v>0</v>
      </c>
      <c r="BB418" s="16">
        <f t="shared" si="124"/>
        <v>0</v>
      </c>
      <c r="BC418" s="16">
        <f t="shared" si="124"/>
        <v>0</v>
      </c>
      <c r="BD418" s="16">
        <f t="shared" si="124"/>
        <v>0</v>
      </c>
      <c r="BE418" s="16">
        <f t="shared" si="124"/>
        <v>0</v>
      </c>
      <c r="BF418" s="16">
        <f t="shared" si="124"/>
        <v>0</v>
      </c>
    </row>
    <row r="419" spans="4:36">
      <c r="D419" s="16" t="s">
        <v>860</v>
      </c>
      <c r="E419" s="16">
        <v>0</v>
      </c>
      <c r="F419" s="16">
        <v>0</v>
      </c>
      <c r="G419" s="16">
        <v>0</v>
      </c>
      <c r="H419" s="16">
        <v>0</v>
      </c>
      <c r="I419" s="16">
        <v>0</v>
      </c>
      <c r="J419" s="16">
        <v>0</v>
      </c>
      <c r="K419" s="16">
        <v>0</v>
      </c>
      <c r="L419" s="16">
        <v>0</v>
      </c>
      <c r="M419" s="16">
        <v>0</v>
      </c>
      <c r="N419" s="16">
        <v>0</v>
      </c>
      <c r="O419" s="16">
        <v>0</v>
      </c>
      <c r="P419" s="16">
        <v>0</v>
      </c>
      <c r="Q419" s="16">
        <v>0</v>
      </c>
      <c r="R419" s="16">
        <v>0</v>
      </c>
      <c r="S419" s="16">
        <v>0</v>
      </c>
      <c r="T419" s="16">
        <v>0</v>
      </c>
      <c r="U419" s="16">
        <v>0</v>
      </c>
      <c r="V419" s="16">
        <v>0</v>
      </c>
      <c r="W419" s="16">
        <v>0</v>
      </c>
      <c r="X419" s="16">
        <v>0</v>
      </c>
      <c r="Y419" s="16">
        <v>0</v>
      </c>
      <c r="Z419" s="16">
        <v>0</v>
      </c>
      <c r="AE419" s="103">
        <f t="shared" si="108"/>
        <v>0</v>
      </c>
      <c r="AF419" s="103">
        <f t="shared" si="109"/>
        <v>0</v>
      </c>
      <c r="AG419" s="103">
        <f t="shared" si="110"/>
        <v>0</v>
      </c>
      <c r="AH419" s="103">
        <f t="shared" si="111"/>
        <v>0</v>
      </c>
      <c r="AI419" s="103">
        <f t="shared" si="112"/>
        <v>0</v>
      </c>
      <c r="AJ419" s="103">
        <f t="shared" si="113"/>
        <v>0</v>
      </c>
    </row>
    <row r="420" spans="4:36">
      <c r="D420" s="16" t="s">
        <v>861</v>
      </c>
      <c r="E420" s="16">
        <v>0</v>
      </c>
      <c r="F420" s="16">
        <v>0</v>
      </c>
      <c r="G420" s="16">
        <v>0</v>
      </c>
      <c r="H420" s="16">
        <v>0</v>
      </c>
      <c r="I420" s="16">
        <v>0</v>
      </c>
      <c r="J420" s="16">
        <v>0</v>
      </c>
      <c r="K420" s="16">
        <v>0</v>
      </c>
      <c r="L420" s="16">
        <v>0</v>
      </c>
      <c r="M420" s="16">
        <v>0</v>
      </c>
      <c r="N420" s="16">
        <v>0</v>
      </c>
      <c r="O420" s="16">
        <v>0</v>
      </c>
      <c r="P420" s="16">
        <v>0</v>
      </c>
      <c r="Q420" s="16">
        <v>0</v>
      </c>
      <c r="R420" s="16">
        <v>0</v>
      </c>
      <c r="S420" s="16">
        <v>0</v>
      </c>
      <c r="T420" s="16">
        <v>0</v>
      </c>
      <c r="U420" s="16">
        <v>0</v>
      </c>
      <c r="V420" s="16">
        <v>0</v>
      </c>
      <c r="W420" s="16">
        <v>0</v>
      </c>
      <c r="X420" s="16">
        <v>0</v>
      </c>
      <c r="Y420" s="16">
        <v>0</v>
      </c>
      <c r="Z420" s="16">
        <v>0</v>
      </c>
      <c r="AE420" s="103">
        <f t="shared" si="108"/>
        <v>0</v>
      </c>
      <c r="AF420" s="103">
        <f t="shared" si="109"/>
        <v>0</v>
      </c>
      <c r="AG420" s="103">
        <f t="shared" si="110"/>
        <v>0</v>
      </c>
      <c r="AH420" s="103">
        <f t="shared" si="111"/>
        <v>0</v>
      </c>
      <c r="AI420" s="103">
        <f t="shared" si="112"/>
        <v>0</v>
      </c>
      <c r="AJ420" s="103">
        <f t="shared" si="113"/>
        <v>0</v>
      </c>
    </row>
    <row r="421" spans="4:36">
      <c r="D421" s="16" t="s">
        <v>862</v>
      </c>
      <c r="E421" s="16">
        <v>0</v>
      </c>
      <c r="F421" s="16">
        <v>0</v>
      </c>
      <c r="G421" s="16">
        <v>0</v>
      </c>
      <c r="H421" s="16">
        <v>0</v>
      </c>
      <c r="I421" s="16">
        <v>0</v>
      </c>
      <c r="J421" s="16">
        <v>0</v>
      </c>
      <c r="K421" s="16">
        <v>0</v>
      </c>
      <c r="L421" s="16">
        <v>0</v>
      </c>
      <c r="M421" s="16">
        <v>0</v>
      </c>
      <c r="N421" s="16">
        <v>0</v>
      </c>
      <c r="O421" s="16">
        <v>0</v>
      </c>
      <c r="P421" s="16">
        <v>0</v>
      </c>
      <c r="Q421" s="16">
        <v>0</v>
      </c>
      <c r="R421" s="16">
        <v>0</v>
      </c>
      <c r="S421" s="16">
        <v>0</v>
      </c>
      <c r="T421" s="16">
        <v>0</v>
      </c>
      <c r="U421" s="16">
        <v>0</v>
      </c>
      <c r="V421" s="16">
        <v>0</v>
      </c>
      <c r="W421" s="16">
        <v>0</v>
      </c>
      <c r="X421" s="16">
        <v>0</v>
      </c>
      <c r="Y421" s="16">
        <v>0</v>
      </c>
      <c r="Z421" s="16">
        <v>0</v>
      </c>
      <c r="AE421" s="103">
        <f t="shared" si="108"/>
        <v>0</v>
      </c>
      <c r="AF421" s="103">
        <f t="shared" si="109"/>
        <v>0</v>
      </c>
      <c r="AG421" s="103">
        <f t="shared" si="110"/>
        <v>0</v>
      </c>
      <c r="AH421" s="103">
        <f t="shared" si="111"/>
        <v>0</v>
      </c>
      <c r="AI421" s="103">
        <f t="shared" si="112"/>
        <v>0</v>
      </c>
      <c r="AJ421" s="103">
        <f t="shared" si="113"/>
        <v>0</v>
      </c>
    </row>
    <row r="422" spans="4:36">
      <c r="D422" s="16" t="s">
        <v>863</v>
      </c>
      <c r="E422" s="16">
        <v>0</v>
      </c>
      <c r="F422" s="16">
        <v>0</v>
      </c>
      <c r="G422" s="16">
        <v>0</v>
      </c>
      <c r="H422" s="16">
        <v>0</v>
      </c>
      <c r="I422" s="16">
        <v>0</v>
      </c>
      <c r="J422" s="16">
        <v>0</v>
      </c>
      <c r="K422" s="16">
        <v>0</v>
      </c>
      <c r="L422" s="16">
        <v>0</v>
      </c>
      <c r="M422" s="16">
        <v>0</v>
      </c>
      <c r="N422" s="16">
        <v>0</v>
      </c>
      <c r="O422" s="16">
        <v>0</v>
      </c>
      <c r="P422" s="16">
        <v>0</v>
      </c>
      <c r="Q422" s="16">
        <v>0</v>
      </c>
      <c r="R422" s="16">
        <v>0</v>
      </c>
      <c r="S422" s="16">
        <v>0</v>
      </c>
      <c r="T422" s="16">
        <v>0</v>
      </c>
      <c r="U422" s="16">
        <v>0</v>
      </c>
      <c r="V422" s="16">
        <v>0</v>
      </c>
      <c r="W422" s="16">
        <v>0</v>
      </c>
      <c r="X422" s="16">
        <v>0</v>
      </c>
      <c r="Y422" s="16">
        <v>0</v>
      </c>
      <c r="Z422" s="16">
        <v>0</v>
      </c>
      <c r="AE422" s="103">
        <f t="shared" si="108"/>
        <v>0</v>
      </c>
      <c r="AF422" s="103">
        <f t="shared" si="109"/>
        <v>0</v>
      </c>
      <c r="AG422" s="103">
        <f t="shared" si="110"/>
        <v>0</v>
      </c>
      <c r="AH422" s="103">
        <f t="shared" si="111"/>
        <v>0</v>
      </c>
      <c r="AI422" s="103">
        <f t="shared" si="112"/>
        <v>0</v>
      </c>
      <c r="AJ422" s="103">
        <f t="shared" si="113"/>
        <v>0</v>
      </c>
    </row>
    <row r="423" spans="4:36">
      <c r="D423" s="16" t="s">
        <v>864</v>
      </c>
      <c r="E423" s="16">
        <v>8925.9065</v>
      </c>
      <c r="F423" s="16">
        <v>8466.663</v>
      </c>
      <c r="G423" s="16">
        <v>8452.9688</v>
      </c>
      <c r="H423" s="16">
        <v>13.6942</v>
      </c>
      <c r="I423" s="16">
        <v>0</v>
      </c>
      <c r="J423" s="16">
        <v>13.0315</v>
      </c>
      <c r="K423" s="16">
        <v>0</v>
      </c>
      <c r="L423" s="16">
        <v>13.0315</v>
      </c>
      <c r="M423" s="16">
        <v>0</v>
      </c>
      <c r="N423" s="16">
        <v>407.814</v>
      </c>
      <c r="O423" s="16">
        <v>407.814</v>
      </c>
      <c r="P423" s="16">
        <v>0</v>
      </c>
      <c r="Q423" s="16">
        <v>9.6262</v>
      </c>
      <c r="R423" s="16">
        <v>26.4249</v>
      </c>
      <c r="S423" s="16">
        <v>12.0534</v>
      </c>
      <c r="T423" s="16">
        <v>0</v>
      </c>
      <c r="U423" s="16">
        <v>14.3715</v>
      </c>
      <c r="V423" s="16">
        <v>2.3469</v>
      </c>
      <c r="W423" s="16">
        <v>0</v>
      </c>
      <c r="X423" s="16">
        <v>0</v>
      </c>
      <c r="Y423" s="16">
        <v>2.3469</v>
      </c>
      <c r="Z423" s="16">
        <v>0</v>
      </c>
      <c r="AE423" s="103">
        <f t="shared" si="108"/>
        <v>-1.34114941374719e-12</v>
      </c>
      <c r="AF423" s="103">
        <f t="shared" si="109"/>
        <v>-9.05941988094128e-14</v>
      </c>
      <c r="AG423" s="103">
        <f t="shared" si="110"/>
        <v>0</v>
      </c>
      <c r="AH423" s="103">
        <f t="shared" si="111"/>
        <v>0</v>
      </c>
      <c r="AI423" s="103">
        <f t="shared" si="112"/>
        <v>0</v>
      </c>
      <c r="AJ423" s="103">
        <f t="shared" si="113"/>
        <v>0</v>
      </c>
    </row>
    <row r="424" spans="3:58">
      <c r="C424" s="16" t="s">
        <v>368</v>
      </c>
      <c r="D424" s="16" t="s">
        <v>88</v>
      </c>
      <c r="E424" s="16">
        <v>0</v>
      </c>
      <c r="F424" s="16">
        <v>0</v>
      </c>
      <c r="G424" s="16">
        <v>0</v>
      </c>
      <c r="H424" s="16">
        <v>0</v>
      </c>
      <c r="I424" s="16">
        <v>0</v>
      </c>
      <c r="J424" s="16">
        <v>0</v>
      </c>
      <c r="K424" s="16">
        <v>0</v>
      </c>
      <c r="L424" s="16">
        <v>0</v>
      </c>
      <c r="M424" s="16">
        <v>0</v>
      </c>
      <c r="N424" s="16">
        <v>0</v>
      </c>
      <c r="O424" s="16">
        <v>0</v>
      </c>
      <c r="P424" s="16">
        <v>0</v>
      </c>
      <c r="Q424" s="16">
        <v>0</v>
      </c>
      <c r="R424" s="16">
        <v>0</v>
      </c>
      <c r="S424" s="16">
        <v>0</v>
      </c>
      <c r="T424" s="16">
        <v>0</v>
      </c>
      <c r="U424" s="16">
        <v>0</v>
      </c>
      <c r="V424" s="16">
        <v>0</v>
      </c>
      <c r="W424" s="16">
        <v>0</v>
      </c>
      <c r="X424" s="16">
        <v>0</v>
      </c>
      <c r="Y424" s="16">
        <v>0</v>
      </c>
      <c r="Z424" s="16">
        <v>0</v>
      </c>
      <c r="AE424" s="103">
        <f t="shared" si="108"/>
        <v>0</v>
      </c>
      <c r="AF424" s="103">
        <f t="shared" si="109"/>
        <v>0</v>
      </c>
      <c r="AG424" s="103">
        <f t="shared" si="110"/>
        <v>0</v>
      </c>
      <c r="AH424" s="103">
        <f t="shared" si="111"/>
        <v>0</v>
      </c>
      <c r="AI424" s="103">
        <f t="shared" si="112"/>
        <v>0</v>
      </c>
      <c r="AJ424" s="103">
        <f t="shared" si="113"/>
        <v>0</v>
      </c>
      <c r="AK424" s="16">
        <f t="shared" ref="AK424:BF424" si="125">E424-SUM(E425:E429)</f>
        <v>0</v>
      </c>
      <c r="AL424" s="16">
        <f t="shared" si="125"/>
        <v>0</v>
      </c>
      <c r="AM424" s="16">
        <f t="shared" si="125"/>
        <v>0</v>
      </c>
      <c r="AN424" s="16">
        <f t="shared" si="125"/>
        <v>0</v>
      </c>
      <c r="AO424" s="16">
        <f t="shared" si="125"/>
        <v>0</v>
      </c>
      <c r="AP424" s="16">
        <f t="shared" si="125"/>
        <v>0</v>
      </c>
      <c r="AQ424" s="16">
        <f t="shared" si="125"/>
        <v>0</v>
      </c>
      <c r="AR424" s="16">
        <f t="shared" si="125"/>
        <v>0</v>
      </c>
      <c r="AS424" s="16">
        <f t="shared" si="125"/>
        <v>0</v>
      </c>
      <c r="AT424" s="16">
        <f t="shared" si="125"/>
        <v>0</v>
      </c>
      <c r="AU424" s="16">
        <f t="shared" si="125"/>
        <v>0</v>
      </c>
      <c r="AV424" s="16">
        <f t="shared" si="125"/>
        <v>0</v>
      </c>
      <c r="AW424" s="16">
        <f t="shared" si="125"/>
        <v>0</v>
      </c>
      <c r="AX424" s="16">
        <f t="shared" si="125"/>
        <v>0</v>
      </c>
      <c r="AY424" s="16">
        <f t="shared" si="125"/>
        <v>0</v>
      </c>
      <c r="AZ424" s="16">
        <f t="shared" si="125"/>
        <v>0</v>
      </c>
      <c r="BA424" s="16">
        <f t="shared" si="125"/>
        <v>0</v>
      </c>
      <c r="BB424" s="16">
        <f t="shared" si="125"/>
        <v>0</v>
      </c>
      <c r="BC424" s="16">
        <f t="shared" si="125"/>
        <v>0</v>
      </c>
      <c r="BD424" s="16">
        <f t="shared" si="125"/>
        <v>0</v>
      </c>
      <c r="BE424" s="16">
        <f t="shared" si="125"/>
        <v>0</v>
      </c>
      <c r="BF424" s="16">
        <f t="shared" si="125"/>
        <v>0</v>
      </c>
    </row>
    <row r="425" spans="4:36">
      <c r="D425" s="16" t="s">
        <v>860</v>
      </c>
      <c r="E425" s="16">
        <v>0</v>
      </c>
      <c r="F425" s="16">
        <v>0</v>
      </c>
      <c r="G425" s="16">
        <v>0</v>
      </c>
      <c r="H425" s="16">
        <v>0</v>
      </c>
      <c r="I425" s="16">
        <v>0</v>
      </c>
      <c r="J425" s="16">
        <v>0</v>
      </c>
      <c r="K425" s="16">
        <v>0</v>
      </c>
      <c r="L425" s="16">
        <v>0</v>
      </c>
      <c r="M425" s="16">
        <v>0</v>
      </c>
      <c r="N425" s="16">
        <v>0</v>
      </c>
      <c r="O425" s="16">
        <v>0</v>
      </c>
      <c r="P425" s="16">
        <v>0</v>
      </c>
      <c r="Q425" s="16">
        <v>0</v>
      </c>
      <c r="R425" s="16">
        <v>0</v>
      </c>
      <c r="S425" s="16">
        <v>0</v>
      </c>
      <c r="T425" s="16">
        <v>0</v>
      </c>
      <c r="U425" s="16">
        <v>0</v>
      </c>
      <c r="V425" s="16">
        <v>0</v>
      </c>
      <c r="W425" s="16">
        <v>0</v>
      </c>
      <c r="X425" s="16">
        <v>0</v>
      </c>
      <c r="Y425" s="16">
        <v>0</v>
      </c>
      <c r="Z425" s="16">
        <v>0</v>
      </c>
      <c r="AE425" s="103">
        <f t="shared" si="108"/>
        <v>0</v>
      </c>
      <c r="AF425" s="103">
        <f t="shared" si="109"/>
        <v>0</v>
      </c>
      <c r="AG425" s="103">
        <f t="shared" si="110"/>
        <v>0</v>
      </c>
      <c r="AH425" s="103">
        <f t="shared" si="111"/>
        <v>0</v>
      </c>
      <c r="AI425" s="103">
        <f t="shared" si="112"/>
        <v>0</v>
      </c>
      <c r="AJ425" s="103">
        <f t="shared" si="113"/>
        <v>0</v>
      </c>
    </row>
    <row r="426" spans="4:36">
      <c r="D426" s="16" t="s">
        <v>861</v>
      </c>
      <c r="E426" s="16">
        <v>0</v>
      </c>
      <c r="F426" s="16">
        <v>0</v>
      </c>
      <c r="G426" s="16">
        <v>0</v>
      </c>
      <c r="H426" s="16">
        <v>0</v>
      </c>
      <c r="I426" s="16">
        <v>0</v>
      </c>
      <c r="J426" s="16">
        <v>0</v>
      </c>
      <c r="K426" s="16">
        <v>0</v>
      </c>
      <c r="L426" s="16">
        <v>0</v>
      </c>
      <c r="M426" s="16">
        <v>0</v>
      </c>
      <c r="N426" s="16">
        <v>0</v>
      </c>
      <c r="O426" s="16">
        <v>0</v>
      </c>
      <c r="P426" s="16">
        <v>0</v>
      </c>
      <c r="Q426" s="16">
        <v>0</v>
      </c>
      <c r="R426" s="16">
        <v>0</v>
      </c>
      <c r="S426" s="16">
        <v>0</v>
      </c>
      <c r="T426" s="16">
        <v>0</v>
      </c>
      <c r="U426" s="16">
        <v>0</v>
      </c>
      <c r="V426" s="16">
        <v>0</v>
      </c>
      <c r="W426" s="16">
        <v>0</v>
      </c>
      <c r="X426" s="16">
        <v>0</v>
      </c>
      <c r="Y426" s="16">
        <v>0</v>
      </c>
      <c r="Z426" s="16">
        <v>0</v>
      </c>
      <c r="AE426" s="103">
        <f t="shared" si="108"/>
        <v>0</v>
      </c>
      <c r="AF426" s="103">
        <f t="shared" si="109"/>
        <v>0</v>
      </c>
      <c r="AG426" s="103">
        <f t="shared" si="110"/>
        <v>0</v>
      </c>
      <c r="AH426" s="103">
        <f t="shared" si="111"/>
        <v>0</v>
      </c>
      <c r="AI426" s="103">
        <f t="shared" si="112"/>
        <v>0</v>
      </c>
      <c r="AJ426" s="103">
        <f t="shared" si="113"/>
        <v>0</v>
      </c>
    </row>
    <row r="427" spans="4:36">
      <c r="D427" s="16" t="s">
        <v>862</v>
      </c>
      <c r="E427" s="16">
        <v>0</v>
      </c>
      <c r="F427" s="16">
        <v>0</v>
      </c>
      <c r="G427" s="16">
        <v>0</v>
      </c>
      <c r="H427" s="16">
        <v>0</v>
      </c>
      <c r="I427" s="16">
        <v>0</v>
      </c>
      <c r="J427" s="16">
        <v>0</v>
      </c>
      <c r="K427" s="16">
        <v>0</v>
      </c>
      <c r="L427" s="16">
        <v>0</v>
      </c>
      <c r="M427" s="16">
        <v>0</v>
      </c>
      <c r="N427" s="16">
        <v>0</v>
      </c>
      <c r="O427" s="16">
        <v>0</v>
      </c>
      <c r="P427" s="16">
        <v>0</v>
      </c>
      <c r="Q427" s="16">
        <v>0</v>
      </c>
      <c r="R427" s="16">
        <v>0</v>
      </c>
      <c r="S427" s="16">
        <v>0</v>
      </c>
      <c r="T427" s="16">
        <v>0</v>
      </c>
      <c r="U427" s="16">
        <v>0</v>
      </c>
      <c r="V427" s="16">
        <v>0</v>
      </c>
      <c r="W427" s="16">
        <v>0</v>
      </c>
      <c r="X427" s="16">
        <v>0</v>
      </c>
      <c r="Y427" s="16">
        <v>0</v>
      </c>
      <c r="Z427" s="16">
        <v>0</v>
      </c>
      <c r="AE427" s="103">
        <f t="shared" si="108"/>
        <v>0</v>
      </c>
      <c r="AF427" s="103">
        <f t="shared" si="109"/>
        <v>0</v>
      </c>
      <c r="AG427" s="103">
        <f t="shared" si="110"/>
        <v>0</v>
      </c>
      <c r="AH427" s="103">
        <f t="shared" si="111"/>
        <v>0</v>
      </c>
      <c r="AI427" s="103">
        <f t="shared" si="112"/>
        <v>0</v>
      </c>
      <c r="AJ427" s="103">
        <f t="shared" si="113"/>
        <v>0</v>
      </c>
    </row>
    <row r="428" spans="4:36">
      <c r="D428" s="16" t="s">
        <v>863</v>
      </c>
      <c r="E428" s="16">
        <v>0</v>
      </c>
      <c r="F428" s="16">
        <v>0</v>
      </c>
      <c r="G428" s="16">
        <v>0</v>
      </c>
      <c r="H428" s="16">
        <v>0</v>
      </c>
      <c r="I428" s="16">
        <v>0</v>
      </c>
      <c r="J428" s="16">
        <v>0</v>
      </c>
      <c r="K428" s="16">
        <v>0</v>
      </c>
      <c r="L428" s="16">
        <v>0</v>
      </c>
      <c r="M428" s="16">
        <v>0</v>
      </c>
      <c r="N428" s="16">
        <v>0</v>
      </c>
      <c r="O428" s="16">
        <v>0</v>
      </c>
      <c r="P428" s="16">
        <v>0</v>
      </c>
      <c r="Q428" s="16">
        <v>0</v>
      </c>
      <c r="R428" s="16">
        <v>0</v>
      </c>
      <c r="S428" s="16">
        <v>0</v>
      </c>
      <c r="T428" s="16">
        <v>0</v>
      </c>
      <c r="U428" s="16">
        <v>0</v>
      </c>
      <c r="V428" s="16">
        <v>0</v>
      </c>
      <c r="W428" s="16">
        <v>0</v>
      </c>
      <c r="X428" s="16">
        <v>0</v>
      </c>
      <c r="Y428" s="16">
        <v>0</v>
      </c>
      <c r="Z428" s="16">
        <v>0</v>
      </c>
      <c r="AE428" s="103">
        <f t="shared" si="108"/>
        <v>0</v>
      </c>
      <c r="AF428" s="103">
        <f t="shared" si="109"/>
        <v>0</v>
      </c>
      <c r="AG428" s="103">
        <f t="shared" si="110"/>
        <v>0</v>
      </c>
      <c r="AH428" s="103">
        <f t="shared" si="111"/>
        <v>0</v>
      </c>
      <c r="AI428" s="103">
        <f t="shared" si="112"/>
        <v>0</v>
      </c>
      <c r="AJ428" s="103">
        <f t="shared" si="113"/>
        <v>0</v>
      </c>
    </row>
    <row r="429" spans="4:36">
      <c r="D429" s="16" t="s">
        <v>864</v>
      </c>
      <c r="E429" s="16">
        <v>0</v>
      </c>
      <c r="F429" s="16">
        <v>0</v>
      </c>
      <c r="G429" s="16">
        <v>0</v>
      </c>
      <c r="H429" s="16">
        <v>0</v>
      </c>
      <c r="I429" s="16">
        <v>0</v>
      </c>
      <c r="J429" s="16">
        <v>0</v>
      </c>
      <c r="K429" s="16">
        <v>0</v>
      </c>
      <c r="L429" s="16">
        <v>0</v>
      </c>
      <c r="M429" s="16">
        <v>0</v>
      </c>
      <c r="N429" s="16">
        <v>0</v>
      </c>
      <c r="O429" s="16">
        <v>0</v>
      </c>
      <c r="P429" s="16">
        <v>0</v>
      </c>
      <c r="Q429" s="16">
        <v>0</v>
      </c>
      <c r="R429" s="16">
        <v>0</v>
      </c>
      <c r="S429" s="16">
        <v>0</v>
      </c>
      <c r="T429" s="16">
        <v>0</v>
      </c>
      <c r="U429" s="16">
        <v>0</v>
      </c>
      <c r="V429" s="16">
        <v>0</v>
      </c>
      <c r="W429" s="16">
        <v>0</v>
      </c>
      <c r="X429" s="16">
        <v>0</v>
      </c>
      <c r="Y429" s="16">
        <v>0</v>
      </c>
      <c r="Z429" s="16">
        <v>0</v>
      </c>
      <c r="AE429" s="103">
        <f t="shared" ref="AE429:AE492" si="126">E429-F429-I429-J429-N429-R429-V429-Z429-Q429</f>
        <v>0</v>
      </c>
      <c r="AF429" s="103">
        <f t="shared" ref="AF429:AF492" si="127">F429-G429-H429</f>
        <v>0</v>
      </c>
      <c r="AG429" s="103">
        <f t="shared" ref="AG429:AG492" si="128">J429-K429-L429-M429</f>
        <v>0</v>
      </c>
      <c r="AH429" s="103">
        <f t="shared" ref="AH429:AH492" si="129">N429-O429-P429</f>
        <v>0</v>
      </c>
      <c r="AI429" s="103">
        <f t="shared" ref="AI429:AI492" si="130">R429-S429-T429-U429</f>
        <v>0</v>
      </c>
      <c r="AJ429" s="103">
        <f t="shared" ref="AJ429:AJ492" si="131">V429-W429-X429-Y429</f>
        <v>0</v>
      </c>
    </row>
    <row r="430" spans="1:80">
      <c r="A430" s="16" t="s">
        <v>880</v>
      </c>
      <c r="B430" s="16">
        <v>34099.2097</v>
      </c>
      <c r="C430" s="16" t="s">
        <v>88</v>
      </c>
      <c r="D430" s="16" t="s">
        <v>88</v>
      </c>
      <c r="E430" s="16">
        <v>4426.4089</v>
      </c>
      <c r="F430" s="16">
        <v>3537.6028</v>
      </c>
      <c r="G430" s="16">
        <v>3415.4984</v>
      </c>
      <c r="H430" s="16">
        <v>122.1044</v>
      </c>
      <c r="I430" s="16">
        <v>0</v>
      </c>
      <c r="J430" s="16">
        <v>117.9938</v>
      </c>
      <c r="K430" s="16">
        <v>29.7277</v>
      </c>
      <c r="L430" s="16">
        <v>0</v>
      </c>
      <c r="M430" s="16">
        <v>88.2661</v>
      </c>
      <c r="N430" s="16">
        <v>540.6629</v>
      </c>
      <c r="O430" s="16">
        <v>540.6629</v>
      </c>
      <c r="P430" s="16">
        <v>0</v>
      </c>
      <c r="Q430" s="16">
        <v>57.858</v>
      </c>
      <c r="R430" s="16">
        <v>95.9423</v>
      </c>
      <c r="S430" s="16">
        <v>46.702</v>
      </c>
      <c r="T430" s="16">
        <v>0</v>
      </c>
      <c r="U430" s="16">
        <v>49.2403</v>
      </c>
      <c r="V430" s="16">
        <v>74.9983</v>
      </c>
      <c r="W430" s="16">
        <v>15.0616</v>
      </c>
      <c r="X430" s="16">
        <v>0</v>
      </c>
      <c r="Y430" s="16">
        <v>59.9367</v>
      </c>
      <c r="Z430" s="16">
        <v>1.3508</v>
      </c>
      <c r="AB430" s="101">
        <f>(F430+K430+L430)/B430</f>
        <v>0.104616222234617</v>
      </c>
      <c r="AE430" s="103">
        <f t="shared" si="126"/>
        <v>2.55795384873636e-13</v>
      </c>
      <c r="AF430" s="103">
        <f t="shared" si="127"/>
        <v>1.70530256582424e-13</v>
      </c>
      <c r="AG430" s="103">
        <f t="shared" si="128"/>
        <v>0</v>
      </c>
      <c r="AH430" s="103">
        <f t="shared" si="129"/>
        <v>0</v>
      </c>
      <c r="AI430" s="103">
        <f t="shared" si="130"/>
        <v>0</v>
      </c>
      <c r="AJ430" s="103">
        <f t="shared" si="131"/>
        <v>0</v>
      </c>
      <c r="AK430" s="16">
        <f t="shared" ref="AK430:BF430" si="132">E430-SUM(E431:E435)</f>
        <v>0</v>
      </c>
      <c r="AL430" s="16">
        <f t="shared" si="132"/>
        <v>0</v>
      </c>
      <c r="AM430" s="16">
        <f t="shared" si="132"/>
        <v>0</v>
      </c>
      <c r="AN430" s="16">
        <f t="shared" si="132"/>
        <v>0</v>
      </c>
      <c r="AO430" s="16">
        <f t="shared" si="132"/>
        <v>0</v>
      </c>
      <c r="AP430" s="16">
        <f t="shared" si="132"/>
        <v>0</v>
      </c>
      <c r="AQ430" s="16">
        <f t="shared" si="132"/>
        <v>0</v>
      </c>
      <c r="AR430" s="16">
        <f t="shared" si="132"/>
        <v>0</v>
      </c>
      <c r="AS430" s="16">
        <f t="shared" si="132"/>
        <v>0</v>
      </c>
      <c r="AT430" s="16">
        <f t="shared" si="132"/>
        <v>0</v>
      </c>
      <c r="AU430" s="16">
        <f t="shared" si="132"/>
        <v>0</v>
      </c>
      <c r="AV430" s="16">
        <f t="shared" si="132"/>
        <v>0</v>
      </c>
      <c r="AW430" s="16">
        <f t="shared" si="132"/>
        <v>0</v>
      </c>
      <c r="AX430" s="16">
        <f t="shared" si="132"/>
        <v>0</v>
      </c>
      <c r="AY430" s="16">
        <f t="shared" si="132"/>
        <v>0</v>
      </c>
      <c r="AZ430" s="16">
        <f t="shared" si="132"/>
        <v>0</v>
      </c>
      <c r="BA430" s="16">
        <f t="shared" si="132"/>
        <v>0</v>
      </c>
      <c r="BB430" s="16">
        <f t="shared" si="132"/>
        <v>0</v>
      </c>
      <c r="BC430" s="16">
        <f t="shared" si="132"/>
        <v>0</v>
      </c>
      <c r="BD430" s="16">
        <f t="shared" si="132"/>
        <v>0</v>
      </c>
      <c r="BE430" s="16">
        <f t="shared" si="132"/>
        <v>0</v>
      </c>
      <c r="BF430" s="16">
        <f t="shared" si="132"/>
        <v>0</v>
      </c>
      <c r="BG430" s="104">
        <f t="shared" ref="BG430:CB430" si="133">E430-E436-E442-E448-E454</f>
        <v>4.33431068813661e-13</v>
      </c>
      <c r="BH430" s="104">
        <f t="shared" si="133"/>
        <v>0</v>
      </c>
      <c r="BI430" s="104">
        <f t="shared" si="133"/>
        <v>0</v>
      </c>
      <c r="BJ430" s="104">
        <f t="shared" si="133"/>
        <v>0</v>
      </c>
      <c r="BK430" s="104">
        <f t="shared" si="133"/>
        <v>0</v>
      </c>
      <c r="BL430" s="104">
        <f t="shared" si="133"/>
        <v>0</v>
      </c>
      <c r="BM430" s="104">
        <f t="shared" si="133"/>
        <v>0</v>
      </c>
      <c r="BN430" s="104">
        <f t="shared" si="133"/>
        <v>0</v>
      </c>
      <c r="BO430" s="104">
        <f t="shared" si="133"/>
        <v>0</v>
      </c>
      <c r="BP430" s="104">
        <f t="shared" si="133"/>
        <v>4.9737991503207e-14</v>
      </c>
      <c r="BQ430" s="104">
        <f t="shared" si="133"/>
        <v>4.9737991503207e-14</v>
      </c>
      <c r="BR430" s="104">
        <f t="shared" si="133"/>
        <v>0</v>
      </c>
      <c r="BS430" s="104">
        <f t="shared" si="133"/>
        <v>0</v>
      </c>
      <c r="BT430" s="104">
        <f t="shared" si="133"/>
        <v>-1.77635683940025e-15</v>
      </c>
      <c r="BU430" s="104">
        <f t="shared" si="133"/>
        <v>-1.77635683940025e-15</v>
      </c>
      <c r="BV430" s="104">
        <f t="shared" si="133"/>
        <v>0</v>
      </c>
      <c r="BW430" s="104">
        <f t="shared" si="133"/>
        <v>0</v>
      </c>
      <c r="BX430" s="104">
        <f t="shared" si="133"/>
        <v>0</v>
      </c>
      <c r="BY430" s="104">
        <f t="shared" si="133"/>
        <v>0</v>
      </c>
      <c r="BZ430" s="104">
        <f t="shared" si="133"/>
        <v>0</v>
      </c>
      <c r="CA430" s="104">
        <f t="shared" si="133"/>
        <v>0</v>
      </c>
      <c r="CB430" s="104">
        <f t="shared" si="133"/>
        <v>-9.71445146547012e-17</v>
      </c>
    </row>
    <row r="431" spans="4:36">
      <c r="D431" s="16" t="s">
        <v>860</v>
      </c>
      <c r="E431" s="16">
        <v>0</v>
      </c>
      <c r="F431" s="16">
        <v>0</v>
      </c>
      <c r="G431" s="16">
        <v>0</v>
      </c>
      <c r="H431" s="16">
        <v>0</v>
      </c>
      <c r="I431" s="16">
        <v>0</v>
      </c>
      <c r="J431" s="16">
        <v>0</v>
      </c>
      <c r="K431" s="16">
        <v>0</v>
      </c>
      <c r="L431" s="16">
        <v>0</v>
      </c>
      <c r="M431" s="16">
        <v>0</v>
      </c>
      <c r="N431" s="16">
        <v>0</v>
      </c>
      <c r="O431" s="16">
        <v>0</v>
      </c>
      <c r="P431" s="16">
        <v>0</v>
      </c>
      <c r="Q431" s="16">
        <v>0</v>
      </c>
      <c r="R431" s="16">
        <v>0</v>
      </c>
      <c r="S431" s="16">
        <v>0</v>
      </c>
      <c r="T431" s="16">
        <v>0</v>
      </c>
      <c r="U431" s="16">
        <v>0</v>
      </c>
      <c r="V431" s="16">
        <v>0</v>
      </c>
      <c r="W431" s="16">
        <v>0</v>
      </c>
      <c r="X431" s="16">
        <v>0</v>
      </c>
      <c r="Y431" s="16">
        <v>0</v>
      </c>
      <c r="Z431" s="16">
        <v>0</v>
      </c>
      <c r="AE431" s="103">
        <f t="shared" si="126"/>
        <v>0</v>
      </c>
      <c r="AF431" s="103">
        <f t="shared" si="127"/>
        <v>0</v>
      </c>
      <c r="AG431" s="103">
        <f t="shared" si="128"/>
        <v>0</v>
      </c>
      <c r="AH431" s="103">
        <f t="shared" si="129"/>
        <v>0</v>
      </c>
      <c r="AI431" s="103">
        <f t="shared" si="130"/>
        <v>0</v>
      </c>
      <c r="AJ431" s="103">
        <f t="shared" si="131"/>
        <v>0</v>
      </c>
    </row>
    <row r="432" spans="4:36">
      <c r="D432" s="16" t="s">
        <v>861</v>
      </c>
      <c r="E432" s="16">
        <v>0</v>
      </c>
      <c r="F432" s="16">
        <v>0</v>
      </c>
      <c r="G432" s="16">
        <v>0</v>
      </c>
      <c r="H432" s="16">
        <v>0</v>
      </c>
      <c r="I432" s="16">
        <v>0</v>
      </c>
      <c r="J432" s="16">
        <v>0</v>
      </c>
      <c r="K432" s="16">
        <v>0</v>
      </c>
      <c r="L432" s="16">
        <v>0</v>
      </c>
      <c r="M432" s="16">
        <v>0</v>
      </c>
      <c r="N432" s="16">
        <v>0</v>
      </c>
      <c r="O432" s="16">
        <v>0</v>
      </c>
      <c r="P432" s="16">
        <v>0</v>
      </c>
      <c r="Q432" s="16">
        <v>0</v>
      </c>
      <c r="R432" s="16">
        <v>0</v>
      </c>
      <c r="S432" s="16">
        <v>0</v>
      </c>
      <c r="T432" s="16">
        <v>0</v>
      </c>
      <c r="U432" s="16">
        <v>0</v>
      </c>
      <c r="V432" s="16">
        <v>0</v>
      </c>
      <c r="W432" s="16">
        <v>0</v>
      </c>
      <c r="X432" s="16">
        <v>0</v>
      </c>
      <c r="Y432" s="16">
        <v>0</v>
      </c>
      <c r="Z432" s="16">
        <v>0</v>
      </c>
      <c r="AE432" s="103">
        <f t="shared" si="126"/>
        <v>0</v>
      </c>
      <c r="AF432" s="103">
        <f t="shared" si="127"/>
        <v>0</v>
      </c>
      <c r="AG432" s="103">
        <f t="shared" si="128"/>
        <v>0</v>
      </c>
      <c r="AH432" s="103">
        <f t="shared" si="129"/>
        <v>0</v>
      </c>
      <c r="AI432" s="103">
        <f t="shared" si="130"/>
        <v>0</v>
      </c>
      <c r="AJ432" s="103">
        <f t="shared" si="131"/>
        <v>0</v>
      </c>
    </row>
    <row r="433" spans="4:36">
      <c r="D433" s="16" t="s">
        <v>862</v>
      </c>
      <c r="E433" s="16">
        <v>0</v>
      </c>
      <c r="F433" s="16">
        <v>0</v>
      </c>
      <c r="G433" s="16">
        <v>0</v>
      </c>
      <c r="H433" s="16">
        <v>0</v>
      </c>
      <c r="I433" s="16">
        <v>0</v>
      </c>
      <c r="J433" s="16">
        <v>0</v>
      </c>
      <c r="K433" s="16">
        <v>0</v>
      </c>
      <c r="L433" s="16">
        <v>0</v>
      </c>
      <c r="M433" s="16">
        <v>0</v>
      </c>
      <c r="N433" s="16">
        <v>0</v>
      </c>
      <c r="O433" s="16">
        <v>0</v>
      </c>
      <c r="P433" s="16">
        <v>0</v>
      </c>
      <c r="Q433" s="16">
        <v>0</v>
      </c>
      <c r="R433" s="16">
        <v>0</v>
      </c>
      <c r="S433" s="16">
        <v>0</v>
      </c>
      <c r="T433" s="16">
        <v>0</v>
      </c>
      <c r="U433" s="16">
        <v>0</v>
      </c>
      <c r="V433" s="16">
        <v>0</v>
      </c>
      <c r="W433" s="16">
        <v>0</v>
      </c>
      <c r="X433" s="16">
        <v>0</v>
      </c>
      <c r="Y433" s="16">
        <v>0</v>
      </c>
      <c r="Z433" s="16">
        <v>0</v>
      </c>
      <c r="AE433" s="103">
        <f t="shared" si="126"/>
        <v>0</v>
      </c>
      <c r="AF433" s="103">
        <f t="shared" si="127"/>
        <v>0</v>
      </c>
      <c r="AG433" s="103">
        <f t="shared" si="128"/>
        <v>0</v>
      </c>
      <c r="AH433" s="103">
        <f t="shared" si="129"/>
        <v>0</v>
      </c>
      <c r="AI433" s="103">
        <f t="shared" si="130"/>
        <v>0</v>
      </c>
      <c r="AJ433" s="103">
        <f t="shared" si="131"/>
        <v>0</v>
      </c>
    </row>
    <row r="434" spans="4:36">
      <c r="D434" s="16" t="s">
        <v>863</v>
      </c>
      <c r="E434" s="16">
        <v>0</v>
      </c>
      <c r="F434" s="16">
        <v>0</v>
      </c>
      <c r="G434" s="16">
        <v>0</v>
      </c>
      <c r="H434" s="16">
        <v>0</v>
      </c>
      <c r="I434" s="16">
        <v>0</v>
      </c>
      <c r="J434" s="16">
        <v>0</v>
      </c>
      <c r="K434" s="16">
        <v>0</v>
      </c>
      <c r="L434" s="16">
        <v>0</v>
      </c>
      <c r="M434" s="16">
        <v>0</v>
      </c>
      <c r="N434" s="16">
        <v>0</v>
      </c>
      <c r="O434" s="16">
        <v>0</v>
      </c>
      <c r="P434" s="16">
        <v>0</v>
      </c>
      <c r="Q434" s="16">
        <v>0</v>
      </c>
      <c r="R434" s="16">
        <v>0</v>
      </c>
      <c r="S434" s="16">
        <v>0</v>
      </c>
      <c r="T434" s="16">
        <v>0</v>
      </c>
      <c r="U434" s="16">
        <v>0</v>
      </c>
      <c r="V434" s="16">
        <v>0</v>
      </c>
      <c r="W434" s="16">
        <v>0</v>
      </c>
      <c r="X434" s="16">
        <v>0</v>
      </c>
      <c r="Y434" s="16">
        <v>0</v>
      </c>
      <c r="Z434" s="16">
        <v>0</v>
      </c>
      <c r="AE434" s="103">
        <f t="shared" si="126"/>
        <v>0</v>
      </c>
      <c r="AF434" s="103">
        <f t="shared" si="127"/>
        <v>0</v>
      </c>
      <c r="AG434" s="103">
        <f t="shared" si="128"/>
        <v>0</v>
      </c>
      <c r="AH434" s="103">
        <f t="shared" si="129"/>
        <v>0</v>
      </c>
      <c r="AI434" s="103">
        <f t="shared" si="130"/>
        <v>0</v>
      </c>
      <c r="AJ434" s="103">
        <f t="shared" si="131"/>
        <v>0</v>
      </c>
    </row>
    <row r="435" spans="4:36">
      <c r="D435" s="16" t="s">
        <v>864</v>
      </c>
      <c r="E435" s="16">
        <v>4426.4089</v>
      </c>
      <c r="F435" s="16">
        <v>3537.6028</v>
      </c>
      <c r="G435" s="16">
        <v>3415.4984</v>
      </c>
      <c r="H435" s="16">
        <v>122.1044</v>
      </c>
      <c r="I435" s="16">
        <v>0</v>
      </c>
      <c r="J435" s="16">
        <v>117.9938</v>
      </c>
      <c r="K435" s="16">
        <v>29.7277</v>
      </c>
      <c r="L435" s="16">
        <v>0</v>
      </c>
      <c r="M435" s="16">
        <v>88.2661</v>
      </c>
      <c r="N435" s="16">
        <v>540.6629</v>
      </c>
      <c r="O435" s="16">
        <v>540.6629</v>
      </c>
      <c r="P435" s="16">
        <v>0</v>
      </c>
      <c r="Q435" s="16">
        <v>57.858</v>
      </c>
      <c r="R435" s="16">
        <v>95.9423</v>
      </c>
      <c r="S435" s="16">
        <v>46.702</v>
      </c>
      <c r="T435" s="16">
        <v>0</v>
      </c>
      <c r="U435" s="16">
        <v>49.2403</v>
      </c>
      <c r="V435" s="16">
        <v>74.9983</v>
      </c>
      <c r="W435" s="16">
        <v>15.0616</v>
      </c>
      <c r="X435" s="16">
        <v>0</v>
      </c>
      <c r="Y435" s="16">
        <v>59.9367</v>
      </c>
      <c r="Z435" s="16">
        <v>1.3508</v>
      </c>
      <c r="AE435" s="103">
        <f t="shared" si="126"/>
        <v>2.55795384873636e-13</v>
      </c>
      <c r="AF435" s="103">
        <f t="shared" si="127"/>
        <v>1.70530256582424e-13</v>
      </c>
      <c r="AG435" s="103">
        <f t="shared" si="128"/>
        <v>0</v>
      </c>
      <c r="AH435" s="103">
        <f t="shared" si="129"/>
        <v>0</v>
      </c>
      <c r="AI435" s="103">
        <f t="shared" si="130"/>
        <v>0</v>
      </c>
      <c r="AJ435" s="103">
        <f t="shared" si="131"/>
        <v>0</v>
      </c>
    </row>
    <row r="436" spans="3:58">
      <c r="C436" s="16" t="s">
        <v>865</v>
      </c>
      <c r="D436" s="16" t="s">
        <v>88</v>
      </c>
      <c r="E436" s="16">
        <v>0</v>
      </c>
      <c r="F436" s="16">
        <v>0</v>
      </c>
      <c r="G436" s="16">
        <v>0</v>
      </c>
      <c r="H436" s="16">
        <v>0</v>
      </c>
      <c r="I436" s="16">
        <v>0</v>
      </c>
      <c r="J436" s="16">
        <v>0</v>
      </c>
      <c r="K436" s="16">
        <v>0</v>
      </c>
      <c r="L436" s="16">
        <v>0</v>
      </c>
      <c r="M436" s="16">
        <v>0</v>
      </c>
      <c r="N436" s="16">
        <v>0</v>
      </c>
      <c r="O436" s="16">
        <v>0</v>
      </c>
      <c r="P436" s="16">
        <v>0</v>
      </c>
      <c r="Q436" s="16">
        <v>0</v>
      </c>
      <c r="R436" s="16">
        <v>0</v>
      </c>
      <c r="S436" s="16">
        <v>0</v>
      </c>
      <c r="T436" s="16">
        <v>0</v>
      </c>
      <c r="U436" s="16">
        <v>0</v>
      </c>
      <c r="V436" s="16">
        <v>0</v>
      </c>
      <c r="W436" s="16">
        <v>0</v>
      </c>
      <c r="X436" s="16">
        <v>0</v>
      </c>
      <c r="Y436" s="16">
        <v>0</v>
      </c>
      <c r="Z436" s="16">
        <v>0</v>
      </c>
      <c r="AE436" s="103">
        <f t="shared" si="126"/>
        <v>0</v>
      </c>
      <c r="AF436" s="103">
        <f t="shared" si="127"/>
        <v>0</v>
      </c>
      <c r="AG436" s="103">
        <f t="shared" si="128"/>
        <v>0</v>
      </c>
      <c r="AH436" s="103">
        <f t="shared" si="129"/>
        <v>0</v>
      </c>
      <c r="AI436" s="103">
        <f t="shared" si="130"/>
        <v>0</v>
      </c>
      <c r="AJ436" s="103">
        <f t="shared" si="131"/>
        <v>0</v>
      </c>
      <c r="AK436" s="16">
        <f t="shared" ref="AK436:BF436" si="134">E436-SUM(E437:E441)</f>
        <v>0</v>
      </c>
      <c r="AL436" s="16">
        <f t="shared" si="134"/>
        <v>0</v>
      </c>
      <c r="AM436" s="16">
        <f t="shared" si="134"/>
        <v>0</v>
      </c>
      <c r="AN436" s="16">
        <f t="shared" si="134"/>
        <v>0</v>
      </c>
      <c r="AO436" s="16">
        <f t="shared" si="134"/>
        <v>0</v>
      </c>
      <c r="AP436" s="16">
        <f t="shared" si="134"/>
        <v>0</v>
      </c>
      <c r="AQ436" s="16">
        <f t="shared" si="134"/>
        <v>0</v>
      </c>
      <c r="AR436" s="16">
        <f t="shared" si="134"/>
        <v>0</v>
      </c>
      <c r="AS436" s="16">
        <f t="shared" si="134"/>
        <v>0</v>
      </c>
      <c r="AT436" s="16">
        <f t="shared" si="134"/>
        <v>0</v>
      </c>
      <c r="AU436" s="16">
        <f t="shared" si="134"/>
        <v>0</v>
      </c>
      <c r="AV436" s="16">
        <f t="shared" si="134"/>
        <v>0</v>
      </c>
      <c r="AW436" s="16">
        <f t="shared" si="134"/>
        <v>0</v>
      </c>
      <c r="AX436" s="16">
        <f t="shared" si="134"/>
        <v>0</v>
      </c>
      <c r="AY436" s="16">
        <f t="shared" si="134"/>
        <v>0</v>
      </c>
      <c r="AZ436" s="16">
        <f t="shared" si="134"/>
        <v>0</v>
      </c>
      <c r="BA436" s="16">
        <f t="shared" si="134"/>
        <v>0</v>
      </c>
      <c r="BB436" s="16">
        <f t="shared" si="134"/>
        <v>0</v>
      </c>
      <c r="BC436" s="16">
        <f t="shared" si="134"/>
        <v>0</v>
      </c>
      <c r="BD436" s="16">
        <f t="shared" si="134"/>
        <v>0</v>
      </c>
      <c r="BE436" s="16">
        <f t="shared" si="134"/>
        <v>0</v>
      </c>
      <c r="BF436" s="16">
        <f t="shared" si="134"/>
        <v>0</v>
      </c>
    </row>
    <row r="437" spans="4:36">
      <c r="D437" s="16" t="s">
        <v>860</v>
      </c>
      <c r="E437" s="16">
        <v>0</v>
      </c>
      <c r="F437" s="16">
        <v>0</v>
      </c>
      <c r="G437" s="16">
        <v>0</v>
      </c>
      <c r="H437" s="16">
        <v>0</v>
      </c>
      <c r="I437" s="16">
        <v>0</v>
      </c>
      <c r="J437" s="16">
        <v>0</v>
      </c>
      <c r="K437" s="16">
        <v>0</v>
      </c>
      <c r="L437" s="16">
        <v>0</v>
      </c>
      <c r="M437" s="16">
        <v>0</v>
      </c>
      <c r="N437" s="16">
        <v>0</v>
      </c>
      <c r="O437" s="16">
        <v>0</v>
      </c>
      <c r="P437" s="16">
        <v>0</v>
      </c>
      <c r="Q437" s="16">
        <v>0</v>
      </c>
      <c r="R437" s="16">
        <v>0</v>
      </c>
      <c r="S437" s="16">
        <v>0</v>
      </c>
      <c r="T437" s="16">
        <v>0</v>
      </c>
      <c r="U437" s="16">
        <v>0</v>
      </c>
      <c r="V437" s="16">
        <v>0</v>
      </c>
      <c r="W437" s="16">
        <v>0</v>
      </c>
      <c r="X437" s="16">
        <v>0</v>
      </c>
      <c r="Y437" s="16">
        <v>0</v>
      </c>
      <c r="Z437" s="16">
        <v>0</v>
      </c>
      <c r="AE437" s="103">
        <f t="shared" si="126"/>
        <v>0</v>
      </c>
      <c r="AF437" s="103">
        <f t="shared" si="127"/>
        <v>0</v>
      </c>
      <c r="AG437" s="103">
        <f t="shared" si="128"/>
        <v>0</v>
      </c>
      <c r="AH437" s="103">
        <f t="shared" si="129"/>
        <v>0</v>
      </c>
      <c r="AI437" s="103">
        <f t="shared" si="130"/>
        <v>0</v>
      </c>
      <c r="AJ437" s="103">
        <f t="shared" si="131"/>
        <v>0</v>
      </c>
    </row>
    <row r="438" spans="4:36">
      <c r="D438" s="16" t="s">
        <v>861</v>
      </c>
      <c r="E438" s="16">
        <v>0</v>
      </c>
      <c r="F438" s="16">
        <v>0</v>
      </c>
      <c r="G438" s="16">
        <v>0</v>
      </c>
      <c r="H438" s="16">
        <v>0</v>
      </c>
      <c r="I438" s="16">
        <v>0</v>
      </c>
      <c r="J438" s="16">
        <v>0</v>
      </c>
      <c r="K438" s="16">
        <v>0</v>
      </c>
      <c r="L438" s="16">
        <v>0</v>
      </c>
      <c r="M438" s="16">
        <v>0</v>
      </c>
      <c r="N438" s="16">
        <v>0</v>
      </c>
      <c r="O438" s="16">
        <v>0</v>
      </c>
      <c r="P438" s="16">
        <v>0</v>
      </c>
      <c r="Q438" s="16">
        <v>0</v>
      </c>
      <c r="R438" s="16">
        <v>0</v>
      </c>
      <c r="S438" s="16">
        <v>0</v>
      </c>
      <c r="T438" s="16">
        <v>0</v>
      </c>
      <c r="U438" s="16">
        <v>0</v>
      </c>
      <c r="V438" s="16">
        <v>0</v>
      </c>
      <c r="W438" s="16">
        <v>0</v>
      </c>
      <c r="X438" s="16">
        <v>0</v>
      </c>
      <c r="Y438" s="16">
        <v>0</v>
      </c>
      <c r="Z438" s="16">
        <v>0</v>
      </c>
      <c r="AE438" s="103">
        <f t="shared" si="126"/>
        <v>0</v>
      </c>
      <c r="AF438" s="103">
        <f t="shared" si="127"/>
        <v>0</v>
      </c>
      <c r="AG438" s="103">
        <f t="shared" si="128"/>
        <v>0</v>
      </c>
      <c r="AH438" s="103">
        <f t="shared" si="129"/>
        <v>0</v>
      </c>
      <c r="AI438" s="103">
        <f t="shared" si="130"/>
        <v>0</v>
      </c>
      <c r="AJ438" s="103">
        <f t="shared" si="131"/>
        <v>0</v>
      </c>
    </row>
    <row r="439" spans="4:36">
      <c r="D439" s="16" t="s">
        <v>862</v>
      </c>
      <c r="E439" s="16">
        <v>0</v>
      </c>
      <c r="F439" s="16">
        <v>0</v>
      </c>
      <c r="G439" s="16">
        <v>0</v>
      </c>
      <c r="H439" s="16">
        <v>0</v>
      </c>
      <c r="I439" s="16">
        <v>0</v>
      </c>
      <c r="J439" s="16">
        <v>0</v>
      </c>
      <c r="K439" s="16">
        <v>0</v>
      </c>
      <c r="L439" s="16">
        <v>0</v>
      </c>
      <c r="M439" s="16">
        <v>0</v>
      </c>
      <c r="N439" s="16">
        <v>0</v>
      </c>
      <c r="O439" s="16">
        <v>0</v>
      </c>
      <c r="P439" s="16">
        <v>0</v>
      </c>
      <c r="Q439" s="16">
        <v>0</v>
      </c>
      <c r="R439" s="16">
        <v>0</v>
      </c>
      <c r="S439" s="16">
        <v>0</v>
      </c>
      <c r="T439" s="16">
        <v>0</v>
      </c>
      <c r="U439" s="16">
        <v>0</v>
      </c>
      <c r="V439" s="16">
        <v>0</v>
      </c>
      <c r="W439" s="16">
        <v>0</v>
      </c>
      <c r="X439" s="16">
        <v>0</v>
      </c>
      <c r="Y439" s="16">
        <v>0</v>
      </c>
      <c r="Z439" s="16">
        <v>0</v>
      </c>
      <c r="AE439" s="103">
        <f t="shared" si="126"/>
        <v>0</v>
      </c>
      <c r="AF439" s="103">
        <f t="shared" si="127"/>
        <v>0</v>
      </c>
      <c r="AG439" s="103">
        <f t="shared" si="128"/>
        <v>0</v>
      </c>
      <c r="AH439" s="103">
        <f t="shared" si="129"/>
        <v>0</v>
      </c>
      <c r="AI439" s="103">
        <f t="shared" si="130"/>
        <v>0</v>
      </c>
      <c r="AJ439" s="103">
        <f t="shared" si="131"/>
        <v>0</v>
      </c>
    </row>
    <row r="440" spans="4:36">
      <c r="D440" s="16" t="s">
        <v>863</v>
      </c>
      <c r="E440" s="16">
        <v>0</v>
      </c>
      <c r="F440" s="16">
        <v>0</v>
      </c>
      <c r="G440" s="16">
        <v>0</v>
      </c>
      <c r="H440" s="16">
        <v>0</v>
      </c>
      <c r="I440" s="16">
        <v>0</v>
      </c>
      <c r="J440" s="16">
        <v>0</v>
      </c>
      <c r="K440" s="16">
        <v>0</v>
      </c>
      <c r="L440" s="16">
        <v>0</v>
      </c>
      <c r="M440" s="16">
        <v>0</v>
      </c>
      <c r="N440" s="16">
        <v>0</v>
      </c>
      <c r="O440" s="16">
        <v>0</v>
      </c>
      <c r="P440" s="16">
        <v>0</v>
      </c>
      <c r="Q440" s="16">
        <v>0</v>
      </c>
      <c r="R440" s="16">
        <v>0</v>
      </c>
      <c r="S440" s="16">
        <v>0</v>
      </c>
      <c r="T440" s="16">
        <v>0</v>
      </c>
      <c r="U440" s="16">
        <v>0</v>
      </c>
      <c r="V440" s="16">
        <v>0</v>
      </c>
      <c r="W440" s="16">
        <v>0</v>
      </c>
      <c r="X440" s="16">
        <v>0</v>
      </c>
      <c r="Y440" s="16">
        <v>0</v>
      </c>
      <c r="Z440" s="16">
        <v>0</v>
      </c>
      <c r="AE440" s="103">
        <f t="shared" si="126"/>
        <v>0</v>
      </c>
      <c r="AF440" s="103">
        <f t="shared" si="127"/>
        <v>0</v>
      </c>
      <c r="AG440" s="103">
        <f t="shared" si="128"/>
        <v>0</v>
      </c>
      <c r="AH440" s="103">
        <f t="shared" si="129"/>
        <v>0</v>
      </c>
      <c r="AI440" s="103">
        <f t="shared" si="130"/>
        <v>0</v>
      </c>
      <c r="AJ440" s="103">
        <f t="shared" si="131"/>
        <v>0</v>
      </c>
    </row>
    <row r="441" spans="4:36">
      <c r="D441" s="16" t="s">
        <v>864</v>
      </c>
      <c r="E441" s="16">
        <v>0</v>
      </c>
      <c r="F441" s="16">
        <v>0</v>
      </c>
      <c r="G441" s="16">
        <v>0</v>
      </c>
      <c r="H441" s="16">
        <v>0</v>
      </c>
      <c r="I441" s="16">
        <v>0</v>
      </c>
      <c r="J441" s="16">
        <v>0</v>
      </c>
      <c r="K441" s="16">
        <v>0</v>
      </c>
      <c r="L441" s="16">
        <v>0</v>
      </c>
      <c r="M441" s="16">
        <v>0</v>
      </c>
      <c r="N441" s="16">
        <v>0</v>
      </c>
      <c r="O441" s="16">
        <v>0</v>
      </c>
      <c r="P441" s="16">
        <v>0</v>
      </c>
      <c r="Q441" s="16">
        <v>0</v>
      </c>
      <c r="R441" s="16">
        <v>0</v>
      </c>
      <c r="S441" s="16">
        <v>0</v>
      </c>
      <c r="T441" s="16">
        <v>0</v>
      </c>
      <c r="U441" s="16">
        <v>0</v>
      </c>
      <c r="V441" s="16">
        <v>0</v>
      </c>
      <c r="W441" s="16">
        <v>0</v>
      </c>
      <c r="X441" s="16">
        <v>0</v>
      </c>
      <c r="Y441" s="16">
        <v>0</v>
      </c>
      <c r="Z441" s="16">
        <v>0</v>
      </c>
      <c r="AE441" s="103">
        <f t="shared" si="126"/>
        <v>0</v>
      </c>
      <c r="AF441" s="103">
        <f t="shared" si="127"/>
        <v>0</v>
      </c>
      <c r="AG441" s="103">
        <f t="shared" si="128"/>
        <v>0</v>
      </c>
      <c r="AH441" s="103">
        <f t="shared" si="129"/>
        <v>0</v>
      </c>
      <c r="AI441" s="103">
        <f t="shared" si="130"/>
        <v>0</v>
      </c>
      <c r="AJ441" s="103">
        <f t="shared" si="131"/>
        <v>0</v>
      </c>
    </row>
    <row r="442" spans="3:58">
      <c r="C442" s="16" t="s">
        <v>866</v>
      </c>
      <c r="D442" s="16" t="s">
        <v>88</v>
      </c>
      <c r="E442" s="16">
        <v>4363.5773</v>
      </c>
      <c r="F442" s="16">
        <v>3537.6028</v>
      </c>
      <c r="G442" s="16">
        <v>3415.4984</v>
      </c>
      <c r="H442" s="16">
        <v>122.1044</v>
      </c>
      <c r="I442" s="16">
        <v>0</v>
      </c>
      <c r="J442" s="16">
        <v>117.9938</v>
      </c>
      <c r="K442" s="16">
        <v>29.7277</v>
      </c>
      <c r="L442" s="16">
        <v>0</v>
      </c>
      <c r="M442" s="16">
        <v>88.2661</v>
      </c>
      <c r="N442" s="16">
        <v>478.3644</v>
      </c>
      <c r="O442" s="16">
        <v>478.3644</v>
      </c>
      <c r="P442" s="16">
        <v>0</v>
      </c>
      <c r="Q442" s="16">
        <v>57.858</v>
      </c>
      <c r="R442" s="16">
        <v>95.4766</v>
      </c>
      <c r="S442" s="16">
        <v>46.2363</v>
      </c>
      <c r="T442" s="16">
        <v>0</v>
      </c>
      <c r="U442" s="16">
        <v>49.2403</v>
      </c>
      <c r="V442" s="16">
        <v>74.9983</v>
      </c>
      <c r="W442" s="16">
        <v>15.0616</v>
      </c>
      <c r="X442" s="16">
        <v>0</v>
      </c>
      <c r="Y442" s="16">
        <v>59.9367</v>
      </c>
      <c r="Z442" s="16">
        <v>1.2834</v>
      </c>
      <c r="AE442" s="103">
        <f t="shared" si="126"/>
        <v>-1.63424829224823e-13</v>
      </c>
      <c r="AF442" s="103">
        <f t="shared" si="127"/>
        <v>1.70530256582424e-13</v>
      </c>
      <c r="AG442" s="103">
        <f t="shared" si="128"/>
        <v>0</v>
      </c>
      <c r="AH442" s="103">
        <f t="shared" si="129"/>
        <v>0</v>
      </c>
      <c r="AI442" s="103">
        <f t="shared" si="130"/>
        <v>0</v>
      </c>
      <c r="AJ442" s="103">
        <f t="shared" si="131"/>
        <v>0</v>
      </c>
      <c r="AK442" s="16">
        <f t="shared" ref="AK442:BF442" si="135">E442-SUM(E443:E447)</f>
        <v>0</v>
      </c>
      <c r="AL442" s="16">
        <f t="shared" si="135"/>
        <v>0</v>
      </c>
      <c r="AM442" s="16">
        <f t="shared" si="135"/>
        <v>0</v>
      </c>
      <c r="AN442" s="16">
        <f t="shared" si="135"/>
        <v>0</v>
      </c>
      <c r="AO442" s="16">
        <f t="shared" si="135"/>
        <v>0</v>
      </c>
      <c r="AP442" s="16">
        <f t="shared" si="135"/>
        <v>0</v>
      </c>
      <c r="AQ442" s="16">
        <f t="shared" si="135"/>
        <v>0</v>
      </c>
      <c r="AR442" s="16">
        <f t="shared" si="135"/>
        <v>0</v>
      </c>
      <c r="AS442" s="16">
        <f t="shared" si="135"/>
        <v>0</v>
      </c>
      <c r="AT442" s="16">
        <f t="shared" si="135"/>
        <v>0</v>
      </c>
      <c r="AU442" s="16">
        <f t="shared" si="135"/>
        <v>0</v>
      </c>
      <c r="AV442" s="16">
        <f t="shared" si="135"/>
        <v>0</v>
      </c>
      <c r="AW442" s="16">
        <f t="shared" si="135"/>
        <v>0</v>
      </c>
      <c r="AX442" s="16">
        <f t="shared" si="135"/>
        <v>0</v>
      </c>
      <c r="AY442" s="16">
        <f t="shared" si="135"/>
        <v>0</v>
      </c>
      <c r="AZ442" s="16">
        <f t="shared" si="135"/>
        <v>0</v>
      </c>
      <c r="BA442" s="16">
        <f t="shared" si="135"/>
        <v>0</v>
      </c>
      <c r="BB442" s="16">
        <f t="shared" si="135"/>
        <v>0</v>
      </c>
      <c r="BC442" s="16">
        <f t="shared" si="135"/>
        <v>0</v>
      </c>
      <c r="BD442" s="16">
        <f t="shared" si="135"/>
        <v>0</v>
      </c>
      <c r="BE442" s="16">
        <f t="shared" si="135"/>
        <v>0</v>
      </c>
      <c r="BF442" s="16">
        <f t="shared" si="135"/>
        <v>0</v>
      </c>
    </row>
    <row r="443" spans="4:36">
      <c r="D443" s="16" t="s">
        <v>860</v>
      </c>
      <c r="E443" s="16">
        <v>0</v>
      </c>
      <c r="F443" s="16">
        <v>0</v>
      </c>
      <c r="G443" s="16">
        <v>0</v>
      </c>
      <c r="H443" s="16">
        <v>0</v>
      </c>
      <c r="I443" s="16">
        <v>0</v>
      </c>
      <c r="J443" s="16">
        <v>0</v>
      </c>
      <c r="K443" s="16">
        <v>0</v>
      </c>
      <c r="L443" s="16">
        <v>0</v>
      </c>
      <c r="M443" s="16">
        <v>0</v>
      </c>
      <c r="N443" s="16">
        <v>0</v>
      </c>
      <c r="O443" s="16">
        <v>0</v>
      </c>
      <c r="P443" s="16">
        <v>0</v>
      </c>
      <c r="Q443" s="16">
        <v>0</v>
      </c>
      <c r="R443" s="16">
        <v>0</v>
      </c>
      <c r="S443" s="16">
        <v>0</v>
      </c>
      <c r="T443" s="16">
        <v>0</v>
      </c>
      <c r="U443" s="16">
        <v>0</v>
      </c>
      <c r="V443" s="16">
        <v>0</v>
      </c>
      <c r="W443" s="16">
        <v>0</v>
      </c>
      <c r="X443" s="16">
        <v>0</v>
      </c>
      <c r="Y443" s="16">
        <v>0</v>
      </c>
      <c r="Z443" s="16">
        <v>0</v>
      </c>
      <c r="AE443" s="103">
        <f t="shared" si="126"/>
        <v>0</v>
      </c>
      <c r="AF443" s="103">
        <f t="shared" si="127"/>
        <v>0</v>
      </c>
      <c r="AG443" s="103">
        <f t="shared" si="128"/>
        <v>0</v>
      </c>
      <c r="AH443" s="103">
        <f t="shared" si="129"/>
        <v>0</v>
      </c>
      <c r="AI443" s="103">
        <f t="shared" si="130"/>
        <v>0</v>
      </c>
      <c r="AJ443" s="103">
        <f t="shared" si="131"/>
        <v>0</v>
      </c>
    </row>
    <row r="444" spans="4:36">
      <c r="D444" s="16" t="s">
        <v>861</v>
      </c>
      <c r="E444" s="16">
        <v>0</v>
      </c>
      <c r="F444" s="16">
        <v>0</v>
      </c>
      <c r="G444" s="16">
        <v>0</v>
      </c>
      <c r="H444" s="16">
        <v>0</v>
      </c>
      <c r="I444" s="16">
        <v>0</v>
      </c>
      <c r="J444" s="16">
        <v>0</v>
      </c>
      <c r="K444" s="16">
        <v>0</v>
      </c>
      <c r="L444" s="16">
        <v>0</v>
      </c>
      <c r="M444" s="16">
        <v>0</v>
      </c>
      <c r="N444" s="16">
        <v>0</v>
      </c>
      <c r="O444" s="16">
        <v>0</v>
      </c>
      <c r="P444" s="16">
        <v>0</v>
      </c>
      <c r="Q444" s="16">
        <v>0</v>
      </c>
      <c r="R444" s="16">
        <v>0</v>
      </c>
      <c r="S444" s="16">
        <v>0</v>
      </c>
      <c r="T444" s="16">
        <v>0</v>
      </c>
      <c r="U444" s="16">
        <v>0</v>
      </c>
      <c r="V444" s="16">
        <v>0</v>
      </c>
      <c r="W444" s="16">
        <v>0</v>
      </c>
      <c r="X444" s="16">
        <v>0</v>
      </c>
      <c r="Y444" s="16">
        <v>0</v>
      </c>
      <c r="Z444" s="16">
        <v>0</v>
      </c>
      <c r="AE444" s="103">
        <f t="shared" si="126"/>
        <v>0</v>
      </c>
      <c r="AF444" s="103">
        <f t="shared" si="127"/>
        <v>0</v>
      </c>
      <c r="AG444" s="103">
        <f t="shared" si="128"/>
        <v>0</v>
      </c>
      <c r="AH444" s="103">
        <f t="shared" si="129"/>
        <v>0</v>
      </c>
      <c r="AI444" s="103">
        <f t="shared" si="130"/>
        <v>0</v>
      </c>
      <c r="AJ444" s="103">
        <f t="shared" si="131"/>
        <v>0</v>
      </c>
    </row>
    <row r="445" spans="4:36">
      <c r="D445" s="16" t="s">
        <v>862</v>
      </c>
      <c r="E445" s="16">
        <v>0</v>
      </c>
      <c r="F445" s="16">
        <v>0</v>
      </c>
      <c r="G445" s="16">
        <v>0</v>
      </c>
      <c r="H445" s="16">
        <v>0</v>
      </c>
      <c r="I445" s="16">
        <v>0</v>
      </c>
      <c r="J445" s="16">
        <v>0</v>
      </c>
      <c r="K445" s="16">
        <v>0</v>
      </c>
      <c r="L445" s="16">
        <v>0</v>
      </c>
      <c r="M445" s="16">
        <v>0</v>
      </c>
      <c r="N445" s="16">
        <v>0</v>
      </c>
      <c r="O445" s="16">
        <v>0</v>
      </c>
      <c r="P445" s="16">
        <v>0</v>
      </c>
      <c r="Q445" s="16">
        <v>0</v>
      </c>
      <c r="R445" s="16">
        <v>0</v>
      </c>
      <c r="S445" s="16">
        <v>0</v>
      </c>
      <c r="T445" s="16">
        <v>0</v>
      </c>
      <c r="U445" s="16">
        <v>0</v>
      </c>
      <c r="V445" s="16">
        <v>0</v>
      </c>
      <c r="W445" s="16">
        <v>0</v>
      </c>
      <c r="X445" s="16">
        <v>0</v>
      </c>
      <c r="Y445" s="16">
        <v>0</v>
      </c>
      <c r="Z445" s="16">
        <v>0</v>
      </c>
      <c r="AE445" s="103">
        <f t="shared" si="126"/>
        <v>0</v>
      </c>
      <c r="AF445" s="103">
        <f t="shared" si="127"/>
        <v>0</v>
      </c>
      <c r="AG445" s="103">
        <f t="shared" si="128"/>
        <v>0</v>
      </c>
      <c r="AH445" s="103">
        <f t="shared" si="129"/>
        <v>0</v>
      </c>
      <c r="AI445" s="103">
        <f t="shared" si="130"/>
        <v>0</v>
      </c>
      <c r="AJ445" s="103">
        <f t="shared" si="131"/>
        <v>0</v>
      </c>
    </row>
    <row r="446" spans="4:36">
      <c r="D446" s="16" t="s">
        <v>863</v>
      </c>
      <c r="E446" s="16">
        <v>0</v>
      </c>
      <c r="F446" s="16">
        <v>0</v>
      </c>
      <c r="G446" s="16">
        <v>0</v>
      </c>
      <c r="H446" s="16">
        <v>0</v>
      </c>
      <c r="I446" s="16">
        <v>0</v>
      </c>
      <c r="J446" s="16">
        <v>0</v>
      </c>
      <c r="K446" s="16">
        <v>0</v>
      </c>
      <c r="L446" s="16">
        <v>0</v>
      </c>
      <c r="M446" s="16">
        <v>0</v>
      </c>
      <c r="N446" s="16">
        <v>0</v>
      </c>
      <c r="O446" s="16">
        <v>0</v>
      </c>
      <c r="P446" s="16">
        <v>0</v>
      </c>
      <c r="Q446" s="16">
        <v>0</v>
      </c>
      <c r="R446" s="16">
        <v>0</v>
      </c>
      <c r="S446" s="16">
        <v>0</v>
      </c>
      <c r="T446" s="16">
        <v>0</v>
      </c>
      <c r="U446" s="16">
        <v>0</v>
      </c>
      <c r="V446" s="16">
        <v>0</v>
      </c>
      <c r="W446" s="16">
        <v>0</v>
      </c>
      <c r="X446" s="16">
        <v>0</v>
      </c>
      <c r="Y446" s="16">
        <v>0</v>
      </c>
      <c r="Z446" s="16">
        <v>0</v>
      </c>
      <c r="AE446" s="103">
        <f t="shared" si="126"/>
        <v>0</v>
      </c>
      <c r="AF446" s="103">
        <f t="shared" si="127"/>
        <v>0</v>
      </c>
      <c r="AG446" s="103">
        <f t="shared" si="128"/>
        <v>0</v>
      </c>
      <c r="AH446" s="103">
        <f t="shared" si="129"/>
        <v>0</v>
      </c>
      <c r="AI446" s="103">
        <f t="shared" si="130"/>
        <v>0</v>
      </c>
      <c r="AJ446" s="103">
        <f t="shared" si="131"/>
        <v>0</v>
      </c>
    </row>
    <row r="447" spans="4:36">
      <c r="D447" s="16" t="s">
        <v>864</v>
      </c>
      <c r="E447" s="16">
        <v>4363.5773</v>
      </c>
      <c r="F447" s="16">
        <v>3537.6028</v>
      </c>
      <c r="G447" s="16">
        <v>3415.4984</v>
      </c>
      <c r="H447" s="16">
        <v>122.1044</v>
      </c>
      <c r="I447" s="16">
        <v>0</v>
      </c>
      <c r="J447" s="16">
        <v>117.9938</v>
      </c>
      <c r="K447" s="16">
        <v>29.7277</v>
      </c>
      <c r="L447" s="16">
        <v>0</v>
      </c>
      <c r="M447" s="16">
        <v>88.2661</v>
      </c>
      <c r="N447" s="16">
        <v>478.3644</v>
      </c>
      <c r="O447" s="16">
        <v>478.3644</v>
      </c>
      <c r="P447" s="16">
        <v>0</v>
      </c>
      <c r="Q447" s="16">
        <v>57.858</v>
      </c>
      <c r="R447" s="16">
        <v>95.4766</v>
      </c>
      <c r="S447" s="16">
        <v>46.2363</v>
      </c>
      <c r="T447" s="16">
        <v>0</v>
      </c>
      <c r="U447" s="16">
        <v>49.2403</v>
      </c>
      <c r="V447" s="16">
        <v>74.9983</v>
      </c>
      <c r="W447" s="16">
        <v>15.0616</v>
      </c>
      <c r="X447" s="16">
        <v>0</v>
      </c>
      <c r="Y447" s="16">
        <v>59.9367</v>
      </c>
      <c r="Z447" s="16">
        <v>1.2834</v>
      </c>
      <c r="AE447" s="103">
        <f t="shared" si="126"/>
        <v>-1.63424829224823e-13</v>
      </c>
      <c r="AF447" s="103">
        <f t="shared" si="127"/>
        <v>1.70530256582424e-13</v>
      </c>
      <c r="AG447" s="103">
        <f t="shared" si="128"/>
        <v>0</v>
      </c>
      <c r="AH447" s="103">
        <f t="shared" si="129"/>
        <v>0</v>
      </c>
      <c r="AI447" s="103">
        <f t="shared" si="130"/>
        <v>0</v>
      </c>
      <c r="AJ447" s="103">
        <f t="shared" si="131"/>
        <v>0</v>
      </c>
    </row>
    <row r="448" spans="3:58">
      <c r="C448" s="16" t="s">
        <v>867</v>
      </c>
      <c r="D448" s="16" t="s">
        <v>88</v>
      </c>
      <c r="E448" s="16">
        <v>62.8316</v>
      </c>
      <c r="F448" s="16">
        <v>0</v>
      </c>
      <c r="G448" s="16">
        <v>0</v>
      </c>
      <c r="H448" s="16">
        <v>0</v>
      </c>
      <c r="I448" s="16">
        <v>0</v>
      </c>
      <c r="J448" s="16">
        <v>0</v>
      </c>
      <c r="K448" s="16">
        <v>0</v>
      </c>
      <c r="L448" s="16">
        <v>0</v>
      </c>
      <c r="M448" s="16">
        <v>0</v>
      </c>
      <c r="N448" s="16">
        <v>62.2985</v>
      </c>
      <c r="O448" s="16">
        <v>62.2985</v>
      </c>
      <c r="P448" s="16">
        <v>0</v>
      </c>
      <c r="Q448" s="16">
        <v>0</v>
      </c>
      <c r="R448" s="16">
        <v>0.4657</v>
      </c>
      <c r="S448" s="16">
        <v>0.4657</v>
      </c>
      <c r="T448" s="16">
        <v>0</v>
      </c>
      <c r="U448" s="16">
        <v>0</v>
      </c>
      <c r="V448" s="16">
        <v>0</v>
      </c>
      <c r="W448" s="16">
        <v>0</v>
      </c>
      <c r="X448" s="16">
        <v>0</v>
      </c>
      <c r="Y448" s="16">
        <v>0</v>
      </c>
      <c r="Z448" s="16">
        <v>0.0674</v>
      </c>
      <c r="AE448" s="103">
        <f t="shared" si="126"/>
        <v>4.56579218877096e-15</v>
      </c>
      <c r="AF448" s="103">
        <f t="shared" si="127"/>
        <v>0</v>
      </c>
      <c r="AG448" s="103">
        <f t="shared" si="128"/>
        <v>0</v>
      </c>
      <c r="AH448" s="103">
        <f t="shared" si="129"/>
        <v>0</v>
      </c>
      <c r="AI448" s="103">
        <f t="shared" si="130"/>
        <v>0</v>
      </c>
      <c r="AJ448" s="103">
        <f t="shared" si="131"/>
        <v>0</v>
      </c>
      <c r="AK448" s="16">
        <f t="shared" ref="AK448:BF448" si="136">E448-SUM(E449:E453)</f>
        <v>0</v>
      </c>
      <c r="AL448" s="16">
        <f t="shared" si="136"/>
        <v>0</v>
      </c>
      <c r="AM448" s="16">
        <f t="shared" si="136"/>
        <v>0</v>
      </c>
      <c r="AN448" s="16">
        <f t="shared" si="136"/>
        <v>0</v>
      </c>
      <c r="AO448" s="16">
        <f t="shared" si="136"/>
        <v>0</v>
      </c>
      <c r="AP448" s="16">
        <f t="shared" si="136"/>
        <v>0</v>
      </c>
      <c r="AQ448" s="16">
        <f t="shared" si="136"/>
        <v>0</v>
      </c>
      <c r="AR448" s="16">
        <f t="shared" si="136"/>
        <v>0</v>
      </c>
      <c r="AS448" s="16">
        <f t="shared" si="136"/>
        <v>0</v>
      </c>
      <c r="AT448" s="16">
        <f t="shared" si="136"/>
        <v>0</v>
      </c>
      <c r="AU448" s="16">
        <f t="shared" si="136"/>
        <v>0</v>
      </c>
      <c r="AV448" s="16">
        <f t="shared" si="136"/>
        <v>0</v>
      </c>
      <c r="AW448" s="16">
        <f t="shared" si="136"/>
        <v>0</v>
      </c>
      <c r="AX448" s="16">
        <f t="shared" si="136"/>
        <v>0</v>
      </c>
      <c r="AY448" s="16">
        <f t="shared" si="136"/>
        <v>0</v>
      </c>
      <c r="AZ448" s="16">
        <f t="shared" si="136"/>
        <v>0</v>
      </c>
      <c r="BA448" s="16">
        <f t="shared" si="136"/>
        <v>0</v>
      </c>
      <c r="BB448" s="16">
        <f t="shared" si="136"/>
        <v>0</v>
      </c>
      <c r="BC448" s="16">
        <f t="shared" si="136"/>
        <v>0</v>
      </c>
      <c r="BD448" s="16">
        <f t="shared" si="136"/>
        <v>0</v>
      </c>
      <c r="BE448" s="16">
        <f t="shared" si="136"/>
        <v>0</v>
      </c>
      <c r="BF448" s="16">
        <f t="shared" si="136"/>
        <v>0</v>
      </c>
    </row>
    <row r="449" spans="4:36">
      <c r="D449" s="16" t="s">
        <v>860</v>
      </c>
      <c r="E449" s="16">
        <v>0</v>
      </c>
      <c r="F449" s="16">
        <v>0</v>
      </c>
      <c r="G449" s="16">
        <v>0</v>
      </c>
      <c r="H449" s="16">
        <v>0</v>
      </c>
      <c r="I449" s="16">
        <v>0</v>
      </c>
      <c r="J449" s="16">
        <v>0</v>
      </c>
      <c r="K449" s="16">
        <v>0</v>
      </c>
      <c r="L449" s="16">
        <v>0</v>
      </c>
      <c r="M449" s="16">
        <v>0</v>
      </c>
      <c r="N449" s="16">
        <v>0</v>
      </c>
      <c r="O449" s="16">
        <v>0</v>
      </c>
      <c r="P449" s="16">
        <v>0</v>
      </c>
      <c r="Q449" s="16">
        <v>0</v>
      </c>
      <c r="R449" s="16">
        <v>0</v>
      </c>
      <c r="S449" s="16">
        <v>0</v>
      </c>
      <c r="T449" s="16">
        <v>0</v>
      </c>
      <c r="U449" s="16">
        <v>0</v>
      </c>
      <c r="V449" s="16">
        <v>0</v>
      </c>
      <c r="W449" s="16">
        <v>0</v>
      </c>
      <c r="X449" s="16">
        <v>0</v>
      </c>
      <c r="Y449" s="16">
        <v>0</v>
      </c>
      <c r="Z449" s="16">
        <v>0</v>
      </c>
      <c r="AE449" s="103">
        <f t="shared" si="126"/>
        <v>0</v>
      </c>
      <c r="AF449" s="103">
        <f t="shared" si="127"/>
        <v>0</v>
      </c>
      <c r="AG449" s="103">
        <f t="shared" si="128"/>
        <v>0</v>
      </c>
      <c r="AH449" s="103">
        <f t="shared" si="129"/>
        <v>0</v>
      </c>
      <c r="AI449" s="103">
        <f t="shared" si="130"/>
        <v>0</v>
      </c>
      <c r="AJ449" s="103">
        <f t="shared" si="131"/>
        <v>0</v>
      </c>
    </row>
    <row r="450" spans="4:36">
      <c r="D450" s="16" t="s">
        <v>861</v>
      </c>
      <c r="E450" s="16">
        <v>0</v>
      </c>
      <c r="F450" s="16">
        <v>0</v>
      </c>
      <c r="G450" s="16">
        <v>0</v>
      </c>
      <c r="H450" s="16">
        <v>0</v>
      </c>
      <c r="I450" s="16">
        <v>0</v>
      </c>
      <c r="J450" s="16">
        <v>0</v>
      </c>
      <c r="K450" s="16">
        <v>0</v>
      </c>
      <c r="L450" s="16">
        <v>0</v>
      </c>
      <c r="M450" s="16">
        <v>0</v>
      </c>
      <c r="N450" s="16">
        <v>0</v>
      </c>
      <c r="O450" s="16">
        <v>0</v>
      </c>
      <c r="P450" s="16">
        <v>0</v>
      </c>
      <c r="Q450" s="16">
        <v>0</v>
      </c>
      <c r="R450" s="16">
        <v>0</v>
      </c>
      <c r="S450" s="16">
        <v>0</v>
      </c>
      <c r="T450" s="16">
        <v>0</v>
      </c>
      <c r="U450" s="16">
        <v>0</v>
      </c>
      <c r="V450" s="16">
        <v>0</v>
      </c>
      <c r="W450" s="16">
        <v>0</v>
      </c>
      <c r="X450" s="16">
        <v>0</v>
      </c>
      <c r="Y450" s="16">
        <v>0</v>
      </c>
      <c r="Z450" s="16">
        <v>0</v>
      </c>
      <c r="AE450" s="103">
        <f t="shared" si="126"/>
        <v>0</v>
      </c>
      <c r="AF450" s="103">
        <f t="shared" si="127"/>
        <v>0</v>
      </c>
      <c r="AG450" s="103">
        <f t="shared" si="128"/>
        <v>0</v>
      </c>
      <c r="AH450" s="103">
        <f t="shared" si="129"/>
        <v>0</v>
      </c>
      <c r="AI450" s="103">
        <f t="shared" si="130"/>
        <v>0</v>
      </c>
      <c r="AJ450" s="103">
        <f t="shared" si="131"/>
        <v>0</v>
      </c>
    </row>
    <row r="451" spans="4:36">
      <c r="D451" s="16" t="s">
        <v>862</v>
      </c>
      <c r="E451" s="16">
        <v>0</v>
      </c>
      <c r="F451" s="16">
        <v>0</v>
      </c>
      <c r="G451" s="16">
        <v>0</v>
      </c>
      <c r="H451" s="16">
        <v>0</v>
      </c>
      <c r="I451" s="16">
        <v>0</v>
      </c>
      <c r="J451" s="16">
        <v>0</v>
      </c>
      <c r="K451" s="16">
        <v>0</v>
      </c>
      <c r="L451" s="16">
        <v>0</v>
      </c>
      <c r="M451" s="16">
        <v>0</v>
      </c>
      <c r="N451" s="16">
        <v>0</v>
      </c>
      <c r="O451" s="16">
        <v>0</v>
      </c>
      <c r="P451" s="16">
        <v>0</v>
      </c>
      <c r="Q451" s="16">
        <v>0</v>
      </c>
      <c r="R451" s="16">
        <v>0</v>
      </c>
      <c r="S451" s="16">
        <v>0</v>
      </c>
      <c r="T451" s="16">
        <v>0</v>
      </c>
      <c r="U451" s="16">
        <v>0</v>
      </c>
      <c r="V451" s="16">
        <v>0</v>
      </c>
      <c r="W451" s="16">
        <v>0</v>
      </c>
      <c r="X451" s="16">
        <v>0</v>
      </c>
      <c r="Y451" s="16">
        <v>0</v>
      </c>
      <c r="Z451" s="16">
        <v>0</v>
      </c>
      <c r="AE451" s="103">
        <f t="shared" si="126"/>
        <v>0</v>
      </c>
      <c r="AF451" s="103">
        <f t="shared" si="127"/>
        <v>0</v>
      </c>
      <c r="AG451" s="103">
        <f t="shared" si="128"/>
        <v>0</v>
      </c>
      <c r="AH451" s="103">
        <f t="shared" si="129"/>
        <v>0</v>
      </c>
      <c r="AI451" s="103">
        <f t="shared" si="130"/>
        <v>0</v>
      </c>
      <c r="AJ451" s="103">
        <f t="shared" si="131"/>
        <v>0</v>
      </c>
    </row>
    <row r="452" spans="4:36">
      <c r="D452" s="16" t="s">
        <v>863</v>
      </c>
      <c r="E452" s="16">
        <v>0</v>
      </c>
      <c r="F452" s="16">
        <v>0</v>
      </c>
      <c r="G452" s="16">
        <v>0</v>
      </c>
      <c r="H452" s="16">
        <v>0</v>
      </c>
      <c r="I452" s="16">
        <v>0</v>
      </c>
      <c r="J452" s="16">
        <v>0</v>
      </c>
      <c r="K452" s="16">
        <v>0</v>
      </c>
      <c r="L452" s="16">
        <v>0</v>
      </c>
      <c r="M452" s="16">
        <v>0</v>
      </c>
      <c r="N452" s="16">
        <v>0</v>
      </c>
      <c r="O452" s="16">
        <v>0</v>
      </c>
      <c r="P452" s="16">
        <v>0</v>
      </c>
      <c r="Q452" s="16">
        <v>0</v>
      </c>
      <c r="R452" s="16">
        <v>0</v>
      </c>
      <c r="S452" s="16">
        <v>0</v>
      </c>
      <c r="T452" s="16">
        <v>0</v>
      </c>
      <c r="U452" s="16">
        <v>0</v>
      </c>
      <c r="V452" s="16">
        <v>0</v>
      </c>
      <c r="W452" s="16">
        <v>0</v>
      </c>
      <c r="X452" s="16">
        <v>0</v>
      </c>
      <c r="Y452" s="16">
        <v>0</v>
      </c>
      <c r="Z452" s="16">
        <v>0</v>
      </c>
      <c r="AE452" s="103">
        <f t="shared" si="126"/>
        <v>0</v>
      </c>
      <c r="AF452" s="103">
        <f t="shared" si="127"/>
        <v>0</v>
      </c>
      <c r="AG452" s="103">
        <f t="shared" si="128"/>
        <v>0</v>
      </c>
      <c r="AH452" s="103">
        <f t="shared" si="129"/>
        <v>0</v>
      </c>
      <c r="AI452" s="103">
        <f t="shared" si="130"/>
        <v>0</v>
      </c>
      <c r="AJ452" s="103">
        <f t="shared" si="131"/>
        <v>0</v>
      </c>
    </row>
    <row r="453" spans="4:36">
      <c r="D453" s="16" t="s">
        <v>864</v>
      </c>
      <c r="E453" s="16">
        <v>62.8316</v>
      </c>
      <c r="F453" s="16">
        <v>0</v>
      </c>
      <c r="G453" s="16">
        <v>0</v>
      </c>
      <c r="H453" s="16">
        <v>0</v>
      </c>
      <c r="I453" s="16">
        <v>0</v>
      </c>
      <c r="J453" s="16">
        <v>0</v>
      </c>
      <c r="K453" s="16">
        <v>0</v>
      </c>
      <c r="L453" s="16">
        <v>0</v>
      </c>
      <c r="M453" s="16">
        <v>0</v>
      </c>
      <c r="N453" s="16">
        <v>62.2985</v>
      </c>
      <c r="O453" s="16">
        <v>62.2985</v>
      </c>
      <c r="P453" s="16">
        <v>0</v>
      </c>
      <c r="Q453" s="16">
        <v>0</v>
      </c>
      <c r="R453" s="16">
        <v>0.4657</v>
      </c>
      <c r="S453" s="16">
        <v>0.4657</v>
      </c>
      <c r="T453" s="16">
        <v>0</v>
      </c>
      <c r="U453" s="16">
        <v>0</v>
      </c>
      <c r="V453" s="16">
        <v>0</v>
      </c>
      <c r="W453" s="16">
        <v>0</v>
      </c>
      <c r="X453" s="16">
        <v>0</v>
      </c>
      <c r="Y453" s="16">
        <v>0</v>
      </c>
      <c r="Z453" s="16">
        <v>0.0674</v>
      </c>
      <c r="AE453" s="103">
        <f t="shared" si="126"/>
        <v>4.56579218877096e-15</v>
      </c>
      <c r="AF453" s="103">
        <f t="shared" si="127"/>
        <v>0</v>
      </c>
      <c r="AG453" s="103">
        <f t="shared" si="128"/>
        <v>0</v>
      </c>
      <c r="AH453" s="103">
        <f t="shared" si="129"/>
        <v>0</v>
      </c>
      <c r="AI453" s="103">
        <f t="shared" si="130"/>
        <v>0</v>
      </c>
      <c r="AJ453" s="103">
        <f t="shared" si="131"/>
        <v>0</v>
      </c>
    </row>
    <row r="454" spans="3:58">
      <c r="C454" s="16" t="s">
        <v>368</v>
      </c>
      <c r="D454" s="16" t="s">
        <v>88</v>
      </c>
      <c r="E454" s="16">
        <v>0</v>
      </c>
      <c r="F454" s="16">
        <v>0</v>
      </c>
      <c r="G454" s="16">
        <v>0</v>
      </c>
      <c r="H454" s="16">
        <v>0</v>
      </c>
      <c r="I454" s="16">
        <v>0</v>
      </c>
      <c r="J454" s="16">
        <v>0</v>
      </c>
      <c r="K454" s="16">
        <v>0</v>
      </c>
      <c r="L454" s="16">
        <v>0</v>
      </c>
      <c r="M454" s="16">
        <v>0</v>
      </c>
      <c r="N454" s="16">
        <v>0</v>
      </c>
      <c r="O454" s="16">
        <v>0</v>
      </c>
      <c r="P454" s="16">
        <v>0</v>
      </c>
      <c r="Q454" s="16">
        <v>0</v>
      </c>
      <c r="R454" s="16">
        <v>0</v>
      </c>
      <c r="S454" s="16">
        <v>0</v>
      </c>
      <c r="T454" s="16">
        <v>0</v>
      </c>
      <c r="U454" s="16">
        <v>0</v>
      </c>
      <c r="V454" s="16">
        <v>0</v>
      </c>
      <c r="W454" s="16">
        <v>0</v>
      </c>
      <c r="X454" s="16">
        <v>0</v>
      </c>
      <c r="Y454" s="16">
        <v>0</v>
      </c>
      <c r="Z454" s="16">
        <v>0</v>
      </c>
      <c r="AE454" s="103">
        <f t="shared" si="126"/>
        <v>0</v>
      </c>
      <c r="AF454" s="103">
        <f t="shared" si="127"/>
        <v>0</v>
      </c>
      <c r="AG454" s="103">
        <f t="shared" si="128"/>
        <v>0</v>
      </c>
      <c r="AH454" s="103">
        <f t="shared" si="129"/>
        <v>0</v>
      </c>
      <c r="AI454" s="103">
        <f t="shared" si="130"/>
        <v>0</v>
      </c>
      <c r="AJ454" s="103">
        <f t="shared" si="131"/>
        <v>0</v>
      </c>
      <c r="AK454" s="16">
        <f t="shared" ref="AK454:BF454" si="137">E454-SUM(E455:E459)</f>
        <v>0</v>
      </c>
      <c r="AL454" s="16">
        <f t="shared" si="137"/>
        <v>0</v>
      </c>
      <c r="AM454" s="16">
        <f t="shared" si="137"/>
        <v>0</v>
      </c>
      <c r="AN454" s="16">
        <f t="shared" si="137"/>
        <v>0</v>
      </c>
      <c r="AO454" s="16">
        <f t="shared" si="137"/>
        <v>0</v>
      </c>
      <c r="AP454" s="16">
        <f t="shared" si="137"/>
        <v>0</v>
      </c>
      <c r="AQ454" s="16">
        <f t="shared" si="137"/>
        <v>0</v>
      </c>
      <c r="AR454" s="16">
        <f t="shared" si="137"/>
        <v>0</v>
      </c>
      <c r="AS454" s="16">
        <f t="shared" si="137"/>
        <v>0</v>
      </c>
      <c r="AT454" s="16">
        <f t="shared" si="137"/>
        <v>0</v>
      </c>
      <c r="AU454" s="16">
        <f t="shared" si="137"/>
        <v>0</v>
      </c>
      <c r="AV454" s="16">
        <f t="shared" si="137"/>
        <v>0</v>
      </c>
      <c r="AW454" s="16">
        <f t="shared" si="137"/>
        <v>0</v>
      </c>
      <c r="AX454" s="16">
        <f t="shared" si="137"/>
        <v>0</v>
      </c>
      <c r="AY454" s="16">
        <f t="shared" si="137"/>
        <v>0</v>
      </c>
      <c r="AZ454" s="16">
        <f t="shared" si="137"/>
        <v>0</v>
      </c>
      <c r="BA454" s="16">
        <f t="shared" si="137"/>
        <v>0</v>
      </c>
      <c r="BB454" s="16">
        <f t="shared" si="137"/>
        <v>0</v>
      </c>
      <c r="BC454" s="16">
        <f t="shared" si="137"/>
        <v>0</v>
      </c>
      <c r="BD454" s="16">
        <f t="shared" si="137"/>
        <v>0</v>
      </c>
      <c r="BE454" s="16">
        <f t="shared" si="137"/>
        <v>0</v>
      </c>
      <c r="BF454" s="16">
        <f t="shared" si="137"/>
        <v>0</v>
      </c>
    </row>
    <row r="455" spans="4:36">
      <c r="D455" s="16" t="s">
        <v>860</v>
      </c>
      <c r="E455" s="16">
        <v>0</v>
      </c>
      <c r="F455" s="16">
        <v>0</v>
      </c>
      <c r="G455" s="16">
        <v>0</v>
      </c>
      <c r="H455" s="16">
        <v>0</v>
      </c>
      <c r="I455" s="16">
        <v>0</v>
      </c>
      <c r="J455" s="16">
        <v>0</v>
      </c>
      <c r="K455" s="16">
        <v>0</v>
      </c>
      <c r="L455" s="16">
        <v>0</v>
      </c>
      <c r="M455" s="16">
        <v>0</v>
      </c>
      <c r="N455" s="16">
        <v>0</v>
      </c>
      <c r="O455" s="16">
        <v>0</v>
      </c>
      <c r="P455" s="16">
        <v>0</v>
      </c>
      <c r="Q455" s="16">
        <v>0</v>
      </c>
      <c r="R455" s="16">
        <v>0</v>
      </c>
      <c r="S455" s="16">
        <v>0</v>
      </c>
      <c r="T455" s="16">
        <v>0</v>
      </c>
      <c r="U455" s="16">
        <v>0</v>
      </c>
      <c r="V455" s="16">
        <v>0</v>
      </c>
      <c r="W455" s="16">
        <v>0</v>
      </c>
      <c r="X455" s="16">
        <v>0</v>
      </c>
      <c r="Y455" s="16">
        <v>0</v>
      </c>
      <c r="Z455" s="16">
        <v>0</v>
      </c>
      <c r="AE455" s="103">
        <f t="shared" si="126"/>
        <v>0</v>
      </c>
      <c r="AF455" s="103">
        <f t="shared" si="127"/>
        <v>0</v>
      </c>
      <c r="AG455" s="103">
        <f t="shared" si="128"/>
        <v>0</v>
      </c>
      <c r="AH455" s="103">
        <f t="shared" si="129"/>
        <v>0</v>
      </c>
      <c r="AI455" s="103">
        <f t="shared" si="130"/>
        <v>0</v>
      </c>
      <c r="AJ455" s="103">
        <f t="shared" si="131"/>
        <v>0</v>
      </c>
    </row>
    <row r="456" spans="4:36">
      <c r="D456" s="16" t="s">
        <v>861</v>
      </c>
      <c r="E456" s="16">
        <v>0</v>
      </c>
      <c r="F456" s="16">
        <v>0</v>
      </c>
      <c r="G456" s="16">
        <v>0</v>
      </c>
      <c r="H456" s="16">
        <v>0</v>
      </c>
      <c r="I456" s="16">
        <v>0</v>
      </c>
      <c r="J456" s="16">
        <v>0</v>
      </c>
      <c r="K456" s="16">
        <v>0</v>
      </c>
      <c r="L456" s="16">
        <v>0</v>
      </c>
      <c r="M456" s="16">
        <v>0</v>
      </c>
      <c r="N456" s="16">
        <v>0</v>
      </c>
      <c r="O456" s="16">
        <v>0</v>
      </c>
      <c r="P456" s="16">
        <v>0</v>
      </c>
      <c r="Q456" s="16">
        <v>0</v>
      </c>
      <c r="R456" s="16">
        <v>0</v>
      </c>
      <c r="S456" s="16">
        <v>0</v>
      </c>
      <c r="T456" s="16">
        <v>0</v>
      </c>
      <c r="U456" s="16">
        <v>0</v>
      </c>
      <c r="V456" s="16">
        <v>0</v>
      </c>
      <c r="W456" s="16">
        <v>0</v>
      </c>
      <c r="X456" s="16">
        <v>0</v>
      </c>
      <c r="Y456" s="16">
        <v>0</v>
      </c>
      <c r="Z456" s="16">
        <v>0</v>
      </c>
      <c r="AE456" s="103">
        <f t="shared" si="126"/>
        <v>0</v>
      </c>
      <c r="AF456" s="103">
        <f t="shared" si="127"/>
        <v>0</v>
      </c>
      <c r="AG456" s="103">
        <f t="shared" si="128"/>
        <v>0</v>
      </c>
      <c r="AH456" s="103">
        <f t="shared" si="129"/>
        <v>0</v>
      </c>
      <c r="AI456" s="103">
        <f t="shared" si="130"/>
        <v>0</v>
      </c>
      <c r="AJ456" s="103">
        <f t="shared" si="131"/>
        <v>0</v>
      </c>
    </row>
    <row r="457" spans="4:36">
      <c r="D457" s="16" t="s">
        <v>862</v>
      </c>
      <c r="E457" s="16">
        <v>0</v>
      </c>
      <c r="F457" s="16">
        <v>0</v>
      </c>
      <c r="G457" s="16">
        <v>0</v>
      </c>
      <c r="H457" s="16">
        <v>0</v>
      </c>
      <c r="I457" s="16">
        <v>0</v>
      </c>
      <c r="J457" s="16">
        <v>0</v>
      </c>
      <c r="K457" s="16">
        <v>0</v>
      </c>
      <c r="L457" s="16">
        <v>0</v>
      </c>
      <c r="M457" s="16">
        <v>0</v>
      </c>
      <c r="N457" s="16">
        <v>0</v>
      </c>
      <c r="O457" s="16">
        <v>0</v>
      </c>
      <c r="P457" s="16">
        <v>0</v>
      </c>
      <c r="Q457" s="16">
        <v>0</v>
      </c>
      <c r="R457" s="16">
        <v>0</v>
      </c>
      <c r="S457" s="16">
        <v>0</v>
      </c>
      <c r="T457" s="16">
        <v>0</v>
      </c>
      <c r="U457" s="16">
        <v>0</v>
      </c>
      <c r="V457" s="16">
        <v>0</v>
      </c>
      <c r="W457" s="16">
        <v>0</v>
      </c>
      <c r="X457" s="16">
        <v>0</v>
      </c>
      <c r="Y457" s="16">
        <v>0</v>
      </c>
      <c r="Z457" s="16">
        <v>0</v>
      </c>
      <c r="AE457" s="103">
        <f t="shared" si="126"/>
        <v>0</v>
      </c>
      <c r="AF457" s="103">
        <f t="shared" si="127"/>
        <v>0</v>
      </c>
      <c r="AG457" s="103">
        <f t="shared" si="128"/>
        <v>0</v>
      </c>
      <c r="AH457" s="103">
        <f t="shared" si="129"/>
        <v>0</v>
      </c>
      <c r="AI457" s="103">
        <f t="shared" si="130"/>
        <v>0</v>
      </c>
      <c r="AJ457" s="103">
        <f t="shared" si="131"/>
        <v>0</v>
      </c>
    </row>
    <row r="458" spans="4:36">
      <c r="D458" s="16" t="s">
        <v>863</v>
      </c>
      <c r="E458" s="16">
        <v>0</v>
      </c>
      <c r="F458" s="16">
        <v>0</v>
      </c>
      <c r="G458" s="16">
        <v>0</v>
      </c>
      <c r="H458" s="16">
        <v>0</v>
      </c>
      <c r="I458" s="16">
        <v>0</v>
      </c>
      <c r="J458" s="16">
        <v>0</v>
      </c>
      <c r="K458" s="16">
        <v>0</v>
      </c>
      <c r="L458" s="16">
        <v>0</v>
      </c>
      <c r="M458" s="16">
        <v>0</v>
      </c>
      <c r="N458" s="16">
        <v>0</v>
      </c>
      <c r="O458" s="16">
        <v>0</v>
      </c>
      <c r="P458" s="16">
        <v>0</v>
      </c>
      <c r="Q458" s="16">
        <v>0</v>
      </c>
      <c r="R458" s="16">
        <v>0</v>
      </c>
      <c r="S458" s="16">
        <v>0</v>
      </c>
      <c r="T458" s="16">
        <v>0</v>
      </c>
      <c r="U458" s="16">
        <v>0</v>
      </c>
      <c r="V458" s="16">
        <v>0</v>
      </c>
      <c r="W458" s="16">
        <v>0</v>
      </c>
      <c r="X458" s="16">
        <v>0</v>
      </c>
      <c r="Y458" s="16">
        <v>0</v>
      </c>
      <c r="Z458" s="16">
        <v>0</v>
      </c>
      <c r="AE458" s="103">
        <f t="shared" si="126"/>
        <v>0</v>
      </c>
      <c r="AF458" s="103">
        <f t="shared" si="127"/>
        <v>0</v>
      </c>
      <c r="AG458" s="103">
        <f t="shared" si="128"/>
        <v>0</v>
      </c>
      <c r="AH458" s="103">
        <f t="shared" si="129"/>
        <v>0</v>
      </c>
      <c r="AI458" s="103">
        <f t="shared" si="130"/>
        <v>0</v>
      </c>
      <c r="AJ458" s="103">
        <f t="shared" si="131"/>
        <v>0</v>
      </c>
    </row>
    <row r="459" spans="4:36">
      <c r="D459" s="16" t="s">
        <v>864</v>
      </c>
      <c r="E459" s="16">
        <v>0</v>
      </c>
      <c r="F459" s="16">
        <v>0</v>
      </c>
      <c r="G459" s="16">
        <v>0</v>
      </c>
      <c r="H459" s="16">
        <v>0</v>
      </c>
      <c r="I459" s="16">
        <v>0</v>
      </c>
      <c r="J459" s="16">
        <v>0</v>
      </c>
      <c r="K459" s="16">
        <v>0</v>
      </c>
      <c r="L459" s="16">
        <v>0</v>
      </c>
      <c r="M459" s="16">
        <v>0</v>
      </c>
      <c r="N459" s="16">
        <v>0</v>
      </c>
      <c r="O459" s="16">
        <v>0</v>
      </c>
      <c r="P459" s="16">
        <v>0</v>
      </c>
      <c r="Q459" s="16">
        <v>0</v>
      </c>
      <c r="R459" s="16">
        <v>0</v>
      </c>
      <c r="S459" s="16">
        <v>0</v>
      </c>
      <c r="T459" s="16">
        <v>0</v>
      </c>
      <c r="U459" s="16">
        <v>0</v>
      </c>
      <c r="V459" s="16">
        <v>0</v>
      </c>
      <c r="W459" s="16">
        <v>0</v>
      </c>
      <c r="X459" s="16">
        <v>0</v>
      </c>
      <c r="Y459" s="16">
        <v>0</v>
      </c>
      <c r="Z459" s="16">
        <v>0</v>
      </c>
      <c r="AE459" s="103">
        <f t="shared" si="126"/>
        <v>0</v>
      </c>
      <c r="AF459" s="103">
        <f t="shared" si="127"/>
        <v>0</v>
      </c>
      <c r="AG459" s="103">
        <f t="shared" si="128"/>
        <v>0</v>
      </c>
      <c r="AH459" s="103">
        <f t="shared" si="129"/>
        <v>0</v>
      </c>
      <c r="AI459" s="103">
        <f t="shared" si="130"/>
        <v>0</v>
      </c>
      <c r="AJ459" s="103">
        <f t="shared" si="131"/>
        <v>0</v>
      </c>
    </row>
    <row r="460" spans="1:80">
      <c r="A460" s="16" t="s">
        <v>881</v>
      </c>
      <c r="B460" s="16">
        <v>64988.1554</v>
      </c>
      <c r="C460" s="16" t="s">
        <v>88</v>
      </c>
      <c r="D460" s="16" t="s">
        <v>88</v>
      </c>
      <c r="E460" s="16">
        <v>14865.8989</v>
      </c>
      <c r="F460" s="16">
        <v>10780.3984</v>
      </c>
      <c r="G460" s="16">
        <v>10247.5235</v>
      </c>
      <c r="H460" s="16">
        <v>532.8749</v>
      </c>
      <c r="I460" s="16">
        <v>6.2536</v>
      </c>
      <c r="J460" s="16">
        <v>749.8828</v>
      </c>
      <c r="K460" s="16">
        <v>481.2791</v>
      </c>
      <c r="L460" s="16">
        <v>9.3374</v>
      </c>
      <c r="M460" s="16">
        <v>259.2663</v>
      </c>
      <c r="N460" s="16">
        <v>2472.1425</v>
      </c>
      <c r="O460" s="16">
        <v>2472.1425</v>
      </c>
      <c r="P460" s="16">
        <v>0</v>
      </c>
      <c r="Q460" s="16">
        <v>403.9868</v>
      </c>
      <c r="R460" s="16">
        <v>406.3563</v>
      </c>
      <c r="S460" s="16">
        <v>314.9803</v>
      </c>
      <c r="T460" s="16">
        <v>30.5723</v>
      </c>
      <c r="U460" s="16">
        <v>60.8037</v>
      </c>
      <c r="V460" s="16">
        <v>46.8785</v>
      </c>
      <c r="W460" s="16">
        <v>42.9282</v>
      </c>
      <c r="X460" s="16">
        <v>2.2978</v>
      </c>
      <c r="Y460" s="16">
        <v>1.6525</v>
      </c>
      <c r="Z460" s="16">
        <v>0</v>
      </c>
      <c r="AB460" s="101">
        <f>(F460+K460+L460)/B460</f>
        <v>0.173431832779793</v>
      </c>
      <c r="AE460" s="103">
        <f t="shared" si="126"/>
        <v>0</v>
      </c>
      <c r="AF460" s="103">
        <f t="shared" si="127"/>
        <v>0</v>
      </c>
      <c r="AG460" s="103">
        <f t="shared" si="128"/>
        <v>0</v>
      </c>
      <c r="AH460" s="103">
        <f t="shared" si="129"/>
        <v>0</v>
      </c>
      <c r="AI460" s="103">
        <f t="shared" si="130"/>
        <v>0</v>
      </c>
      <c r="AJ460" s="103">
        <f t="shared" si="131"/>
        <v>5.55111512312578e-15</v>
      </c>
      <c r="AK460" s="16">
        <f t="shared" ref="AK460:BF460" si="138">E460-SUM(E461:E465)</f>
        <v>0</v>
      </c>
      <c r="AL460" s="16">
        <f t="shared" si="138"/>
        <v>0</v>
      </c>
      <c r="AM460" s="16">
        <f t="shared" si="138"/>
        <v>2.00088834390044e-11</v>
      </c>
      <c r="AN460" s="16">
        <f t="shared" si="138"/>
        <v>0</v>
      </c>
      <c r="AO460" s="16">
        <f t="shared" si="138"/>
        <v>0</v>
      </c>
      <c r="AP460" s="16">
        <f t="shared" si="138"/>
        <v>0</v>
      </c>
      <c r="AQ460" s="16">
        <f t="shared" si="138"/>
        <v>0</v>
      </c>
      <c r="AR460" s="16">
        <f t="shared" si="138"/>
        <v>0</v>
      </c>
      <c r="AS460" s="16">
        <f t="shared" si="138"/>
        <v>0</v>
      </c>
      <c r="AT460" s="16">
        <f t="shared" si="138"/>
        <v>0</v>
      </c>
      <c r="AU460" s="16">
        <f t="shared" si="138"/>
        <v>0</v>
      </c>
      <c r="AV460" s="16">
        <f t="shared" si="138"/>
        <v>0</v>
      </c>
      <c r="AW460" s="16">
        <f t="shared" si="138"/>
        <v>0</v>
      </c>
      <c r="AX460" s="16">
        <f t="shared" si="138"/>
        <v>0</v>
      </c>
      <c r="AY460" s="16">
        <f t="shared" si="138"/>
        <v>0</v>
      </c>
      <c r="AZ460" s="16">
        <f t="shared" si="138"/>
        <v>0</v>
      </c>
      <c r="BA460" s="16">
        <f t="shared" si="138"/>
        <v>0</v>
      </c>
      <c r="BB460" s="16">
        <f t="shared" si="138"/>
        <v>0</v>
      </c>
      <c r="BC460" s="16">
        <f t="shared" si="138"/>
        <v>0</v>
      </c>
      <c r="BD460" s="16">
        <f t="shared" si="138"/>
        <v>0</v>
      </c>
      <c r="BE460" s="16">
        <f t="shared" si="138"/>
        <v>0</v>
      </c>
      <c r="BF460" s="16">
        <f t="shared" si="138"/>
        <v>0</v>
      </c>
      <c r="BG460" s="104">
        <f t="shared" ref="BG460:CB460" si="139">E460-E466-E472-E478-E484</f>
        <v>0</v>
      </c>
      <c r="BH460" s="104">
        <f t="shared" si="139"/>
        <v>1.09139364212751e-11</v>
      </c>
      <c r="BI460" s="104">
        <f t="shared" si="139"/>
        <v>2.00088834390044e-11</v>
      </c>
      <c r="BJ460" s="104">
        <f t="shared" si="139"/>
        <v>0</v>
      </c>
      <c r="BK460" s="104">
        <f t="shared" si="139"/>
        <v>0</v>
      </c>
      <c r="BL460" s="104">
        <f t="shared" si="139"/>
        <v>0</v>
      </c>
      <c r="BM460" s="104">
        <f t="shared" si="139"/>
        <v>0</v>
      </c>
      <c r="BN460" s="104">
        <f t="shared" si="139"/>
        <v>2.04281036531029e-14</v>
      </c>
      <c r="BO460" s="104">
        <f t="shared" si="139"/>
        <v>0</v>
      </c>
      <c r="BP460" s="104">
        <f t="shared" si="139"/>
        <v>0</v>
      </c>
      <c r="BQ460" s="104">
        <f t="shared" si="139"/>
        <v>0</v>
      </c>
      <c r="BR460" s="104">
        <f t="shared" si="139"/>
        <v>0</v>
      </c>
      <c r="BS460" s="104">
        <f t="shared" si="139"/>
        <v>0</v>
      </c>
      <c r="BT460" s="104">
        <f t="shared" si="139"/>
        <v>0</v>
      </c>
      <c r="BU460" s="104">
        <f t="shared" si="139"/>
        <v>0</v>
      </c>
      <c r="BV460" s="104">
        <f t="shared" si="139"/>
        <v>0</v>
      </c>
      <c r="BW460" s="104">
        <f t="shared" si="139"/>
        <v>0</v>
      </c>
      <c r="BX460" s="104">
        <f t="shared" si="139"/>
        <v>0</v>
      </c>
      <c r="BY460" s="104">
        <f t="shared" si="139"/>
        <v>0</v>
      </c>
      <c r="BZ460" s="104">
        <f t="shared" si="139"/>
        <v>0</v>
      </c>
      <c r="CA460" s="104">
        <f t="shared" si="139"/>
        <v>0</v>
      </c>
      <c r="CB460" s="104">
        <f t="shared" si="139"/>
        <v>0</v>
      </c>
    </row>
    <row r="461" spans="4:36">
      <c r="D461" s="16" t="s">
        <v>860</v>
      </c>
      <c r="E461" s="16">
        <v>900.9573</v>
      </c>
      <c r="F461" s="16">
        <v>647.1623</v>
      </c>
      <c r="G461" s="16">
        <v>646.8136</v>
      </c>
      <c r="H461" s="16">
        <v>0.3487</v>
      </c>
      <c r="I461" s="16">
        <v>3.5408</v>
      </c>
      <c r="J461" s="16">
        <v>7.2078</v>
      </c>
      <c r="K461" s="16">
        <v>0</v>
      </c>
      <c r="L461" s="16">
        <v>5.7448</v>
      </c>
      <c r="M461" s="16">
        <v>1.463</v>
      </c>
      <c r="N461" s="16">
        <v>142.7179</v>
      </c>
      <c r="O461" s="16">
        <v>142.7179</v>
      </c>
      <c r="P461" s="16">
        <v>0</v>
      </c>
      <c r="Q461" s="16">
        <v>0</v>
      </c>
      <c r="R461" s="16">
        <v>100.3285</v>
      </c>
      <c r="S461" s="16">
        <v>94.2077999999999</v>
      </c>
      <c r="T461" s="16">
        <v>6.1207</v>
      </c>
      <c r="U461" s="16">
        <v>0</v>
      </c>
      <c r="V461" s="16">
        <v>0</v>
      </c>
      <c r="W461" s="16">
        <v>0</v>
      </c>
      <c r="X461" s="16">
        <v>0</v>
      </c>
      <c r="Y461" s="16">
        <v>0</v>
      </c>
      <c r="Z461" s="16">
        <v>0</v>
      </c>
      <c r="AE461" s="103">
        <f t="shared" si="126"/>
        <v>9.9475983006414e-14</v>
      </c>
      <c r="AF461" s="103">
        <f t="shared" si="127"/>
        <v>7.99360577730113e-15</v>
      </c>
      <c r="AG461" s="103">
        <f t="shared" si="128"/>
        <v>0</v>
      </c>
      <c r="AH461" s="103">
        <f t="shared" si="129"/>
        <v>0</v>
      </c>
      <c r="AI461" s="103">
        <f t="shared" si="130"/>
        <v>9.85878045867139e-14</v>
      </c>
      <c r="AJ461" s="103">
        <f t="shared" si="131"/>
        <v>0</v>
      </c>
    </row>
    <row r="462" spans="4:36">
      <c r="D462" s="16" t="s">
        <v>861</v>
      </c>
      <c r="E462" s="16">
        <v>0</v>
      </c>
      <c r="F462" s="16">
        <v>0</v>
      </c>
      <c r="G462" s="16">
        <v>0</v>
      </c>
      <c r="H462" s="16">
        <v>0</v>
      </c>
      <c r="I462" s="16">
        <v>0</v>
      </c>
      <c r="J462" s="16">
        <v>0</v>
      </c>
      <c r="K462" s="16">
        <v>0</v>
      </c>
      <c r="L462" s="16">
        <v>0</v>
      </c>
      <c r="M462" s="16">
        <v>0</v>
      </c>
      <c r="N462" s="16">
        <v>0</v>
      </c>
      <c r="O462" s="16">
        <v>0</v>
      </c>
      <c r="P462" s="16">
        <v>0</v>
      </c>
      <c r="Q462" s="16">
        <v>0</v>
      </c>
      <c r="R462" s="16">
        <v>0</v>
      </c>
      <c r="S462" s="16">
        <v>0</v>
      </c>
      <c r="T462" s="16">
        <v>0</v>
      </c>
      <c r="U462" s="16">
        <v>0</v>
      </c>
      <c r="V462" s="16">
        <v>0</v>
      </c>
      <c r="W462" s="16">
        <v>0</v>
      </c>
      <c r="X462" s="16">
        <v>0</v>
      </c>
      <c r="Y462" s="16">
        <v>0</v>
      </c>
      <c r="Z462" s="16">
        <v>0</v>
      </c>
      <c r="AE462" s="103">
        <f t="shared" si="126"/>
        <v>0</v>
      </c>
      <c r="AF462" s="103">
        <f t="shared" si="127"/>
        <v>0</v>
      </c>
      <c r="AG462" s="103">
        <f t="shared" si="128"/>
        <v>0</v>
      </c>
      <c r="AH462" s="103">
        <f t="shared" si="129"/>
        <v>0</v>
      </c>
      <c r="AI462" s="103">
        <f t="shared" si="130"/>
        <v>0</v>
      </c>
      <c r="AJ462" s="103">
        <f t="shared" si="131"/>
        <v>0</v>
      </c>
    </row>
    <row r="463" spans="4:36">
      <c r="D463" s="16" t="s">
        <v>862</v>
      </c>
      <c r="E463" s="16">
        <v>0</v>
      </c>
      <c r="F463" s="16">
        <v>0</v>
      </c>
      <c r="G463" s="16">
        <v>0</v>
      </c>
      <c r="H463" s="16">
        <v>0</v>
      </c>
      <c r="I463" s="16">
        <v>0</v>
      </c>
      <c r="J463" s="16">
        <v>0</v>
      </c>
      <c r="K463" s="16">
        <v>0</v>
      </c>
      <c r="L463" s="16">
        <v>0</v>
      </c>
      <c r="M463" s="16">
        <v>0</v>
      </c>
      <c r="N463" s="16">
        <v>0</v>
      </c>
      <c r="O463" s="16">
        <v>0</v>
      </c>
      <c r="P463" s="16">
        <v>0</v>
      </c>
      <c r="Q463" s="16">
        <v>0</v>
      </c>
      <c r="R463" s="16">
        <v>0</v>
      </c>
      <c r="S463" s="16">
        <v>0</v>
      </c>
      <c r="T463" s="16">
        <v>0</v>
      </c>
      <c r="U463" s="16">
        <v>0</v>
      </c>
      <c r="V463" s="16">
        <v>0</v>
      </c>
      <c r="W463" s="16">
        <v>0</v>
      </c>
      <c r="X463" s="16">
        <v>0</v>
      </c>
      <c r="Y463" s="16">
        <v>0</v>
      </c>
      <c r="Z463" s="16">
        <v>0</v>
      </c>
      <c r="AE463" s="103">
        <f t="shared" si="126"/>
        <v>0</v>
      </c>
      <c r="AF463" s="103">
        <f t="shared" si="127"/>
        <v>0</v>
      </c>
      <c r="AG463" s="103">
        <f t="shared" si="128"/>
        <v>0</v>
      </c>
      <c r="AH463" s="103">
        <f t="shared" si="129"/>
        <v>0</v>
      </c>
      <c r="AI463" s="103">
        <f t="shared" si="130"/>
        <v>0</v>
      </c>
      <c r="AJ463" s="103">
        <f t="shared" si="131"/>
        <v>0</v>
      </c>
    </row>
    <row r="464" spans="4:36">
      <c r="D464" s="16" t="s">
        <v>863</v>
      </c>
      <c r="E464" s="16">
        <v>0</v>
      </c>
      <c r="F464" s="16">
        <v>0</v>
      </c>
      <c r="G464" s="16">
        <v>0</v>
      </c>
      <c r="H464" s="16">
        <v>0</v>
      </c>
      <c r="I464" s="16">
        <v>0</v>
      </c>
      <c r="J464" s="16">
        <v>0</v>
      </c>
      <c r="K464" s="16">
        <v>0</v>
      </c>
      <c r="L464" s="16">
        <v>0</v>
      </c>
      <c r="M464" s="16">
        <v>0</v>
      </c>
      <c r="N464" s="16">
        <v>0</v>
      </c>
      <c r="O464" s="16">
        <v>0</v>
      </c>
      <c r="P464" s="16">
        <v>0</v>
      </c>
      <c r="Q464" s="16">
        <v>0</v>
      </c>
      <c r="R464" s="16">
        <v>0</v>
      </c>
      <c r="S464" s="16">
        <v>0</v>
      </c>
      <c r="T464" s="16">
        <v>0</v>
      </c>
      <c r="U464" s="16">
        <v>0</v>
      </c>
      <c r="V464" s="16">
        <v>0</v>
      </c>
      <c r="W464" s="16">
        <v>0</v>
      </c>
      <c r="X464" s="16">
        <v>0</v>
      </c>
      <c r="Y464" s="16">
        <v>0</v>
      </c>
      <c r="Z464" s="16">
        <v>0</v>
      </c>
      <c r="AE464" s="103">
        <f t="shared" si="126"/>
        <v>0</v>
      </c>
      <c r="AF464" s="103">
        <f t="shared" si="127"/>
        <v>0</v>
      </c>
      <c r="AG464" s="103">
        <f t="shared" si="128"/>
        <v>0</v>
      </c>
      <c r="AH464" s="103">
        <f t="shared" si="129"/>
        <v>0</v>
      </c>
      <c r="AI464" s="103">
        <f t="shared" si="130"/>
        <v>0</v>
      </c>
      <c r="AJ464" s="103">
        <f t="shared" si="131"/>
        <v>0</v>
      </c>
    </row>
    <row r="465" spans="4:36">
      <c r="D465" s="16" t="s">
        <v>864</v>
      </c>
      <c r="E465" s="16">
        <v>13964.9416</v>
      </c>
      <c r="F465" s="16">
        <v>10133.2361</v>
      </c>
      <c r="G465" s="16">
        <v>9600.70989999998</v>
      </c>
      <c r="H465" s="16">
        <v>532.5262</v>
      </c>
      <c r="I465" s="16">
        <v>2.7128</v>
      </c>
      <c r="J465" s="16">
        <v>742.675</v>
      </c>
      <c r="K465" s="16">
        <v>481.2791</v>
      </c>
      <c r="L465" s="16">
        <v>3.5926</v>
      </c>
      <c r="M465" s="16">
        <v>257.8033</v>
      </c>
      <c r="N465" s="16">
        <v>2329.4246</v>
      </c>
      <c r="O465" s="16">
        <v>2329.4246</v>
      </c>
      <c r="P465" s="16">
        <v>0</v>
      </c>
      <c r="Q465" s="16">
        <v>403.9868</v>
      </c>
      <c r="R465" s="16">
        <v>306.0278</v>
      </c>
      <c r="S465" s="16">
        <v>220.7725</v>
      </c>
      <c r="T465" s="16">
        <v>24.4516</v>
      </c>
      <c r="U465" s="16">
        <v>60.8037</v>
      </c>
      <c r="V465" s="16">
        <v>46.8785</v>
      </c>
      <c r="W465" s="16">
        <v>42.9282</v>
      </c>
      <c r="X465" s="16">
        <v>2.2978</v>
      </c>
      <c r="Y465" s="16">
        <v>1.6525</v>
      </c>
      <c r="Z465" s="16">
        <v>0</v>
      </c>
      <c r="AE465" s="103">
        <f t="shared" si="126"/>
        <v>6.82121026329696e-13</v>
      </c>
      <c r="AF465" s="103">
        <f t="shared" si="127"/>
        <v>2.02362571144477e-11</v>
      </c>
      <c r="AG465" s="103">
        <f t="shared" si="128"/>
        <v>0</v>
      </c>
      <c r="AH465" s="103">
        <f t="shared" si="129"/>
        <v>0</v>
      </c>
      <c r="AI465" s="103">
        <f t="shared" si="130"/>
        <v>0</v>
      </c>
      <c r="AJ465" s="103">
        <f t="shared" si="131"/>
        <v>5.55111512312578e-15</v>
      </c>
    </row>
    <row r="466" spans="3:58">
      <c r="C466" s="16" t="s">
        <v>865</v>
      </c>
      <c r="D466" s="16" t="s">
        <v>88</v>
      </c>
      <c r="E466" s="16">
        <v>1581.2095</v>
      </c>
      <c r="F466" s="16">
        <v>844.9928</v>
      </c>
      <c r="G466" s="16">
        <v>844.9928</v>
      </c>
      <c r="H466" s="16">
        <v>0</v>
      </c>
      <c r="I466" s="16">
        <v>0</v>
      </c>
      <c r="J466" s="16">
        <v>353.1546</v>
      </c>
      <c r="K466" s="16">
        <v>340.5588</v>
      </c>
      <c r="L466" s="16">
        <v>6.05459999999999</v>
      </c>
      <c r="M466" s="16">
        <v>6.5412</v>
      </c>
      <c r="N466" s="16">
        <v>246.8288</v>
      </c>
      <c r="O466" s="16">
        <v>246.8288</v>
      </c>
      <c r="P466" s="16">
        <v>0</v>
      </c>
      <c r="Q466" s="16">
        <v>0</v>
      </c>
      <c r="R466" s="16">
        <v>127.9385</v>
      </c>
      <c r="S466" s="16">
        <v>127.4927</v>
      </c>
      <c r="T466" s="16">
        <v>0</v>
      </c>
      <c r="U466" s="16">
        <v>0.4458</v>
      </c>
      <c r="V466" s="16">
        <v>8.2948</v>
      </c>
      <c r="W466" s="16">
        <v>8.2948</v>
      </c>
      <c r="X466" s="16">
        <v>0</v>
      </c>
      <c r="Y466" s="16">
        <v>0</v>
      </c>
      <c r="Z466" s="16">
        <v>0</v>
      </c>
      <c r="AE466" s="103">
        <f t="shared" si="126"/>
        <v>-7.63833440942108e-14</v>
      </c>
      <c r="AF466" s="103">
        <f t="shared" si="127"/>
        <v>0</v>
      </c>
      <c r="AG466" s="103">
        <f t="shared" si="128"/>
        <v>7.105427357601e-15</v>
      </c>
      <c r="AH466" s="103">
        <f t="shared" si="129"/>
        <v>0</v>
      </c>
      <c r="AI466" s="103">
        <f t="shared" si="130"/>
        <v>5.55111512312578e-15</v>
      </c>
      <c r="AJ466" s="103">
        <f t="shared" si="131"/>
        <v>0</v>
      </c>
      <c r="AK466" s="16">
        <f t="shared" ref="AK466:BF466" si="140">E466-SUM(E467:E471)</f>
        <v>0</v>
      </c>
      <c r="AL466" s="16">
        <f t="shared" si="140"/>
        <v>0</v>
      </c>
      <c r="AM466" s="16">
        <f t="shared" si="140"/>
        <v>0</v>
      </c>
      <c r="AN466" s="16">
        <f t="shared" si="140"/>
        <v>0</v>
      </c>
      <c r="AO466" s="16">
        <f t="shared" si="140"/>
        <v>0</v>
      </c>
      <c r="AP466" s="16">
        <f t="shared" si="140"/>
        <v>0</v>
      </c>
      <c r="AQ466" s="16">
        <f t="shared" si="140"/>
        <v>0</v>
      </c>
      <c r="AR466" s="16">
        <f t="shared" si="140"/>
        <v>0</v>
      </c>
      <c r="AS466" s="16">
        <f t="shared" si="140"/>
        <v>0</v>
      </c>
      <c r="AT466" s="16">
        <f t="shared" si="140"/>
        <v>0</v>
      </c>
      <c r="AU466" s="16">
        <f t="shared" si="140"/>
        <v>0</v>
      </c>
      <c r="AV466" s="16">
        <f t="shared" si="140"/>
        <v>0</v>
      </c>
      <c r="AW466" s="16">
        <f t="shared" si="140"/>
        <v>0</v>
      </c>
      <c r="AX466" s="16">
        <f t="shared" si="140"/>
        <v>1.13686837721616e-13</v>
      </c>
      <c r="AY466" s="16">
        <f t="shared" si="140"/>
        <v>0</v>
      </c>
      <c r="AZ466" s="16">
        <f t="shared" si="140"/>
        <v>0</v>
      </c>
      <c r="BA466" s="16">
        <f t="shared" si="140"/>
        <v>0</v>
      </c>
      <c r="BB466" s="16">
        <f t="shared" si="140"/>
        <v>0</v>
      </c>
      <c r="BC466" s="16">
        <f t="shared" si="140"/>
        <v>0</v>
      </c>
      <c r="BD466" s="16">
        <f t="shared" si="140"/>
        <v>0</v>
      </c>
      <c r="BE466" s="16">
        <f t="shared" si="140"/>
        <v>0</v>
      </c>
      <c r="BF466" s="16">
        <f t="shared" si="140"/>
        <v>0</v>
      </c>
    </row>
    <row r="467" spans="4:36">
      <c r="D467" s="16" t="s">
        <v>860</v>
      </c>
      <c r="E467" s="16">
        <v>628.7079</v>
      </c>
      <c r="F467" s="16">
        <v>402.0136</v>
      </c>
      <c r="G467" s="16">
        <v>402.0136</v>
      </c>
      <c r="H467" s="16">
        <v>0</v>
      </c>
      <c r="I467" s="16">
        <v>0</v>
      </c>
      <c r="J467" s="16">
        <v>7.2078</v>
      </c>
      <c r="K467" s="16">
        <v>0</v>
      </c>
      <c r="L467" s="16">
        <v>5.7448</v>
      </c>
      <c r="M467" s="16">
        <v>1.463</v>
      </c>
      <c r="N467" s="16">
        <v>125.3954</v>
      </c>
      <c r="O467" s="16">
        <v>125.3954</v>
      </c>
      <c r="P467" s="16">
        <v>0</v>
      </c>
      <c r="Q467" s="16">
        <v>0</v>
      </c>
      <c r="R467" s="16">
        <v>94.0910999999999</v>
      </c>
      <c r="S467" s="16">
        <v>94.0910999999999</v>
      </c>
      <c r="T467" s="16">
        <v>0</v>
      </c>
      <c r="U467" s="16">
        <v>0</v>
      </c>
      <c r="V467" s="16">
        <v>0</v>
      </c>
      <c r="W467" s="16">
        <v>0</v>
      </c>
      <c r="X467" s="16">
        <v>0</v>
      </c>
      <c r="Y467" s="16">
        <v>0</v>
      </c>
      <c r="Z467" s="16">
        <v>0</v>
      </c>
      <c r="AE467" s="103">
        <f t="shared" si="126"/>
        <v>1.13686837721616e-13</v>
      </c>
      <c r="AF467" s="103">
        <f t="shared" si="127"/>
        <v>0</v>
      </c>
      <c r="AG467" s="103">
        <f t="shared" si="128"/>
        <v>0</v>
      </c>
      <c r="AH467" s="103">
        <f t="shared" si="129"/>
        <v>0</v>
      </c>
      <c r="AI467" s="103">
        <f t="shared" si="130"/>
        <v>0</v>
      </c>
      <c r="AJ467" s="103">
        <f t="shared" si="131"/>
        <v>0</v>
      </c>
    </row>
    <row r="468" spans="4:36">
      <c r="D468" s="16" t="s">
        <v>861</v>
      </c>
      <c r="E468" s="16">
        <v>0</v>
      </c>
      <c r="F468" s="16">
        <v>0</v>
      </c>
      <c r="G468" s="16">
        <v>0</v>
      </c>
      <c r="H468" s="16">
        <v>0</v>
      </c>
      <c r="I468" s="16">
        <v>0</v>
      </c>
      <c r="J468" s="16">
        <v>0</v>
      </c>
      <c r="K468" s="16">
        <v>0</v>
      </c>
      <c r="L468" s="16">
        <v>0</v>
      </c>
      <c r="M468" s="16">
        <v>0</v>
      </c>
      <c r="N468" s="16">
        <v>0</v>
      </c>
      <c r="O468" s="16">
        <v>0</v>
      </c>
      <c r="P468" s="16">
        <v>0</v>
      </c>
      <c r="Q468" s="16">
        <v>0</v>
      </c>
      <c r="R468" s="16">
        <v>0</v>
      </c>
      <c r="S468" s="16">
        <v>0</v>
      </c>
      <c r="T468" s="16">
        <v>0</v>
      </c>
      <c r="U468" s="16">
        <v>0</v>
      </c>
      <c r="V468" s="16">
        <v>0</v>
      </c>
      <c r="W468" s="16">
        <v>0</v>
      </c>
      <c r="X468" s="16">
        <v>0</v>
      </c>
      <c r="Y468" s="16">
        <v>0</v>
      </c>
      <c r="Z468" s="16">
        <v>0</v>
      </c>
      <c r="AE468" s="103">
        <f t="shared" si="126"/>
        <v>0</v>
      </c>
      <c r="AF468" s="103">
        <f t="shared" si="127"/>
        <v>0</v>
      </c>
      <c r="AG468" s="103">
        <f t="shared" si="128"/>
        <v>0</v>
      </c>
      <c r="AH468" s="103">
        <f t="shared" si="129"/>
        <v>0</v>
      </c>
      <c r="AI468" s="103">
        <f t="shared" si="130"/>
        <v>0</v>
      </c>
      <c r="AJ468" s="103">
        <f t="shared" si="131"/>
        <v>0</v>
      </c>
    </row>
    <row r="469" spans="4:36">
      <c r="D469" s="16" t="s">
        <v>862</v>
      </c>
      <c r="E469" s="16">
        <v>0</v>
      </c>
      <c r="F469" s="16">
        <v>0</v>
      </c>
      <c r="G469" s="16">
        <v>0</v>
      </c>
      <c r="H469" s="16">
        <v>0</v>
      </c>
      <c r="I469" s="16">
        <v>0</v>
      </c>
      <c r="J469" s="16">
        <v>0</v>
      </c>
      <c r="K469" s="16">
        <v>0</v>
      </c>
      <c r="L469" s="16">
        <v>0</v>
      </c>
      <c r="M469" s="16">
        <v>0</v>
      </c>
      <c r="N469" s="16">
        <v>0</v>
      </c>
      <c r="O469" s="16">
        <v>0</v>
      </c>
      <c r="P469" s="16">
        <v>0</v>
      </c>
      <c r="Q469" s="16">
        <v>0</v>
      </c>
      <c r="R469" s="16">
        <v>0</v>
      </c>
      <c r="S469" s="16">
        <v>0</v>
      </c>
      <c r="T469" s="16">
        <v>0</v>
      </c>
      <c r="U469" s="16">
        <v>0</v>
      </c>
      <c r="V469" s="16">
        <v>0</v>
      </c>
      <c r="W469" s="16">
        <v>0</v>
      </c>
      <c r="X469" s="16">
        <v>0</v>
      </c>
      <c r="Y469" s="16">
        <v>0</v>
      </c>
      <c r="Z469" s="16">
        <v>0</v>
      </c>
      <c r="AE469" s="103">
        <f t="shared" si="126"/>
        <v>0</v>
      </c>
      <c r="AF469" s="103">
        <f t="shared" si="127"/>
        <v>0</v>
      </c>
      <c r="AG469" s="103">
        <f t="shared" si="128"/>
        <v>0</v>
      </c>
      <c r="AH469" s="103">
        <f t="shared" si="129"/>
        <v>0</v>
      </c>
      <c r="AI469" s="103">
        <f t="shared" si="130"/>
        <v>0</v>
      </c>
      <c r="AJ469" s="103">
        <f t="shared" si="131"/>
        <v>0</v>
      </c>
    </row>
    <row r="470" spans="4:36">
      <c r="D470" s="16" t="s">
        <v>863</v>
      </c>
      <c r="E470" s="16">
        <v>0</v>
      </c>
      <c r="F470" s="16">
        <v>0</v>
      </c>
      <c r="G470" s="16">
        <v>0</v>
      </c>
      <c r="H470" s="16">
        <v>0</v>
      </c>
      <c r="I470" s="16">
        <v>0</v>
      </c>
      <c r="J470" s="16">
        <v>0</v>
      </c>
      <c r="K470" s="16">
        <v>0</v>
      </c>
      <c r="L470" s="16">
        <v>0</v>
      </c>
      <c r="M470" s="16">
        <v>0</v>
      </c>
      <c r="N470" s="16">
        <v>0</v>
      </c>
      <c r="O470" s="16">
        <v>0</v>
      </c>
      <c r="P470" s="16">
        <v>0</v>
      </c>
      <c r="Q470" s="16">
        <v>0</v>
      </c>
      <c r="R470" s="16">
        <v>0</v>
      </c>
      <c r="S470" s="16">
        <v>0</v>
      </c>
      <c r="T470" s="16">
        <v>0</v>
      </c>
      <c r="U470" s="16">
        <v>0</v>
      </c>
      <c r="V470" s="16">
        <v>0</v>
      </c>
      <c r="W470" s="16">
        <v>0</v>
      </c>
      <c r="X470" s="16">
        <v>0</v>
      </c>
      <c r="Y470" s="16">
        <v>0</v>
      </c>
      <c r="Z470" s="16">
        <v>0</v>
      </c>
      <c r="AE470" s="103">
        <f t="shared" si="126"/>
        <v>0</v>
      </c>
      <c r="AF470" s="103">
        <f t="shared" si="127"/>
        <v>0</v>
      </c>
      <c r="AG470" s="103">
        <f t="shared" si="128"/>
        <v>0</v>
      </c>
      <c r="AH470" s="103">
        <f t="shared" si="129"/>
        <v>0</v>
      </c>
      <c r="AI470" s="103">
        <f t="shared" si="130"/>
        <v>0</v>
      </c>
      <c r="AJ470" s="103">
        <f t="shared" si="131"/>
        <v>0</v>
      </c>
    </row>
    <row r="471" spans="4:36">
      <c r="D471" s="16" t="s">
        <v>864</v>
      </c>
      <c r="E471" s="16">
        <v>952.5016</v>
      </c>
      <c r="F471" s="16">
        <v>442.9792</v>
      </c>
      <c r="G471" s="16">
        <v>442.9792</v>
      </c>
      <c r="H471" s="16">
        <v>0</v>
      </c>
      <c r="I471" s="16">
        <v>0</v>
      </c>
      <c r="J471" s="16">
        <v>345.9468</v>
      </c>
      <c r="K471" s="16">
        <v>340.5588</v>
      </c>
      <c r="L471" s="16">
        <v>0.309799999999996</v>
      </c>
      <c r="M471" s="16">
        <v>5.0782</v>
      </c>
      <c r="N471" s="16">
        <v>121.4334</v>
      </c>
      <c r="O471" s="16">
        <v>121.4334</v>
      </c>
      <c r="P471" s="16">
        <v>0</v>
      </c>
      <c r="Q471" s="16">
        <v>0</v>
      </c>
      <c r="R471" s="16">
        <v>33.8474</v>
      </c>
      <c r="S471" s="16">
        <v>33.4016</v>
      </c>
      <c r="T471" s="16">
        <v>0</v>
      </c>
      <c r="U471" s="16">
        <v>0.4458</v>
      </c>
      <c r="V471" s="16">
        <v>8.2948</v>
      </c>
      <c r="W471" s="16">
        <v>8.2948</v>
      </c>
      <c r="X471" s="16">
        <v>0</v>
      </c>
      <c r="Y471" s="16">
        <v>0</v>
      </c>
      <c r="Z471" s="16">
        <v>0</v>
      </c>
      <c r="AE471" s="103">
        <f t="shared" si="126"/>
        <v>5.86197757002083e-14</v>
      </c>
      <c r="AF471" s="103">
        <f t="shared" si="127"/>
        <v>0</v>
      </c>
      <c r="AG471" s="103">
        <f t="shared" si="128"/>
        <v>-1.86517468137026e-14</v>
      </c>
      <c r="AH471" s="103">
        <f t="shared" si="129"/>
        <v>0</v>
      </c>
      <c r="AI471" s="103">
        <f t="shared" si="130"/>
        <v>-1.55431223447522e-15</v>
      </c>
      <c r="AJ471" s="103">
        <f t="shared" si="131"/>
        <v>0</v>
      </c>
    </row>
    <row r="472" spans="3:58">
      <c r="C472" s="16" t="s">
        <v>866</v>
      </c>
      <c r="D472" s="16" t="s">
        <v>88</v>
      </c>
      <c r="E472" s="16">
        <v>806.323499999999</v>
      </c>
      <c r="F472" s="16">
        <v>69.4604</v>
      </c>
      <c r="G472" s="16">
        <v>69.4604</v>
      </c>
      <c r="H472" s="16">
        <v>0</v>
      </c>
      <c r="I472" s="16">
        <v>0</v>
      </c>
      <c r="J472" s="16">
        <v>71.2002</v>
      </c>
      <c r="K472" s="16">
        <v>53.8456</v>
      </c>
      <c r="L472" s="16">
        <v>0</v>
      </c>
      <c r="M472" s="16">
        <v>17.3546</v>
      </c>
      <c r="N472" s="16">
        <v>665.546199999999</v>
      </c>
      <c r="O472" s="16">
        <v>665.546199999999</v>
      </c>
      <c r="P472" s="16">
        <v>0</v>
      </c>
      <c r="Q472" s="16">
        <v>0</v>
      </c>
      <c r="R472" s="16">
        <v>0.1167</v>
      </c>
      <c r="S472" s="16">
        <v>0.1167</v>
      </c>
      <c r="T472" s="16">
        <v>0</v>
      </c>
      <c r="U472" s="16">
        <v>0</v>
      </c>
      <c r="V472" s="16">
        <v>0</v>
      </c>
      <c r="W472" s="16">
        <v>0</v>
      </c>
      <c r="X472" s="16">
        <v>0</v>
      </c>
      <c r="Y472" s="16">
        <v>0</v>
      </c>
      <c r="Z472" s="16">
        <v>0</v>
      </c>
      <c r="AE472" s="103">
        <f t="shared" si="126"/>
        <v>-7.65776331235202e-14</v>
      </c>
      <c r="AF472" s="103">
        <f t="shared" si="127"/>
        <v>0</v>
      </c>
      <c r="AG472" s="103">
        <f t="shared" si="128"/>
        <v>0</v>
      </c>
      <c r="AH472" s="103">
        <f t="shared" si="129"/>
        <v>0</v>
      </c>
      <c r="AI472" s="103">
        <f t="shared" si="130"/>
        <v>0</v>
      </c>
      <c r="AJ472" s="103">
        <f t="shared" si="131"/>
        <v>0</v>
      </c>
      <c r="AK472" s="16">
        <f t="shared" ref="AK472:BF472" si="141">E472-SUM(E473:E477)</f>
        <v>0</v>
      </c>
      <c r="AL472" s="16">
        <f t="shared" si="141"/>
        <v>0</v>
      </c>
      <c r="AM472" s="16">
        <f t="shared" si="141"/>
        <v>0</v>
      </c>
      <c r="AN472" s="16">
        <f t="shared" si="141"/>
        <v>0</v>
      </c>
      <c r="AO472" s="16">
        <f t="shared" si="141"/>
        <v>0</v>
      </c>
      <c r="AP472" s="16">
        <f t="shared" si="141"/>
        <v>0</v>
      </c>
      <c r="AQ472" s="16">
        <f t="shared" si="141"/>
        <v>0</v>
      </c>
      <c r="AR472" s="16">
        <f t="shared" si="141"/>
        <v>0</v>
      </c>
      <c r="AS472" s="16">
        <f t="shared" si="141"/>
        <v>0</v>
      </c>
      <c r="AT472" s="16">
        <f t="shared" si="141"/>
        <v>0</v>
      </c>
      <c r="AU472" s="16">
        <f t="shared" si="141"/>
        <v>0</v>
      </c>
      <c r="AV472" s="16">
        <f t="shared" si="141"/>
        <v>0</v>
      </c>
      <c r="AW472" s="16">
        <f t="shared" si="141"/>
        <v>0</v>
      </c>
      <c r="AX472" s="16">
        <f t="shared" si="141"/>
        <v>0</v>
      </c>
      <c r="AY472" s="16">
        <f t="shared" si="141"/>
        <v>0</v>
      </c>
      <c r="AZ472" s="16">
        <f t="shared" si="141"/>
        <v>0</v>
      </c>
      <c r="BA472" s="16">
        <f t="shared" si="141"/>
        <v>0</v>
      </c>
      <c r="BB472" s="16">
        <f t="shared" si="141"/>
        <v>0</v>
      </c>
      <c r="BC472" s="16">
        <f t="shared" si="141"/>
        <v>0</v>
      </c>
      <c r="BD472" s="16">
        <f t="shared" si="141"/>
        <v>0</v>
      </c>
      <c r="BE472" s="16">
        <f t="shared" si="141"/>
        <v>0</v>
      </c>
      <c r="BF472" s="16">
        <f t="shared" si="141"/>
        <v>0</v>
      </c>
    </row>
    <row r="473" spans="4:36">
      <c r="D473" s="16" t="s">
        <v>860</v>
      </c>
      <c r="E473" s="16">
        <v>8.4911</v>
      </c>
      <c r="F473" s="16">
        <v>6.4598</v>
      </c>
      <c r="G473" s="16">
        <v>6.4598</v>
      </c>
      <c r="H473" s="16">
        <v>0</v>
      </c>
      <c r="I473" s="16">
        <v>0</v>
      </c>
      <c r="J473" s="16">
        <v>0</v>
      </c>
      <c r="K473" s="16">
        <v>0</v>
      </c>
      <c r="L473" s="16">
        <v>0</v>
      </c>
      <c r="M473" s="16">
        <v>0</v>
      </c>
      <c r="N473" s="16">
        <v>1.9146</v>
      </c>
      <c r="O473" s="16">
        <v>1.9146</v>
      </c>
      <c r="P473" s="16">
        <v>0</v>
      </c>
      <c r="Q473" s="16">
        <v>0</v>
      </c>
      <c r="R473" s="16">
        <v>0.1167</v>
      </c>
      <c r="S473" s="16">
        <v>0.1167</v>
      </c>
      <c r="T473" s="16">
        <v>0</v>
      </c>
      <c r="U473" s="16">
        <v>0</v>
      </c>
      <c r="V473" s="16">
        <v>0</v>
      </c>
      <c r="W473" s="16">
        <v>0</v>
      </c>
      <c r="X473" s="16">
        <v>0</v>
      </c>
      <c r="Y473" s="16">
        <v>0</v>
      </c>
      <c r="Z473" s="16">
        <v>0</v>
      </c>
      <c r="AE473" s="103">
        <f t="shared" si="126"/>
        <v>-1.08246744900953e-15</v>
      </c>
      <c r="AF473" s="103">
        <f t="shared" si="127"/>
        <v>0</v>
      </c>
      <c r="AG473" s="103">
        <f t="shared" si="128"/>
        <v>0</v>
      </c>
      <c r="AH473" s="103">
        <f t="shared" si="129"/>
        <v>0</v>
      </c>
      <c r="AI473" s="103">
        <f t="shared" si="130"/>
        <v>0</v>
      </c>
      <c r="AJ473" s="103">
        <f t="shared" si="131"/>
        <v>0</v>
      </c>
    </row>
    <row r="474" spans="4:36">
      <c r="D474" s="16" t="s">
        <v>861</v>
      </c>
      <c r="E474" s="16">
        <v>0</v>
      </c>
      <c r="F474" s="16">
        <v>0</v>
      </c>
      <c r="G474" s="16">
        <v>0</v>
      </c>
      <c r="H474" s="16">
        <v>0</v>
      </c>
      <c r="I474" s="16">
        <v>0</v>
      </c>
      <c r="J474" s="16">
        <v>0</v>
      </c>
      <c r="K474" s="16">
        <v>0</v>
      </c>
      <c r="L474" s="16">
        <v>0</v>
      </c>
      <c r="M474" s="16">
        <v>0</v>
      </c>
      <c r="N474" s="16">
        <v>0</v>
      </c>
      <c r="O474" s="16">
        <v>0</v>
      </c>
      <c r="P474" s="16">
        <v>0</v>
      </c>
      <c r="Q474" s="16">
        <v>0</v>
      </c>
      <c r="R474" s="16">
        <v>0</v>
      </c>
      <c r="S474" s="16">
        <v>0</v>
      </c>
      <c r="T474" s="16">
        <v>0</v>
      </c>
      <c r="U474" s="16">
        <v>0</v>
      </c>
      <c r="V474" s="16">
        <v>0</v>
      </c>
      <c r="W474" s="16">
        <v>0</v>
      </c>
      <c r="X474" s="16">
        <v>0</v>
      </c>
      <c r="Y474" s="16">
        <v>0</v>
      </c>
      <c r="Z474" s="16">
        <v>0</v>
      </c>
      <c r="AE474" s="103">
        <f t="shared" si="126"/>
        <v>0</v>
      </c>
      <c r="AF474" s="103">
        <f t="shared" si="127"/>
        <v>0</v>
      </c>
      <c r="AG474" s="103">
        <f t="shared" si="128"/>
        <v>0</v>
      </c>
      <c r="AH474" s="103">
        <f t="shared" si="129"/>
        <v>0</v>
      </c>
      <c r="AI474" s="103">
        <f t="shared" si="130"/>
        <v>0</v>
      </c>
      <c r="AJ474" s="103">
        <f t="shared" si="131"/>
        <v>0</v>
      </c>
    </row>
    <row r="475" spans="4:36">
      <c r="D475" s="16" t="s">
        <v>862</v>
      </c>
      <c r="E475" s="16">
        <v>0</v>
      </c>
      <c r="F475" s="16">
        <v>0</v>
      </c>
      <c r="G475" s="16">
        <v>0</v>
      </c>
      <c r="H475" s="16">
        <v>0</v>
      </c>
      <c r="I475" s="16">
        <v>0</v>
      </c>
      <c r="J475" s="16">
        <v>0</v>
      </c>
      <c r="K475" s="16">
        <v>0</v>
      </c>
      <c r="L475" s="16">
        <v>0</v>
      </c>
      <c r="M475" s="16">
        <v>0</v>
      </c>
      <c r="N475" s="16">
        <v>0</v>
      </c>
      <c r="O475" s="16">
        <v>0</v>
      </c>
      <c r="P475" s="16">
        <v>0</v>
      </c>
      <c r="Q475" s="16">
        <v>0</v>
      </c>
      <c r="R475" s="16">
        <v>0</v>
      </c>
      <c r="S475" s="16">
        <v>0</v>
      </c>
      <c r="T475" s="16">
        <v>0</v>
      </c>
      <c r="U475" s="16">
        <v>0</v>
      </c>
      <c r="V475" s="16">
        <v>0</v>
      </c>
      <c r="W475" s="16">
        <v>0</v>
      </c>
      <c r="X475" s="16">
        <v>0</v>
      </c>
      <c r="Y475" s="16">
        <v>0</v>
      </c>
      <c r="Z475" s="16">
        <v>0</v>
      </c>
      <c r="AE475" s="103">
        <f t="shared" si="126"/>
        <v>0</v>
      </c>
      <c r="AF475" s="103">
        <f t="shared" si="127"/>
        <v>0</v>
      </c>
      <c r="AG475" s="103">
        <f t="shared" si="128"/>
        <v>0</v>
      </c>
      <c r="AH475" s="103">
        <f t="shared" si="129"/>
        <v>0</v>
      </c>
      <c r="AI475" s="103">
        <f t="shared" si="130"/>
        <v>0</v>
      </c>
      <c r="AJ475" s="103">
        <f t="shared" si="131"/>
        <v>0</v>
      </c>
    </row>
    <row r="476" spans="4:36">
      <c r="D476" s="16" t="s">
        <v>863</v>
      </c>
      <c r="E476" s="16">
        <v>0</v>
      </c>
      <c r="F476" s="16">
        <v>0</v>
      </c>
      <c r="G476" s="16">
        <v>0</v>
      </c>
      <c r="H476" s="16">
        <v>0</v>
      </c>
      <c r="I476" s="16">
        <v>0</v>
      </c>
      <c r="J476" s="16">
        <v>0</v>
      </c>
      <c r="K476" s="16">
        <v>0</v>
      </c>
      <c r="L476" s="16">
        <v>0</v>
      </c>
      <c r="M476" s="16">
        <v>0</v>
      </c>
      <c r="N476" s="16">
        <v>0</v>
      </c>
      <c r="O476" s="16">
        <v>0</v>
      </c>
      <c r="P476" s="16">
        <v>0</v>
      </c>
      <c r="Q476" s="16">
        <v>0</v>
      </c>
      <c r="R476" s="16">
        <v>0</v>
      </c>
      <c r="S476" s="16">
        <v>0</v>
      </c>
      <c r="T476" s="16">
        <v>0</v>
      </c>
      <c r="U476" s="16">
        <v>0</v>
      </c>
      <c r="V476" s="16">
        <v>0</v>
      </c>
      <c r="W476" s="16">
        <v>0</v>
      </c>
      <c r="X476" s="16">
        <v>0</v>
      </c>
      <c r="Y476" s="16">
        <v>0</v>
      </c>
      <c r="Z476" s="16">
        <v>0</v>
      </c>
      <c r="AE476" s="103">
        <f t="shared" si="126"/>
        <v>0</v>
      </c>
      <c r="AF476" s="103">
        <f t="shared" si="127"/>
        <v>0</v>
      </c>
      <c r="AG476" s="103">
        <f t="shared" si="128"/>
        <v>0</v>
      </c>
      <c r="AH476" s="103">
        <f t="shared" si="129"/>
        <v>0</v>
      </c>
      <c r="AI476" s="103">
        <f t="shared" si="130"/>
        <v>0</v>
      </c>
      <c r="AJ476" s="103">
        <f t="shared" si="131"/>
        <v>0</v>
      </c>
    </row>
    <row r="477" spans="4:36">
      <c r="D477" s="16" t="s">
        <v>864</v>
      </c>
      <c r="E477" s="16">
        <v>797.832399999999</v>
      </c>
      <c r="F477" s="16">
        <v>63.0006</v>
      </c>
      <c r="G477" s="16">
        <v>63.0006</v>
      </c>
      <c r="H477" s="16">
        <v>0</v>
      </c>
      <c r="I477" s="16">
        <v>0</v>
      </c>
      <c r="J477" s="16">
        <v>71.2002</v>
      </c>
      <c r="K477" s="16">
        <v>53.8456</v>
      </c>
      <c r="L477" s="16">
        <v>0</v>
      </c>
      <c r="M477" s="16">
        <v>17.3546</v>
      </c>
      <c r="N477" s="16">
        <v>663.631599999999</v>
      </c>
      <c r="O477" s="16">
        <v>663.631599999999</v>
      </c>
      <c r="P477" s="16">
        <v>0</v>
      </c>
      <c r="Q477" s="16">
        <v>0</v>
      </c>
      <c r="R477" s="16">
        <v>0</v>
      </c>
      <c r="S477" s="16">
        <v>0</v>
      </c>
      <c r="T477" s="16">
        <v>0</v>
      </c>
      <c r="U477" s="16">
        <v>0</v>
      </c>
      <c r="V477" s="16">
        <v>0</v>
      </c>
      <c r="W477" s="16">
        <v>0</v>
      </c>
      <c r="X477" s="16">
        <v>0</v>
      </c>
      <c r="Y477" s="16">
        <v>0</v>
      </c>
      <c r="Z477" s="16">
        <v>0</v>
      </c>
      <c r="AE477" s="103">
        <f t="shared" si="126"/>
        <v>0</v>
      </c>
      <c r="AF477" s="103">
        <f t="shared" si="127"/>
        <v>0</v>
      </c>
      <c r="AG477" s="103">
        <f t="shared" si="128"/>
        <v>0</v>
      </c>
      <c r="AH477" s="103">
        <f t="shared" si="129"/>
        <v>0</v>
      </c>
      <c r="AI477" s="103">
        <f t="shared" si="130"/>
        <v>0</v>
      </c>
      <c r="AJ477" s="103">
        <f t="shared" si="131"/>
        <v>0</v>
      </c>
    </row>
    <row r="478" spans="3:58">
      <c r="C478" s="16" t="s">
        <v>867</v>
      </c>
      <c r="D478" s="16" t="s">
        <v>88</v>
      </c>
      <c r="E478" s="16">
        <v>12478.3659</v>
      </c>
      <c r="F478" s="16">
        <v>9865.94519999999</v>
      </c>
      <c r="G478" s="16">
        <v>9333.07029999998</v>
      </c>
      <c r="H478" s="16">
        <v>532.8749</v>
      </c>
      <c r="I478" s="16">
        <v>6.2536</v>
      </c>
      <c r="J478" s="16">
        <v>325.528</v>
      </c>
      <c r="K478" s="16">
        <v>86.8747</v>
      </c>
      <c r="L478" s="16">
        <v>3.28279999999999</v>
      </c>
      <c r="M478" s="16">
        <v>235.3705</v>
      </c>
      <c r="N478" s="16">
        <v>1559.7675</v>
      </c>
      <c r="O478" s="16">
        <v>1559.7675</v>
      </c>
      <c r="P478" s="16">
        <v>0</v>
      </c>
      <c r="Q478" s="16">
        <v>403.9868</v>
      </c>
      <c r="R478" s="16">
        <v>278.3011</v>
      </c>
      <c r="S478" s="16">
        <v>187.3709</v>
      </c>
      <c r="T478" s="16">
        <v>30.5723</v>
      </c>
      <c r="U478" s="16">
        <v>60.3579</v>
      </c>
      <c r="V478" s="16">
        <v>38.5837</v>
      </c>
      <c r="W478" s="16">
        <v>34.6334</v>
      </c>
      <c r="X478" s="16">
        <v>2.2978</v>
      </c>
      <c r="Y478" s="16">
        <v>1.6525</v>
      </c>
      <c r="Z478" s="16">
        <v>0</v>
      </c>
      <c r="AE478" s="103">
        <f t="shared" si="126"/>
        <v>1.125499693444e-11</v>
      </c>
      <c r="AF478" s="103">
        <f t="shared" si="127"/>
        <v>9.77706804405898e-12</v>
      </c>
      <c r="AG478" s="103">
        <f t="shared" si="128"/>
        <v>0</v>
      </c>
      <c r="AH478" s="103">
        <f t="shared" si="129"/>
        <v>0</v>
      </c>
      <c r="AI478" s="103">
        <f t="shared" si="130"/>
        <v>0</v>
      </c>
      <c r="AJ478" s="103">
        <f t="shared" si="131"/>
        <v>0</v>
      </c>
      <c r="AK478" s="16">
        <f t="shared" ref="AK478:BF478" si="142">E478-SUM(E479:E483)</f>
        <v>0</v>
      </c>
      <c r="AL478" s="16">
        <f t="shared" si="142"/>
        <v>0</v>
      </c>
      <c r="AM478" s="16">
        <f t="shared" si="142"/>
        <v>0</v>
      </c>
      <c r="AN478" s="16">
        <f t="shared" si="142"/>
        <v>0</v>
      </c>
      <c r="AO478" s="16">
        <f t="shared" si="142"/>
        <v>0</v>
      </c>
      <c r="AP478" s="16">
        <f t="shared" si="142"/>
        <v>0</v>
      </c>
      <c r="AQ478" s="16">
        <f t="shared" si="142"/>
        <v>0</v>
      </c>
      <c r="AR478" s="16">
        <f t="shared" si="142"/>
        <v>0</v>
      </c>
      <c r="AS478" s="16">
        <f t="shared" si="142"/>
        <v>0</v>
      </c>
      <c r="AT478" s="16">
        <f t="shared" si="142"/>
        <v>0</v>
      </c>
      <c r="AU478" s="16">
        <f t="shared" si="142"/>
        <v>0</v>
      </c>
      <c r="AV478" s="16">
        <f t="shared" si="142"/>
        <v>0</v>
      </c>
      <c r="AW478" s="16">
        <f t="shared" si="142"/>
        <v>0</v>
      </c>
      <c r="AX478" s="16">
        <f t="shared" si="142"/>
        <v>0</v>
      </c>
      <c r="AY478" s="16">
        <f t="shared" si="142"/>
        <v>0</v>
      </c>
      <c r="AZ478" s="16">
        <f t="shared" si="142"/>
        <v>0</v>
      </c>
      <c r="BA478" s="16">
        <f t="shared" si="142"/>
        <v>0</v>
      </c>
      <c r="BB478" s="16">
        <f t="shared" si="142"/>
        <v>0</v>
      </c>
      <c r="BC478" s="16">
        <f t="shared" si="142"/>
        <v>0</v>
      </c>
      <c r="BD478" s="16">
        <f t="shared" si="142"/>
        <v>0</v>
      </c>
      <c r="BE478" s="16">
        <f t="shared" si="142"/>
        <v>0</v>
      </c>
      <c r="BF478" s="16">
        <f t="shared" si="142"/>
        <v>0</v>
      </c>
    </row>
    <row r="479" spans="4:36">
      <c r="D479" s="16" t="s">
        <v>860</v>
      </c>
      <c r="E479" s="16">
        <v>263.7583</v>
      </c>
      <c r="F479" s="16">
        <v>238.6889</v>
      </c>
      <c r="G479" s="16">
        <v>238.3402</v>
      </c>
      <c r="H479" s="16">
        <v>0.3487</v>
      </c>
      <c r="I479" s="16">
        <v>3.5408</v>
      </c>
      <c r="J479" s="16">
        <v>0</v>
      </c>
      <c r="K479" s="16">
        <v>0</v>
      </c>
      <c r="L479" s="16">
        <v>0</v>
      </c>
      <c r="M479" s="16">
        <v>0</v>
      </c>
      <c r="N479" s="16">
        <v>15.4079</v>
      </c>
      <c r="O479" s="16">
        <v>15.4079</v>
      </c>
      <c r="P479" s="16">
        <v>0</v>
      </c>
      <c r="Q479" s="16">
        <v>0</v>
      </c>
      <c r="R479" s="16">
        <v>6.1207</v>
      </c>
      <c r="S479" s="16">
        <v>0</v>
      </c>
      <c r="T479" s="16">
        <v>6.1207</v>
      </c>
      <c r="U479" s="16">
        <v>0</v>
      </c>
      <c r="V479" s="16">
        <v>0</v>
      </c>
      <c r="W479" s="16">
        <v>0</v>
      </c>
      <c r="X479" s="16">
        <v>0</v>
      </c>
      <c r="Y479" s="16">
        <v>0</v>
      </c>
      <c r="Z479" s="16">
        <v>0</v>
      </c>
      <c r="AE479" s="103">
        <f t="shared" si="126"/>
        <v>2.93098878501041e-14</v>
      </c>
      <c r="AF479" s="103">
        <f t="shared" si="127"/>
        <v>-2.04281036531029e-14</v>
      </c>
      <c r="AG479" s="103">
        <f t="shared" si="128"/>
        <v>0</v>
      </c>
      <c r="AH479" s="103">
        <f t="shared" si="129"/>
        <v>0</v>
      </c>
      <c r="AI479" s="103">
        <f t="shared" si="130"/>
        <v>0</v>
      </c>
      <c r="AJ479" s="103">
        <f t="shared" si="131"/>
        <v>0</v>
      </c>
    </row>
    <row r="480" spans="4:36">
      <c r="D480" s="16" t="s">
        <v>861</v>
      </c>
      <c r="E480" s="16">
        <v>0</v>
      </c>
      <c r="F480" s="16">
        <v>0</v>
      </c>
      <c r="G480" s="16">
        <v>0</v>
      </c>
      <c r="H480" s="16">
        <v>0</v>
      </c>
      <c r="I480" s="16">
        <v>0</v>
      </c>
      <c r="J480" s="16">
        <v>0</v>
      </c>
      <c r="K480" s="16">
        <v>0</v>
      </c>
      <c r="L480" s="16">
        <v>0</v>
      </c>
      <c r="M480" s="16">
        <v>0</v>
      </c>
      <c r="N480" s="16">
        <v>0</v>
      </c>
      <c r="O480" s="16">
        <v>0</v>
      </c>
      <c r="P480" s="16">
        <v>0</v>
      </c>
      <c r="Q480" s="16">
        <v>0</v>
      </c>
      <c r="R480" s="16">
        <v>0</v>
      </c>
      <c r="S480" s="16">
        <v>0</v>
      </c>
      <c r="T480" s="16">
        <v>0</v>
      </c>
      <c r="U480" s="16">
        <v>0</v>
      </c>
      <c r="V480" s="16">
        <v>0</v>
      </c>
      <c r="W480" s="16">
        <v>0</v>
      </c>
      <c r="X480" s="16">
        <v>0</v>
      </c>
      <c r="Y480" s="16">
        <v>0</v>
      </c>
      <c r="Z480" s="16">
        <v>0</v>
      </c>
      <c r="AE480" s="103">
        <f t="shared" si="126"/>
        <v>0</v>
      </c>
      <c r="AF480" s="103">
        <f t="shared" si="127"/>
        <v>0</v>
      </c>
      <c r="AG480" s="103">
        <f t="shared" si="128"/>
        <v>0</v>
      </c>
      <c r="AH480" s="103">
        <f t="shared" si="129"/>
        <v>0</v>
      </c>
      <c r="AI480" s="103">
        <f t="shared" si="130"/>
        <v>0</v>
      </c>
      <c r="AJ480" s="103">
        <f t="shared" si="131"/>
        <v>0</v>
      </c>
    </row>
    <row r="481" spans="4:36">
      <c r="D481" s="16" t="s">
        <v>862</v>
      </c>
      <c r="E481" s="16">
        <v>0</v>
      </c>
      <c r="F481" s="16">
        <v>0</v>
      </c>
      <c r="G481" s="16">
        <v>0</v>
      </c>
      <c r="H481" s="16">
        <v>0</v>
      </c>
      <c r="I481" s="16">
        <v>0</v>
      </c>
      <c r="J481" s="16">
        <v>0</v>
      </c>
      <c r="K481" s="16">
        <v>0</v>
      </c>
      <c r="L481" s="16">
        <v>0</v>
      </c>
      <c r="M481" s="16">
        <v>0</v>
      </c>
      <c r="N481" s="16">
        <v>0</v>
      </c>
      <c r="O481" s="16">
        <v>0</v>
      </c>
      <c r="P481" s="16">
        <v>0</v>
      </c>
      <c r="Q481" s="16">
        <v>0</v>
      </c>
      <c r="R481" s="16">
        <v>0</v>
      </c>
      <c r="S481" s="16">
        <v>0</v>
      </c>
      <c r="T481" s="16">
        <v>0</v>
      </c>
      <c r="U481" s="16">
        <v>0</v>
      </c>
      <c r="V481" s="16">
        <v>0</v>
      </c>
      <c r="W481" s="16">
        <v>0</v>
      </c>
      <c r="X481" s="16">
        <v>0</v>
      </c>
      <c r="Y481" s="16">
        <v>0</v>
      </c>
      <c r="Z481" s="16">
        <v>0</v>
      </c>
      <c r="AE481" s="103">
        <f t="shared" si="126"/>
        <v>0</v>
      </c>
      <c r="AF481" s="103">
        <f t="shared" si="127"/>
        <v>0</v>
      </c>
      <c r="AG481" s="103">
        <f t="shared" si="128"/>
        <v>0</v>
      </c>
      <c r="AH481" s="103">
        <f t="shared" si="129"/>
        <v>0</v>
      </c>
      <c r="AI481" s="103">
        <f t="shared" si="130"/>
        <v>0</v>
      </c>
      <c r="AJ481" s="103">
        <f t="shared" si="131"/>
        <v>0</v>
      </c>
    </row>
    <row r="482" spans="4:36">
      <c r="D482" s="16" t="s">
        <v>863</v>
      </c>
      <c r="E482" s="16">
        <v>0</v>
      </c>
      <c r="F482" s="16">
        <v>0</v>
      </c>
      <c r="G482" s="16">
        <v>0</v>
      </c>
      <c r="H482" s="16">
        <v>0</v>
      </c>
      <c r="I482" s="16">
        <v>0</v>
      </c>
      <c r="J482" s="16">
        <v>0</v>
      </c>
      <c r="K482" s="16">
        <v>0</v>
      </c>
      <c r="L482" s="16">
        <v>0</v>
      </c>
      <c r="M482" s="16">
        <v>0</v>
      </c>
      <c r="N482" s="16">
        <v>0</v>
      </c>
      <c r="O482" s="16">
        <v>0</v>
      </c>
      <c r="P482" s="16">
        <v>0</v>
      </c>
      <c r="Q482" s="16">
        <v>0</v>
      </c>
      <c r="R482" s="16">
        <v>0</v>
      </c>
      <c r="S482" s="16">
        <v>0</v>
      </c>
      <c r="T482" s="16">
        <v>0</v>
      </c>
      <c r="U482" s="16">
        <v>0</v>
      </c>
      <c r="V482" s="16">
        <v>0</v>
      </c>
      <c r="W482" s="16">
        <v>0</v>
      </c>
      <c r="X482" s="16">
        <v>0</v>
      </c>
      <c r="Y482" s="16">
        <v>0</v>
      </c>
      <c r="Z482" s="16">
        <v>0</v>
      </c>
      <c r="AE482" s="103">
        <f t="shared" si="126"/>
        <v>0</v>
      </c>
      <c r="AF482" s="103">
        <f t="shared" si="127"/>
        <v>0</v>
      </c>
      <c r="AG482" s="103">
        <f t="shared" si="128"/>
        <v>0</v>
      </c>
      <c r="AH482" s="103">
        <f t="shared" si="129"/>
        <v>0</v>
      </c>
      <c r="AI482" s="103">
        <f t="shared" si="130"/>
        <v>0</v>
      </c>
      <c r="AJ482" s="103">
        <f t="shared" si="131"/>
        <v>0</v>
      </c>
    </row>
    <row r="483" spans="4:36">
      <c r="D483" s="16" t="s">
        <v>864</v>
      </c>
      <c r="E483" s="16">
        <v>12214.6076</v>
      </c>
      <c r="F483" s="16">
        <v>9627.25629999998</v>
      </c>
      <c r="G483" s="16">
        <v>9094.73009999998</v>
      </c>
      <c r="H483" s="16">
        <v>532.5262</v>
      </c>
      <c r="I483" s="16">
        <v>2.7128</v>
      </c>
      <c r="J483" s="16">
        <v>325.528</v>
      </c>
      <c r="K483" s="16">
        <v>86.8747</v>
      </c>
      <c r="L483" s="16">
        <v>3.28279999999999</v>
      </c>
      <c r="M483" s="16">
        <v>235.3705</v>
      </c>
      <c r="N483" s="16">
        <v>1544.3596</v>
      </c>
      <c r="O483" s="16">
        <v>1544.3596</v>
      </c>
      <c r="P483" s="16">
        <v>0</v>
      </c>
      <c r="Q483" s="16">
        <v>403.9868</v>
      </c>
      <c r="R483" s="16">
        <v>272.1804</v>
      </c>
      <c r="S483" s="16">
        <v>187.3709</v>
      </c>
      <c r="T483" s="16">
        <v>24.4516</v>
      </c>
      <c r="U483" s="16">
        <v>60.3579</v>
      </c>
      <c r="V483" s="16">
        <v>38.5837</v>
      </c>
      <c r="W483" s="16">
        <v>34.6334</v>
      </c>
      <c r="X483" s="16">
        <v>2.2978</v>
      </c>
      <c r="Y483" s="16">
        <v>1.6525</v>
      </c>
      <c r="Z483" s="16">
        <v>0</v>
      </c>
      <c r="AE483" s="103">
        <f t="shared" si="126"/>
        <v>2.06341610464733e-11</v>
      </c>
      <c r="AF483" s="103">
        <f t="shared" si="127"/>
        <v>-1.59161572810262e-12</v>
      </c>
      <c r="AG483" s="103">
        <f t="shared" si="128"/>
        <v>0</v>
      </c>
      <c r="AH483" s="103">
        <f t="shared" si="129"/>
        <v>0</v>
      </c>
      <c r="AI483" s="103">
        <f t="shared" si="130"/>
        <v>0</v>
      </c>
      <c r="AJ483" s="103">
        <f t="shared" si="131"/>
        <v>0</v>
      </c>
    </row>
    <row r="484" spans="3:58">
      <c r="C484" s="16" t="s">
        <v>368</v>
      </c>
      <c r="D484" s="16" t="s">
        <v>88</v>
      </c>
      <c r="E484" s="16">
        <v>0</v>
      </c>
      <c r="F484" s="16">
        <v>0</v>
      </c>
      <c r="G484" s="16">
        <v>0</v>
      </c>
      <c r="H484" s="16">
        <v>0</v>
      </c>
      <c r="I484" s="16">
        <v>0</v>
      </c>
      <c r="J484" s="16">
        <v>0</v>
      </c>
      <c r="K484" s="16">
        <v>0</v>
      </c>
      <c r="L484" s="16">
        <v>0</v>
      </c>
      <c r="M484" s="16">
        <v>0</v>
      </c>
      <c r="N484" s="16">
        <v>0</v>
      </c>
      <c r="O484" s="16">
        <v>0</v>
      </c>
      <c r="P484" s="16">
        <v>0</v>
      </c>
      <c r="Q484" s="16">
        <v>0</v>
      </c>
      <c r="R484" s="16">
        <v>0</v>
      </c>
      <c r="S484" s="16">
        <v>0</v>
      </c>
      <c r="T484" s="16">
        <v>0</v>
      </c>
      <c r="U484" s="16">
        <v>0</v>
      </c>
      <c r="V484" s="16">
        <v>0</v>
      </c>
      <c r="W484" s="16">
        <v>0</v>
      </c>
      <c r="X484" s="16">
        <v>0</v>
      </c>
      <c r="Y484" s="16">
        <v>0</v>
      </c>
      <c r="Z484" s="16">
        <v>0</v>
      </c>
      <c r="AE484" s="103">
        <f t="shared" si="126"/>
        <v>0</v>
      </c>
      <c r="AF484" s="103">
        <f t="shared" si="127"/>
        <v>0</v>
      </c>
      <c r="AG484" s="103">
        <f t="shared" si="128"/>
        <v>0</v>
      </c>
      <c r="AH484" s="103">
        <f t="shared" si="129"/>
        <v>0</v>
      </c>
      <c r="AI484" s="103">
        <f t="shared" si="130"/>
        <v>0</v>
      </c>
      <c r="AJ484" s="103">
        <f t="shared" si="131"/>
        <v>0</v>
      </c>
      <c r="AK484" s="16">
        <f t="shared" ref="AK484:BF484" si="143">E484-SUM(E485:E489)</f>
        <v>0</v>
      </c>
      <c r="AL484" s="16">
        <f t="shared" si="143"/>
        <v>0</v>
      </c>
      <c r="AM484" s="16">
        <f t="shared" si="143"/>
        <v>0</v>
      </c>
      <c r="AN484" s="16">
        <f t="shared" si="143"/>
        <v>0</v>
      </c>
      <c r="AO484" s="16">
        <f t="shared" si="143"/>
        <v>0</v>
      </c>
      <c r="AP484" s="16">
        <f t="shared" si="143"/>
        <v>0</v>
      </c>
      <c r="AQ484" s="16">
        <f t="shared" si="143"/>
        <v>0</v>
      </c>
      <c r="AR484" s="16">
        <f t="shared" si="143"/>
        <v>0</v>
      </c>
      <c r="AS484" s="16">
        <f t="shared" si="143"/>
        <v>0</v>
      </c>
      <c r="AT484" s="16">
        <f t="shared" si="143"/>
        <v>0</v>
      </c>
      <c r="AU484" s="16">
        <f t="shared" si="143"/>
        <v>0</v>
      </c>
      <c r="AV484" s="16">
        <f t="shared" si="143"/>
        <v>0</v>
      </c>
      <c r="AW484" s="16">
        <f t="shared" si="143"/>
        <v>0</v>
      </c>
      <c r="AX484" s="16">
        <f t="shared" si="143"/>
        <v>0</v>
      </c>
      <c r="AY484" s="16">
        <f t="shared" si="143"/>
        <v>0</v>
      </c>
      <c r="AZ484" s="16">
        <f t="shared" si="143"/>
        <v>0</v>
      </c>
      <c r="BA484" s="16">
        <f t="shared" si="143"/>
        <v>0</v>
      </c>
      <c r="BB484" s="16">
        <f t="shared" si="143"/>
        <v>0</v>
      </c>
      <c r="BC484" s="16">
        <f t="shared" si="143"/>
        <v>0</v>
      </c>
      <c r="BD484" s="16">
        <f t="shared" si="143"/>
        <v>0</v>
      </c>
      <c r="BE484" s="16">
        <f t="shared" si="143"/>
        <v>0</v>
      </c>
      <c r="BF484" s="16">
        <f t="shared" si="143"/>
        <v>0</v>
      </c>
    </row>
    <row r="485" spans="4:36">
      <c r="D485" s="16" t="s">
        <v>860</v>
      </c>
      <c r="E485" s="16">
        <v>0</v>
      </c>
      <c r="F485" s="16">
        <v>0</v>
      </c>
      <c r="G485" s="16">
        <v>0</v>
      </c>
      <c r="H485" s="16">
        <v>0</v>
      </c>
      <c r="I485" s="16">
        <v>0</v>
      </c>
      <c r="J485" s="16">
        <v>0</v>
      </c>
      <c r="K485" s="16">
        <v>0</v>
      </c>
      <c r="L485" s="16">
        <v>0</v>
      </c>
      <c r="M485" s="16">
        <v>0</v>
      </c>
      <c r="N485" s="16">
        <v>0</v>
      </c>
      <c r="O485" s="16">
        <v>0</v>
      </c>
      <c r="P485" s="16">
        <v>0</v>
      </c>
      <c r="Q485" s="16">
        <v>0</v>
      </c>
      <c r="R485" s="16">
        <v>0</v>
      </c>
      <c r="S485" s="16">
        <v>0</v>
      </c>
      <c r="T485" s="16">
        <v>0</v>
      </c>
      <c r="U485" s="16">
        <v>0</v>
      </c>
      <c r="V485" s="16">
        <v>0</v>
      </c>
      <c r="W485" s="16">
        <v>0</v>
      </c>
      <c r="X485" s="16">
        <v>0</v>
      </c>
      <c r="Y485" s="16">
        <v>0</v>
      </c>
      <c r="Z485" s="16">
        <v>0</v>
      </c>
      <c r="AE485" s="103">
        <f t="shared" si="126"/>
        <v>0</v>
      </c>
      <c r="AF485" s="103">
        <f t="shared" si="127"/>
        <v>0</v>
      </c>
      <c r="AG485" s="103">
        <f t="shared" si="128"/>
        <v>0</v>
      </c>
      <c r="AH485" s="103">
        <f t="shared" si="129"/>
        <v>0</v>
      </c>
      <c r="AI485" s="103">
        <f t="shared" si="130"/>
        <v>0</v>
      </c>
      <c r="AJ485" s="103">
        <f t="shared" si="131"/>
        <v>0</v>
      </c>
    </row>
    <row r="486" spans="4:36">
      <c r="D486" s="16" t="s">
        <v>861</v>
      </c>
      <c r="E486" s="16">
        <v>0</v>
      </c>
      <c r="F486" s="16">
        <v>0</v>
      </c>
      <c r="G486" s="16">
        <v>0</v>
      </c>
      <c r="H486" s="16">
        <v>0</v>
      </c>
      <c r="I486" s="16">
        <v>0</v>
      </c>
      <c r="J486" s="16">
        <v>0</v>
      </c>
      <c r="K486" s="16">
        <v>0</v>
      </c>
      <c r="L486" s="16">
        <v>0</v>
      </c>
      <c r="M486" s="16">
        <v>0</v>
      </c>
      <c r="N486" s="16">
        <v>0</v>
      </c>
      <c r="O486" s="16">
        <v>0</v>
      </c>
      <c r="P486" s="16">
        <v>0</v>
      </c>
      <c r="Q486" s="16">
        <v>0</v>
      </c>
      <c r="R486" s="16">
        <v>0</v>
      </c>
      <c r="S486" s="16">
        <v>0</v>
      </c>
      <c r="T486" s="16">
        <v>0</v>
      </c>
      <c r="U486" s="16">
        <v>0</v>
      </c>
      <c r="V486" s="16">
        <v>0</v>
      </c>
      <c r="W486" s="16">
        <v>0</v>
      </c>
      <c r="X486" s="16">
        <v>0</v>
      </c>
      <c r="Y486" s="16">
        <v>0</v>
      </c>
      <c r="Z486" s="16">
        <v>0</v>
      </c>
      <c r="AE486" s="103">
        <f t="shared" si="126"/>
        <v>0</v>
      </c>
      <c r="AF486" s="103">
        <f t="shared" si="127"/>
        <v>0</v>
      </c>
      <c r="AG486" s="103">
        <f t="shared" si="128"/>
        <v>0</v>
      </c>
      <c r="AH486" s="103">
        <f t="shared" si="129"/>
        <v>0</v>
      </c>
      <c r="AI486" s="103">
        <f t="shared" si="130"/>
        <v>0</v>
      </c>
      <c r="AJ486" s="103">
        <f t="shared" si="131"/>
        <v>0</v>
      </c>
    </row>
    <row r="487" spans="4:36">
      <c r="D487" s="16" t="s">
        <v>862</v>
      </c>
      <c r="E487" s="16">
        <v>0</v>
      </c>
      <c r="F487" s="16">
        <v>0</v>
      </c>
      <c r="G487" s="16">
        <v>0</v>
      </c>
      <c r="H487" s="16">
        <v>0</v>
      </c>
      <c r="I487" s="16">
        <v>0</v>
      </c>
      <c r="J487" s="16">
        <v>0</v>
      </c>
      <c r="K487" s="16">
        <v>0</v>
      </c>
      <c r="L487" s="16">
        <v>0</v>
      </c>
      <c r="M487" s="16">
        <v>0</v>
      </c>
      <c r="N487" s="16">
        <v>0</v>
      </c>
      <c r="O487" s="16">
        <v>0</v>
      </c>
      <c r="P487" s="16">
        <v>0</v>
      </c>
      <c r="Q487" s="16">
        <v>0</v>
      </c>
      <c r="R487" s="16">
        <v>0</v>
      </c>
      <c r="S487" s="16">
        <v>0</v>
      </c>
      <c r="T487" s="16">
        <v>0</v>
      </c>
      <c r="U487" s="16">
        <v>0</v>
      </c>
      <c r="V487" s="16">
        <v>0</v>
      </c>
      <c r="W487" s="16">
        <v>0</v>
      </c>
      <c r="X487" s="16">
        <v>0</v>
      </c>
      <c r="Y487" s="16">
        <v>0</v>
      </c>
      <c r="Z487" s="16">
        <v>0</v>
      </c>
      <c r="AE487" s="103">
        <f t="shared" si="126"/>
        <v>0</v>
      </c>
      <c r="AF487" s="103">
        <f t="shared" si="127"/>
        <v>0</v>
      </c>
      <c r="AG487" s="103">
        <f t="shared" si="128"/>
        <v>0</v>
      </c>
      <c r="AH487" s="103">
        <f t="shared" si="129"/>
        <v>0</v>
      </c>
      <c r="AI487" s="103">
        <f t="shared" si="130"/>
        <v>0</v>
      </c>
      <c r="AJ487" s="103">
        <f t="shared" si="131"/>
        <v>0</v>
      </c>
    </row>
    <row r="488" spans="4:36">
      <c r="D488" s="16" t="s">
        <v>863</v>
      </c>
      <c r="E488" s="16">
        <v>0</v>
      </c>
      <c r="F488" s="16">
        <v>0</v>
      </c>
      <c r="G488" s="16">
        <v>0</v>
      </c>
      <c r="H488" s="16">
        <v>0</v>
      </c>
      <c r="I488" s="16">
        <v>0</v>
      </c>
      <c r="J488" s="16">
        <v>0</v>
      </c>
      <c r="K488" s="16">
        <v>0</v>
      </c>
      <c r="L488" s="16">
        <v>0</v>
      </c>
      <c r="M488" s="16">
        <v>0</v>
      </c>
      <c r="N488" s="16">
        <v>0</v>
      </c>
      <c r="O488" s="16">
        <v>0</v>
      </c>
      <c r="P488" s="16">
        <v>0</v>
      </c>
      <c r="Q488" s="16">
        <v>0</v>
      </c>
      <c r="R488" s="16">
        <v>0</v>
      </c>
      <c r="S488" s="16">
        <v>0</v>
      </c>
      <c r="T488" s="16">
        <v>0</v>
      </c>
      <c r="U488" s="16">
        <v>0</v>
      </c>
      <c r="V488" s="16">
        <v>0</v>
      </c>
      <c r="W488" s="16">
        <v>0</v>
      </c>
      <c r="X488" s="16">
        <v>0</v>
      </c>
      <c r="Y488" s="16">
        <v>0</v>
      </c>
      <c r="Z488" s="16">
        <v>0</v>
      </c>
      <c r="AE488" s="103">
        <f t="shared" si="126"/>
        <v>0</v>
      </c>
      <c r="AF488" s="103">
        <f t="shared" si="127"/>
        <v>0</v>
      </c>
      <c r="AG488" s="103">
        <f t="shared" si="128"/>
        <v>0</v>
      </c>
      <c r="AH488" s="103">
        <f t="shared" si="129"/>
        <v>0</v>
      </c>
      <c r="AI488" s="103">
        <f t="shared" si="130"/>
        <v>0</v>
      </c>
      <c r="AJ488" s="103">
        <f t="shared" si="131"/>
        <v>0</v>
      </c>
    </row>
    <row r="489" spans="4:36">
      <c r="D489" s="16" t="s">
        <v>864</v>
      </c>
      <c r="E489" s="16">
        <v>0</v>
      </c>
      <c r="F489" s="16">
        <v>0</v>
      </c>
      <c r="G489" s="16">
        <v>0</v>
      </c>
      <c r="H489" s="16">
        <v>0</v>
      </c>
      <c r="I489" s="16">
        <v>0</v>
      </c>
      <c r="J489" s="16">
        <v>0</v>
      </c>
      <c r="K489" s="16">
        <v>0</v>
      </c>
      <c r="L489" s="16">
        <v>0</v>
      </c>
      <c r="M489" s="16">
        <v>0</v>
      </c>
      <c r="N489" s="16">
        <v>0</v>
      </c>
      <c r="O489" s="16">
        <v>0</v>
      </c>
      <c r="P489" s="16">
        <v>0</v>
      </c>
      <c r="Q489" s="16">
        <v>0</v>
      </c>
      <c r="R489" s="16">
        <v>0</v>
      </c>
      <c r="S489" s="16">
        <v>0</v>
      </c>
      <c r="T489" s="16">
        <v>0</v>
      </c>
      <c r="U489" s="16">
        <v>0</v>
      </c>
      <c r="V489" s="16">
        <v>0</v>
      </c>
      <c r="W489" s="16">
        <v>0</v>
      </c>
      <c r="X489" s="16">
        <v>0</v>
      </c>
      <c r="Y489" s="16">
        <v>0</v>
      </c>
      <c r="Z489" s="16">
        <v>0</v>
      </c>
      <c r="AE489" s="103">
        <f t="shared" si="126"/>
        <v>0</v>
      </c>
      <c r="AF489" s="103">
        <f t="shared" si="127"/>
        <v>0</v>
      </c>
      <c r="AG489" s="103">
        <f t="shared" si="128"/>
        <v>0</v>
      </c>
      <c r="AH489" s="103">
        <f t="shared" si="129"/>
        <v>0</v>
      </c>
      <c r="AI489" s="103">
        <f t="shared" si="130"/>
        <v>0</v>
      </c>
      <c r="AJ489" s="103">
        <f t="shared" si="131"/>
        <v>0</v>
      </c>
    </row>
    <row r="490" spans="1:80">
      <c r="A490" s="16" t="s">
        <v>882</v>
      </c>
      <c r="B490" s="16">
        <v>58309.8926999998</v>
      </c>
      <c r="C490" s="16" t="s">
        <v>88</v>
      </c>
      <c r="D490" s="16" t="s">
        <v>88</v>
      </c>
      <c r="E490" s="16">
        <v>26148.2134</v>
      </c>
      <c r="F490" s="16">
        <v>22227.3346</v>
      </c>
      <c r="G490" s="16">
        <v>16785.4645</v>
      </c>
      <c r="H490" s="16">
        <v>5441.8701</v>
      </c>
      <c r="I490" s="16">
        <v>5.0143</v>
      </c>
      <c r="J490" s="16">
        <v>1945.9208</v>
      </c>
      <c r="K490" s="16">
        <v>23.8775</v>
      </c>
      <c r="L490" s="16">
        <v>30.1139</v>
      </c>
      <c r="M490" s="16">
        <v>1891.9294</v>
      </c>
      <c r="N490" s="16">
        <v>1179.2045</v>
      </c>
      <c r="O490" s="16">
        <v>1179.2045</v>
      </c>
      <c r="P490" s="16">
        <v>0</v>
      </c>
      <c r="Q490" s="16">
        <v>2.0877</v>
      </c>
      <c r="R490" s="16">
        <v>645.623</v>
      </c>
      <c r="S490" s="16">
        <v>53.413</v>
      </c>
      <c r="T490" s="16">
        <v>0</v>
      </c>
      <c r="U490" s="16">
        <v>592.21</v>
      </c>
      <c r="V490" s="16">
        <v>143.0285</v>
      </c>
      <c r="W490" s="16">
        <v>76.0622</v>
      </c>
      <c r="X490" s="16">
        <v>0</v>
      </c>
      <c r="Y490" s="16">
        <v>66.9663</v>
      </c>
      <c r="Z490" s="16">
        <v>0</v>
      </c>
      <c r="AB490" s="101">
        <f>(F490+K490+L490)/B490</f>
        <v>0.382119139107935</v>
      </c>
      <c r="AE490" s="103">
        <f t="shared" si="126"/>
        <v>2.20090612401691e-12</v>
      </c>
      <c r="AF490" s="103">
        <f t="shared" si="127"/>
        <v>0</v>
      </c>
      <c r="AG490" s="103">
        <f t="shared" si="128"/>
        <v>0</v>
      </c>
      <c r="AH490" s="103">
        <f t="shared" si="129"/>
        <v>0</v>
      </c>
      <c r="AI490" s="103">
        <f t="shared" si="130"/>
        <v>0</v>
      </c>
      <c r="AJ490" s="103">
        <f t="shared" si="131"/>
        <v>0</v>
      </c>
      <c r="AK490" s="16">
        <f t="shared" ref="AK490:BF490" si="144">E490-SUM(E491:E495)</f>
        <v>0</v>
      </c>
      <c r="AL490" s="16">
        <f t="shared" si="144"/>
        <v>0</v>
      </c>
      <c r="AM490" s="16">
        <f t="shared" si="144"/>
        <v>0</v>
      </c>
      <c r="AN490" s="16">
        <f t="shared" si="144"/>
        <v>0</v>
      </c>
      <c r="AO490" s="16">
        <f t="shared" si="144"/>
        <v>0</v>
      </c>
      <c r="AP490" s="16">
        <f t="shared" si="144"/>
        <v>0</v>
      </c>
      <c r="AQ490" s="16">
        <f t="shared" si="144"/>
        <v>0</v>
      </c>
      <c r="AR490" s="16">
        <f t="shared" si="144"/>
        <v>0</v>
      </c>
      <c r="AS490" s="16">
        <f t="shared" si="144"/>
        <v>0</v>
      </c>
      <c r="AT490" s="16">
        <f t="shared" si="144"/>
        <v>0</v>
      </c>
      <c r="AU490" s="16">
        <f t="shared" si="144"/>
        <v>0</v>
      </c>
      <c r="AV490" s="16">
        <f t="shared" si="144"/>
        <v>0</v>
      </c>
      <c r="AW490" s="16">
        <f t="shared" si="144"/>
        <v>0</v>
      </c>
      <c r="AX490" s="16">
        <f t="shared" si="144"/>
        <v>1.02318153949454e-12</v>
      </c>
      <c r="AY490" s="16">
        <f t="shared" si="144"/>
        <v>0</v>
      </c>
      <c r="AZ490" s="16">
        <f t="shared" si="144"/>
        <v>0</v>
      </c>
      <c r="BA490" s="16">
        <f t="shared" si="144"/>
        <v>0</v>
      </c>
      <c r="BB490" s="16">
        <f t="shared" si="144"/>
        <v>0</v>
      </c>
      <c r="BC490" s="16">
        <f t="shared" si="144"/>
        <v>0</v>
      </c>
      <c r="BD490" s="16">
        <f t="shared" si="144"/>
        <v>0</v>
      </c>
      <c r="BE490" s="16">
        <f t="shared" si="144"/>
        <v>0</v>
      </c>
      <c r="BF490" s="16">
        <f t="shared" si="144"/>
        <v>0</v>
      </c>
      <c r="BG490" s="104">
        <f t="shared" ref="BG490:CB490" si="145">E490-E496-E502-E508-E514</f>
        <v>0</v>
      </c>
      <c r="BH490" s="104">
        <f t="shared" si="145"/>
        <v>0</v>
      </c>
      <c r="BI490" s="104">
        <f t="shared" si="145"/>
        <v>0</v>
      </c>
      <c r="BJ490" s="104">
        <f t="shared" si="145"/>
        <v>0</v>
      </c>
      <c r="BK490" s="104">
        <f t="shared" si="145"/>
        <v>0</v>
      </c>
      <c r="BL490" s="104">
        <f t="shared" si="145"/>
        <v>0</v>
      </c>
      <c r="BM490" s="104">
        <f t="shared" si="145"/>
        <v>0</v>
      </c>
      <c r="BN490" s="104">
        <f t="shared" si="145"/>
        <v>0</v>
      </c>
      <c r="BO490" s="104">
        <f t="shared" si="145"/>
        <v>0</v>
      </c>
      <c r="BP490" s="104">
        <f t="shared" si="145"/>
        <v>0</v>
      </c>
      <c r="BQ490" s="104">
        <f t="shared" si="145"/>
        <v>0</v>
      </c>
      <c r="BR490" s="104">
        <f t="shared" si="145"/>
        <v>0</v>
      </c>
      <c r="BS490" s="104">
        <f t="shared" si="145"/>
        <v>0</v>
      </c>
      <c r="BT490" s="104">
        <f t="shared" si="145"/>
        <v>0</v>
      </c>
      <c r="BU490" s="104">
        <f t="shared" si="145"/>
        <v>0</v>
      </c>
      <c r="BV490" s="104">
        <f t="shared" si="145"/>
        <v>0</v>
      </c>
      <c r="BW490" s="104">
        <f t="shared" si="145"/>
        <v>0</v>
      </c>
      <c r="BX490" s="104">
        <f t="shared" si="145"/>
        <v>0</v>
      </c>
      <c r="BY490" s="104">
        <f t="shared" si="145"/>
        <v>0</v>
      </c>
      <c r="BZ490" s="104">
        <f t="shared" si="145"/>
        <v>0</v>
      </c>
      <c r="CA490" s="104">
        <f t="shared" si="145"/>
        <v>0</v>
      </c>
      <c r="CB490" s="104">
        <f t="shared" si="145"/>
        <v>0</v>
      </c>
    </row>
    <row r="491" spans="4:36">
      <c r="D491" s="16" t="s">
        <v>860</v>
      </c>
      <c r="E491" s="16">
        <v>6328.7774</v>
      </c>
      <c r="F491" s="16">
        <v>6117.48</v>
      </c>
      <c r="G491" s="16">
        <v>4317.3669</v>
      </c>
      <c r="H491" s="16">
        <v>1800.1131</v>
      </c>
      <c r="I491" s="16">
        <v>0</v>
      </c>
      <c r="J491" s="16">
        <v>137.5826</v>
      </c>
      <c r="K491" s="16">
        <v>0</v>
      </c>
      <c r="L491" s="16">
        <v>0</v>
      </c>
      <c r="M491" s="16">
        <v>137.5826</v>
      </c>
      <c r="N491" s="16">
        <v>69.4127</v>
      </c>
      <c r="O491" s="16">
        <v>69.4127</v>
      </c>
      <c r="P491" s="16">
        <v>0</v>
      </c>
      <c r="Q491" s="16">
        <v>0</v>
      </c>
      <c r="R491" s="16">
        <v>4.3021</v>
      </c>
      <c r="S491" s="16">
        <v>2.8883</v>
      </c>
      <c r="T491" s="16">
        <v>0</v>
      </c>
      <c r="U491" s="16">
        <v>1.4138</v>
      </c>
      <c r="V491" s="16">
        <v>0</v>
      </c>
      <c r="W491" s="16">
        <v>0</v>
      </c>
      <c r="X491" s="16">
        <v>0</v>
      </c>
      <c r="Y491" s="16">
        <v>0</v>
      </c>
      <c r="Z491" s="16">
        <v>0</v>
      </c>
      <c r="AE491" s="103">
        <f t="shared" si="126"/>
        <v>3.65041330496751e-13</v>
      </c>
      <c r="AF491" s="103">
        <f t="shared" si="127"/>
        <v>0</v>
      </c>
      <c r="AG491" s="103">
        <f t="shared" si="128"/>
        <v>0</v>
      </c>
      <c r="AH491" s="103">
        <f t="shared" si="129"/>
        <v>0</v>
      </c>
      <c r="AI491" s="103">
        <f t="shared" si="130"/>
        <v>0</v>
      </c>
      <c r="AJ491" s="103">
        <f t="shared" si="131"/>
        <v>0</v>
      </c>
    </row>
    <row r="492" spans="4:36">
      <c r="D492" s="16" t="s">
        <v>861</v>
      </c>
      <c r="E492" s="16">
        <v>2335.9495</v>
      </c>
      <c r="F492" s="16">
        <v>2167.5107</v>
      </c>
      <c r="G492" s="16">
        <v>1108.7212</v>
      </c>
      <c r="H492" s="16">
        <v>1058.7895</v>
      </c>
      <c r="I492" s="16">
        <v>0</v>
      </c>
      <c r="J492" s="16">
        <v>134.1291</v>
      </c>
      <c r="K492" s="16">
        <v>0</v>
      </c>
      <c r="L492" s="16">
        <v>0</v>
      </c>
      <c r="M492" s="16">
        <v>134.1291</v>
      </c>
      <c r="N492" s="16">
        <v>14.9316</v>
      </c>
      <c r="O492" s="16">
        <v>14.9316</v>
      </c>
      <c r="P492" s="16">
        <v>0</v>
      </c>
      <c r="Q492" s="16">
        <v>0</v>
      </c>
      <c r="R492" s="16">
        <v>18.6966</v>
      </c>
      <c r="S492" s="16">
        <v>2.8823</v>
      </c>
      <c r="T492" s="16">
        <v>0</v>
      </c>
      <c r="U492" s="16">
        <v>15.8143</v>
      </c>
      <c r="V492" s="16">
        <v>0.6815</v>
      </c>
      <c r="W492" s="16">
        <v>0.5593</v>
      </c>
      <c r="X492" s="16">
        <v>0</v>
      </c>
      <c r="Y492" s="16">
        <v>0.1222</v>
      </c>
      <c r="Z492" s="16">
        <v>0</v>
      </c>
      <c r="AE492" s="103">
        <f t="shared" si="126"/>
        <v>3.62154750632726e-13</v>
      </c>
      <c r="AF492" s="103">
        <f t="shared" si="127"/>
        <v>0</v>
      </c>
      <c r="AG492" s="103">
        <f t="shared" si="128"/>
        <v>0</v>
      </c>
      <c r="AH492" s="103">
        <f t="shared" si="129"/>
        <v>0</v>
      </c>
      <c r="AI492" s="103">
        <f t="shared" si="130"/>
        <v>0</v>
      </c>
      <c r="AJ492" s="103">
        <f t="shared" si="131"/>
        <v>0</v>
      </c>
    </row>
    <row r="493" spans="4:36">
      <c r="D493" s="16" t="s">
        <v>862</v>
      </c>
      <c r="E493" s="16">
        <v>0</v>
      </c>
      <c r="F493" s="16">
        <v>0</v>
      </c>
      <c r="G493" s="16">
        <v>0</v>
      </c>
      <c r="H493" s="16">
        <v>0</v>
      </c>
      <c r="I493" s="16">
        <v>0</v>
      </c>
      <c r="J493" s="16">
        <v>0</v>
      </c>
      <c r="K493" s="16">
        <v>0</v>
      </c>
      <c r="L493" s="16">
        <v>0</v>
      </c>
      <c r="M493" s="16">
        <v>0</v>
      </c>
      <c r="N493" s="16">
        <v>0</v>
      </c>
      <c r="O493" s="16">
        <v>0</v>
      </c>
      <c r="P493" s="16">
        <v>0</v>
      </c>
      <c r="Q493" s="16">
        <v>0</v>
      </c>
      <c r="R493" s="16">
        <v>0</v>
      </c>
      <c r="S493" s="16">
        <v>0</v>
      </c>
      <c r="T493" s="16">
        <v>0</v>
      </c>
      <c r="U493" s="16">
        <v>0</v>
      </c>
      <c r="V493" s="16">
        <v>0</v>
      </c>
      <c r="W493" s="16">
        <v>0</v>
      </c>
      <c r="X493" s="16">
        <v>0</v>
      </c>
      <c r="Y493" s="16">
        <v>0</v>
      </c>
      <c r="Z493" s="16">
        <v>0</v>
      </c>
      <c r="AE493" s="103">
        <f t="shared" ref="AE493:AE556" si="146">E493-F493-I493-J493-N493-R493-V493-Z493-Q493</f>
        <v>0</v>
      </c>
      <c r="AF493" s="103">
        <f t="shared" ref="AF493:AF556" si="147">F493-G493-H493</f>
        <v>0</v>
      </c>
      <c r="AG493" s="103">
        <f t="shared" ref="AG493:AG556" si="148">J493-K493-L493-M493</f>
        <v>0</v>
      </c>
      <c r="AH493" s="103">
        <f t="shared" ref="AH493:AH556" si="149">N493-O493-P493</f>
        <v>0</v>
      </c>
      <c r="AI493" s="103">
        <f t="shared" ref="AI493:AI556" si="150">R493-S493-T493-U493</f>
        <v>0</v>
      </c>
      <c r="AJ493" s="103">
        <f t="shared" ref="AJ493:AJ556" si="151">V493-W493-X493-Y493</f>
        <v>0</v>
      </c>
    </row>
    <row r="494" spans="4:36">
      <c r="D494" s="16" t="s">
        <v>863</v>
      </c>
      <c r="E494" s="16">
        <v>21.7923</v>
      </c>
      <c r="F494" s="16">
        <v>21.3921</v>
      </c>
      <c r="G494" s="16">
        <v>21.3921</v>
      </c>
      <c r="H494" s="16">
        <v>0</v>
      </c>
      <c r="I494" s="16">
        <v>0</v>
      </c>
      <c r="J494" s="16">
        <v>0.4002</v>
      </c>
      <c r="K494" s="16">
        <v>0</v>
      </c>
      <c r="L494" s="16">
        <v>0</v>
      </c>
      <c r="M494" s="16">
        <v>0.4002</v>
      </c>
      <c r="N494" s="16">
        <v>0</v>
      </c>
      <c r="O494" s="16">
        <v>0</v>
      </c>
      <c r="P494" s="16">
        <v>0</v>
      </c>
      <c r="Q494" s="16">
        <v>0</v>
      </c>
      <c r="R494" s="16">
        <v>0</v>
      </c>
      <c r="S494" s="16">
        <v>0</v>
      </c>
      <c r="T494" s="16">
        <v>0</v>
      </c>
      <c r="U494" s="16">
        <v>0</v>
      </c>
      <c r="V494" s="16">
        <v>0</v>
      </c>
      <c r="W494" s="16">
        <v>0</v>
      </c>
      <c r="X494" s="16">
        <v>0</v>
      </c>
      <c r="Y494" s="16">
        <v>0</v>
      </c>
      <c r="Z494" s="16">
        <v>0</v>
      </c>
      <c r="AE494" s="103">
        <f t="shared" si="146"/>
        <v>1.66533453693773e-15</v>
      </c>
      <c r="AF494" s="103">
        <f t="shared" si="147"/>
        <v>0</v>
      </c>
      <c r="AG494" s="103">
        <f t="shared" si="148"/>
        <v>0</v>
      </c>
      <c r="AH494" s="103">
        <f t="shared" si="149"/>
        <v>0</v>
      </c>
      <c r="AI494" s="103">
        <f t="shared" si="150"/>
        <v>0</v>
      </c>
      <c r="AJ494" s="103">
        <f t="shared" si="151"/>
        <v>0</v>
      </c>
    </row>
    <row r="495" spans="4:36">
      <c r="D495" s="16" t="s">
        <v>864</v>
      </c>
      <c r="E495" s="16">
        <v>17461.6942</v>
      </c>
      <c r="F495" s="16">
        <v>13920.9518</v>
      </c>
      <c r="G495" s="16">
        <v>11337.9843</v>
      </c>
      <c r="H495" s="16">
        <v>2582.9675</v>
      </c>
      <c r="I495" s="16">
        <v>5.0143</v>
      </c>
      <c r="J495" s="16">
        <v>1673.8089</v>
      </c>
      <c r="K495" s="16">
        <v>23.8775</v>
      </c>
      <c r="L495" s="16">
        <v>30.1139</v>
      </c>
      <c r="M495" s="16">
        <v>1619.8175</v>
      </c>
      <c r="N495" s="16">
        <v>1094.8602</v>
      </c>
      <c r="O495" s="16">
        <v>1094.8602</v>
      </c>
      <c r="P495" s="16">
        <v>0</v>
      </c>
      <c r="Q495" s="16">
        <v>2.0877</v>
      </c>
      <c r="R495" s="16">
        <v>622.624299999999</v>
      </c>
      <c r="S495" s="16">
        <v>47.6424</v>
      </c>
      <c r="T495" s="16">
        <v>0</v>
      </c>
      <c r="U495" s="16">
        <v>574.9819</v>
      </c>
      <c r="V495" s="16">
        <v>142.347</v>
      </c>
      <c r="W495" s="16">
        <v>75.5029</v>
      </c>
      <c r="X495" s="16">
        <v>0</v>
      </c>
      <c r="Y495" s="16">
        <v>66.8441</v>
      </c>
      <c r="Z495" s="16">
        <v>0</v>
      </c>
      <c r="AE495" s="103">
        <f t="shared" si="146"/>
        <v>2.05879757686489e-12</v>
      </c>
      <c r="AF495" s="103">
        <f t="shared" si="147"/>
        <v>0</v>
      </c>
      <c r="AG495" s="103">
        <f t="shared" si="148"/>
        <v>0</v>
      </c>
      <c r="AH495" s="103">
        <f t="shared" si="149"/>
        <v>0</v>
      </c>
      <c r="AI495" s="103">
        <f t="shared" si="150"/>
        <v>-9.09494701772928e-13</v>
      </c>
      <c r="AJ495" s="103">
        <f t="shared" si="151"/>
        <v>0</v>
      </c>
    </row>
    <row r="496" spans="3:58">
      <c r="C496" s="16" t="s">
        <v>865</v>
      </c>
      <c r="D496" s="16" t="s">
        <v>88</v>
      </c>
      <c r="E496" s="16">
        <v>0</v>
      </c>
      <c r="F496" s="16">
        <v>0</v>
      </c>
      <c r="G496" s="16">
        <v>0</v>
      </c>
      <c r="H496" s="16">
        <v>0</v>
      </c>
      <c r="I496" s="16">
        <v>0</v>
      </c>
      <c r="J496" s="16">
        <v>0</v>
      </c>
      <c r="K496" s="16">
        <v>0</v>
      </c>
      <c r="L496" s="16">
        <v>0</v>
      </c>
      <c r="M496" s="16">
        <v>0</v>
      </c>
      <c r="N496" s="16">
        <v>0</v>
      </c>
      <c r="O496" s="16">
        <v>0</v>
      </c>
      <c r="P496" s="16">
        <v>0</v>
      </c>
      <c r="Q496" s="16">
        <v>0</v>
      </c>
      <c r="R496" s="16">
        <v>0</v>
      </c>
      <c r="S496" s="16">
        <v>0</v>
      </c>
      <c r="T496" s="16">
        <v>0</v>
      </c>
      <c r="U496" s="16">
        <v>0</v>
      </c>
      <c r="V496" s="16">
        <v>0</v>
      </c>
      <c r="W496" s="16">
        <v>0</v>
      </c>
      <c r="X496" s="16">
        <v>0</v>
      </c>
      <c r="Y496" s="16">
        <v>0</v>
      </c>
      <c r="Z496" s="16">
        <v>0</v>
      </c>
      <c r="AE496" s="103">
        <f t="shared" si="146"/>
        <v>0</v>
      </c>
      <c r="AF496" s="103">
        <f t="shared" si="147"/>
        <v>0</v>
      </c>
      <c r="AG496" s="103">
        <f t="shared" si="148"/>
        <v>0</v>
      </c>
      <c r="AH496" s="103">
        <f t="shared" si="149"/>
        <v>0</v>
      </c>
      <c r="AI496" s="103">
        <f t="shared" si="150"/>
        <v>0</v>
      </c>
      <c r="AJ496" s="103">
        <f t="shared" si="151"/>
        <v>0</v>
      </c>
      <c r="AK496" s="16">
        <f t="shared" ref="AK496:BF496" si="152">E496-SUM(E497:E501)</f>
        <v>0</v>
      </c>
      <c r="AL496" s="16">
        <f t="shared" si="152"/>
        <v>0</v>
      </c>
      <c r="AM496" s="16">
        <f t="shared" si="152"/>
        <v>0</v>
      </c>
      <c r="AN496" s="16">
        <f t="shared" si="152"/>
        <v>0</v>
      </c>
      <c r="AO496" s="16">
        <f t="shared" si="152"/>
        <v>0</v>
      </c>
      <c r="AP496" s="16">
        <f t="shared" si="152"/>
        <v>0</v>
      </c>
      <c r="AQ496" s="16">
        <f t="shared" si="152"/>
        <v>0</v>
      </c>
      <c r="AR496" s="16">
        <f t="shared" si="152"/>
        <v>0</v>
      </c>
      <c r="AS496" s="16">
        <f t="shared" si="152"/>
        <v>0</v>
      </c>
      <c r="AT496" s="16">
        <f t="shared" si="152"/>
        <v>0</v>
      </c>
      <c r="AU496" s="16">
        <f t="shared" si="152"/>
        <v>0</v>
      </c>
      <c r="AV496" s="16">
        <f t="shared" si="152"/>
        <v>0</v>
      </c>
      <c r="AW496" s="16">
        <f t="shared" si="152"/>
        <v>0</v>
      </c>
      <c r="AX496" s="16">
        <f t="shared" si="152"/>
        <v>0</v>
      </c>
      <c r="AY496" s="16">
        <f t="shared" si="152"/>
        <v>0</v>
      </c>
      <c r="AZ496" s="16">
        <f t="shared" si="152"/>
        <v>0</v>
      </c>
      <c r="BA496" s="16">
        <f t="shared" si="152"/>
        <v>0</v>
      </c>
      <c r="BB496" s="16">
        <f t="shared" si="152"/>
        <v>0</v>
      </c>
      <c r="BC496" s="16">
        <f t="shared" si="152"/>
        <v>0</v>
      </c>
      <c r="BD496" s="16">
        <f t="shared" si="152"/>
        <v>0</v>
      </c>
      <c r="BE496" s="16">
        <f t="shared" si="152"/>
        <v>0</v>
      </c>
      <c r="BF496" s="16">
        <f t="shared" si="152"/>
        <v>0</v>
      </c>
    </row>
    <row r="497" spans="4:36">
      <c r="D497" s="16" t="s">
        <v>860</v>
      </c>
      <c r="E497" s="16">
        <v>0</v>
      </c>
      <c r="F497" s="16">
        <v>0</v>
      </c>
      <c r="G497" s="16">
        <v>0</v>
      </c>
      <c r="H497" s="16">
        <v>0</v>
      </c>
      <c r="I497" s="16">
        <v>0</v>
      </c>
      <c r="J497" s="16">
        <v>0</v>
      </c>
      <c r="K497" s="16">
        <v>0</v>
      </c>
      <c r="L497" s="16">
        <v>0</v>
      </c>
      <c r="M497" s="16">
        <v>0</v>
      </c>
      <c r="N497" s="16">
        <v>0</v>
      </c>
      <c r="O497" s="16">
        <v>0</v>
      </c>
      <c r="P497" s="16">
        <v>0</v>
      </c>
      <c r="Q497" s="16">
        <v>0</v>
      </c>
      <c r="R497" s="16">
        <v>0</v>
      </c>
      <c r="S497" s="16">
        <v>0</v>
      </c>
      <c r="T497" s="16">
        <v>0</v>
      </c>
      <c r="U497" s="16">
        <v>0</v>
      </c>
      <c r="V497" s="16">
        <v>0</v>
      </c>
      <c r="W497" s="16">
        <v>0</v>
      </c>
      <c r="X497" s="16">
        <v>0</v>
      </c>
      <c r="Y497" s="16">
        <v>0</v>
      </c>
      <c r="Z497" s="16">
        <v>0</v>
      </c>
      <c r="AE497" s="103">
        <f t="shared" si="146"/>
        <v>0</v>
      </c>
      <c r="AF497" s="103">
        <f t="shared" si="147"/>
        <v>0</v>
      </c>
      <c r="AG497" s="103">
        <f t="shared" si="148"/>
        <v>0</v>
      </c>
      <c r="AH497" s="103">
        <f t="shared" si="149"/>
        <v>0</v>
      </c>
      <c r="AI497" s="103">
        <f t="shared" si="150"/>
        <v>0</v>
      </c>
      <c r="AJ497" s="103">
        <f t="shared" si="151"/>
        <v>0</v>
      </c>
    </row>
    <row r="498" spans="4:36">
      <c r="D498" s="16" t="s">
        <v>861</v>
      </c>
      <c r="E498" s="16">
        <v>0</v>
      </c>
      <c r="F498" s="16">
        <v>0</v>
      </c>
      <c r="G498" s="16">
        <v>0</v>
      </c>
      <c r="H498" s="16">
        <v>0</v>
      </c>
      <c r="I498" s="16">
        <v>0</v>
      </c>
      <c r="J498" s="16">
        <v>0</v>
      </c>
      <c r="K498" s="16">
        <v>0</v>
      </c>
      <c r="L498" s="16">
        <v>0</v>
      </c>
      <c r="M498" s="16">
        <v>0</v>
      </c>
      <c r="N498" s="16">
        <v>0</v>
      </c>
      <c r="O498" s="16">
        <v>0</v>
      </c>
      <c r="P498" s="16">
        <v>0</v>
      </c>
      <c r="Q498" s="16">
        <v>0</v>
      </c>
      <c r="R498" s="16">
        <v>0</v>
      </c>
      <c r="S498" s="16">
        <v>0</v>
      </c>
      <c r="T498" s="16">
        <v>0</v>
      </c>
      <c r="U498" s="16">
        <v>0</v>
      </c>
      <c r="V498" s="16">
        <v>0</v>
      </c>
      <c r="W498" s="16">
        <v>0</v>
      </c>
      <c r="X498" s="16">
        <v>0</v>
      </c>
      <c r="Y498" s="16">
        <v>0</v>
      </c>
      <c r="Z498" s="16">
        <v>0</v>
      </c>
      <c r="AE498" s="103">
        <f t="shared" si="146"/>
        <v>0</v>
      </c>
      <c r="AF498" s="103">
        <f t="shared" si="147"/>
        <v>0</v>
      </c>
      <c r="AG498" s="103">
        <f t="shared" si="148"/>
        <v>0</v>
      </c>
      <c r="AH498" s="103">
        <f t="shared" si="149"/>
        <v>0</v>
      </c>
      <c r="AI498" s="103">
        <f t="shared" si="150"/>
        <v>0</v>
      </c>
      <c r="AJ498" s="103">
        <f t="shared" si="151"/>
        <v>0</v>
      </c>
    </row>
    <row r="499" spans="4:36">
      <c r="D499" s="16" t="s">
        <v>862</v>
      </c>
      <c r="E499" s="16">
        <v>0</v>
      </c>
      <c r="F499" s="16">
        <v>0</v>
      </c>
      <c r="G499" s="16">
        <v>0</v>
      </c>
      <c r="H499" s="16">
        <v>0</v>
      </c>
      <c r="I499" s="16">
        <v>0</v>
      </c>
      <c r="J499" s="16">
        <v>0</v>
      </c>
      <c r="K499" s="16">
        <v>0</v>
      </c>
      <c r="L499" s="16">
        <v>0</v>
      </c>
      <c r="M499" s="16">
        <v>0</v>
      </c>
      <c r="N499" s="16">
        <v>0</v>
      </c>
      <c r="O499" s="16">
        <v>0</v>
      </c>
      <c r="P499" s="16">
        <v>0</v>
      </c>
      <c r="Q499" s="16">
        <v>0</v>
      </c>
      <c r="R499" s="16">
        <v>0</v>
      </c>
      <c r="S499" s="16">
        <v>0</v>
      </c>
      <c r="T499" s="16">
        <v>0</v>
      </c>
      <c r="U499" s="16">
        <v>0</v>
      </c>
      <c r="V499" s="16">
        <v>0</v>
      </c>
      <c r="W499" s="16">
        <v>0</v>
      </c>
      <c r="X499" s="16">
        <v>0</v>
      </c>
      <c r="Y499" s="16">
        <v>0</v>
      </c>
      <c r="Z499" s="16">
        <v>0</v>
      </c>
      <c r="AE499" s="103">
        <f t="shared" si="146"/>
        <v>0</v>
      </c>
      <c r="AF499" s="103">
        <f t="shared" si="147"/>
        <v>0</v>
      </c>
      <c r="AG499" s="103">
        <f t="shared" si="148"/>
        <v>0</v>
      </c>
      <c r="AH499" s="103">
        <f t="shared" si="149"/>
        <v>0</v>
      </c>
      <c r="AI499" s="103">
        <f t="shared" si="150"/>
        <v>0</v>
      </c>
      <c r="AJ499" s="103">
        <f t="shared" si="151"/>
        <v>0</v>
      </c>
    </row>
    <row r="500" spans="4:36">
      <c r="D500" s="16" t="s">
        <v>863</v>
      </c>
      <c r="E500" s="16">
        <v>0</v>
      </c>
      <c r="F500" s="16">
        <v>0</v>
      </c>
      <c r="G500" s="16">
        <v>0</v>
      </c>
      <c r="H500" s="16">
        <v>0</v>
      </c>
      <c r="I500" s="16">
        <v>0</v>
      </c>
      <c r="J500" s="16">
        <v>0</v>
      </c>
      <c r="K500" s="16">
        <v>0</v>
      </c>
      <c r="L500" s="16">
        <v>0</v>
      </c>
      <c r="M500" s="16">
        <v>0</v>
      </c>
      <c r="N500" s="16">
        <v>0</v>
      </c>
      <c r="O500" s="16">
        <v>0</v>
      </c>
      <c r="P500" s="16">
        <v>0</v>
      </c>
      <c r="Q500" s="16">
        <v>0</v>
      </c>
      <c r="R500" s="16">
        <v>0</v>
      </c>
      <c r="S500" s="16">
        <v>0</v>
      </c>
      <c r="T500" s="16">
        <v>0</v>
      </c>
      <c r="U500" s="16">
        <v>0</v>
      </c>
      <c r="V500" s="16">
        <v>0</v>
      </c>
      <c r="W500" s="16">
        <v>0</v>
      </c>
      <c r="X500" s="16">
        <v>0</v>
      </c>
      <c r="Y500" s="16">
        <v>0</v>
      </c>
      <c r="Z500" s="16">
        <v>0</v>
      </c>
      <c r="AE500" s="103">
        <f t="shared" si="146"/>
        <v>0</v>
      </c>
      <c r="AF500" s="103">
        <f t="shared" si="147"/>
        <v>0</v>
      </c>
      <c r="AG500" s="103">
        <f t="shared" si="148"/>
        <v>0</v>
      </c>
      <c r="AH500" s="103">
        <f t="shared" si="149"/>
        <v>0</v>
      </c>
      <c r="AI500" s="103">
        <f t="shared" si="150"/>
        <v>0</v>
      </c>
      <c r="AJ500" s="103">
        <f t="shared" si="151"/>
        <v>0</v>
      </c>
    </row>
    <row r="501" spans="4:36">
      <c r="D501" s="16" t="s">
        <v>864</v>
      </c>
      <c r="E501" s="16">
        <v>0</v>
      </c>
      <c r="F501" s="16">
        <v>0</v>
      </c>
      <c r="G501" s="16">
        <v>0</v>
      </c>
      <c r="H501" s="16">
        <v>0</v>
      </c>
      <c r="I501" s="16">
        <v>0</v>
      </c>
      <c r="J501" s="16">
        <v>0</v>
      </c>
      <c r="K501" s="16">
        <v>0</v>
      </c>
      <c r="L501" s="16">
        <v>0</v>
      </c>
      <c r="M501" s="16">
        <v>0</v>
      </c>
      <c r="N501" s="16">
        <v>0</v>
      </c>
      <c r="O501" s="16">
        <v>0</v>
      </c>
      <c r="P501" s="16">
        <v>0</v>
      </c>
      <c r="Q501" s="16">
        <v>0</v>
      </c>
      <c r="R501" s="16">
        <v>0</v>
      </c>
      <c r="S501" s="16">
        <v>0</v>
      </c>
      <c r="T501" s="16">
        <v>0</v>
      </c>
      <c r="U501" s="16">
        <v>0</v>
      </c>
      <c r="V501" s="16">
        <v>0</v>
      </c>
      <c r="W501" s="16">
        <v>0</v>
      </c>
      <c r="X501" s="16">
        <v>0</v>
      </c>
      <c r="Y501" s="16">
        <v>0</v>
      </c>
      <c r="Z501" s="16">
        <v>0</v>
      </c>
      <c r="AE501" s="103">
        <f t="shared" si="146"/>
        <v>0</v>
      </c>
      <c r="AF501" s="103">
        <f t="shared" si="147"/>
        <v>0</v>
      </c>
      <c r="AG501" s="103">
        <f t="shared" si="148"/>
        <v>0</v>
      </c>
      <c r="AH501" s="103">
        <f t="shared" si="149"/>
        <v>0</v>
      </c>
      <c r="AI501" s="103">
        <f t="shared" si="150"/>
        <v>0</v>
      </c>
      <c r="AJ501" s="103">
        <f t="shared" si="151"/>
        <v>0</v>
      </c>
    </row>
    <row r="502" spans="3:58">
      <c r="C502" s="16" t="s">
        <v>866</v>
      </c>
      <c r="D502" s="16" t="s">
        <v>88</v>
      </c>
      <c r="E502" s="16">
        <v>54.8626</v>
      </c>
      <c r="F502" s="16">
        <v>52.6644</v>
      </c>
      <c r="G502" s="16">
        <v>52.6644</v>
      </c>
      <c r="H502" s="16">
        <v>0</v>
      </c>
      <c r="I502" s="16">
        <v>0</v>
      </c>
      <c r="J502" s="16">
        <v>0</v>
      </c>
      <c r="K502" s="16">
        <v>0</v>
      </c>
      <c r="L502" s="16">
        <v>0</v>
      </c>
      <c r="M502" s="16">
        <v>0</v>
      </c>
      <c r="N502" s="16">
        <v>2.1982</v>
      </c>
      <c r="O502" s="16">
        <v>2.1982</v>
      </c>
      <c r="P502" s="16">
        <v>0</v>
      </c>
      <c r="Q502" s="16">
        <v>0</v>
      </c>
      <c r="R502" s="16">
        <v>0</v>
      </c>
      <c r="S502" s="16">
        <v>0</v>
      </c>
      <c r="T502" s="16">
        <v>0</v>
      </c>
      <c r="U502" s="16">
        <v>0</v>
      </c>
      <c r="V502" s="16">
        <v>0</v>
      </c>
      <c r="W502" s="16">
        <v>0</v>
      </c>
      <c r="X502" s="16">
        <v>0</v>
      </c>
      <c r="Y502" s="16">
        <v>0</v>
      </c>
      <c r="Z502" s="16">
        <v>0</v>
      </c>
      <c r="AE502" s="103">
        <f t="shared" si="146"/>
        <v>0</v>
      </c>
      <c r="AF502" s="103">
        <f t="shared" si="147"/>
        <v>0</v>
      </c>
      <c r="AG502" s="103">
        <f t="shared" si="148"/>
        <v>0</v>
      </c>
      <c r="AH502" s="103">
        <f t="shared" si="149"/>
        <v>0</v>
      </c>
      <c r="AI502" s="103">
        <f t="shared" si="150"/>
        <v>0</v>
      </c>
      <c r="AJ502" s="103">
        <f t="shared" si="151"/>
        <v>0</v>
      </c>
      <c r="AK502" s="16">
        <f t="shared" ref="AK502:BF502" si="153">E502-SUM(E503:E507)</f>
        <v>0</v>
      </c>
      <c r="AL502" s="16">
        <f t="shared" si="153"/>
        <v>0</v>
      </c>
      <c r="AM502" s="16">
        <f t="shared" si="153"/>
        <v>0</v>
      </c>
      <c r="AN502" s="16">
        <f t="shared" si="153"/>
        <v>0</v>
      </c>
      <c r="AO502" s="16">
        <f t="shared" si="153"/>
        <v>0</v>
      </c>
      <c r="AP502" s="16">
        <f t="shared" si="153"/>
        <v>0</v>
      </c>
      <c r="AQ502" s="16">
        <f t="shared" si="153"/>
        <v>0</v>
      </c>
      <c r="AR502" s="16">
        <f t="shared" si="153"/>
        <v>0</v>
      </c>
      <c r="AS502" s="16">
        <f t="shared" si="153"/>
        <v>0</v>
      </c>
      <c r="AT502" s="16">
        <f t="shared" si="153"/>
        <v>0</v>
      </c>
      <c r="AU502" s="16">
        <f t="shared" si="153"/>
        <v>0</v>
      </c>
      <c r="AV502" s="16">
        <f t="shared" si="153"/>
        <v>0</v>
      </c>
      <c r="AW502" s="16">
        <f t="shared" si="153"/>
        <v>0</v>
      </c>
      <c r="AX502" s="16">
        <f t="shared" si="153"/>
        <v>0</v>
      </c>
      <c r="AY502" s="16">
        <f t="shared" si="153"/>
        <v>0</v>
      </c>
      <c r="AZ502" s="16">
        <f t="shared" si="153"/>
        <v>0</v>
      </c>
      <c r="BA502" s="16">
        <f t="shared" si="153"/>
        <v>0</v>
      </c>
      <c r="BB502" s="16">
        <f t="shared" si="153"/>
        <v>0</v>
      </c>
      <c r="BC502" s="16">
        <f t="shared" si="153"/>
        <v>0</v>
      </c>
      <c r="BD502" s="16">
        <f t="shared" si="153"/>
        <v>0</v>
      </c>
      <c r="BE502" s="16">
        <f t="shared" si="153"/>
        <v>0</v>
      </c>
      <c r="BF502" s="16">
        <f t="shared" si="153"/>
        <v>0</v>
      </c>
    </row>
    <row r="503" spans="4:36">
      <c r="D503" s="16" t="s">
        <v>860</v>
      </c>
      <c r="E503" s="16">
        <v>40.4914</v>
      </c>
      <c r="F503" s="16">
        <v>38.2932</v>
      </c>
      <c r="G503" s="16">
        <v>38.2932</v>
      </c>
      <c r="H503" s="16">
        <v>0</v>
      </c>
      <c r="I503" s="16">
        <v>0</v>
      </c>
      <c r="J503" s="16">
        <v>0</v>
      </c>
      <c r="K503" s="16">
        <v>0</v>
      </c>
      <c r="L503" s="16">
        <v>0</v>
      </c>
      <c r="M503" s="16">
        <v>0</v>
      </c>
      <c r="N503" s="16">
        <v>2.1982</v>
      </c>
      <c r="O503" s="16">
        <v>2.1982</v>
      </c>
      <c r="P503" s="16">
        <v>0</v>
      </c>
      <c r="Q503" s="16">
        <v>0</v>
      </c>
      <c r="R503" s="16">
        <v>0</v>
      </c>
      <c r="S503" s="16">
        <v>0</v>
      </c>
      <c r="T503" s="16">
        <v>0</v>
      </c>
      <c r="U503" s="16">
        <v>0</v>
      </c>
      <c r="V503" s="16">
        <v>0</v>
      </c>
      <c r="W503" s="16">
        <v>0</v>
      </c>
      <c r="X503" s="16">
        <v>0</v>
      </c>
      <c r="Y503" s="16">
        <v>0</v>
      </c>
      <c r="Z503" s="16">
        <v>0</v>
      </c>
      <c r="AE503" s="103">
        <f t="shared" si="146"/>
        <v>0</v>
      </c>
      <c r="AF503" s="103">
        <f t="shared" si="147"/>
        <v>0</v>
      </c>
      <c r="AG503" s="103">
        <f t="shared" si="148"/>
        <v>0</v>
      </c>
      <c r="AH503" s="103">
        <f t="shared" si="149"/>
        <v>0</v>
      </c>
      <c r="AI503" s="103">
        <f t="shared" si="150"/>
        <v>0</v>
      </c>
      <c r="AJ503" s="103">
        <f t="shared" si="151"/>
        <v>0</v>
      </c>
    </row>
    <row r="504" spans="4:36">
      <c r="D504" s="16" t="s">
        <v>861</v>
      </c>
      <c r="E504" s="16">
        <v>14.3712</v>
      </c>
      <c r="F504" s="16">
        <v>14.3712</v>
      </c>
      <c r="G504" s="16">
        <v>14.3712</v>
      </c>
      <c r="H504" s="16">
        <v>0</v>
      </c>
      <c r="I504" s="16">
        <v>0</v>
      </c>
      <c r="J504" s="16">
        <v>0</v>
      </c>
      <c r="K504" s="16">
        <v>0</v>
      </c>
      <c r="L504" s="16">
        <v>0</v>
      </c>
      <c r="M504" s="16">
        <v>0</v>
      </c>
      <c r="N504" s="16">
        <v>0</v>
      </c>
      <c r="O504" s="16">
        <v>0</v>
      </c>
      <c r="P504" s="16">
        <v>0</v>
      </c>
      <c r="Q504" s="16">
        <v>0</v>
      </c>
      <c r="R504" s="16">
        <v>0</v>
      </c>
      <c r="S504" s="16">
        <v>0</v>
      </c>
      <c r="T504" s="16">
        <v>0</v>
      </c>
      <c r="U504" s="16">
        <v>0</v>
      </c>
      <c r="V504" s="16">
        <v>0</v>
      </c>
      <c r="W504" s="16">
        <v>0</v>
      </c>
      <c r="X504" s="16">
        <v>0</v>
      </c>
      <c r="Y504" s="16">
        <v>0</v>
      </c>
      <c r="Z504" s="16">
        <v>0</v>
      </c>
      <c r="AE504" s="103">
        <f t="shared" si="146"/>
        <v>0</v>
      </c>
      <c r="AF504" s="103">
        <f t="shared" si="147"/>
        <v>0</v>
      </c>
      <c r="AG504" s="103">
        <f t="shared" si="148"/>
        <v>0</v>
      </c>
      <c r="AH504" s="103">
        <f t="shared" si="149"/>
        <v>0</v>
      </c>
      <c r="AI504" s="103">
        <f t="shared" si="150"/>
        <v>0</v>
      </c>
      <c r="AJ504" s="103">
        <f t="shared" si="151"/>
        <v>0</v>
      </c>
    </row>
    <row r="505" spans="4:36">
      <c r="D505" s="16" t="s">
        <v>862</v>
      </c>
      <c r="E505" s="16">
        <v>0</v>
      </c>
      <c r="F505" s="16">
        <v>0</v>
      </c>
      <c r="G505" s="16">
        <v>0</v>
      </c>
      <c r="H505" s="16">
        <v>0</v>
      </c>
      <c r="I505" s="16">
        <v>0</v>
      </c>
      <c r="J505" s="16">
        <v>0</v>
      </c>
      <c r="K505" s="16">
        <v>0</v>
      </c>
      <c r="L505" s="16">
        <v>0</v>
      </c>
      <c r="M505" s="16">
        <v>0</v>
      </c>
      <c r="N505" s="16">
        <v>0</v>
      </c>
      <c r="O505" s="16">
        <v>0</v>
      </c>
      <c r="P505" s="16">
        <v>0</v>
      </c>
      <c r="Q505" s="16">
        <v>0</v>
      </c>
      <c r="R505" s="16">
        <v>0</v>
      </c>
      <c r="S505" s="16">
        <v>0</v>
      </c>
      <c r="T505" s="16">
        <v>0</v>
      </c>
      <c r="U505" s="16">
        <v>0</v>
      </c>
      <c r="V505" s="16">
        <v>0</v>
      </c>
      <c r="W505" s="16">
        <v>0</v>
      </c>
      <c r="X505" s="16">
        <v>0</v>
      </c>
      <c r="Y505" s="16">
        <v>0</v>
      </c>
      <c r="Z505" s="16">
        <v>0</v>
      </c>
      <c r="AE505" s="103">
        <f t="shared" si="146"/>
        <v>0</v>
      </c>
      <c r="AF505" s="103">
        <f t="shared" si="147"/>
        <v>0</v>
      </c>
      <c r="AG505" s="103">
        <f t="shared" si="148"/>
        <v>0</v>
      </c>
      <c r="AH505" s="103">
        <f t="shared" si="149"/>
        <v>0</v>
      </c>
      <c r="AI505" s="103">
        <f t="shared" si="150"/>
        <v>0</v>
      </c>
      <c r="AJ505" s="103">
        <f t="shared" si="151"/>
        <v>0</v>
      </c>
    </row>
    <row r="506" spans="4:36">
      <c r="D506" s="16" t="s">
        <v>863</v>
      </c>
      <c r="E506" s="16">
        <v>0</v>
      </c>
      <c r="F506" s="16">
        <v>0</v>
      </c>
      <c r="G506" s="16">
        <v>0</v>
      </c>
      <c r="H506" s="16">
        <v>0</v>
      </c>
      <c r="I506" s="16">
        <v>0</v>
      </c>
      <c r="J506" s="16">
        <v>0</v>
      </c>
      <c r="K506" s="16">
        <v>0</v>
      </c>
      <c r="L506" s="16">
        <v>0</v>
      </c>
      <c r="M506" s="16">
        <v>0</v>
      </c>
      <c r="N506" s="16">
        <v>0</v>
      </c>
      <c r="O506" s="16">
        <v>0</v>
      </c>
      <c r="P506" s="16">
        <v>0</v>
      </c>
      <c r="Q506" s="16">
        <v>0</v>
      </c>
      <c r="R506" s="16">
        <v>0</v>
      </c>
      <c r="S506" s="16">
        <v>0</v>
      </c>
      <c r="T506" s="16">
        <v>0</v>
      </c>
      <c r="U506" s="16">
        <v>0</v>
      </c>
      <c r="V506" s="16">
        <v>0</v>
      </c>
      <c r="W506" s="16">
        <v>0</v>
      </c>
      <c r="X506" s="16">
        <v>0</v>
      </c>
      <c r="Y506" s="16">
        <v>0</v>
      </c>
      <c r="Z506" s="16">
        <v>0</v>
      </c>
      <c r="AE506" s="103">
        <f t="shared" si="146"/>
        <v>0</v>
      </c>
      <c r="AF506" s="103">
        <f t="shared" si="147"/>
        <v>0</v>
      </c>
      <c r="AG506" s="103">
        <f t="shared" si="148"/>
        <v>0</v>
      </c>
      <c r="AH506" s="103">
        <f t="shared" si="149"/>
        <v>0</v>
      </c>
      <c r="AI506" s="103">
        <f t="shared" si="150"/>
        <v>0</v>
      </c>
      <c r="AJ506" s="103">
        <f t="shared" si="151"/>
        <v>0</v>
      </c>
    </row>
    <row r="507" spans="4:36">
      <c r="D507" s="16" t="s">
        <v>864</v>
      </c>
      <c r="E507" s="16">
        <v>0</v>
      </c>
      <c r="F507" s="16">
        <v>0</v>
      </c>
      <c r="G507" s="16">
        <v>0</v>
      </c>
      <c r="H507" s="16">
        <v>0</v>
      </c>
      <c r="I507" s="16">
        <v>0</v>
      </c>
      <c r="J507" s="16">
        <v>0</v>
      </c>
      <c r="K507" s="16">
        <v>0</v>
      </c>
      <c r="L507" s="16">
        <v>0</v>
      </c>
      <c r="M507" s="16">
        <v>0</v>
      </c>
      <c r="N507" s="16">
        <v>0</v>
      </c>
      <c r="O507" s="16">
        <v>0</v>
      </c>
      <c r="P507" s="16">
        <v>0</v>
      </c>
      <c r="Q507" s="16">
        <v>0</v>
      </c>
      <c r="R507" s="16">
        <v>0</v>
      </c>
      <c r="S507" s="16">
        <v>0</v>
      </c>
      <c r="T507" s="16">
        <v>0</v>
      </c>
      <c r="U507" s="16">
        <v>0</v>
      </c>
      <c r="V507" s="16">
        <v>0</v>
      </c>
      <c r="W507" s="16">
        <v>0</v>
      </c>
      <c r="X507" s="16">
        <v>0</v>
      </c>
      <c r="Y507" s="16">
        <v>0</v>
      </c>
      <c r="Z507" s="16">
        <v>0</v>
      </c>
      <c r="AE507" s="103">
        <f t="shared" si="146"/>
        <v>0</v>
      </c>
      <c r="AF507" s="103">
        <f t="shared" si="147"/>
        <v>0</v>
      </c>
      <c r="AG507" s="103">
        <f t="shared" si="148"/>
        <v>0</v>
      </c>
      <c r="AH507" s="103">
        <f t="shared" si="149"/>
        <v>0</v>
      </c>
      <c r="AI507" s="103">
        <f t="shared" si="150"/>
        <v>0</v>
      </c>
      <c r="AJ507" s="103">
        <f t="shared" si="151"/>
        <v>0</v>
      </c>
    </row>
    <row r="508" spans="3:58">
      <c r="C508" s="16" t="s">
        <v>867</v>
      </c>
      <c r="D508" s="16" t="s">
        <v>88</v>
      </c>
      <c r="E508" s="16">
        <v>26093.3508</v>
      </c>
      <c r="F508" s="16">
        <v>22174.6702</v>
      </c>
      <c r="G508" s="16">
        <v>16732.8001</v>
      </c>
      <c r="H508" s="16">
        <v>5441.8701</v>
      </c>
      <c r="I508" s="16">
        <v>5.0143</v>
      </c>
      <c r="J508" s="16">
        <v>1945.9208</v>
      </c>
      <c r="K508" s="16">
        <v>23.8775</v>
      </c>
      <c r="L508" s="16">
        <v>30.1139</v>
      </c>
      <c r="M508" s="16">
        <v>1891.9294</v>
      </c>
      <c r="N508" s="16">
        <v>1177.0063</v>
      </c>
      <c r="O508" s="16">
        <v>1177.0063</v>
      </c>
      <c r="P508" s="16">
        <v>0</v>
      </c>
      <c r="Q508" s="16">
        <v>2.0877</v>
      </c>
      <c r="R508" s="16">
        <v>645.623</v>
      </c>
      <c r="S508" s="16">
        <v>53.413</v>
      </c>
      <c r="T508" s="16">
        <v>0</v>
      </c>
      <c r="U508" s="16">
        <v>592.21</v>
      </c>
      <c r="V508" s="16">
        <v>143.0285</v>
      </c>
      <c r="W508" s="16">
        <v>76.0622</v>
      </c>
      <c r="X508" s="16">
        <v>0</v>
      </c>
      <c r="Y508" s="16">
        <v>66.9663</v>
      </c>
      <c r="Z508" s="16">
        <v>0</v>
      </c>
      <c r="AE508" s="103">
        <f t="shared" si="146"/>
        <v>-3.00204305858642e-13</v>
      </c>
      <c r="AF508" s="103">
        <f t="shared" si="147"/>
        <v>0</v>
      </c>
      <c r="AG508" s="103">
        <f t="shared" si="148"/>
        <v>0</v>
      </c>
      <c r="AH508" s="103">
        <f t="shared" si="149"/>
        <v>0</v>
      </c>
      <c r="AI508" s="103">
        <f t="shared" si="150"/>
        <v>0</v>
      </c>
      <c r="AJ508" s="103">
        <f t="shared" si="151"/>
        <v>0</v>
      </c>
      <c r="AK508" s="16">
        <f t="shared" ref="AK508:BF508" si="154">E508-SUM(E509:E513)</f>
        <v>0</v>
      </c>
      <c r="AL508" s="16">
        <f t="shared" si="154"/>
        <v>0</v>
      </c>
      <c r="AM508" s="16">
        <f t="shared" si="154"/>
        <v>0</v>
      </c>
      <c r="AN508" s="16">
        <f t="shared" si="154"/>
        <v>0</v>
      </c>
      <c r="AO508" s="16">
        <f t="shared" si="154"/>
        <v>0</v>
      </c>
      <c r="AP508" s="16">
        <f t="shared" si="154"/>
        <v>0</v>
      </c>
      <c r="AQ508" s="16">
        <f t="shared" si="154"/>
        <v>0</v>
      </c>
      <c r="AR508" s="16">
        <f t="shared" si="154"/>
        <v>0</v>
      </c>
      <c r="AS508" s="16">
        <f t="shared" si="154"/>
        <v>0</v>
      </c>
      <c r="AT508" s="16">
        <f t="shared" si="154"/>
        <v>0</v>
      </c>
      <c r="AU508" s="16">
        <f t="shared" si="154"/>
        <v>0</v>
      </c>
      <c r="AV508" s="16">
        <f t="shared" si="154"/>
        <v>0</v>
      </c>
      <c r="AW508" s="16">
        <f t="shared" si="154"/>
        <v>0</v>
      </c>
      <c r="AX508" s="16">
        <f t="shared" si="154"/>
        <v>1.02318153949454e-12</v>
      </c>
      <c r="AY508" s="16">
        <f t="shared" si="154"/>
        <v>0</v>
      </c>
      <c r="AZ508" s="16">
        <f t="shared" si="154"/>
        <v>0</v>
      </c>
      <c r="BA508" s="16">
        <f t="shared" si="154"/>
        <v>0</v>
      </c>
      <c r="BB508" s="16">
        <f t="shared" si="154"/>
        <v>0</v>
      </c>
      <c r="BC508" s="16">
        <f t="shared" si="154"/>
        <v>0</v>
      </c>
      <c r="BD508" s="16">
        <f t="shared" si="154"/>
        <v>0</v>
      </c>
      <c r="BE508" s="16">
        <f t="shared" si="154"/>
        <v>0</v>
      </c>
      <c r="BF508" s="16">
        <f t="shared" si="154"/>
        <v>0</v>
      </c>
    </row>
    <row r="509" spans="4:36">
      <c r="D509" s="16" t="s">
        <v>860</v>
      </c>
      <c r="E509" s="16">
        <v>6288.286</v>
      </c>
      <c r="F509" s="16">
        <v>6079.1868</v>
      </c>
      <c r="G509" s="16">
        <v>4279.0737</v>
      </c>
      <c r="H509" s="16">
        <v>1800.1131</v>
      </c>
      <c r="I509" s="16">
        <v>0</v>
      </c>
      <c r="J509" s="16">
        <v>137.5826</v>
      </c>
      <c r="K509" s="16">
        <v>0</v>
      </c>
      <c r="L509" s="16">
        <v>0</v>
      </c>
      <c r="M509" s="16">
        <v>137.5826</v>
      </c>
      <c r="N509" s="16">
        <v>67.2145</v>
      </c>
      <c r="O509" s="16">
        <v>67.2145</v>
      </c>
      <c r="P509" s="16">
        <v>0</v>
      </c>
      <c r="Q509" s="16">
        <v>0</v>
      </c>
      <c r="R509" s="16">
        <v>4.3021</v>
      </c>
      <c r="S509" s="16">
        <v>2.8883</v>
      </c>
      <c r="T509" s="16">
        <v>0</v>
      </c>
      <c r="U509" s="16">
        <v>1.4138</v>
      </c>
      <c r="V509" s="16">
        <v>0</v>
      </c>
      <c r="W509" s="16">
        <v>0</v>
      </c>
      <c r="X509" s="16">
        <v>0</v>
      </c>
      <c r="Y509" s="16">
        <v>0</v>
      </c>
      <c r="Z509" s="16">
        <v>0</v>
      </c>
      <c r="AE509" s="103">
        <f t="shared" si="146"/>
        <v>-3.59712259978551e-13</v>
      </c>
      <c r="AF509" s="103">
        <f t="shared" si="147"/>
        <v>0</v>
      </c>
      <c r="AG509" s="103">
        <f t="shared" si="148"/>
        <v>0</v>
      </c>
      <c r="AH509" s="103">
        <f t="shared" si="149"/>
        <v>0</v>
      </c>
      <c r="AI509" s="103">
        <f t="shared" si="150"/>
        <v>0</v>
      </c>
      <c r="AJ509" s="103">
        <f t="shared" si="151"/>
        <v>0</v>
      </c>
    </row>
    <row r="510" spans="4:36">
      <c r="D510" s="16" t="s">
        <v>861</v>
      </c>
      <c r="E510" s="16">
        <v>2321.5783</v>
      </c>
      <c r="F510" s="16">
        <v>2153.1395</v>
      </c>
      <c r="G510" s="16">
        <v>1094.35</v>
      </c>
      <c r="H510" s="16">
        <v>1058.7895</v>
      </c>
      <c r="I510" s="16">
        <v>0</v>
      </c>
      <c r="J510" s="16">
        <v>134.1291</v>
      </c>
      <c r="K510" s="16">
        <v>0</v>
      </c>
      <c r="L510" s="16">
        <v>0</v>
      </c>
      <c r="M510" s="16">
        <v>134.1291</v>
      </c>
      <c r="N510" s="16">
        <v>14.9316</v>
      </c>
      <c r="O510" s="16">
        <v>14.9316</v>
      </c>
      <c r="P510" s="16">
        <v>0</v>
      </c>
      <c r="Q510" s="16">
        <v>0</v>
      </c>
      <c r="R510" s="16">
        <v>18.6966</v>
      </c>
      <c r="S510" s="16">
        <v>2.8823</v>
      </c>
      <c r="T510" s="16">
        <v>0</v>
      </c>
      <c r="U510" s="16">
        <v>15.8143</v>
      </c>
      <c r="V510" s="16">
        <v>0.6815</v>
      </c>
      <c r="W510" s="16">
        <v>0.5593</v>
      </c>
      <c r="X510" s="16">
        <v>0</v>
      </c>
      <c r="Y510" s="16">
        <v>0.1222</v>
      </c>
      <c r="Z510" s="16">
        <v>0</v>
      </c>
      <c r="AE510" s="103">
        <f t="shared" si="146"/>
        <v>-9.25926002537381e-14</v>
      </c>
      <c r="AF510" s="103">
        <f t="shared" si="147"/>
        <v>0</v>
      </c>
      <c r="AG510" s="103">
        <f t="shared" si="148"/>
        <v>0</v>
      </c>
      <c r="AH510" s="103">
        <f t="shared" si="149"/>
        <v>0</v>
      </c>
      <c r="AI510" s="103">
        <f t="shared" si="150"/>
        <v>0</v>
      </c>
      <c r="AJ510" s="103">
        <f t="shared" si="151"/>
        <v>0</v>
      </c>
    </row>
    <row r="511" spans="4:36">
      <c r="D511" s="16" t="s">
        <v>862</v>
      </c>
      <c r="E511" s="16">
        <v>0</v>
      </c>
      <c r="F511" s="16">
        <v>0</v>
      </c>
      <c r="G511" s="16">
        <v>0</v>
      </c>
      <c r="H511" s="16">
        <v>0</v>
      </c>
      <c r="I511" s="16">
        <v>0</v>
      </c>
      <c r="J511" s="16">
        <v>0</v>
      </c>
      <c r="K511" s="16">
        <v>0</v>
      </c>
      <c r="L511" s="16">
        <v>0</v>
      </c>
      <c r="M511" s="16">
        <v>0</v>
      </c>
      <c r="N511" s="16">
        <v>0</v>
      </c>
      <c r="O511" s="16">
        <v>0</v>
      </c>
      <c r="P511" s="16">
        <v>0</v>
      </c>
      <c r="Q511" s="16">
        <v>0</v>
      </c>
      <c r="R511" s="16">
        <v>0</v>
      </c>
      <c r="S511" s="16">
        <v>0</v>
      </c>
      <c r="T511" s="16">
        <v>0</v>
      </c>
      <c r="U511" s="16">
        <v>0</v>
      </c>
      <c r="V511" s="16">
        <v>0</v>
      </c>
      <c r="W511" s="16">
        <v>0</v>
      </c>
      <c r="X511" s="16">
        <v>0</v>
      </c>
      <c r="Y511" s="16">
        <v>0</v>
      </c>
      <c r="Z511" s="16">
        <v>0</v>
      </c>
      <c r="AE511" s="103">
        <f t="shared" si="146"/>
        <v>0</v>
      </c>
      <c r="AF511" s="103">
        <f t="shared" si="147"/>
        <v>0</v>
      </c>
      <c r="AG511" s="103">
        <f t="shared" si="148"/>
        <v>0</v>
      </c>
      <c r="AH511" s="103">
        <f t="shared" si="149"/>
        <v>0</v>
      </c>
      <c r="AI511" s="103">
        <f t="shared" si="150"/>
        <v>0</v>
      </c>
      <c r="AJ511" s="103">
        <f t="shared" si="151"/>
        <v>0</v>
      </c>
    </row>
    <row r="512" spans="4:36">
      <c r="D512" s="16" t="s">
        <v>863</v>
      </c>
      <c r="E512" s="16">
        <v>21.7923</v>
      </c>
      <c r="F512" s="16">
        <v>21.3921</v>
      </c>
      <c r="G512" s="16">
        <v>21.3921</v>
      </c>
      <c r="H512" s="16">
        <v>0</v>
      </c>
      <c r="I512" s="16">
        <v>0</v>
      </c>
      <c r="J512" s="16">
        <v>0.4002</v>
      </c>
      <c r="K512" s="16">
        <v>0</v>
      </c>
      <c r="L512" s="16">
        <v>0</v>
      </c>
      <c r="M512" s="16">
        <v>0.4002</v>
      </c>
      <c r="N512" s="16">
        <v>0</v>
      </c>
      <c r="O512" s="16">
        <v>0</v>
      </c>
      <c r="P512" s="16">
        <v>0</v>
      </c>
      <c r="Q512" s="16">
        <v>0</v>
      </c>
      <c r="R512" s="16">
        <v>0</v>
      </c>
      <c r="S512" s="16">
        <v>0</v>
      </c>
      <c r="T512" s="16">
        <v>0</v>
      </c>
      <c r="U512" s="16">
        <v>0</v>
      </c>
      <c r="V512" s="16">
        <v>0</v>
      </c>
      <c r="W512" s="16">
        <v>0</v>
      </c>
      <c r="X512" s="16">
        <v>0</v>
      </c>
      <c r="Y512" s="16">
        <v>0</v>
      </c>
      <c r="Z512" s="16">
        <v>0</v>
      </c>
      <c r="AE512" s="103">
        <f t="shared" si="146"/>
        <v>1.66533453693773e-15</v>
      </c>
      <c r="AF512" s="103">
        <f t="shared" si="147"/>
        <v>0</v>
      </c>
      <c r="AG512" s="103">
        <f t="shared" si="148"/>
        <v>0</v>
      </c>
      <c r="AH512" s="103">
        <f t="shared" si="149"/>
        <v>0</v>
      </c>
      <c r="AI512" s="103">
        <f t="shared" si="150"/>
        <v>0</v>
      </c>
      <c r="AJ512" s="103">
        <f t="shared" si="151"/>
        <v>0</v>
      </c>
    </row>
    <row r="513" spans="4:36">
      <c r="D513" s="16" t="s">
        <v>864</v>
      </c>
      <c r="E513" s="16">
        <v>17461.6942</v>
      </c>
      <c r="F513" s="16">
        <v>13920.9518</v>
      </c>
      <c r="G513" s="16">
        <v>11337.9843</v>
      </c>
      <c r="H513" s="16">
        <v>2582.9675</v>
      </c>
      <c r="I513" s="16">
        <v>5.0143</v>
      </c>
      <c r="J513" s="16">
        <v>1673.8089</v>
      </c>
      <c r="K513" s="16">
        <v>23.8775</v>
      </c>
      <c r="L513" s="16">
        <v>30.1139</v>
      </c>
      <c r="M513" s="16">
        <v>1619.8175</v>
      </c>
      <c r="N513" s="16">
        <v>1094.8602</v>
      </c>
      <c r="O513" s="16">
        <v>1094.8602</v>
      </c>
      <c r="P513" s="16">
        <v>0</v>
      </c>
      <c r="Q513" s="16">
        <v>2.0877</v>
      </c>
      <c r="R513" s="16">
        <v>622.624299999999</v>
      </c>
      <c r="S513" s="16">
        <v>47.6424</v>
      </c>
      <c r="T513" s="16">
        <v>0</v>
      </c>
      <c r="U513" s="16">
        <v>574.9819</v>
      </c>
      <c r="V513" s="16">
        <v>142.347</v>
      </c>
      <c r="W513" s="16">
        <v>75.5029</v>
      </c>
      <c r="X513" s="16">
        <v>0</v>
      </c>
      <c r="Y513" s="16">
        <v>66.8441</v>
      </c>
      <c r="Z513" s="16">
        <v>0</v>
      </c>
      <c r="AE513" s="103">
        <f t="shared" si="146"/>
        <v>2.05879757686489e-12</v>
      </c>
      <c r="AF513" s="103">
        <f t="shared" si="147"/>
        <v>0</v>
      </c>
      <c r="AG513" s="103">
        <f t="shared" si="148"/>
        <v>0</v>
      </c>
      <c r="AH513" s="103">
        <f t="shared" si="149"/>
        <v>0</v>
      </c>
      <c r="AI513" s="103">
        <f t="shared" si="150"/>
        <v>-9.09494701772928e-13</v>
      </c>
      <c r="AJ513" s="103">
        <f t="shared" si="151"/>
        <v>0</v>
      </c>
    </row>
    <row r="514" spans="3:58">
      <c r="C514" s="16" t="s">
        <v>368</v>
      </c>
      <c r="D514" s="16" t="s">
        <v>88</v>
      </c>
      <c r="E514" s="16">
        <v>0</v>
      </c>
      <c r="F514" s="16">
        <v>0</v>
      </c>
      <c r="G514" s="16">
        <v>0</v>
      </c>
      <c r="H514" s="16">
        <v>0</v>
      </c>
      <c r="I514" s="16">
        <v>0</v>
      </c>
      <c r="J514" s="16">
        <v>0</v>
      </c>
      <c r="K514" s="16">
        <v>0</v>
      </c>
      <c r="L514" s="16">
        <v>0</v>
      </c>
      <c r="M514" s="16">
        <v>0</v>
      </c>
      <c r="N514" s="16">
        <v>0</v>
      </c>
      <c r="O514" s="16">
        <v>0</v>
      </c>
      <c r="P514" s="16">
        <v>0</v>
      </c>
      <c r="Q514" s="16">
        <v>0</v>
      </c>
      <c r="R514" s="16">
        <v>0</v>
      </c>
      <c r="S514" s="16">
        <v>0</v>
      </c>
      <c r="T514" s="16">
        <v>0</v>
      </c>
      <c r="U514" s="16">
        <v>0</v>
      </c>
      <c r="V514" s="16">
        <v>0</v>
      </c>
      <c r="W514" s="16">
        <v>0</v>
      </c>
      <c r="X514" s="16">
        <v>0</v>
      </c>
      <c r="Y514" s="16">
        <v>0</v>
      </c>
      <c r="Z514" s="16">
        <v>0</v>
      </c>
      <c r="AE514" s="103">
        <f t="shared" si="146"/>
        <v>0</v>
      </c>
      <c r="AF514" s="103">
        <f t="shared" si="147"/>
        <v>0</v>
      </c>
      <c r="AG514" s="103">
        <f t="shared" si="148"/>
        <v>0</v>
      </c>
      <c r="AH514" s="103">
        <f t="shared" si="149"/>
        <v>0</v>
      </c>
      <c r="AI514" s="103">
        <f t="shared" si="150"/>
        <v>0</v>
      </c>
      <c r="AJ514" s="103">
        <f t="shared" si="151"/>
        <v>0</v>
      </c>
      <c r="AK514" s="16">
        <f t="shared" ref="AK514:BF514" si="155">E514-SUM(E515:E519)</f>
        <v>0</v>
      </c>
      <c r="AL514" s="16">
        <f t="shared" si="155"/>
        <v>0</v>
      </c>
      <c r="AM514" s="16">
        <f t="shared" si="155"/>
        <v>0</v>
      </c>
      <c r="AN514" s="16">
        <f t="shared" si="155"/>
        <v>0</v>
      </c>
      <c r="AO514" s="16">
        <f t="shared" si="155"/>
        <v>0</v>
      </c>
      <c r="AP514" s="16">
        <f t="shared" si="155"/>
        <v>0</v>
      </c>
      <c r="AQ514" s="16">
        <f t="shared" si="155"/>
        <v>0</v>
      </c>
      <c r="AR514" s="16">
        <f t="shared" si="155"/>
        <v>0</v>
      </c>
      <c r="AS514" s="16">
        <f t="shared" si="155"/>
        <v>0</v>
      </c>
      <c r="AT514" s="16">
        <f t="shared" si="155"/>
        <v>0</v>
      </c>
      <c r="AU514" s="16">
        <f t="shared" si="155"/>
        <v>0</v>
      </c>
      <c r="AV514" s="16">
        <f t="shared" si="155"/>
        <v>0</v>
      </c>
      <c r="AW514" s="16">
        <f t="shared" si="155"/>
        <v>0</v>
      </c>
      <c r="AX514" s="16">
        <f t="shared" si="155"/>
        <v>0</v>
      </c>
      <c r="AY514" s="16">
        <f t="shared" si="155"/>
        <v>0</v>
      </c>
      <c r="AZ514" s="16">
        <f t="shared" si="155"/>
        <v>0</v>
      </c>
      <c r="BA514" s="16">
        <f t="shared" si="155"/>
        <v>0</v>
      </c>
      <c r="BB514" s="16">
        <f t="shared" si="155"/>
        <v>0</v>
      </c>
      <c r="BC514" s="16">
        <f t="shared" si="155"/>
        <v>0</v>
      </c>
      <c r="BD514" s="16">
        <f t="shared" si="155"/>
        <v>0</v>
      </c>
      <c r="BE514" s="16">
        <f t="shared" si="155"/>
        <v>0</v>
      </c>
      <c r="BF514" s="16">
        <f t="shared" si="155"/>
        <v>0</v>
      </c>
    </row>
    <row r="515" spans="4:36">
      <c r="D515" s="16" t="s">
        <v>860</v>
      </c>
      <c r="E515" s="16">
        <v>0</v>
      </c>
      <c r="F515" s="16">
        <v>0</v>
      </c>
      <c r="G515" s="16">
        <v>0</v>
      </c>
      <c r="H515" s="16">
        <v>0</v>
      </c>
      <c r="I515" s="16">
        <v>0</v>
      </c>
      <c r="J515" s="16">
        <v>0</v>
      </c>
      <c r="K515" s="16">
        <v>0</v>
      </c>
      <c r="L515" s="16">
        <v>0</v>
      </c>
      <c r="M515" s="16">
        <v>0</v>
      </c>
      <c r="N515" s="16">
        <v>0</v>
      </c>
      <c r="O515" s="16">
        <v>0</v>
      </c>
      <c r="P515" s="16">
        <v>0</v>
      </c>
      <c r="Q515" s="16">
        <v>0</v>
      </c>
      <c r="R515" s="16">
        <v>0</v>
      </c>
      <c r="S515" s="16">
        <v>0</v>
      </c>
      <c r="T515" s="16">
        <v>0</v>
      </c>
      <c r="U515" s="16">
        <v>0</v>
      </c>
      <c r="V515" s="16">
        <v>0</v>
      </c>
      <c r="W515" s="16">
        <v>0</v>
      </c>
      <c r="X515" s="16">
        <v>0</v>
      </c>
      <c r="Y515" s="16">
        <v>0</v>
      </c>
      <c r="Z515" s="16">
        <v>0</v>
      </c>
      <c r="AE515" s="103">
        <f t="shared" si="146"/>
        <v>0</v>
      </c>
      <c r="AF515" s="103">
        <f t="shared" si="147"/>
        <v>0</v>
      </c>
      <c r="AG515" s="103">
        <f t="shared" si="148"/>
        <v>0</v>
      </c>
      <c r="AH515" s="103">
        <f t="shared" si="149"/>
        <v>0</v>
      </c>
      <c r="AI515" s="103">
        <f t="shared" si="150"/>
        <v>0</v>
      </c>
      <c r="AJ515" s="103">
        <f t="shared" si="151"/>
        <v>0</v>
      </c>
    </row>
    <row r="516" spans="4:36">
      <c r="D516" s="16" t="s">
        <v>861</v>
      </c>
      <c r="E516" s="16">
        <v>0</v>
      </c>
      <c r="F516" s="16">
        <v>0</v>
      </c>
      <c r="G516" s="16">
        <v>0</v>
      </c>
      <c r="H516" s="16">
        <v>0</v>
      </c>
      <c r="I516" s="16">
        <v>0</v>
      </c>
      <c r="J516" s="16">
        <v>0</v>
      </c>
      <c r="K516" s="16">
        <v>0</v>
      </c>
      <c r="L516" s="16">
        <v>0</v>
      </c>
      <c r="M516" s="16">
        <v>0</v>
      </c>
      <c r="N516" s="16">
        <v>0</v>
      </c>
      <c r="O516" s="16">
        <v>0</v>
      </c>
      <c r="P516" s="16">
        <v>0</v>
      </c>
      <c r="Q516" s="16">
        <v>0</v>
      </c>
      <c r="R516" s="16">
        <v>0</v>
      </c>
      <c r="S516" s="16">
        <v>0</v>
      </c>
      <c r="T516" s="16">
        <v>0</v>
      </c>
      <c r="U516" s="16">
        <v>0</v>
      </c>
      <c r="V516" s="16">
        <v>0</v>
      </c>
      <c r="W516" s="16">
        <v>0</v>
      </c>
      <c r="X516" s="16">
        <v>0</v>
      </c>
      <c r="Y516" s="16">
        <v>0</v>
      </c>
      <c r="Z516" s="16">
        <v>0</v>
      </c>
      <c r="AE516" s="103">
        <f t="shared" si="146"/>
        <v>0</v>
      </c>
      <c r="AF516" s="103">
        <f t="shared" si="147"/>
        <v>0</v>
      </c>
      <c r="AG516" s="103">
        <f t="shared" si="148"/>
        <v>0</v>
      </c>
      <c r="AH516" s="103">
        <f t="shared" si="149"/>
        <v>0</v>
      </c>
      <c r="AI516" s="103">
        <f t="shared" si="150"/>
        <v>0</v>
      </c>
      <c r="AJ516" s="103">
        <f t="shared" si="151"/>
        <v>0</v>
      </c>
    </row>
    <row r="517" spans="4:36">
      <c r="D517" s="16" t="s">
        <v>862</v>
      </c>
      <c r="E517" s="16">
        <v>0</v>
      </c>
      <c r="F517" s="16">
        <v>0</v>
      </c>
      <c r="G517" s="16">
        <v>0</v>
      </c>
      <c r="H517" s="16">
        <v>0</v>
      </c>
      <c r="I517" s="16">
        <v>0</v>
      </c>
      <c r="J517" s="16">
        <v>0</v>
      </c>
      <c r="K517" s="16">
        <v>0</v>
      </c>
      <c r="L517" s="16">
        <v>0</v>
      </c>
      <c r="M517" s="16">
        <v>0</v>
      </c>
      <c r="N517" s="16">
        <v>0</v>
      </c>
      <c r="O517" s="16">
        <v>0</v>
      </c>
      <c r="P517" s="16">
        <v>0</v>
      </c>
      <c r="Q517" s="16">
        <v>0</v>
      </c>
      <c r="R517" s="16">
        <v>0</v>
      </c>
      <c r="S517" s="16">
        <v>0</v>
      </c>
      <c r="T517" s="16">
        <v>0</v>
      </c>
      <c r="U517" s="16">
        <v>0</v>
      </c>
      <c r="V517" s="16">
        <v>0</v>
      </c>
      <c r="W517" s="16">
        <v>0</v>
      </c>
      <c r="X517" s="16">
        <v>0</v>
      </c>
      <c r="Y517" s="16">
        <v>0</v>
      </c>
      <c r="Z517" s="16">
        <v>0</v>
      </c>
      <c r="AE517" s="103">
        <f t="shared" si="146"/>
        <v>0</v>
      </c>
      <c r="AF517" s="103">
        <f t="shared" si="147"/>
        <v>0</v>
      </c>
      <c r="AG517" s="103">
        <f t="shared" si="148"/>
        <v>0</v>
      </c>
      <c r="AH517" s="103">
        <f t="shared" si="149"/>
        <v>0</v>
      </c>
      <c r="AI517" s="103">
        <f t="shared" si="150"/>
        <v>0</v>
      </c>
      <c r="AJ517" s="103">
        <f t="shared" si="151"/>
        <v>0</v>
      </c>
    </row>
    <row r="518" spans="4:36">
      <c r="D518" s="16" t="s">
        <v>863</v>
      </c>
      <c r="E518" s="16">
        <v>0</v>
      </c>
      <c r="F518" s="16">
        <v>0</v>
      </c>
      <c r="G518" s="16">
        <v>0</v>
      </c>
      <c r="H518" s="16">
        <v>0</v>
      </c>
      <c r="I518" s="16">
        <v>0</v>
      </c>
      <c r="J518" s="16">
        <v>0</v>
      </c>
      <c r="K518" s="16">
        <v>0</v>
      </c>
      <c r="L518" s="16">
        <v>0</v>
      </c>
      <c r="M518" s="16">
        <v>0</v>
      </c>
      <c r="N518" s="16">
        <v>0</v>
      </c>
      <c r="O518" s="16">
        <v>0</v>
      </c>
      <c r="P518" s="16">
        <v>0</v>
      </c>
      <c r="Q518" s="16">
        <v>0</v>
      </c>
      <c r="R518" s="16">
        <v>0</v>
      </c>
      <c r="S518" s="16">
        <v>0</v>
      </c>
      <c r="T518" s="16">
        <v>0</v>
      </c>
      <c r="U518" s="16">
        <v>0</v>
      </c>
      <c r="V518" s="16">
        <v>0</v>
      </c>
      <c r="W518" s="16">
        <v>0</v>
      </c>
      <c r="X518" s="16">
        <v>0</v>
      </c>
      <c r="Y518" s="16">
        <v>0</v>
      </c>
      <c r="Z518" s="16">
        <v>0</v>
      </c>
      <c r="AE518" s="103">
        <f t="shared" si="146"/>
        <v>0</v>
      </c>
      <c r="AF518" s="103">
        <f t="shared" si="147"/>
        <v>0</v>
      </c>
      <c r="AG518" s="103">
        <f t="shared" si="148"/>
        <v>0</v>
      </c>
      <c r="AH518" s="103">
        <f t="shared" si="149"/>
        <v>0</v>
      </c>
      <c r="AI518" s="103">
        <f t="shared" si="150"/>
        <v>0</v>
      </c>
      <c r="AJ518" s="103">
        <f t="shared" si="151"/>
        <v>0</v>
      </c>
    </row>
    <row r="519" spans="4:36">
      <c r="D519" s="16" t="s">
        <v>864</v>
      </c>
      <c r="E519" s="16">
        <v>0</v>
      </c>
      <c r="F519" s="16">
        <v>0</v>
      </c>
      <c r="G519" s="16">
        <v>0</v>
      </c>
      <c r="H519" s="16">
        <v>0</v>
      </c>
      <c r="I519" s="16">
        <v>0</v>
      </c>
      <c r="J519" s="16">
        <v>0</v>
      </c>
      <c r="K519" s="16">
        <v>0</v>
      </c>
      <c r="L519" s="16">
        <v>0</v>
      </c>
      <c r="M519" s="16">
        <v>0</v>
      </c>
      <c r="N519" s="16">
        <v>0</v>
      </c>
      <c r="O519" s="16">
        <v>0</v>
      </c>
      <c r="P519" s="16">
        <v>0</v>
      </c>
      <c r="Q519" s="16">
        <v>0</v>
      </c>
      <c r="R519" s="16">
        <v>0</v>
      </c>
      <c r="S519" s="16">
        <v>0</v>
      </c>
      <c r="T519" s="16">
        <v>0</v>
      </c>
      <c r="U519" s="16">
        <v>0</v>
      </c>
      <c r="V519" s="16">
        <v>0</v>
      </c>
      <c r="W519" s="16">
        <v>0</v>
      </c>
      <c r="X519" s="16">
        <v>0</v>
      </c>
      <c r="Y519" s="16">
        <v>0</v>
      </c>
      <c r="Z519" s="16">
        <v>0</v>
      </c>
      <c r="AE519" s="103">
        <f t="shared" si="146"/>
        <v>0</v>
      </c>
      <c r="AF519" s="103">
        <f t="shared" si="147"/>
        <v>0</v>
      </c>
      <c r="AG519" s="103">
        <f t="shared" si="148"/>
        <v>0</v>
      </c>
      <c r="AH519" s="103">
        <f t="shared" si="149"/>
        <v>0</v>
      </c>
      <c r="AI519" s="103">
        <f t="shared" si="150"/>
        <v>0</v>
      </c>
      <c r="AJ519" s="103">
        <f t="shared" si="151"/>
        <v>0</v>
      </c>
    </row>
    <row r="520" spans="1:80">
      <c r="A520" s="16" t="s">
        <v>883</v>
      </c>
      <c r="B520" s="16">
        <v>126001.0392</v>
      </c>
      <c r="C520" s="16" t="s">
        <v>88</v>
      </c>
      <c r="D520" s="16" t="s">
        <v>88</v>
      </c>
      <c r="E520" s="16">
        <v>45692.5228</v>
      </c>
      <c r="F520" s="16">
        <v>38798.4753</v>
      </c>
      <c r="G520" s="16">
        <v>36132.041</v>
      </c>
      <c r="H520" s="16">
        <v>2666.4343</v>
      </c>
      <c r="I520" s="16">
        <v>18.9061</v>
      </c>
      <c r="J520" s="16">
        <v>1735.6183</v>
      </c>
      <c r="K520" s="16">
        <v>379.5853</v>
      </c>
      <c r="L520" s="16">
        <v>77.8457</v>
      </c>
      <c r="M520" s="16">
        <v>1278.1873</v>
      </c>
      <c r="N520" s="16">
        <v>2548.0439</v>
      </c>
      <c r="O520" s="16">
        <v>2545.3176</v>
      </c>
      <c r="P520" s="16">
        <v>2.7263</v>
      </c>
      <c r="Q520" s="16">
        <v>97.1679</v>
      </c>
      <c r="R520" s="16">
        <v>1926.8523</v>
      </c>
      <c r="S520" s="16">
        <v>1852.3251</v>
      </c>
      <c r="T520" s="16">
        <v>5.6692</v>
      </c>
      <c r="U520" s="16">
        <v>68.858</v>
      </c>
      <c r="V520" s="16">
        <v>554.4562</v>
      </c>
      <c r="W520" s="16">
        <v>456.7175</v>
      </c>
      <c r="X520" s="16">
        <v>3.83</v>
      </c>
      <c r="Y520" s="16">
        <v>93.9087</v>
      </c>
      <c r="Z520" s="16">
        <v>13.0028</v>
      </c>
      <c r="AB520" s="101">
        <f>(F520+K520+L520)/B520</f>
        <v>0.311552242340554</v>
      </c>
      <c r="AE520" s="103">
        <f t="shared" si="146"/>
        <v>2.27373675443232e-13</v>
      </c>
      <c r="AF520" s="103">
        <f t="shared" si="147"/>
        <v>0</v>
      </c>
      <c r="AG520" s="103">
        <f t="shared" si="148"/>
        <v>0</v>
      </c>
      <c r="AH520" s="103">
        <f t="shared" si="149"/>
        <v>2.64677169070637e-13</v>
      </c>
      <c r="AI520" s="103">
        <f t="shared" si="150"/>
        <v>0</v>
      </c>
      <c r="AJ520" s="103">
        <f t="shared" si="151"/>
        <v>0</v>
      </c>
      <c r="AK520" s="16">
        <f t="shared" ref="AK520:BF520" si="156">E520-SUM(E521:E525)</f>
        <v>0</v>
      </c>
      <c r="AL520" s="16">
        <f t="shared" si="156"/>
        <v>0</v>
      </c>
      <c r="AM520" s="16">
        <f t="shared" si="156"/>
        <v>0</v>
      </c>
      <c r="AN520" s="16">
        <f t="shared" si="156"/>
        <v>0</v>
      </c>
      <c r="AO520" s="16">
        <f t="shared" si="156"/>
        <v>0</v>
      </c>
      <c r="AP520" s="16">
        <f t="shared" si="156"/>
        <v>0</v>
      </c>
      <c r="AQ520" s="16">
        <f t="shared" si="156"/>
        <v>0</v>
      </c>
      <c r="AR520" s="16">
        <f t="shared" si="156"/>
        <v>0</v>
      </c>
      <c r="AS520" s="16">
        <f t="shared" si="156"/>
        <v>0</v>
      </c>
      <c r="AT520" s="16">
        <f t="shared" si="156"/>
        <v>0</v>
      </c>
      <c r="AU520" s="16">
        <f t="shared" si="156"/>
        <v>0</v>
      </c>
      <c r="AV520" s="16">
        <f t="shared" si="156"/>
        <v>0</v>
      </c>
      <c r="AW520" s="16">
        <f t="shared" si="156"/>
        <v>0</v>
      </c>
      <c r="AX520" s="16">
        <f t="shared" si="156"/>
        <v>0</v>
      </c>
      <c r="AY520" s="16">
        <f t="shared" si="156"/>
        <v>0</v>
      </c>
      <c r="AZ520" s="16">
        <f t="shared" si="156"/>
        <v>0</v>
      </c>
      <c r="BA520" s="16">
        <f t="shared" si="156"/>
        <v>0</v>
      </c>
      <c r="BB520" s="16">
        <f t="shared" si="156"/>
        <v>0</v>
      </c>
      <c r="BC520" s="16">
        <f t="shared" si="156"/>
        <v>0</v>
      </c>
      <c r="BD520" s="16">
        <f t="shared" si="156"/>
        <v>0</v>
      </c>
      <c r="BE520" s="16">
        <f t="shared" si="156"/>
        <v>0</v>
      </c>
      <c r="BF520" s="16">
        <f t="shared" si="156"/>
        <v>0</v>
      </c>
      <c r="BG520" s="104">
        <f t="shared" ref="BG520:CB520" si="157">E520-E526-E532-E538-E544</f>
        <v>0</v>
      </c>
      <c r="BH520" s="104">
        <f t="shared" si="157"/>
        <v>0</v>
      </c>
      <c r="BI520" s="104">
        <f t="shared" si="157"/>
        <v>0</v>
      </c>
      <c r="BJ520" s="104">
        <f t="shared" si="157"/>
        <v>0</v>
      </c>
      <c r="BK520" s="104">
        <f t="shared" si="157"/>
        <v>0</v>
      </c>
      <c r="BL520" s="104">
        <f t="shared" si="157"/>
        <v>0</v>
      </c>
      <c r="BM520" s="104">
        <f t="shared" si="157"/>
        <v>0</v>
      </c>
      <c r="BN520" s="104">
        <f t="shared" si="157"/>
        <v>0</v>
      </c>
      <c r="BO520" s="104">
        <f t="shared" si="157"/>
        <v>0</v>
      </c>
      <c r="BP520" s="104">
        <f t="shared" si="157"/>
        <v>0</v>
      </c>
      <c r="BQ520" s="104">
        <f t="shared" si="157"/>
        <v>0</v>
      </c>
      <c r="BR520" s="104">
        <f t="shared" si="157"/>
        <v>0</v>
      </c>
      <c r="BS520" s="104">
        <f t="shared" si="157"/>
        <v>0</v>
      </c>
      <c r="BT520" s="104">
        <f t="shared" si="157"/>
        <v>0</v>
      </c>
      <c r="BU520" s="104">
        <f t="shared" si="157"/>
        <v>0</v>
      </c>
      <c r="BV520" s="104">
        <f t="shared" si="157"/>
        <v>0</v>
      </c>
      <c r="BW520" s="104">
        <f t="shared" si="157"/>
        <v>0</v>
      </c>
      <c r="BX520" s="104">
        <f t="shared" si="157"/>
        <v>0</v>
      </c>
      <c r="BY520" s="104">
        <f t="shared" si="157"/>
        <v>0</v>
      </c>
      <c r="BZ520" s="104">
        <f t="shared" si="157"/>
        <v>0</v>
      </c>
      <c r="CA520" s="104">
        <f t="shared" si="157"/>
        <v>0</v>
      </c>
      <c r="CB520" s="104">
        <f t="shared" si="157"/>
        <v>0</v>
      </c>
    </row>
    <row r="521" spans="4:36">
      <c r="D521" s="16" t="s">
        <v>860</v>
      </c>
      <c r="E521" s="16">
        <v>7674.5761</v>
      </c>
      <c r="F521" s="16">
        <v>7275.0212</v>
      </c>
      <c r="G521" s="16">
        <v>6931.2384</v>
      </c>
      <c r="H521" s="16">
        <v>343.7828</v>
      </c>
      <c r="I521" s="16">
        <v>3.5249</v>
      </c>
      <c r="J521" s="16">
        <v>119.0807</v>
      </c>
      <c r="K521" s="16">
        <v>0</v>
      </c>
      <c r="L521" s="16">
        <v>1.3176</v>
      </c>
      <c r="M521" s="16">
        <v>117.7631</v>
      </c>
      <c r="N521" s="16">
        <v>118.0104</v>
      </c>
      <c r="O521" s="16">
        <v>118.0104</v>
      </c>
      <c r="P521" s="16">
        <v>0</v>
      </c>
      <c r="Q521" s="16">
        <v>0</v>
      </c>
      <c r="R521" s="16">
        <v>158.9389</v>
      </c>
      <c r="S521" s="16">
        <v>158.9389</v>
      </c>
      <c r="T521" s="16">
        <v>0</v>
      </c>
      <c r="U521" s="16">
        <v>0</v>
      </c>
      <c r="V521" s="16">
        <v>0</v>
      </c>
      <c r="W521" s="16">
        <v>0</v>
      </c>
      <c r="X521" s="16">
        <v>0</v>
      </c>
      <c r="Y521" s="16">
        <v>0</v>
      </c>
      <c r="Z521" s="16">
        <v>0</v>
      </c>
      <c r="AE521" s="103">
        <f t="shared" si="146"/>
        <v>0</v>
      </c>
      <c r="AF521" s="103">
        <f t="shared" si="147"/>
        <v>0</v>
      </c>
      <c r="AG521" s="103">
        <f t="shared" si="148"/>
        <v>0</v>
      </c>
      <c r="AH521" s="103">
        <f t="shared" si="149"/>
        <v>0</v>
      </c>
      <c r="AI521" s="103">
        <f t="shared" si="150"/>
        <v>0</v>
      </c>
      <c r="AJ521" s="103">
        <f t="shared" si="151"/>
        <v>0</v>
      </c>
    </row>
    <row r="522" spans="4:36">
      <c r="D522" s="16" t="s">
        <v>861</v>
      </c>
      <c r="E522" s="16">
        <v>4089.8168</v>
      </c>
      <c r="F522" s="16">
        <v>3361.1121</v>
      </c>
      <c r="G522" s="16">
        <v>2474.1452</v>
      </c>
      <c r="H522" s="16">
        <v>886.9669</v>
      </c>
      <c r="I522" s="16">
        <v>0</v>
      </c>
      <c r="J522" s="16">
        <v>612.5415</v>
      </c>
      <c r="K522" s="16">
        <v>0</v>
      </c>
      <c r="L522" s="16">
        <v>16.0805</v>
      </c>
      <c r="M522" s="16">
        <v>596.461</v>
      </c>
      <c r="N522" s="16">
        <v>51.7176</v>
      </c>
      <c r="O522" s="16">
        <v>51.7176</v>
      </c>
      <c r="P522" s="16">
        <v>0</v>
      </c>
      <c r="Q522" s="16">
        <v>2.2992</v>
      </c>
      <c r="R522" s="16">
        <v>38.853</v>
      </c>
      <c r="S522" s="16">
        <v>37.5965</v>
      </c>
      <c r="T522" s="16">
        <v>0</v>
      </c>
      <c r="U522" s="16">
        <v>1.2565</v>
      </c>
      <c r="V522" s="16">
        <v>23.2003</v>
      </c>
      <c r="W522" s="16">
        <v>16.2404</v>
      </c>
      <c r="X522" s="16">
        <v>0</v>
      </c>
      <c r="Y522" s="16">
        <v>6.9599</v>
      </c>
      <c r="Z522" s="16">
        <v>0.0931</v>
      </c>
      <c r="AE522" s="103">
        <f t="shared" si="146"/>
        <v>1.83408843668076e-13</v>
      </c>
      <c r="AF522" s="103">
        <f t="shared" si="147"/>
        <v>0</v>
      </c>
      <c r="AG522" s="103">
        <f t="shared" si="148"/>
        <v>0</v>
      </c>
      <c r="AH522" s="103">
        <f t="shared" si="149"/>
        <v>0</v>
      </c>
      <c r="AI522" s="103">
        <f t="shared" si="150"/>
        <v>2.66453525910038e-15</v>
      </c>
      <c r="AJ522" s="103">
        <f t="shared" si="151"/>
        <v>0</v>
      </c>
    </row>
    <row r="523" spans="4:36">
      <c r="D523" s="16" t="s">
        <v>862</v>
      </c>
      <c r="E523" s="16">
        <v>0</v>
      </c>
      <c r="F523" s="16">
        <v>0</v>
      </c>
      <c r="G523" s="16">
        <v>0</v>
      </c>
      <c r="H523" s="16">
        <v>0</v>
      </c>
      <c r="I523" s="16">
        <v>0</v>
      </c>
      <c r="J523" s="16">
        <v>0</v>
      </c>
      <c r="K523" s="16">
        <v>0</v>
      </c>
      <c r="L523" s="16">
        <v>0</v>
      </c>
      <c r="M523" s="16">
        <v>0</v>
      </c>
      <c r="N523" s="16">
        <v>0</v>
      </c>
      <c r="O523" s="16">
        <v>0</v>
      </c>
      <c r="P523" s="16">
        <v>0</v>
      </c>
      <c r="Q523" s="16">
        <v>0</v>
      </c>
      <c r="R523" s="16">
        <v>0</v>
      </c>
      <c r="S523" s="16">
        <v>0</v>
      </c>
      <c r="T523" s="16">
        <v>0</v>
      </c>
      <c r="U523" s="16">
        <v>0</v>
      </c>
      <c r="V523" s="16">
        <v>0</v>
      </c>
      <c r="W523" s="16">
        <v>0</v>
      </c>
      <c r="X523" s="16">
        <v>0</v>
      </c>
      <c r="Y523" s="16">
        <v>0</v>
      </c>
      <c r="Z523" s="16">
        <v>0</v>
      </c>
      <c r="AE523" s="103">
        <f t="shared" si="146"/>
        <v>0</v>
      </c>
      <c r="AF523" s="103">
        <f t="shared" si="147"/>
        <v>0</v>
      </c>
      <c r="AG523" s="103">
        <f t="shared" si="148"/>
        <v>0</v>
      </c>
      <c r="AH523" s="103">
        <f t="shared" si="149"/>
        <v>0</v>
      </c>
      <c r="AI523" s="103">
        <f t="shared" si="150"/>
        <v>0</v>
      </c>
      <c r="AJ523" s="103">
        <f t="shared" si="151"/>
        <v>0</v>
      </c>
    </row>
    <row r="524" spans="4:36">
      <c r="D524" s="16" t="s">
        <v>863</v>
      </c>
      <c r="E524" s="16">
        <v>6261.2353</v>
      </c>
      <c r="F524" s="16">
        <v>5456.5374</v>
      </c>
      <c r="G524" s="16">
        <v>5256.8607</v>
      </c>
      <c r="H524" s="16">
        <v>199.6767</v>
      </c>
      <c r="I524" s="16">
        <v>0</v>
      </c>
      <c r="J524" s="16">
        <v>140.8249</v>
      </c>
      <c r="K524" s="16">
        <v>65.2595</v>
      </c>
      <c r="L524" s="16">
        <v>7.9254</v>
      </c>
      <c r="M524" s="16">
        <v>67.64</v>
      </c>
      <c r="N524" s="16">
        <v>573.9044</v>
      </c>
      <c r="O524" s="16">
        <v>571.1781</v>
      </c>
      <c r="P524" s="16">
        <v>2.7263</v>
      </c>
      <c r="Q524" s="16">
        <v>0.8933</v>
      </c>
      <c r="R524" s="16">
        <v>89.0753</v>
      </c>
      <c r="S524" s="16">
        <v>83.4412</v>
      </c>
      <c r="T524" s="16">
        <v>0</v>
      </c>
      <c r="U524" s="16">
        <v>5.6341</v>
      </c>
      <c r="V524" s="16">
        <v>0</v>
      </c>
      <c r="W524" s="16">
        <v>0</v>
      </c>
      <c r="X524" s="16">
        <v>0</v>
      </c>
      <c r="Y524" s="16">
        <v>0</v>
      </c>
      <c r="Z524" s="16">
        <v>0</v>
      </c>
      <c r="AE524" s="103">
        <f t="shared" si="146"/>
        <v>3.90798504668055e-14</v>
      </c>
      <c r="AF524" s="103">
        <f t="shared" si="147"/>
        <v>0</v>
      </c>
      <c r="AG524" s="103">
        <f t="shared" si="148"/>
        <v>0</v>
      </c>
      <c r="AH524" s="103">
        <f t="shared" si="149"/>
        <v>3.73034936274053e-14</v>
      </c>
      <c r="AI524" s="103">
        <f t="shared" si="150"/>
        <v>0</v>
      </c>
      <c r="AJ524" s="103">
        <f t="shared" si="151"/>
        <v>0</v>
      </c>
    </row>
    <row r="525" spans="4:36">
      <c r="D525" s="16" t="s">
        <v>864</v>
      </c>
      <c r="E525" s="16">
        <v>27666.8946</v>
      </c>
      <c r="F525" s="16">
        <v>22705.8046</v>
      </c>
      <c r="G525" s="16">
        <v>21469.7967</v>
      </c>
      <c r="H525" s="16">
        <v>1236.0079</v>
      </c>
      <c r="I525" s="16">
        <v>15.3812</v>
      </c>
      <c r="J525" s="16">
        <v>863.1712</v>
      </c>
      <c r="K525" s="16">
        <v>314.3258</v>
      </c>
      <c r="L525" s="16">
        <v>52.5222</v>
      </c>
      <c r="M525" s="16">
        <v>496.3232</v>
      </c>
      <c r="N525" s="16">
        <v>1804.4115</v>
      </c>
      <c r="O525" s="16">
        <v>1804.4115</v>
      </c>
      <c r="P525" s="16">
        <v>0</v>
      </c>
      <c r="Q525" s="16">
        <v>93.9754</v>
      </c>
      <c r="R525" s="16">
        <v>1639.9851</v>
      </c>
      <c r="S525" s="16">
        <v>1572.3485</v>
      </c>
      <c r="T525" s="16">
        <v>5.6692</v>
      </c>
      <c r="U525" s="16">
        <v>61.9674</v>
      </c>
      <c r="V525" s="16">
        <v>531.2559</v>
      </c>
      <c r="W525" s="16">
        <v>440.4771</v>
      </c>
      <c r="X525" s="16">
        <v>3.83</v>
      </c>
      <c r="Y525" s="16">
        <v>86.9488</v>
      </c>
      <c r="Z525" s="16">
        <v>12.9097</v>
      </c>
      <c r="AE525" s="103">
        <f t="shared" si="146"/>
        <v>3.12638803734444e-13</v>
      </c>
      <c r="AF525" s="103">
        <f t="shared" si="147"/>
        <v>0</v>
      </c>
      <c r="AG525" s="103">
        <f t="shared" si="148"/>
        <v>0</v>
      </c>
      <c r="AH525" s="103">
        <f t="shared" si="149"/>
        <v>0</v>
      </c>
      <c r="AI525" s="103">
        <f t="shared" si="150"/>
        <v>0</v>
      </c>
      <c r="AJ525" s="103">
        <f t="shared" si="151"/>
        <v>0</v>
      </c>
    </row>
    <row r="526" spans="3:58">
      <c r="C526" s="16" t="s">
        <v>865</v>
      </c>
      <c r="D526" s="16" t="s">
        <v>88</v>
      </c>
      <c r="E526" s="16">
        <v>3071.0779</v>
      </c>
      <c r="F526" s="16">
        <v>2424.1017</v>
      </c>
      <c r="G526" s="16">
        <v>2209.0098</v>
      </c>
      <c r="H526" s="16">
        <v>215.0919</v>
      </c>
      <c r="I526" s="16">
        <v>16.4632</v>
      </c>
      <c r="J526" s="16">
        <v>251.8756</v>
      </c>
      <c r="K526" s="16">
        <v>59.0102</v>
      </c>
      <c r="L526" s="16">
        <v>53.845</v>
      </c>
      <c r="M526" s="16">
        <v>139.0204</v>
      </c>
      <c r="N526" s="16">
        <v>124.4013</v>
      </c>
      <c r="O526" s="16">
        <v>124.4013</v>
      </c>
      <c r="P526" s="16">
        <v>0</v>
      </c>
      <c r="Q526" s="16">
        <v>42.2766</v>
      </c>
      <c r="R526" s="16">
        <v>180.5118</v>
      </c>
      <c r="S526" s="16">
        <v>178.6156</v>
      </c>
      <c r="T526" s="16">
        <v>0</v>
      </c>
      <c r="U526" s="16">
        <v>1.8962</v>
      </c>
      <c r="V526" s="16">
        <v>26.8187</v>
      </c>
      <c r="W526" s="16">
        <v>7.6699</v>
      </c>
      <c r="X526" s="16">
        <v>0</v>
      </c>
      <c r="Y526" s="16">
        <v>19.1488</v>
      </c>
      <c r="Z526" s="16">
        <v>4.629</v>
      </c>
      <c r="AE526" s="103">
        <f t="shared" si="146"/>
        <v>8.5265128291212e-14</v>
      </c>
      <c r="AF526" s="103">
        <f t="shared" si="147"/>
        <v>3.41060513164848e-13</v>
      </c>
      <c r="AG526" s="103">
        <f t="shared" si="148"/>
        <v>0</v>
      </c>
      <c r="AH526" s="103">
        <f t="shared" si="149"/>
        <v>0</v>
      </c>
      <c r="AI526" s="103">
        <f t="shared" si="150"/>
        <v>-6.88338275267597e-15</v>
      </c>
      <c r="AJ526" s="103">
        <f t="shared" si="151"/>
        <v>0</v>
      </c>
      <c r="AK526" s="16">
        <f t="shared" ref="AK526:BF526" si="158">E526-SUM(E527:E531)</f>
        <v>0</v>
      </c>
      <c r="AL526" s="16">
        <f t="shared" si="158"/>
        <v>0</v>
      </c>
      <c r="AM526" s="16">
        <f t="shared" si="158"/>
        <v>0</v>
      </c>
      <c r="AN526" s="16">
        <f t="shared" si="158"/>
        <v>0</v>
      </c>
      <c r="AO526" s="16">
        <f t="shared" si="158"/>
        <v>0</v>
      </c>
      <c r="AP526" s="16">
        <f t="shared" si="158"/>
        <v>0</v>
      </c>
      <c r="AQ526" s="16">
        <f t="shared" si="158"/>
        <v>0</v>
      </c>
      <c r="AR526" s="16">
        <f t="shared" si="158"/>
        <v>0</v>
      </c>
      <c r="AS526" s="16">
        <f t="shared" si="158"/>
        <v>0</v>
      </c>
      <c r="AT526" s="16">
        <f t="shared" si="158"/>
        <v>0</v>
      </c>
      <c r="AU526" s="16">
        <f t="shared" si="158"/>
        <v>0</v>
      </c>
      <c r="AV526" s="16">
        <f t="shared" si="158"/>
        <v>0</v>
      </c>
      <c r="AW526" s="16">
        <f t="shared" si="158"/>
        <v>0</v>
      </c>
      <c r="AX526" s="16">
        <f t="shared" si="158"/>
        <v>0</v>
      </c>
      <c r="AY526" s="16">
        <f t="shared" si="158"/>
        <v>0</v>
      </c>
      <c r="AZ526" s="16">
        <f t="shared" si="158"/>
        <v>0</v>
      </c>
      <c r="BA526" s="16">
        <f t="shared" si="158"/>
        <v>0</v>
      </c>
      <c r="BB526" s="16">
        <f t="shared" si="158"/>
        <v>0</v>
      </c>
      <c r="BC526" s="16">
        <f t="shared" si="158"/>
        <v>0</v>
      </c>
      <c r="BD526" s="16">
        <f t="shared" si="158"/>
        <v>0</v>
      </c>
      <c r="BE526" s="16">
        <f t="shared" si="158"/>
        <v>0</v>
      </c>
      <c r="BF526" s="16">
        <f t="shared" si="158"/>
        <v>0</v>
      </c>
    </row>
    <row r="527" spans="4:36">
      <c r="D527" s="16" t="s">
        <v>860</v>
      </c>
      <c r="E527" s="16">
        <v>1322.385</v>
      </c>
      <c r="F527" s="16">
        <v>1239.3625</v>
      </c>
      <c r="G527" s="16">
        <v>1135.9901</v>
      </c>
      <c r="H527" s="16">
        <v>103.3724</v>
      </c>
      <c r="I527" s="16">
        <v>2.1747</v>
      </c>
      <c r="J527" s="16">
        <v>50.242</v>
      </c>
      <c r="K527" s="16">
        <v>0</v>
      </c>
      <c r="L527" s="16">
        <v>0.2446</v>
      </c>
      <c r="M527" s="16">
        <v>49.9974</v>
      </c>
      <c r="N527" s="16">
        <v>17.6348</v>
      </c>
      <c r="O527" s="16">
        <v>17.6348</v>
      </c>
      <c r="P527" s="16">
        <v>0</v>
      </c>
      <c r="Q527" s="16">
        <v>0</v>
      </c>
      <c r="R527" s="16">
        <v>12.971</v>
      </c>
      <c r="S527" s="16">
        <v>12.971</v>
      </c>
      <c r="T527" s="16">
        <v>0</v>
      </c>
      <c r="U527" s="16">
        <v>0</v>
      </c>
      <c r="V527" s="16">
        <v>0</v>
      </c>
      <c r="W527" s="16">
        <v>0</v>
      </c>
      <c r="X527" s="16">
        <v>0</v>
      </c>
      <c r="Y527" s="16">
        <v>0</v>
      </c>
      <c r="Z527" s="16">
        <v>0</v>
      </c>
      <c r="AE527" s="103">
        <f t="shared" si="146"/>
        <v>3.90798504668055e-14</v>
      </c>
      <c r="AF527" s="103">
        <f t="shared" si="147"/>
        <v>0</v>
      </c>
      <c r="AG527" s="103">
        <f t="shared" si="148"/>
        <v>0</v>
      </c>
      <c r="AH527" s="103">
        <f t="shared" si="149"/>
        <v>0</v>
      </c>
      <c r="AI527" s="103">
        <f t="shared" si="150"/>
        <v>0</v>
      </c>
      <c r="AJ527" s="103">
        <f t="shared" si="151"/>
        <v>0</v>
      </c>
    </row>
    <row r="528" spans="4:36">
      <c r="D528" s="16" t="s">
        <v>861</v>
      </c>
      <c r="E528" s="16">
        <v>537.0389</v>
      </c>
      <c r="F528" s="16">
        <v>472.605</v>
      </c>
      <c r="G528" s="16">
        <v>378.3948</v>
      </c>
      <c r="H528" s="16">
        <v>94.2102</v>
      </c>
      <c r="I528" s="16">
        <v>0</v>
      </c>
      <c r="J528" s="16">
        <v>20.1865</v>
      </c>
      <c r="K528" s="16">
        <v>0</v>
      </c>
      <c r="L528" s="16">
        <v>13.5774</v>
      </c>
      <c r="M528" s="16">
        <v>6.6091</v>
      </c>
      <c r="N528" s="16">
        <v>19.0961</v>
      </c>
      <c r="O528" s="16">
        <v>19.0961</v>
      </c>
      <c r="P528" s="16">
        <v>0</v>
      </c>
      <c r="Q528" s="16">
        <v>2.2992</v>
      </c>
      <c r="R528" s="16">
        <v>15.7991</v>
      </c>
      <c r="S528" s="16">
        <v>15.7991</v>
      </c>
      <c r="T528" s="16">
        <v>0</v>
      </c>
      <c r="U528" s="16">
        <v>0</v>
      </c>
      <c r="V528" s="16">
        <v>6.9599</v>
      </c>
      <c r="W528" s="16">
        <v>0</v>
      </c>
      <c r="X528" s="16">
        <v>0</v>
      </c>
      <c r="Y528" s="16">
        <v>6.9599</v>
      </c>
      <c r="Z528" s="16">
        <v>0.0931</v>
      </c>
      <c r="AE528" s="103">
        <f t="shared" si="146"/>
        <v>0</v>
      </c>
      <c r="AF528" s="103">
        <f t="shared" si="147"/>
        <v>0</v>
      </c>
      <c r="AG528" s="103">
        <f t="shared" si="148"/>
        <v>0</v>
      </c>
      <c r="AH528" s="103">
        <f t="shared" si="149"/>
        <v>0</v>
      </c>
      <c r="AI528" s="103">
        <f t="shared" si="150"/>
        <v>0</v>
      </c>
      <c r="AJ528" s="103">
        <f t="shared" si="151"/>
        <v>0</v>
      </c>
    </row>
    <row r="529" spans="4:36">
      <c r="D529" s="16" t="s">
        <v>862</v>
      </c>
      <c r="E529" s="16">
        <v>0</v>
      </c>
      <c r="F529" s="16">
        <v>0</v>
      </c>
      <c r="G529" s="16">
        <v>0</v>
      </c>
      <c r="H529" s="16">
        <v>0</v>
      </c>
      <c r="I529" s="16">
        <v>0</v>
      </c>
      <c r="J529" s="16">
        <v>0</v>
      </c>
      <c r="K529" s="16">
        <v>0</v>
      </c>
      <c r="L529" s="16">
        <v>0</v>
      </c>
      <c r="M529" s="16">
        <v>0</v>
      </c>
      <c r="N529" s="16">
        <v>0</v>
      </c>
      <c r="O529" s="16">
        <v>0</v>
      </c>
      <c r="P529" s="16">
        <v>0</v>
      </c>
      <c r="Q529" s="16">
        <v>0</v>
      </c>
      <c r="R529" s="16">
        <v>0</v>
      </c>
      <c r="S529" s="16">
        <v>0</v>
      </c>
      <c r="T529" s="16">
        <v>0</v>
      </c>
      <c r="U529" s="16">
        <v>0</v>
      </c>
      <c r="V529" s="16">
        <v>0</v>
      </c>
      <c r="W529" s="16">
        <v>0</v>
      </c>
      <c r="X529" s="16">
        <v>0</v>
      </c>
      <c r="Y529" s="16">
        <v>0</v>
      </c>
      <c r="Z529" s="16">
        <v>0</v>
      </c>
      <c r="AE529" s="103">
        <f t="shared" si="146"/>
        <v>0</v>
      </c>
      <c r="AF529" s="103">
        <f t="shared" si="147"/>
        <v>0</v>
      </c>
      <c r="AG529" s="103">
        <f t="shared" si="148"/>
        <v>0</v>
      </c>
      <c r="AH529" s="103">
        <f t="shared" si="149"/>
        <v>0</v>
      </c>
      <c r="AI529" s="103">
        <f t="shared" si="150"/>
        <v>0</v>
      </c>
      <c r="AJ529" s="103">
        <f t="shared" si="151"/>
        <v>0</v>
      </c>
    </row>
    <row r="530" spans="4:36">
      <c r="D530" s="16" t="s">
        <v>863</v>
      </c>
      <c r="E530" s="16">
        <v>161.4828</v>
      </c>
      <c r="F530" s="16">
        <v>112.1563</v>
      </c>
      <c r="G530" s="16">
        <v>107.2988</v>
      </c>
      <c r="H530" s="16">
        <v>4.8575</v>
      </c>
      <c r="I530" s="16">
        <v>0</v>
      </c>
      <c r="J530" s="16">
        <v>33.7574</v>
      </c>
      <c r="K530" s="16">
        <v>27.3747</v>
      </c>
      <c r="L530" s="16">
        <v>0</v>
      </c>
      <c r="M530" s="16">
        <v>6.3827</v>
      </c>
      <c r="N530" s="16">
        <v>13.5733</v>
      </c>
      <c r="O530" s="16">
        <v>13.5733</v>
      </c>
      <c r="P530" s="16">
        <v>0</v>
      </c>
      <c r="Q530" s="16">
        <v>0</v>
      </c>
      <c r="R530" s="16">
        <v>1.9958</v>
      </c>
      <c r="S530" s="16">
        <v>1.9958</v>
      </c>
      <c r="T530" s="16">
        <v>0</v>
      </c>
      <c r="U530" s="16">
        <v>0</v>
      </c>
      <c r="V530" s="16">
        <v>0</v>
      </c>
      <c r="W530" s="16">
        <v>0</v>
      </c>
      <c r="X530" s="16">
        <v>0</v>
      </c>
      <c r="Y530" s="16">
        <v>0</v>
      </c>
      <c r="Z530" s="16">
        <v>0</v>
      </c>
      <c r="AE530" s="103">
        <f t="shared" si="146"/>
        <v>0</v>
      </c>
      <c r="AF530" s="103">
        <f t="shared" si="147"/>
        <v>0</v>
      </c>
      <c r="AG530" s="103">
        <f t="shared" si="148"/>
        <v>0</v>
      </c>
      <c r="AH530" s="103">
        <f t="shared" si="149"/>
        <v>0</v>
      </c>
      <c r="AI530" s="103">
        <f t="shared" si="150"/>
        <v>0</v>
      </c>
      <c r="AJ530" s="103">
        <f t="shared" si="151"/>
        <v>0</v>
      </c>
    </row>
    <row r="531" spans="4:36">
      <c r="D531" s="16" t="s">
        <v>864</v>
      </c>
      <c r="E531" s="16">
        <v>1050.1712</v>
      </c>
      <c r="F531" s="16">
        <v>599.9779</v>
      </c>
      <c r="G531" s="16">
        <v>587.3261</v>
      </c>
      <c r="H531" s="16">
        <v>12.6518</v>
      </c>
      <c r="I531" s="16">
        <v>14.2885</v>
      </c>
      <c r="J531" s="16">
        <v>147.6897</v>
      </c>
      <c r="K531" s="16">
        <v>31.6355</v>
      </c>
      <c r="L531" s="16">
        <v>40.023</v>
      </c>
      <c r="M531" s="16">
        <v>76.0312</v>
      </c>
      <c r="N531" s="16">
        <v>74.0971</v>
      </c>
      <c r="O531" s="16">
        <v>74.0971</v>
      </c>
      <c r="P531" s="16">
        <v>0</v>
      </c>
      <c r="Q531" s="16">
        <v>39.9774</v>
      </c>
      <c r="R531" s="16">
        <v>149.7459</v>
      </c>
      <c r="S531" s="16">
        <v>147.8497</v>
      </c>
      <c r="T531" s="16">
        <v>0</v>
      </c>
      <c r="U531" s="16">
        <v>1.8962</v>
      </c>
      <c r="V531" s="16">
        <v>19.8588</v>
      </c>
      <c r="W531" s="16">
        <v>7.6699</v>
      </c>
      <c r="X531" s="16">
        <v>0</v>
      </c>
      <c r="Y531" s="16">
        <v>12.1889</v>
      </c>
      <c r="Z531" s="16">
        <v>4.5359</v>
      </c>
      <c r="AE531" s="103">
        <f t="shared" si="146"/>
        <v>0</v>
      </c>
      <c r="AF531" s="103">
        <f t="shared" si="147"/>
        <v>-1.95399252334028e-14</v>
      </c>
      <c r="AG531" s="103">
        <f t="shared" si="148"/>
        <v>0</v>
      </c>
      <c r="AH531" s="103">
        <f t="shared" si="149"/>
        <v>0</v>
      </c>
      <c r="AI531" s="103">
        <f t="shared" si="150"/>
        <v>-6.88338275267597e-15</v>
      </c>
      <c r="AJ531" s="103">
        <f t="shared" si="151"/>
        <v>0</v>
      </c>
    </row>
    <row r="532" spans="3:58">
      <c r="C532" s="16" t="s">
        <v>866</v>
      </c>
      <c r="D532" s="16" t="s">
        <v>88</v>
      </c>
      <c r="E532" s="16">
        <v>1435.139</v>
      </c>
      <c r="F532" s="16">
        <v>1338.8236</v>
      </c>
      <c r="G532" s="16">
        <v>1040.2527</v>
      </c>
      <c r="H532" s="16">
        <v>298.5709</v>
      </c>
      <c r="I532" s="16">
        <v>0</v>
      </c>
      <c r="J532" s="16">
        <v>25.5403</v>
      </c>
      <c r="K532" s="16">
        <v>17.8705</v>
      </c>
      <c r="L532" s="16">
        <v>6.4712</v>
      </c>
      <c r="M532" s="16">
        <v>1.1986</v>
      </c>
      <c r="N532" s="16">
        <v>42.2867</v>
      </c>
      <c r="O532" s="16">
        <v>42.2867</v>
      </c>
      <c r="P532" s="16">
        <v>0</v>
      </c>
      <c r="Q532" s="16">
        <v>0</v>
      </c>
      <c r="R532" s="16">
        <v>28.0248</v>
      </c>
      <c r="S532" s="16">
        <v>28.0248</v>
      </c>
      <c r="T532" s="16">
        <v>0</v>
      </c>
      <c r="U532" s="16">
        <v>0</v>
      </c>
      <c r="V532" s="16">
        <v>0.4636</v>
      </c>
      <c r="W532" s="16">
        <v>0.4636</v>
      </c>
      <c r="X532" s="16">
        <v>0</v>
      </c>
      <c r="Y532" s="16">
        <v>0</v>
      </c>
      <c r="Z532" s="16">
        <v>0</v>
      </c>
      <c r="AE532" s="103">
        <f t="shared" si="146"/>
        <v>-5.01820807130571e-14</v>
      </c>
      <c r="AF532" s="103">
        <f t="shared" si="147"/>
        <v>0</v>
      </c>
      <c r="AG532" s="103">
        <f t="shared" si="148"/>
        <v>0</v>
      </c>
      <c r="AH532" s="103">
        <f t="shared" si="149"/>
        <v>0</v>
      </c>
      <c r="AI532" s="103">
        <f t="shared" si="150"/>
        <v>0</v>
      </c>
      <c r="AJ532" s="103">
        <f t="shared" si="151"/>
        <v>0</v>
      </c>
      <c r="AK532" s="16">
        <f t="shared" ref="AK532:BF532" si="159">E532-SUM(E533:E537)</f>
        <v>0</v>
      </c>
      <c r="AL532" s="16">
        <f t="shared" si="159"/>
        <v>0</v>
      </c>
      <c r="AM532" s="16">
        <f t="shared" si="159"/>
        <v>0</v>
      </c>
      <c r="AN532" s="16">
        <f t="shared" si="159"/>
        <v>0</v>
      </c>
      <c r="AO532" s="16">
        <f t="shared" si="159"/>
        <v>0</v>
      </c>
      <c r="AP532" s="16">
        <f t="shared" si="159"/>
        <v>0</v>
      </c>
      <c r="AQ532" s="16">
        <f t="shared" si="159"/>
        <v>0</v>
      </c>
      <c r="AR532" s="16">
        <f t="shared" si="159"/>
        <v>0</v>
      </c>
      <c r="AS532" s="16">
        <f t="shared" si="159"/>
        <v>0</v>
      </c>
      <c r="AT532" s="16">
        <f t="shared" si="159"/>
        <v>0</v>
      </c>
      <c r="AU532" s="16">
        <f t="shared" si="159"/>
        <v>0</v>
      </c>
      <c r="AV532" s="16">
        <f t="shared" si="159"/>
        <v>0</v>
      </c>
      <c r="AW532" s="16">
        <f t="shared" si="159"/>
        <v>0</v>
      </c>
      <c r="AX532" s="16">
        <f t="shared" si="159"/>
        <v>0</v>
      </c>
      <c r="AY532" s="16">
        <f t="shared" si="159"/>
        <v>0</v>
      </c>
      <c r="AZ532" s="16">
        <f t="shared" si="159"/>
        <v>0</v>
      </c>
      <c r="BA532" s="16">
        <f t="shared" si="159"/>
        <v>0</v>
      </c>
      <c r="BB532" s="16">
        <f t="shared" si="159"/>
        <v>0</v>
      </c>
      <c r="BC532" s="16">
        <f t="shared" si="159"/>
        <v>0</v>
      </c>
      <c r="BD532" s="16">
        <f t="shared" si="159"/>
        <v>0</v>
      </c>
      <c r="BE532" s="16">
        <f t="shared" si="159"/>
        <v>0</v>
      </c>
      <c r="BF532" s="16">
        <f t="shared" si="159"/>
        <v>0</v>
      </c>
    </row>
    <row r="533" spans="4:36">
      <c r="D533" s="16" t="s">
        <v>860</v>
      </c>
      <c r="E533" s="16">
        <v>464.8015</v>
      </c>
      <c r="F533" s="16">
        <v>457.1656</v>
      </c>
      <c r="G533" s="16">
        <v>374.5564</v>
      </c>
      <c r="H533" s="16">
        <v>82.6092</v>
      </c>
      <c r="I533" s="16">
        <v>0</v>
      </c>
      <c r="J533" s="16">
        <v>0</v>
      </c>
      <c r="K533" s="16">
        <v>0</v>
      </c>
      <c r="L533" s="16">
        <v>0</v>
      </c>
      <c r="M533" s="16">
        <v>0</v>
      </c>
      <c r="N533" s="16">
        <v>6.4766</v>
      </c>
      <c r="O533" s="16">
        <v>6.4766</v>
      </c>
      <c r="P533" s="16">
        <v>0</v>
      </c>
      <c r="Q533" s="16">
        <v>0</v>
      </c>
      <c r="R533" s="16">
        <v>1.1593</v>
      </c>
      <c r="S533" s="16">
        <v>1.1593</v>
      </c>
      <c r="T533" s="16">
        <v>0</v>
      </c>
      <c r="U533" s="16">
        <v>0</v>
      </c>
      <c r="V533" s="16">
        <v>0</v>
      </c>
      <c r="W533" s="16">
        <v>0</v>
      </c>
      <c r="X533" s="16">
        <v>0</v>
      </c>
      <c r="Y533" s="16">
        <v>0</v>
      </c>
      <c r="Z533" s="16">
        <v>0</v>
      </c>
      <c r="AE533" s="103">
        <f t="shared" si="146"/>
        <v>-7.99360577730113e-15</v>
      </c>
      <c r="AF533" s="103">
        <f t="shared" si="147"/>
        <v>0</v>
      </c>
      <c r="AG533" s="103">
        <f t="shared" si="148"/>
        <v>0</v>
      </c>
      <c r="AH533" s="103">
        <f t="shared" si="149"/>
        <v>0</v>
      </c>
      <c r="AI533" s="103">
        <f t="shared" si="150"/>
        <v>0</v>
      </c>
      <c r="AJ533" s="103">
        <f t="shared" si="151"/>
        <v>0</v>
      </c>
    </row>
    <row r="534" spans="4:36">
      <c r="D534" s="16" t="s">
        <v>861</v>
      </c>
      <c r="E534" s="16">
        <v>195.9638</v>
      </c>
      <c r="F534" s="16">
        <v>195.3598</v>
      </c>
      <c r="G534" s="16">
        <v>83.7127</v>
      </c>
      <c r="H534" s="16">
        <v>111.6471</v>
      </c>
      <c r="I534" s="16">
        <v>0</v>
      </c>
      <c r="J534" s="16">
        <v>0.5213</v>
      </c>
      <c r="K534" s="16">
        <v>0</v>
      </c>
      <c r="L534" s="16">
        <v>0.5213</v>
      </c>
      <c r="M534" s="16">
        <v>0</v>
      </c>
      <c r="N534" s="16">
        <v>0.0827</v>
      </c>
      <c r="O534" s="16">
        <v>0.0827</v>
      </c>
      <c r="P534" s="16">
        <v>0</v>
      </c>
      <c r="Q534" s="16">
        <v>0</v>
      </c>
      <c r="R534" s="16">
        <v>0</v>
      </c>
      <c r="S534" s="16">
        <v>0</v>
      </c>
      <c r="T534" s="16">
        <v>0</v>
      </c>
      <c r="U534" s="16">
        <v>0</v>
      </c>
      <c r="V534" s="16">
        <v>0</v>
      </c>
      <c r="W534" s="16">
        <v>0</v>
      </c>
      <c r="X534" s="16">
        <v>0</v>
      </c>
      <c r="Y534" s="16">
        <v>0</v>
      </c>
      <c r="Z534" s="16">
        <v>0</v>
      </c>
      <c r="AE534" s="103">
        <f t="shared" si="146"/>
        <v>-1.49880108324396e-14</v>
      </c>
      <c r="AF534" s="103">
        <f t="shared" si="147"/>
        <v>0</v>
      </c>
      <c r="AG534" s="103">
        <f t="shared" si="148"/>
        <v>0</v>
      </c>
      <c r="AH534" s="103">
        <f t="shared" si="149"/>
        <v>0</v>
      </c>
      <c r="AI534" s="103">
        <f t="shared" si="150"/>
        <v>0</v>
      </c>
      <c r="AJ534" s="103">
        <f t="shared" si="151"/>
        <v>0</v>
      </c>
    </row>
    <row r="535" spans="4:36">
      <c r="D535" s="16" t="s">
        <v>862</v>
      </c>
      <c r="E535" s="16">
        <v>0</v>
      </c>
      <c r="F535" s="16">
        <v>0</v>
      </c>
      <c r="G535" s="16">
        <v>0</v>
      </c>
      <c r="H535" s="16">
        <v>0</v>
      </c>
      <c r="I535" s="16">
        <v>0</v>
      </c>
      <c r="J535" s="16">
        <v>0</v>
      </c>
      <c r="K535" s="16">
        <v>0</v>
      </c>
      <c r="L535" s="16">
        <v>0</v>
      </c>
      <c r="M535" s="16">
        <v>0</v>
      </c>
      <c r="N535" s="16">
        <v>0</v>
      </c>
      <c r="O535" s="16">
        <v>0</v>
      </c>
      <c r="P535" s="16">
        <v>0</v>
      </c>
      <c r="Q535" s="16">
        <v>0</v>
      </c>
      <c r="R535" s="16">
        <v>0</v>
      </c>
      <c r="S535" s="16">
        <v>0</v>
      </c>
      <c r="T535" s="16">
        <v>0</v>
      </c>
      <c r="U535" s="16">
        <v>0</v>
      </c>
      <c r="V535" s="16">
        <v>0</v>
      </c>
      <c r="W535" s="16">
        <v>0</v>
      </c>
      <c r="X535" s="16">
        <v>0</v>
      </c>
      <c r="Y535" s="16">
        <v>0</v>
      </c>
      <c r="Z535" s="16">
        <v>0</v>
      </c>
      <c r="AE535" s="103">
        <f t="shared" si="146"/>
        <v>0</v>
      </c>
      <c r="AF535" s="103">
        <f t="shared" si="147"/>
        <v>0</v>
      </c>
      <c r="AG535" s="103">
        <f t="shared" si="148"/>
        <v>0</v>
      </c>
      <c r="AH535" s="103">
        <f t="shared" si="149"/>
        <v>0</v>
      </c>
      <c r="AI535" s="103">
        <f t="shared" si="150"/>
        <v>0</v>
      </c>
      <c r="AJ535" s="103">
        <f t="shared" si="151"/>
        <v>0</v>
      </c>
    </row>
    <row r="536" spans="4:36">
      <c r="D536" s="16" t="s">
        <v>863</v>
      </c>
      <c r="E536" s="16">
        <v>164.2372</v>
      </c>
      <c r="F536" s="16">
        <v>140.3586</v>
      </c>
      <c r="G536" s="16">
        <v>137.9419</v>
      </c>
      <c r="H536" s="16">
        <v>2.4167</v>
      </c>
      <c r="I536" s="16">
        <v>0</v>
      </c>
      <c r="J536" s="16">
        <v>17.8739</v>
      </c>
      <c r="K536" s="16">
        <v>15.6212</v>
      </c>
      <c r="L536" s="16">
        <v>2.2527</v>
      </c>
      <c r="M536" s="16">
        <v>0</v>
      </c>
      <c r="N536" s="16">
        <v>3.7331</v>
      </c>
      <c r="O536" s="16">
        <v>3.7331</v>
      </c>
      <c r="P536" s="16">
        <v>0</v>
      </c>
      <c r="Q536" s="16">
        <v>0</v>
      </c>
      <c r="R536" s="16">
        <v>2.2716</v>
      </c>
      <c r="S536" s="16">
        <v>2.2716</v>
      </c>
      <c r="T536" s="16">
        <v>0</v>
      </c>
      <c r="U536" s="16">
        <v>0</v>
      </c>
      <c r="V536" s="16">
        <v>0</v>
      </c>
      <c r="W536" s="16">
        <v>0</v>
      </c>
      <c r="X536" s="16">
        <v>0</v>
      </c>
      <c r="Y536" s="16">
        <v>0</v>
      </c>
      <c r="Z536" s="16">
        <v>0</v>
      </c>
      <c r="AE536" s="103">
        <f t="shared" si="146"/>
        <v>7.105427357601e-15</v>
      </c>
      <c r="AF536" s="103">
        <f t="shared" si="147"/>
        <v>-8.43769498715119e-15</v>
      </c>
      <c r="AG536" s="103">
        <f t="shared" si="148"/>
        <v>0</v>
      </c>
      <c r="AH536" s="103">
        <f t="shared" si="149"/>
        <v>0</v>
      </c>
      <c r="AI536" s="103">
        <f t="shared" si="150"/>
        <v>0</v>
      </c>
      <c r="AJ536" s="103">
        <f t="shared" si="151"/>
        <v>0</v>
      </c>
    </row>
    <row r="537" spans="4:36">
      <c r="D537" s="16" t="s">
        <v>864</v>
      </c>
      <c r="E537" s="16">
        <v>610.1365</v>
      </c>
      <c r="F537" s="16">
        <v>545.9396</v>
      </c>
      <c r="G537" s="16">
        <v>444.0417</v>
      </c>
      <c r="H537" s="16">
        <v>101.8979</v>
      </c>
      <c r="I537" s="16">
        <v>0</v>
      </c>
      <c r="J537" s="16">
        <v>7.1451</v>
      </c>
      <c r="K537" s="16">
        <v>2.2493</v>
      </c>
      <c r="L537" s="16">
        <v>3.6972</v>
      </c>
      <c r="M537" s="16">
        <v>1.1986</v>
      </c>
      <c r="N537" s="16">
        <v>31.9943</v>
      </c>
      <c r="O537" s="16">
        <v>31.9943</v>
      </c>
      <c r="P537" s="16">
        <v>0</v>
      </c>
      <c r="Q537" s="16">
        <v>0</v>
      </c>
      <c r="R537" s="16">
        <v>24.5939</v>
      </c>
      <c r="S537" s="16">
        <v>24.5939</v>
      </c>
      <c r="T537" s="16">
        <v>0</v>
      </c>
      <c r="U537" s="16">
        <v>0</v>
      </c>
      <c r="V537" s="16">
        <v>0.4636</v>
      </c>
      <c r="W537" s="16">
        <v>0.4636</v>
      </c>
      <c r="X537" s="16">
        <v>0</v>
      </c>
      <c r="Y537" s="16">
        <v>0</v>
      </c>
      <c r="Z537" s="16">
        <v>0</v>
      </c>
      <c r="AE537" s="103">
        <f t="shared" si="146"/>
        <v>-8.57092175010621e-14</v>
      </c>
      <c r="AF537" s="103">
        <f t="shared" si="147"/>
        <v>0</v>
      </c>
      <c r="AG537" s="103">
        <f t="shared" si="148"/>
        <v>0</v>
      </c>
      <c r="AH537" s="103">
        <f t="shared" si="149"/>
        <v>0</v>
      </c>
      <c r="AI537" s="103">
        <f t="shared" si="150"/>
        <v>0</v>
      </c>
      <c r="AJ537" s="103">
        <f t="shared" si="151"/>
        <v>0</v>
      </c>
    </row>
    <row r="538" spans="3:58">
      <c r="C538" s="16" t="s">
        <v>867</v>
      </c>
      <c r="D538" s="16" t="s">
        <v>88</v>
      </c>
      <c r="E538" s="16">
        <v>41186.3059</v>
      </c>
      <c r="F538" s="16">
        <v>35035.55</v>
      </c>
      <c r="G538" s="16">
        <v>32882.7785</v>
      </c>
      <c r="H538" s="16">
        <v>2152.7715</v>
      </c>
      <c r="I538" s="16">
        <v>2.4429</v>
      </c>
      <c r="J538" s="16">
        <v>1458.2024</v>
      </c>
      <c r="K538" s="16">
        <v>302.7046</v>
      </c>
      <c r="L538" s="16">
        <v>17.5295</v>
      </c>
      <c r="M538" s="16">
        <v>1137.9683</v>
      </c>
      <c r="N538" s="16">
        <v>2381.3559</v>
      </c>
      <c r="O538" s="16">
        <v>2378.6296</v>
      </c>
      <c r="P538" s="16">
        <v>2.7263</v>
      </c>
      <c r="Q538" s="16">
        <v>54.8913</v>
      </c>
      <c r="R538" s="16">
        <v>1718.3157</v>
      </c>
      <c r="S538" s="16">
        <v>1645.6847</v>
      </c>
      <c r="T538" s="16">
        <v>5.6692</v>
      </c>
      <c r="U538" s="16">
        <v>66.9618</v>
      </c>
      <c r="V538" s="16">
        <v>527.1739</v>
      </c>
      <c r="W538" s="16">
        <v>448.584</v>
      </c>
      <c r="X538" s="16">
        <v>3.83</v>
      </c>
      <c r="Y538" s="16">
        <v>74.7599</v>
      </c>
      <c r="Z538" s="16">
        <v>8.3738</v>
      </c>
      <c r="AE538" s="103">
        <f t="shared" si="146"/>
        <v>-3.79429820895893e-12</v>
      </c>
      <c r="AF538" s="103">
        <f t="shared" si="147"/>
        <v>0</v>
      </c>
      <c r="AG538" s="103">
        <f t="shared" si="148"/>
        <v>0</v>
      </c>
      <c r="AH538" s="103">
        <f t="shared" si="149"/>
        <v>-1.90070181815827e-13</v>
      </c>
      <c r="AI538" s="103">
        <f t="shared" si="150"/>
        <v>0</v>
      </c>
      <c r="AJ538" s="103">
        <f t="shared" si="151"/>
        <v>0</v>
      </c>
      <c r="AK538" s="16">
        <f t="shared" ref="AK538:BF538" si="160">E538-SUM(E539:E543)</f>
        <v>0</v>
      </c>
      <c r="AL538" s="16">
        <f t="shared" si="160"/>
        <v>0</v>
      </c>
      <c r="AM538" s="16">
        <f t="shared" si="160"/>
        <v>0</v>
      </c>
      <c r="AN538" s="16">
        <f t="shared" si="160"/>
        <v>0</v>
      </c>
      <c r="AO538" s="16">
        <f t="shared" si="160"/>
        <v>0</v>
      </c>
      <c r="AP538" s="16">
        <f t="shared" si="160"/>
        <v>0</v>
      </c>
      <c r="AQ538" s="16">
        <f t="shared" si="160"/>
        <v>0</v>
      </c>
      <c r="AR538" s="16">
        <f t="shared" si="160"/>
        <v>0</v>
      </c>
      <c r="AS538" s="16">
        <f t="shared" si="160"/>
        <v>0</v>
      </c>
      <c r="AT538" s="16">
        <f t="shared" si="160"/>
        <v>0</v>
      </c>
      <c r="AU538" s="16">
        <f t="shared" si="160"/>
        <v>0</v>
      </c>
      <c r="AV538" s="16">
        <f t="shared" si="160"/>
        <v>0</v>
      </c>
      <c r="AW538" s="16">
        <f t="shared" si="160"/>
        <v>0</v>
      </c>
      <c r="AX538" s="16">
        <f t="shared" si="160"/>
        <v>0</v>
      </c>
      <c r="AY538" s="16">
        <f t="shared" si="160"/>
        <v>0</v>
      </c>
      <c r="AZ538" s="16">
        <f t="shared" si="160"/>
        <v>0</v>
      </c>
      <c r="BA538" s="16">
        <f t="shared" si="160"/>
        <v>0</v>
      </c>
      <c r="BB538" s="16">
        <f t="shared" si="160"/>
        <v>0</v>
      </c>
      <c r="BC538" s="16">
        <f t="shared" si="160"/>
        <v>0</v>
      </c>
      <c r="BD538" s="16">
        <f t="shared" si="160"/>
        <v>0</v>
      </c>
      <c r="BE538" s="16">
        <f t="shared" si="160"/>
        <v>0</v>
      </c>
      <c r="BF538" s="16">
        <f t="shared" si="160"/>
        <v>0</v>
      </c>
    </row>
    <row r="539" spans="4:36">
      <c r="D539" s="16" t="s">
        <v>860</v>
      </c>
      <c r="E539" s="16">
        <v>5887.3896</v>
      </c>
      <c r="F539" s="16">
        <v>5578.4931</v>
      </c>
      <c r="G539" s="16">
        <v>5420.6919</v>
      </c>
      <c r="H539" s="16">
        <v>157.8012</v>
      </c>
      <c r="I539" s="16">
        <v>1.3502</v>
      </c>
      <c r="J539" s="16">
        <v>68.8387</v>
      </c>
      <c r="K539" s="16">
        <v>0</v>
      </c>
      <c r="L539" s="16">
        <v>1.073</v>
      </c>
      <c r="M539" s="16">
        <v>67.7657</v>
      </c>
      <c r="N539" s="16">
        <v>93.899</v>
      </c>
      <c r="O539" s="16">
        <v>93.899</v>
      </c>
      <c r="P539" s="16">
        <v>0</v>
      </c>
      <c r="Q539" s="16">
        <v>0</v>
      </c>
      <c r="R539" s="16">
        <v>144.8086</v>
      </c>
      <c r="S539" s="16">
        <v>144.8086</v>
      </c>
      <c r="T539" s="16">
        <v>0</v>
      </c>
      <c r="U539" s="16">
        <v>0</v>
      </c>
      <c r="V539" s="16">
        <v>0</v>
      </c>
      <c r="W539" s="16">
        <v>0</v>
      </c>
      <c r="X539" s="16">
        <v>0</v>
      </c>
      <c r="Y539" s="16">
        <v>0</v>
      </c>
      <c r="Z539" s="16">
        <v>0</v>
      </c>
      <c r="AE539" s="103">
        <f t="shared" si="146"/>
        <v>7.38964445190504e-13</v>
      </c>
      <c r="AF539" s="103">
        <f t="shared" si="147"/>
        <v>0</v>
      </c>
      <c r="AG539" s="103">
        <f t="shared" si="148"/>
        <v>0</v>
      </c>
      <c r="AH539" s="103">
        <f t="shared" si="149"/>
        <v>0</v>
      </c>
      <c r="AI539" s="103">
        <f t="shared" si="150"/>
        <v>0</v>
      </c>
      <c r="AJ539" s="103">
        <f t="shared" si="151"/>
        <v>0</v>
      </c>
    </row>
    <row r="540" spans="4:36">
      <c r="D540" s="16" t="s">
        <v>861</v>
      </c>
      <c r="E540" s="16">
        <v>3356.8141</v>
      </c>
      <c r="F540" s="16">
        <v>2693.1473</v>
      </c>
      <c r="G540" s="16">
        <v>2012.0377</v>
      </c>
      <c r="H540" s="16">
        <v>681.1096</v>
      </c>
      <c r="I540" s="16">
        <v>0</v>
      </c>
      <c r="J540" s="16">
        <v>591.8337</v>
      </c>
      <c r="K540" s="16">
        <v>0</v>
      </c>
      <c r="L540" s="16">
        <v>1.9818</v>
      </c>
      <c r="M540" s="16">
        <v>589.8519</v>
      </c>
      <c r="N540" s="16">
        <v>32.5388</v>
      </c>
      <c r="O540" s="16">
        <v>32.5388</v>
      </c>
      <c r="P540" s="16">
        <v>0</v>
      </c>
      <c r="Q540" s="16">
        <v>0</v>
      </c>
      <c r="R540" s="16">
        <v>23.0539</v>
      </c>
      <c r="S540" s="16">
        <v>21.7974</v>
      </c>
      <c r="T540" s="16">
        <v>0</v>
      </c>
      <c r="U540" s="16">
        <v>1.2565</v>
      </c>
      <c r="V540" s="16">
        <v>16.2404</v>
      </c>
      <c r="W540" s="16">
        <v>16.2404</v>
      </c>
      <c r="X540" s="16">
        <v>0</v>
      </c>
      <c r="Y540" s="16">
        <v>0</v>
      </c>
      <c r="Z540" s="16">
        <v>0</v>
      </c>
      <c r="AE540" s="103">
        <f t="shared" si="146"/>
        <v>-5.6843418860808e-14</v>
      </c>
      <c r="AF540" s="103">
        <f t="shared" si="147"/>
        <v>0</v>
      </c>
      <c r="AG540" s="103">
        <f t="shared" si="148"/>
        <v>0</v>
      </c>
      <c r="AH540" s="103">
        <f t="shared" si="149"/>
        <v>0</v>
      </c>
      <c r="AI540" s="103">
        <f t="shared" si="150"/>
        <v>0</v>
      </c>
      <c r="AJ540" s="103">
        <f t="shared" si="151"/>
        <v>0</v>
      </c>
    </row>
    <row r="541" spans="4:36">
      <c r="D541" s="16" t="s">
        <v>862</v>
      </c>
      <c r="E541" s="16">
        <v>0</v>
      </c>
      <c r="F541" s="16">
        <v>0</v>
      </c>
      <c r="G541" s="16">
        <v>0</v>
      </c>
      <c r="H541" s="16">
        <v>0</v>
      </c>
      <c r="I541" s="16">
        <v>0</v>
      </c>
      <c r="J541" s="16">
        <v>0</v>
      </c>
      <c r="K541" s="16">
        <v>0</v>
      </c>
      <c r="L541" s="16">
        <v>0</v>
      </c>
      <c r="M541" s="16">
        <v>0</v>
      </c>
      <c r="N541" s="16">
        <v>0</v>
      </c>
      <c r="O541" s="16">
        <v>0</v>
      </c>
      <c r="P541" s="16">
        <v>0</v>
      </c>
      <c r="Q541" s="16">
        <v>0</v>
      </c>
      <c r="R541" s="16">
        <v>0</v>
      </c>
      <c r="S541" s="16">
        <v>0</v>
      </c>
      <c r="T541" s="16">
        <v>0</v>
      </c>
      <c r="U541" s="16">
        <v>0</v>
      </c>
      <c r="V541" s="16">
        <v>0</v>
      </c>
      <c r="W541" s="16">
        <v>0</v>
      </c>
      <c r="X541" s="16">
        <v>0</v>
      </c>
      <c r="Y541" s="16">
        <v>0</v>
      </c>
      <c r="Z541" s="16">
        <v>0</v>
      </c>
      <c r="AE541" s="103">
        <f t="shared" si="146"/>
        <v>0</v>
      </c>
      <c r="AF541" s="103">
        <f t="shared" si="147"/>
        <v>0</v>
      </c>
      <c r="AG541" s="103">
        <f t="shared" si="148"/>
        <v>0</v>
      </c>
      <c r="AH541" s="103">
        <f t="shared" si="149"/>
        <v>0</v>
      </c>
      <c r="AI541" s="103">
        <f t="shared" si="150"/>
        <v>0</v>
      </c>
      <c r="AJ541" s="103">
        <f t="shared" si="151"/>
        <v>0</v>
      </c>
    </row>
    <row r="542" spans="4:36">
      <c r="D542" s="16" t="s">
        <v>863</v>
      </c>
      <c r="E542" s="16">
        <v>5935.5153</v>
      </c>
      <c r="F542" s="16">
        <v>5204.0225</v>
      </c>
      <c r="G542" s="16">
        <v>5011.62</v>
      </c>
      <c r="H542" s="16">
        <v>192.4025</v>
      </c>
      <c r="I542" s="16">
        <v>0</v>
      </c>
      <c r="J542" s="16">
        <v>89.1936</v>
      </c>
      <c r="K542" s="16">
        <v>22.2636</v>
      </c>
      <c r="L542" s="16">
        <v>5.6727</v>
      </c>
      <c r="M542" s="16">
        <v>61.2573</v>
      </c>
      <c r="N542" s="16">
        <v>556.598</v>
      </c>
      <c r="O542" s="16">
        <v>553.8717</v>
      </c>
      <c r="P542" s="16">
        <v>2.7263</v>
      </c>
      <c r="Q542" s="16">
        <v>0.8933</v>
      </c>
      <c r="R542" s="16">
        <v>84.8079</v>
      </c>
      <c r="S542" s="16">
        <v>79.1738</v>
      </c>
      <c r="T542" s="16">
        <v>0</v>
      </c>
      <c r="U542" s="16">
        <v>5.6341</v>
      </c>
      <c r="V542" s="16">
        <v>0</v>
      </c>
      <c r="W542" s="16">
        <v>0</v>
      </c>
      <c r="X542" s="16">
        <v>0</v>
      </c>
      <c r="Y542" s="16">
        <v>0</v>
      </c>
      <c r="Z542" s="16">
        <v>0</v>
      </c>
      <c r="AE542" s="103">
        <f t="shared" si="146"/>
        <v>-3.19744231092045e-14</v>
      </c>
      <c r="AF542" s="103">
        <f t="shared" si="147"/>
        <v>0</v>
      </c>
      <c r="AG542" s="103">
        <f t="shared" si="148"/>
        <v>0</v>
      </c>
      <c r="AH542" s="103">
        <f t="shared" si="149"/>
        <v>-7.63833440942108e-14</v>
      </c>
      <c r="AI542" s="103">
        <f t="shared" si="150"/>
        <v>0</v>
      </c>
      <c r="AJ542" s="103">
        <f t="shared" si="151"/>
        <v>0</v>
      </c>
    </row>
    <row r="543" spans="4:36">
      <c r="D543" s="16" t="s">
        <v>864</v>
      </c>
      <c r="E543" s="16">
        <v>26006.5869</v>
      </c>
      <c r="F543" s="16">
        <v>21559.8871</v>
      </c>
      <c r="G543" s="16">
        <v>20438.4289</v>
      </c>
      <c r="H543" s="16">
        <v>1121.4582</v>
      </c>
      <c r="I543" s="16">
        <v>1.0927</v>
      </c>
      <c r="J543" s="16">
        <v>708.3364</v>
      </c>
      <c r="K543" s="16">
        <v>280.441</v>
      </c>
      <c r="L543" s="16">
        <v>8.80200000000002</v>
      </c>
      <c r="M543" s="16">
        <v>419.0934</v>
      </c>
      <c r="N543" s="16">
        <v>1698.3201</v>
      </c>
      <c r="O543" s="16">
        <v>1698.3201</v>
      </c>
      <c r="P543" s="16">
        <v>0</v>
      </c>
      <c r="Q543" s="16">
        <v>53.998</v>
      </c>
      <c r="R543" s="16">
        <v>1465.6453</v>
      </c>
      <c r="S543" s="16">
        <v>1399.9049</v>
      </c>
      <c r="T543" s="16">
        <v>5.6692</v>
      </c>
      <c r="U543" s="16">
        <v>60.0712</v>
      </c>
      <c r="V543" s="16">
        <v>510.9335</v>
      </c>
      <c r="W543" s="16">
        <v>432.3436</v>
      </c>
      <c r="X543" s="16">
        <v>3.83</v>
      </c>
      <c r="Y543" s="16">
        <v>74.7599</v>
      </c>
      <c r="Z543" s="16">
        <v>8.3738</v>
      </c>
      <c r="AE543" s="103">
        <f t="shared" si="146"/>
        <v>-1.58451030074502e-12</v>
      </c>
      <c r="AF543" s="103">
        <f t="shared" si="147"/>
        <v>0</v>
      </c>
      <c r="AG543" s="103">
        <f t="shared" si="148"/>
        <v>0</v>
      </c>
      <c r="AH543" s="103">
        <f t="shared" si="149"/>
        <v>0</v>
      </c>
      <c r="AI543" s="103">
        <f t="shared" si="150"/>
        <v>-9.2370555648813e-14</v>
      </c>
      <c r="AJ543" s="103">
        <f t="shared" si="151"/>
        <v>0</v>
      </c>
    </row>
    <row r="544" spans="3:58">
      <c r="C544" s="16" t="s">
        <v>368</v>
      </c>
      <c r="D544" s="16" t="s">
        <v>88</v>
      </c>
      <c r="E544" s="16">
        <v>0</v>
      </c>
      <c r="F544" s="16">
        <v>0</v>
      </c>
      <c r="G544" s="16">
        <v>0</v>
      </c>
      <c r="H544" s="16">
        <v>0</v>
      </c>
      <c r="I544" s="16">
        <v>0</v>
      </c>
      <c r="J544" s="16">
        <v>0</v>
      </c>
      <c r="K544" s="16">
        <v>0</v>
      </c>
      <c r="L544" s="16">
        <v>0</v>
      </c>
      <c r="M544" s="16">
        <v>0</v>
      </c>
      <c r="N544" s="16">
        <v>0</v>
      </c>
      <c r="O544" s="16">
        <v>0</v>
      </c>
      <c r="P544" s="16">
        <v>0</v>
      </c>
      <c r="Q544" s="16">
        <v>0</v>
      </c>
      <c r="R544" s="16">
        <v>0</v>
      </c>
      <c r="S544" s="16">
        <v>0</v>
      </c>
      <c r="T544" s="16">
        <v>0</v>
      </c>
      <c r="U544" s="16">
        <v>0</v>
      </c>
      <c r="V544" s="16">
        <v>0</v>
      </c>
      <c r="W544" s="16">
        <v>0</v>
      </c>
      <c r="X544" s="16">
        <v>0</v>
      </c>
      <c r="Y544" s="16">
        <v>0</v>
      </c>
      <c r="Z544" s="16">
        <v>0</v>
      </c>
      <c r="AE544" s="103">
        <f t="shared" si="146"/>
        <v>0</v>
      </c>
      <c r="AF544" s="103">
        <f t="shared" si="147"/>
        <v>0</v>
      </c>
      <c r="AG544" s="103">
        <f t="shared" si="148"/>
        <v>0</v>
      </c>
      <c r="AH544" s="103">
        <f t="shared" si="149"/>
        <v>0</v>
      </c>
      <c r="AI544" s="103">
        <f t="shared" si="150"/>
        <v>0</v>
      </c>
      <c r="AJ544" s="103">
        <f t="shared" si="151"/>
        <v>0</v>
      </c>
      <c r="AK544" s="16">
        <f t="shared" ref="AK544:BF544" si="161">E544-SUM(E545:E549)</f>
        <v>0</v>
      </c>
      <c r="AL544" s="16">
        <f t="shared" si="161"/>
        <v>0</v>
      </c>
      <c r="AM544" s="16">
        <f t="shared" si="161"/>
        <v>0</v>
      </c>
      <c r="AN544" s="16">
        <f t="shared" si="161"/>
        <v>0</v>
      </c>
      <c r="AO544" s="16">
        <f t="shared" si="161"/>
        <v>0</v>
      </c>
      <c r="AP544" s="16">
        <f t="shared" si="161"/>
        <v>0</v>
      </c>
      <c r="AQ544" s="16">
        <f t="shared" si="161"/>
        <v>0</v>
      </c>
      <c r="AR544" s="16">
        <f t="shared" si="161"/>
        <v>0</v>
      </c>
      <c r="AS544" s="16">
        <f t="shared" si="161"/>
        <v>0</v>
      </c>
      <c r="AT544" s="16">
        <f t="shared" si="161"/>
        <v>0</v>
      </c>
      <c r="AU544" s="16">
        <f t="shared" si="161"/>
        <v>0</v>
      </c>
      <c r="AV544" s="16">
        <f t="shared" si="161"/>
        <v>0</v>
      </c>
      <c r="AW544" s="16">
        <f t="shared" si="161"/>
        <v>0</v>
      </c>
      <c r="AX544" s="16">
        <f t="shared" si="161"/>
        <v>0</v>
      </c>
      <c r="AY544" s="16">
        <f t="shared" si="161"/>
        <v>0</v>
      </c>
      <c r="AZ544" s="16">
        <f t="shared" si="161"/>
        <v>0</v>
      </c>
      <c r="BA544" s="16">
        <f t="shared" si="161"/>
        <v>0</v>
      </c>
      <c r="BB544" s="16">
        <f t="shared" si="161"/>
        <v>0</v>
      </c>
      <c r="BC544" s="16">
        <f t="shared" si="161"/>
        <v>0</v>
      </c>
      <c r="BD544" s="16">
        <f t="shared" si="161"/>
        <v>0</v>
      </c>
      <c r="BE544" s="16">
        <f t="shared" si="161"/>
        <v>0</v>
      </c>
      <c r="BF544" s="16">
        <f t="shared" si="161"/>
        <v>0</v>
      </c>
    </row>
    <row r="545" spans="4:36">
      <c r="D545" s="16" t="s">
        <v>860</v>
      </c>
      <c r="E545" s="16">
        <v>0</v>
      </c>
      <c r="F545" s="16">
        <v>0</v>
      </c>
      <c r="G545" s="16">
        <v>0</v>
      </c>
      <c r="H545" s="16">
        <v>0</v>
      </c>
      <c r="I545" s="16">
        <v>0</v>
      </c>
      <c r="J545" s="16">
        <v>0</v>
      </c>
      <c r="K545" s="16">
        <v>0</v>
      </c>
      <c r="L545" s="16">
        <v>0</v>
      </c>
      <c r="M545" s="16">
        <v>0</v>
      </c>
      <c r="N545" s="16">
        <v>0</v>
      </c>
      <c r="O545" s="16">
        <v>0</v>
      </c>
      <c r="P545" s="16">
        <v>0</v>
      </c>
      <c r="Q545" s="16">
        <v>0</v>
      </c>
      <c r="R545" s="16">
        <v>0</v>
      </c>
      <c r="S545" s="16">
        <v>0</v>
      </c>
      <c r="T545" s="16">
        <v>0</v>
      </c>
      <c r="U545" s="16">
        <v>0</v>
      </c>
      <c r="V545" s="16">
        <v>0</v>
      </c>
      <c r="W545" s="16">
        <v>0</v>
      </c>
      <c r="X545" s="16">
        <v>0</v>
      </c>
      <c r="Y545" s="16">
        <v>0</v>
      </c>
      <c r="Z545" s="16">
        <v>0</v>
      </c>
      <c r="AE545" s="103">
        <f t="shared" si="146"/>
        <v>0</v>
      </c>
      <c r="AF545" s="103">
        <f t="shared" si="147"/>
        <v>0</v>
      </c>
      <c r="AG545" s="103">
        <f t="shared" si="148"/>
        <v>0</v>
      </c>
      <c r="AH545" s="103">
        <f t="shared" si="149"/>
        <v>0</v>
      </c>
      <c r="AI545" s="103">
        <f t="shared" si="150"/>
        <v>0</v>
      </c>
      <c r="AJ545" s="103">
        <f t="shared" si="151"/>
        <v>0</v>
      </c>
    </row>
    <row r="546" spans="4:36">
      <c r="D546" s="16" t="s">
        <v>861</v>
      </c>
      <c r="E546" s="16">
        <v>0</v>
      </c>
      <c r="F546" s="16">
        <v>0</v>
      </c>
      <c r="G546" s="16">
        <v>0</v>
      </c>
      <c r="H546" s="16">
        <v>0</v>
      </c>
      <c r="I546" s="16">
        <v>0</v>
      </c>
      <c r="J546" s="16">
        <v>0</v>
      </c>
      <c r="K546" s="16">
        <v>0</v>
      </c>
      <c r="L546" s="16">
        <v>0</v>
      </c>
      <c r="M546" s="16">
        <v>0</v>
      </c>
      <c r="N546" s="16">
        <v>0</v>
      </c>
      <c r="O546" s="16">
        <v>0</v>
      </c>
      <c r="P546" s="16">
        <v>0</v>
      </c>
      <c r="Q546" s="16">
        <v>0</v>
      </c>
      <c r="R546" s="16">
        <v>0</v>
      </c>
      <c r="S546" s="16">
        <v>0</v>
      </c>
      <c r="T546" s="16">
        <v>0</v>
      </c>
      <c r="U546" s="16">
        <v>0</v>
      </c>
      <c r="V546" s="16">
        <v>0</v>
      </c>
      <c r="W546" s="16">
        <v>0</v>
      </c>
      <c r="X546" s="16">
        <v>0</v>
      </c>
      <c r="Y546" s="16">
        <v>0</v>
      </c>
      <c r="Z546" s="16">
        <v>0</v>
      </c>
      <c r="AE546" s="103">
        <f t="shared" si="146"/>
        <v>0</v>
      </c>
      <c r="AF546" s="103">
        <f t="shared" si="147"/>
        <v>0</v>
      </c>
      <c r="AG546" s="103">
        <f t="shared" si="148"/>
        <v>0</v>
      </c>
      <c r="AH546" s="103">
        <f t="shared" si="149"/>
        <v>0</v>
      </c>
      <c r="AI546" s="103">
        <f t="shared" si="150"/>
        <v>0</v>
      </c>
      <c r="AJ546" s="103">
        <f t="shared" si="151"/>
        <v>0</v>
      </c>
    </row>
    <row r="547" spans="4:36">
      <c r="D547" s="16" t="s">
        <v>862</v>
      </c>
      <c r="E547" s="16">
        <v>0</v>
      </c>
      <c r="F547" s="16">
        <v>0</v>
      </c>
      <c r="G547" s="16">
        <v>0</v>
      </c>
      <c r="H547" s="16">
        <v>0</v>
      </c>
      <c r="I547" s="16">
        <v>0</v>
      </c>
      <c r="J547" s="16">
        <v>0</v>
      </c>
      <c r="K547" s="16">
        <v>0</v>
      </c>
      <c r="L547" s="16">
        <v>0</v>
      </c>
      <c r="M547" s="16">
        <v>0</v>
      </c>
      <c r="N547" s="16">
        <v>0</v>
      </c>
      <c r="O547" s="16">
        <v>0</v>
      </c>
      <c r="P547" s="16">
        <v>0</v>
      </c>
      <c r="Q547" s="16">
        <v>0</v>
      </c>
      <c r="R547" s="16">
        <v>0</v>
      </c>
      <c r="S547" s="16">
        <v>0</v>
      </c>
      <c r="T547" s="16">
        <v>0</v>
      </c>
      <c r="U547" s="16">
        <v>0</v>
      </c>
      <c r="V547" s="16">
        <v>0</v>
      </c>
      <c r="W547" s="16">
        <v>0</v>
      </c>
      <c r="X547" s="16">
        <v>0</v>
      </c>
      <c r="Y547" s="16">
        <v>0</v>
      </c>
      <c r="Z547" s="16">
        <v>0</v>
      </c>
      <c r="AE547" s="103">
        <f t="shared" si="146"/>
        <v>0</v>
      </c>
      <c r="AF547" s="103">
        <f t="shared" si="147"/>
        <v>0</v>
      </c>
      <c r="AG547" s="103">
        <f t="shared" si="148"/>
        <v>0</v>
      </c>
      <c r="AH547" s="103">
        <f t="shared" si="149"/>
        <v>0</v>
      </c>
      <c r="AI547" s="103">
        <f t="shared" si="150"/>
        <v>0</v>
      </c>
      <c r="AJ547" s="103">
        <f t="shared" si="151"/>
        <v>0</v>
      </c>
    </row>
    <row r="548" spans="4:36">
      <c r="D548" s="16" t="s">
        <v>863</v>
      </c>
      <c r="E548" s="16">
        <v>0</v>
      </c>
      <c r="F548" s="16">
        <v>0</v>
      </c>
      <c r="G548" s="16">
        <v>0</v>
      </c>
      <c r="H548" s="16">
        <v>0</v>
      </c>
      <c r="I548" s="16">
        <v>0</v>
      </c>
      <c r="J548" s="16">
        <v>0</v>
      </c>
      <c r="K548" s="16">
        <v>0</v>
      </c>
      <c r="L548" s="16">
        <v>0</v>
      </c>
      <c r="M548" s="16">
        <v>0</v>
      </c>
      <c r="N548" s="16">
        <v>0</v>
      </c>
      <c r="O548" s="16">
        <v>0</v>
      </c>
      <c r="P548" s="16">
        <v>0</v>
      </c>
      <c r="Q548" s="16">
        <v>0</v>
      </c>
      <c r="R548" s="16">
        <v>0</v>
      </c>
      <c r="S548" s="16">
        <v>0</v>
      </c>
      <c r="T548" s="16">
        <v>0</v>
      </c>
      <c r="U548" s="16">
        <v>0</v>
      </c>
      <c r="V548" s="16">
        <v>0</v>
      </c>
      <c r="W548" s="16">
        <v>0</v>
      </c>
      <c r="X548" s="16">
        <v>0</v>
      </c>
      <c r="Y548" s="16">
        <v>0</v>
      </c>
      <c r="Z548" s="16">
        <v>0</v>
      </c>
      <c r="AE548" s="103">
        <f t="shared" si="146"/>
        <v>0</v>
      </c>
      <c r="AF548" s="103">
        <f t="shared" si="147"/>
        <v>0</v>
      </c>
      <c r="AG548" s="103">
        <f t="shared" si="148"/>
        <v>0</v>
      </c>
      <c r="AH548" s="103">
        <f t="shared" si="149"/>
        <v>0</v>
      </c>
      <c r="AI548" s="103">
        <f t="shared" si="150"/>
        <v>0</v>
      </c>
      <c r="AJ548" s="103">
        <f t="shared" si="151"/>
        <v>0</v>
      </c>
    </row>
    <row r="549" spans="4:36">
      <c r="D549" s="16" t="s">
        <v>864</v>
      </c>
      <c r="E549" s="16">
        <v>0</v>
      </c>
      <c r="F549" s="16">
        <v>0</v>
      </c>
      <c r="G549" s="16">
        <v>0</v>
      </c>
      <c r="H549" s="16">
        <v>0</v>
      </c>
      <c r="I549" s="16">
        <v>0</v>
      </c>
      <c r="J549" s="16">
        <v>0</v>
      </c>
      <c r="K549" s="16">
        <v>0</v>
      </c>
      <c r="L549" s="16">
        <v>0</v>
      </c>
      <c r="M549" s="16">
        <v>0</v>
      </c>
      <c r="N549" s="16">
        <v>0</v>
      </c>
      <c r="O549" s="16">
        <v>0</v>
      </c>
      <c r="P549" s="16">
        <v>0</v>
      </c>
      <c r="Q549" s="16">
        <v>0</v>
      </c>
      <c r="R549" s="16">
        <v>0</v>
      </c>
      <c r="S549" s="16">
        <v>0</v>
      </c>
      <c r="T549" s="16">
        <v>0</v>
      </c>
      <c r="U549" s="16">
        <v>0</v>
      </c>
      <c r="V549" s="16">
        <v>0</v>
      </c>
      <c r="W549" s="16">
        <v>0</v>
      </c>
      <c r="X549" s="16">
        <v>0</v>
      </c>
      <c r="Y549" s="16">
        <v>0</v>
      </c>
      <c r="Z549" s="16">
        <v>0</v>
      </c>
      <c r="AE549" s="103">
        <f t="shared" si="146"/>
        <v>0</v>
      </c>
      <c r="AF549" s="103">
        <f t="shared" si="147"/>
        <v>0</v>
      </c>
      <c r="AG549" s="103">
        <f t="shared" si="148"/>
        <v>0</v>
      </c>
      <c r="AH549" s="103">
        <f t="shared" si="149"/>
        <v>0</v>
      </c>
      <c r="AI549" s="103">
        <f t="shared" si="150"/>
        <v>0</v>
      </c>
      <c r="AJ549" s="103">
        <f t="shared" si="151"/>
        <v>0</v>
      </c>
    </row>
    <row r="550" spans="1:80">
      <c r="A550" s="16" t="s">
        <v>884</v>
      </c>
      <c r="B550" s="16">
        <v>202981.1344</v>
      </c>
      <c r="C550" s="16" t="s">
        <v>88</v>
      </c>
      <c r="D550" s="16" t="s">
        <v>88</v>
      </c>
      <c r="E550" s="16">
        <v>30330.0609</v>
      </c>
      <c r="F550" s="16">
        <v>24289.5307</v>
      </c>
      <c r="G550" s="16">
        <v>21660.0758</v>
      </c>
      <c r="H550" s="16">
        <v>2629.4549</v>
      </c>
      <c r="I550" s="16">
        <v>17.5745</v>
      </c>
      <c r="J550" s="16">
        <v>1625.9774</v>
      </c>
      <c r="K550" s="16">
        <v>484.6105</v>
      </c>
      <c r="L550" s="16">
        <v>232.1122</v>
      </c>
      <c r="M550" s="16">
        <v>909.2547</v>
      </c>
      <c r="N550" s="16">
        <v>3151.0002</v>
      </c>
      <c r="O550" s="16">
        <v>3151.0002</v>
      </c>
      <c r="P550" s="16">
        <v>0</v>
      </c>
      <c r="Q550" s="16">
        <v>0</v>
      </c>
      <c r="R550" s="16">
        <v>892.793</v>
      </c>
      <c r="S550" s="16">
        <v>724.9448</v>
      </c>
      <c r="T550" s="16">
        <v>7.4725</v>
      </c>
      <c r="U550" s="16">
        <v>160.3757</v>
      </c>
      <c r="V550" s="16">
        <v>340.287</v>
      </c>
      <c r="W550" s="16">
        <v>293.4325</v>
      </c>
      <c r="X550" s="16">
        <v>0</v>
      </c>
      <c r="Y550" s="16">
        <v>46.8545</v>
      </c>
      <c r="Z550" s="16">
        <v>12.8981</v>
      </c>
      <c r="AB550" s="101">
        <f>(F550+K550+L550)/B550</f>
        <v>0.123194963285218</v>
      </c>
      <c r="AE550" s="103">
        <f t="shared" si="146"/>
        <v>1.64845914696343e-12</v>
      </c>
      <c r="AF550" s="103">
        <f t="shared" si="147"/>
        <v>0</v>
      </c>
      <c r="AG550" s="103">
        <f t="shared" si="148"/>
        <v>0</v>
      </c>
      <c r="AH550" s="103">
        <f t="shared" si="149"/>
        <v>0</v>
      </c>
      <c r="AI550" s="103">
        <f t="shared" si="150"/>
        <v>0</v>
      </c>
      <c r="AJ550" s="103">
        <f t="shared" si="151"/>
        <v>0</v>
      </c>
      <c r="AK550" s="16">
        <f t="shared" ref="AK550:BF550" si="162">E550-SUM(E551:E555)</f>
        <v>0</v>
      </c>
      <c r="AL550" s="16">
        <f t="shared" si="162"/>
        <v>0</v>
      </c>
      <c r="AM550" s="16">
        <f t="shared" si="162"/>
        <v>0</v>
      </c>
      <c r="AN550" s="16">
        <f t="shared" si="162"/>
        <v>0</v>
      </c>
      <c r="AO550" s="16">
        <f t="shared" si="162"/>
        <v>0</v>
      </c>
      <c r="AP550" s="16">
        <f t="shared" si="162"/>
        <v>0</v>
      </c>
      <c r="AQ550" s="16">
        <f t="shared" si="162"/>
        <v>0</v>
      </c>
      <c r="AR550" s="16">
        <f t="shared" si="162"/>
        <v>0</v>
      </c>
      <c r="AS550" s="16">
        <f t="shared" si="162"/>
        <v>0</v>
      </c>
      <c r="AT550" s="16">
        <f t="shared" si="162"/>
        <v>0</v>
      </c>
      <c r="AU550" s="16">
        <f t="shared" si="162"/>
        <v>0</v>
      </c>
      <c r="AV550" s="16">
        <f t="shared" si="162"/>
        <v>0</v>
      </c>
      <c r="AW550" s="16">
        <f t="shared" si="162"/>
        <v>0</v>
      </c>
      <c r="AX550" s="16">
        <f t="shared" si="162"/>
        <v>0</v>
      </c>
      <c r="AY550" s="16">
        <f t="shared" si="162"/>
        <v>0</v>
      </c>
      <c r="AZ550" s="16">
        <f t="shared" si="162"/>
        <v>0</v>
      </c>
      <c r="BA550" s="16">
        <f t="shared" si="162"/>
        <v>0</v>
      </c>
      <c r="BB550" s="16">
        <f t="shared" si="162"/>
        <v>0</v>
      </c>
      <c r="BC550" s="16">
        <f t="shared" si="162"/>
        <v>0</v>
      </c>
      <c r="BD550" s="16">
        <f t="shared" si="162"/>
        <v>0</v>
      </c>
      <c r="BE550" s="16">
        <f t="shared" si="162"/>
        <v>0</v>
      </c>
      <c r="BF550" s="16">
        <f t="shared" si="162"/>
        <v>0</v>
      </c>
      <c r="BG550" s="104">
        <f t="shared" ref="BG550:CB550" si="163">E550-E556-E562-E568-E574</f>
        <v>0</v>
      </c>
      <c r="BH550" s="104">
        <f t="shared" si="163"/>
        <v>-9.09494701772928e-13</v>
      </c>
      <c r="BI550" s="104">
        <f t="shared" si="163"/>
        <v>-9.09494701772928e-13</v>
      </c>
      <c r="BJ550" s="104">
        <f t="shared" si="163"/>
        <v>0</v>
      </c>
      <c r="BK550" s="104">
        <f t="shared" si="163"/>
        <v>0</v>
      </c>
      <c r="BL550" s="104">
        <f t="shared" si="163"/>
        <v>-9.13158437754191e-14</v>
      </c>
      <c r="BM550" s="104">
        <f t="shared" si="163"/>
        <v>2.23709939461969e-14</v>
      </c>
      <c r="BN550" s="104">
        <f t="shared" si="163"/>
        <v>0</v>
      </c>
      <c r="BO550" s="104">
        <f t="shared" si="163"/>
        <v>0</v>
      </c>
      <c r="BP550" s="104">
        <f t="shared" si="163"/>
        <v>0</v>
      </c>
      <c r="BQ550" s="104">
        <f t="shared" si="163"/>
        <v>0</v>
      </c>
      <c r="BR550" s="104">
        <f t="shared" si="163"/>
        <v>0</v>
      </c>
      <c r="BS550" s="104">
        <f t="shared" si="163"/>
        <v>0</v>
      </c>
      <c r="BT550" s="104">
        <f t="shared" si="163"/>
        <v>0</v>
      </c>
      <c r="BU550" s="104">
        <f t="shared" si="163"/>
        <v>-5.18474152499948e-14</v>
      </c>
      <c r="BV550" s="104">
        <f t="shared" si="163"/>
        <v>0</v>
      </c>
      <c r="BW550" s="104">
        <f t="shared" si="163"/>
        <v>0</v>
      </c>
      <c r="BX550" s="104">
        <f t="shared" si="163"/>
        <v>0</v>
      </c>
      <c r="BY550" s="104">
        <f t="shared" si="163"/>
        <v>0</v>
      </c>
      <c r="BZ550" s="104">
        <f t="shared" si="163"/>
        <v>0</v>
      </c>
      <c r="CA550" s="104">
        <f t="shared" si="163"/>
        <v>0</v>
      </c>
      <c r="CB550" s="104">
        <f t="shared" si="163"/>
        <v>0</v>
      </c>
    </row>
    <row r="551" spans="4:36">
      <c r="D551" s="16" t="s">
        <v>860</v>
      </c>
      <c r="E551" s="16">
        <v>8509.9008</v>
      </c>
      <c r="F551" s="16">
        <v>7244.8873</v>
      </c>
      <c r="G551" s="16">
        <v>6094.025</v>
      </c>
      <c r="H551" s="16">
        <v>1150.8623</v>
      </c>
      <c r="I551" s="16">
        <v>2.6488</v>
      </c>
      <c r="J551" s="16">
        <v>410.0657</v>
      </c>
      <c r="K551" s="16">
        <v>0</v>
      </c>
      <c r="L551" s="16">
        <v>139.1971</v>
      </c>
      <c r="M551" s="16">
        <v>270.8686</v>
      </c>
      <c r="N551" s="16">
        <v>591.0052</v>
      </c>
      <c r="O551" s="16">
        <v>591.0052</v>
      </c>
      <c r="P551" s="16">
        <v>0</v>
      </c>
      <c r="Q551" s="16">
        <v>0</v>
      </c>
      <c r="R551" s="16">
        <v>261.2938</v>
      </c>
      <c r="S551" s="16">
        <v>259.5749</v>
      </c>
      <c r="T551" s="16">
        <v>0</v>
      </c>
      <c r="U551" s="16">
        <v>1.7189</v>
      </c>
      <c r="V551" s="16">
        <v>0</v>
      </c>
      <c r="W551" s="16">
        <v>0</v>
      </c>
      <c r="X551" s="16">
        <v>0</v>
      </c>
      <c r="Y551" s="16">
        <v>0</v>
      </c>
      <c r="Z551" s="16">
        <v>0</v>
      </c>
      <c r="AE551" s="103">
        <f t="shared" si="146"/>
        <v>-7.38964445190504e-13</v>
      </c>
      <c r="AF551" s="103">
        <f t="shared" si="147"/>
        <v>0</v>
      </c>
      <c r="AG551" s="103">
        <f t="shared" si="148"/>
        <v>0</v>
      </c>
      <c r="AH551" s="103">
        <f t="shared" si="149"/>
        <v>0</v>
      </c>
      <c r="AI551" s="103">
        <f t="shared" si="150"/>
        <v>-3.77475828372553e-14</v>
      </c>
      <c r="AJ551" s="103">
        <f t="shared" si="151"/>
        <v>0</v>
      </c>
    </row>
    <row r="552" spans="4:36">
      <c r="D552" s="16" t="s">
        <v>861</v>
      </c>
      <c r="E552" s="16">
        <v>4545.9136</v>
      </c>
      <c r="F552" s="16">
        <v>3653.2451</v>
      </c>
      <c r="G552" s="16">
        <v>2903.2938</v>
      </c>
      <c r="H552" s="16">
        <v>749.9513</v>
      </c>
      <c r="I552" s="16">
        <v>0</v>
      </c>
      <c r="J552" s="16">
        <v>359.2092</v>
      </c>
      <c r="K552" s="16">
        <v>0</v>
      </c>
      <c r="L552" s="16">
        <v>79.768</v>
      </c>
      <c r="M552" s="16">
        <v>279.4412</v>
      </c>
      <c r="N552" s="16">
        <v>306.7787</v>
      </c>
      <c r="O552" s="16">
        <v>306.7787</v>
      </c>
      <c r="P552" s="16">
        <v>0</v>
      </c>
      <c r="Q552" s="16">
        <v>0</v>
      </c>
      <c r="R552" s="16">
        <v>178.9169</v>
      </c>
      <c r="S552" s="16">
        <v>102.7543</v>
      </c>
      <c r="T552" s="16">
        <v>0</v>
      </c>
      <c r="U552" s="16">
        <v>76.1626</v>
      </c>
      <c r="V552" s="16">
        <v>45.9617</v>
      </c>
      <c r="W552" s="16">
        <v>34.526</v>
      </c>
      <c r="X552" s="16">
        <v>0</v>
      </c>
      <c r="Y552" s="16">
        <v>11.4357</v>
      </c>
      <c r="Z552" s="16">
        <v>1.802</v>
      </c>
      <c r="AE552" s="103">
        <f t="shared" si="146"/>
        <v>-2.56239474083486e-13</v>
      </c>
      <c r="AF552" s="103">
        <f t="shared" si="147"/>
        <v>0</v>
      </c>
      <c r="AG552" s="103">
        <f t="shared" si="148"/>
        <v>0</v>
      </c>
      <c r="AH552" s="103">
        <f t="shared" si="149"/>
        <v>0</v>
      </c>
      <c r="AI552" s="103">
        <f t="shared" si="150"/>
        <v>0</v>
      </c>
      <c r="AJ552" s="103">
        <f t="shared" si="151"/>
        <v>0</v>
      </c>
    </row>
    <row r="553" spans="4:36">
      <c r="D553" s="16" t="s">
        <v>862</v>
      </c>
      <c r="E553" s="16">
        <v>0</v>
      </c>
      <c r="F553" s="16">
        <v>0</v>
      </c>
      <c r="G553" s="16">
        <v>0</v>
      </c>
      <c r="H553" s="16">
        <v>0</v>
      </c>
      <c r="I553" s="16">
        <v>0</v>
      </c>
      <c r="J553" s="16">
        <v>0</v>
      </c>
      <c r="K553" s="16">
        <v>0</v>
      </c>
      <c r="L553" s="16">
        <v>0</v>
      </c>
      <c r="M553" s="16">
        <v>0</v>
      </c>
      <c r="N553" s="16">
        <v>0</v>
      </c>
      <c r="O553" s="16">
        <v>0</v>
      </c>
      <c r="P553" s="16">
        <v>0</v>
      </c>
      <c r="Q553" s="16">
        <v>0</v>
      </c>
      <c r="R553" s="16">
        <v>0</v>
      </c>
      <c r="S553" s="16">
        <v>0</v>
      </c>
      <c r="T553" s="16">
        <v>0</v>
      </c>
      <c r="U553" s="16">
        <v>0</v>
      </c>
      <c r="V553" s="16">
        <v>0</v>
      </c>
      <c r="W553" s="16">
        <v>0</v>
      </c>
      <c r="X553" s="16">
        <v>0</v>
      </c>
      <c r="Y553" s="16">
        <v>0</v>
      </c>
      <c r="Z553" s="16">
        <v>0</v>
      </c>
      <c r="AE553" s="103">
        <f t="shared" si="146"/>
        <v>0</v>
      </c>
      <c r="AF553" s="103">
        <f t="shared" si="147"/>
        <v>0</v>
      </c>
      <c r="AG553" s="103">
        <f t="shared" si="148"/>
        <v>0</v>
      </c>
      <c r="AH553" s="103">
        <f t="shared" si="149"/>
        <v>0</v>
      </c>
      <c r="AI553" s="103">
        <f t="shared" si="150"/>
        <v>0</v>
      </c>
      <c r="AJ553" s="103">
        <f t="shared" si="151"/>
        <v>0</v>
      </c>
    </row>
    <row r="554" spans="4:36">
      <c r="D554" s="16" t="s">
        <v>863</v>
      </c>
      <c r="E554" s="16">
        <v>7541.475</v>
      </c>
      <c r="F554" s="16">
        <v>6622.5824</v>
      </c>
      <c r="G554" s="16">
        <v>6076.2082</v>
      </c>
      <c r="H554" s="16">
        <v>546.3742</v>
      </c>
      <c r="I554" s="16">
        <v>13.4075</v>
      </c>
      <c r="J554" s="16">
        <v>533.3253</v>
      </c>
      <c r="K554" s="16">
        <v>281.6787</v>
      </c>
      <c r="L554" s="16">
        <v>6.37629999999996</v>
      </c>
      <c r="M554" s="16">
        <v>245.2703</v>
      </c>
      <c r="N554" s="16">
        <v>47.8328</v>
      </c>
      <c r="O554" s="16">
        <v>47.8328</v>
      </c>
      <c r="P554" s="16">
        <v>0</v>
      </c>
      <c r="Q554" s="16">
        <v>0</v>
      </c>
      <c r="R554" s="16">
        <v>190.8051</v>
      </c>
      <c r="S554" s="16">
        <v>157.6946</v>
      </c>
      <c r="T554" s="16">
        <v>5.6717</v>
      </c>
      <c r="U554" s="16">
        <v>27.4388</v>
      </c>
      <c r="V554" s="16">
        <v>124.4025</v>
      </c>
      <c r="W554" s="16">
        <v>112.2386</v>
      </c>
      <c r="X554" s="16">
        <v>0</v>
      </c>
      <c r="Y554" s="16">
        <v>12.1639</v>
      </c>
      <c r="Z554" s="16">
        <v>9.1194</v>
      </c>
      <c r="AE554" s="103">
        <f t="shared" si="146"/>
        <v>9.76996261670138e-14</v>
      </c>
      <c r="AF554" s="103">
        <f t="shared" si="147"/>
        <v>0</v>
      </c>
      <c r="AG554" s="103">
        <f t="shared" si="148"/>
        <v>0</v>
      </c>
      <c r="AH554" s="103">
        <f t="shared" si="149"/>
        <v>0</v>
      </c>
      <c r="AI554" s="103">
        <f t="shared" si="150"/>
        <v>0</v>
      </c>
      <c r="AJ554" s="103">
        <f t="shared" si="151"/>
        <v>0</v>
      </c>
    </row>
    <row r="555" spans="4:36">
      <c r="D555" s="16" t="s">
        <v>864</v>
      </c>
      <c r="E555" s="16">
        <v>9732.7715</v>
      </c>
      <c r="F555" s="16">
        <v>6768.8159</v>
      </c>
      <c r="G555" s="16">
        <v>6586.5488</v>
      </c>
      <c r="H555" s="16">
        <v>182.2671</v>
      </c>
      <c r="I555" s="16">
        <v>1.5182</v>
      </c>
      <c r="J555" s="16">
        <v>323.3772</v>
      </c>
      <c r="K555" s="16">
        <v>202.9318</v>
      </c>
      <c r="L555" s="16">
        <v>6.77079999999998</v>
      </c>
      <c r="M555" s="16">
        <v>113.6746</v>
      </c>
      <c r="N555" s="16">
        <v>2205.3835</v>
      </c>
      <c r="O555" s="16">
        <v>2205.3835</v>
      </c>
      <c r="P555" s="16">
        <v>0</v>
      </c>
      <c r="Q555" s="16">
        <v>0</v>
      </c>
      <c r="R555" s="16">
        <v>261.7772</v>
      </c>
      <c r="S555" s="16">
        <v>204.921</v>
      </c>
      <c r="T555" s="16">
        <v>1.8008</v>
      </c>
      <c r="U555" s="16">
        <v>55.0554</v>
      </c>
      <c r="V555" s="16">
        <v>169.9228</v>
      </c>
      <c r="W555" s="16">
        <v>146.6679</v>
      </c>
      <c r="X555" s="16">
        <v>0</v>
      </c>
      <c r="Y555" s="16">
        <v>23.2549</v>
      </c>
      <c r="Z555" s="16">
        <v>1.9767</v>
      </c>
      <c r="AE555" s="103">
        <f t="shared" si="146"/>
        <v>1.35824684832642e-12</v>
      </c>
      <c r="AF555" s="103">
        <f t="shared" si="147"/>
        <v>0</v>
      </c>
      <c r="AG555" s="103">
        <f t="shared" si="148"/>
        <v>0</v>
      </c>
      <c r="AH555" s="103">
        <f t="shared" si="149"/>
        <v>0</v>
      </c>
      <c r="AI555" s="103">
        <f t="shared" si="150"/>
        <v>0</v>
      </c>
      <c r="AJ555" s="103">
        <f t="shared" si="151"/>
        <v>0</v>
      </c>
    </row>
    <row r="556" spans="3:58">
      <c r="C556" s="16" t="s">
        <v>865</v>
      </c>
      <c r="D556" s="16" t="s">
        <v>88</v>
      </c>
      <c r="E556" s="16">
        <v>82.057</v>
      </c>
      <c r="F556" s="16">
        <v>71.7202</v>
      </c>
      <c r="G556" s="16">
        <v>71.7202</v>
      </c>
      <c r="H556" s="16">
        <v>0</v>
      </c>
      <c r="I556" s="16">
        <v>0</v>
      </c>
      <c r="J556" s="16">
        <v>10.3368</v>
      </c>
      <c r="K556" s="16">
        <v>0</v>
      </c>
      <c r="L556" s="16">
        <v>10.3368</v>
      </c>
      <c r="M556" s="16">
        <v>0</v>
      </c>
      <c r="N556" s="16">
        <v>0</v>
      </c>
      <c r="O556" s="16">
        <v>0</v>
      </c>
      <c r="P556" s="16">
        <v>0</v>
      </c>
      <c r="Q556" s="16">
        <v>0</v>
      </c>
      <c r="R556" s="16">
        <v>0</v>
      </c>
      <c r="S556" s="16">
        <v>0</v>
      </c>
      <c r="T556" s="16">
        <v>0</v>
      </c>
      <c r="U556" s="16">
        <v>0</v>
      </c>
      <c r="V556" s="16">
        <v>0</v>
      </c>
      <c r="W556" s="16">
        <v>0</v>
      </c>
      <c r="X556" s="16">
        <v>0</v>
      </c>
      <c r="Y556" s="16">
        <v>0</v>
      </c>
      <c r="Z556" s="16">
        <v>0</v>
      </c>
      <c r="AE556" s="103">
        <f t="shared" si="146"/>
        <v>0</v>
      </c>
      <c r="AF556" s="103">
        <f t="shared" si="147"/>
        <v>0</v>
      </c>
      <c r="AG556" s="103">
        <f t="shared" si="148"/>
        <v>0</v>
      </c>
      <c r="AH556" s="103">
        <f t="shared" si="149"/>
        <v>0</v>
      </c>
      <c r="AI556" s="103">
        <f t="shared" si="150"/>
        <v>0</v>
      </c>
      <c r="AJ556" s="103">
        <f t="shared" si="151"/>
        <v>0</v>
      </c>
      <c r="AK556" s="16">
        <f t="shared" ref="AK556:BF556" si="164">E556-SUM(E557:E561)</f>
        <v>0</v>
      </c>
      <c r="AL556" s="16">
        <f t="shared" si="164"/>
        <v>0</v>
      </c>
      <c r="AM556" s="16">
        <f t="shared" si="164"/>
        <v>0</v>
      </c>
      <c r="AN556" s="16">
        <f t="shared" si="164"/>
        <v>0</v>
      </c>
      <c r="AO556" s="16">
        <f t="shared" si="164"/>
        <v>0</v>
      </c>
      <c r="AP556" s="16">
        <f t="shared" si="164"/>
        <v>0</v>
      </c>
      <c r="AQ556" s="16">
        <f t="shared" si="164"/>
        <v>0</v>
      </c>
      <c r="AR556" s="16">
        <f t="shared" si="164"/>
        <v>0</v>
      </c>
      <c r="AS556" s="16">
        <f t="shared" si="164"/>
        <v>0</v>
      </c>
      <c r="AT556" s="16">
        <f t="shared" si="164"/>
        <v>0</v>
      </c>
      <c r="AU556" s="16">
        <f t="shared" si="164"/>
        <v>0</v>
      </c>
      <c r="AV556" s="16">
        <f t="shared" si="164"/>
        <v>0</v>
      </c>
      <c r="AW556" s="16">
        <f t="shared" si="164"/>
        <v>0</v>
      </c>
      <c r="AX556" s="16">
        <f t="shared" si="164"/>
        <v>0</v>
      </c>
      <c r="AY556" s="16">
        <f t="shared" si="164"/>
        <v>0</v>
      </c>
      <c r="AZ556" s="16">
        <f t="shared" si="164"/>
        <v>0</v>
      </c>
      <c r="BA556" s="16">
        <f t="shared" si="164"/>
        <v>0</v>
      </c>
      <c r="BB556" s="16">
        <f t="shared" si="164"/>
        <v>0</v>
      </c>
      <c r="BC556" s="16">
        <f t="shared" si="164"/>
        <v>0</v>
      </c>
      <c r="BD556" s="16">
        <f t="shared" si="164"/>
        <v>0</v>
      </c>
      <c r="BE556" s="16">
        <f t="shared" si="164"/>
        <v>0</v>
      </c>
      <c r="BF556" s="16">
        <f t="shared" si="164"/>
        <v>0</v>
      </c>
    </row>
    <row r="557" spans="4:36">
      <c r="D557" s="16" t="s">
        <v>860</v>
      </c>
      <c r="E557" s="16">
        <v>0</v>
      </c>
      <c r="F557" s="16">
        <v>0</v>
      </c>
      <c r="G557" s="16">
        <v>0</v>
      </c>
      <c r="H557" s="16">
        <v>0</v>
      </c>
      <c r="I557" s="16">
        <v>0</v>
      </c>
      <c r="J557" s="16">
        <v>0</v>
      </c>
      <c r="K557" s="16">
        <v>0</v>
      </c>
      <c r="L557" s="16">
        <v>0</v>
      </c>
      <c r="M557" s="16">
        <v>0</v>
      </c>
      <c r="N557" s="16">
        <v>0</v>
      </c>
      <c r="O557" s="16">
        <v>0</v>
      </c>
      <c r="P557" s="16">
        <v>0</v>
      </c>
      <c r="Q557" s="16">
        <v>0</v>
      </c>
      <c r="R557" s="16">
        <v>0</v>
      </c>
      <c r="S557" s="16">
        <v>0</v>
      </c>
      <c r="T557" s="16">
        <v>0</v>
      </c>
      <c r="U557" s="16">
        <v>0</v>
      </c>
      <c r="V557" s="16">
        <v>0</v>
      </c>
      <c r="W557" s="16">
        <v>0</v>
      </c>
      <c r="X557" s="16">
        <v>0</v>
      </c>
      <c r="Y557" s="16">
        <v>0</v>
      </c>
      <c r="Z557" s="16">
        <v>0</v>
      </c>
      <c r="AE557" s="103">
        <f t="shared" ref="AE557:AE620" si="165">E557-F557-I557-J557-N557-R557-V557-Z557-Q557</f>
        <v>0</v>
      </c>
      <c r="AF557" s="103">
        <f t="shared" ref="AF557:AF620" si="166">F557-G557-H557</f>
        <v>0</v>
      </c>
      <c r="AG557" s="103">
        <f t="shared" ref="AG557:AG620" si="167">J557-K557-L557-M557</f>
        <v>0</v>
      </c>
      <c r="AH557" s="103">
        <f t="shared" ref="AH557:AH620" si="168">N557-O557-P557</f>
        <v>0</v>
      </c>
      <c r="AI557" s="103">
        <f t="shared" ref="AI557:AI620" si="169">R557-S557-T557-U557</f>
        <v>0</v>
      </c>
      <c r="AJ557" s="103">
        <f t="shared" ref="AJ557:AJ620" si="170">V557-W557-X557-Y557</f>
        <v>0</v>
      </c>
    </row>
    <row r="558" spans="4:36">
      <c r="D558" s="16" t="s">
        <v>861</v>
      </c>
      <c r="E558" s="16">
        <v>28.2275</v>
      </c>
      <c r="F558" s="16">
        <v>17.8907</v>
      </c>
      <c r="G558" s="16">
        <v>17.8907</v>
      </c>
      <c r="H558" s="16">
        <v>0</v>
      </c>
      <c r="I558" s="16">
        <v>0</v>
      </c>
      <c r="J558" s="16">
        <v>10.3368</v>
      </c>
      <c r="K558" s="16">
        <v>0</v>
      </c>
      <c r="L558" s="16">
        <v>10.3368</v>
      </c>
      <c r="M558" s="16">
        <v>0</v>
      </c>
      <c r="N558" s="16">
        <v>0</v>
      </c>
      <c r="O558" s="16">
        <v>0</v>
      </c>
      <c r="P558" s="16">
        <v>0</v>
      </c>
      <c r="Q558" s="16">
        <v>0</v>
      </c>
      <c r="R558" s="16">
        <v>0</v>
      </c>
      <c r="S558" s="16">
        <v>0</v>
      </c>
      <c r="T558" s="16">
        <v>0</v>
      </c>
      <c r="U558" s="16">
        <v>0</v>
      </c>
      <c r="V558" s="16">
        <v>0</v>
      </c>
      <c r="W558" s="16">
        <v>0</v>
      </c>
      <c r="X558" s="16">
        <v>0</v>
      </c>
      <c r="Y558" s="16">
        <v>0</v>
      </c>
      <c r="Z558" s="16">
        <v>0</v>
      </c>
      <c r="AE558" s="103">
        <f t="shared" si="165"/>
        <v>0</v>
      </c>
      <c r="AF558" s="103">
        <f t="shared" si="166"/>
        <v>0</v>
      </c>
      <c r="AG558" s="103">
        <f t="shared" si="167"/>
        <v>0</v>
      </c>
      <c r="AH558" s="103">
        <f t="shared" si="168"/>
        <v>0</v>
      </c>
      <c r="AI558" s="103">
        <f t="shared" si="169"/>
        <v>0</v>
      </c>
      <c r="AJ558" s="103">
        <f t="shared" si="170"/>
        <v>0</v>
      </c>
    </row>
    <row r="559" spans="4:36">
      <c r="D559" s="16" t="s">
        <v>862</v>
      </c>
      <c r="E559" s="16">
        <v>0</v>
      </c>
      <c r="F559" s="16">
        <v>0</v>
      </c>
      <c r="G559" s="16">
        <v>0</v>
      </c>
      <c r="H559" s="16">
        <v>0</v>
      </c>
      <c r="I559" s="16">
        <v>0</v>
      </c>
      <c r="J559" s="16">
        <v>0</v>
      </c>
      <c r="K559" s="16">
        <v>0</v>
      </c>
      <c r="L559" s="16">
        <v>0</v>
      </c>
      <c r="M559" s="16">
        <v>0</v>
      </c>
      <c r="N559" s="16">
        <v>0</v>
      </c>
      <c r="O559" s="16">
        <v>0</v>
      </c>
      <c r="P559" s="16">
        <v>0</v>
      </c>
      <c r="Q559" s="16">
        <v>0</v>
      </c>
      <c r="R559" s="16">
        <v>0</v>
      </c>
      <c r="S559" s="16">
        <v>0</v>
      </c>
      <c r="T559" s="16">
        <v>0</v>
      </c>
      <c r="U559" s="16">
        <v>0</v>
      </c>
      <c r="V559" s="16">
        <v>0</v>
      </c>
      <c r="W559" s="16">
        <v>0</v>
      </c>
      <c r="X559" s="16">
        <v>0</v>
      </c>
      <c r="Y559" s="16">
        <v>0</v>
      </c>
      <c r="Z559" s="16">
        <v>0</v>
      </c>
      <c r="AE559" s="103">
        <f t="shared" si="165"/>
        <v>0</v>
      </c>
      <c r="AF559" s="103">
        <f t="shared" si="166"/>
        <v>0</v>
      </c>
      <c r="AG559" s="103">
        <f t="shared" si="167"/>
        <v>0</v>
      </c>
      <c r="AH559" s="103">
        <f t="shared" si="168"/>
        <v>0</v>
      </c>
      <c r="AI559" s="103">
        <f t="shared" si="169"/>
        <v>0</v>
      </c>
      <c r="AJ559" s="103">
        <f t="shared" si="170"/>
        <v>0</v>
      </c>
    </row>
    <row r="560" spans="4:36">
      <c r="D560" s="16" t="s">
        <v>863</v>
      </c>
      <c r="E560" s="16">
        <v>20.6727</v>
      </c>
      <c r="F560" s="16">
        <v>20.6727</v>
      </c>
      <c r="G560" s="16">
        <v>20.6727</v>
      </c>
      <c r="H560" s="16">
        <v>0</v>
      </c>
      <c r="I560" s="16">
        <v>0</v>
      </c>
      <c r="J560" s="16">
        <v>0</v>
      </c>
      <c r="K560" s="16">
        <v>0</v>
      </c>
      <c r="L560" s="16">
        <v>0</v>
      </c>
      <c r="M560" s="16">
        <v>0</v>
      </c>
      <c r="N560" s="16">
        <v>0</v>
      </c>
      <c r="O560" s="16">
        <v>0</v>
      </c>
      <c r="P560" s="16">
        <v>0</v>
      </c>
      <c r="Q560" s="16">
        <v>0</v>
      </c>
      <c r="R560" s="16">
        <v>0</v>
      </c>
      <c r="S560" s="16">
        <v>0</v>
      </c>
      <c r="T560" s="16">
        <v>0</v>
      </c>
      <c r="U560" s="16">
        <v>0</v>
      </c>
      <c r="V560" s="16">
        <v>0</v>
      </c>
      <c r="W560" s="16">
        <v>0</v>
      </c>
      <c r="X560" s="16">
        <v>0</v>
      </c>
      <c r="Y560" s="16">
        <v>0</v>
      </c>
      <c r="Z560" s="16">
        <v>0</v>
      </c>
      <c r="AE560" s="103">
        <f t="shared" si="165"/>
        <v>0</v>
      </c>
      <c r="AF560" s="103">
        <f t="shared" si="166"/>
        <v>0</v>
      </c>
      <c r="AG560" s="103">
        <f t="shared" si="167"/>
        <v>0</v>
      </c>
      <c r="AH560" s="103">
        <f t="shared" si="168"/>
        <v>0</v>
      </c>
      <c r="AI560" s="103">
        <f t="shared" si="169"/>
        <v>0</v>
      </c>
      <c r="AJ560" s="103">
        <f t="shared" si="170"/>
        <v>0</v>
      </c>
    </row>
    <row r="561" spans="4:36">
      <c r="D561" s="16" t="s">
        <v>864</v>
      </c>
      <c r="E561" s="16">
        <v>33.1568</v>
      </c>
      <c r="F561" s="16">
        <v>33.1568</v>
      </c>
      <c r="G561" s="16">
        <v>33.1568</v>
      </c>
      <c r="H561" s="16">
        <v>0</v>
      </c>
      <c r="I561" s="16">
        <v>0</v>
      </c>
      <c r="J561" s="16">
        <v>0</v>
      </c>
      <c r="K561" s="16">
        <v>0</v>
      </c>
      <c r="L561" s="16">
        <v>0</v>
      </c>
      <c r="M561" s="16">
        <v>0</v>
      </c>
      <c r="N561" s="16">
        <v>0</v>
      </c>
      <c r="O561" s="16">
        <v>0</v>
      </c>
      <c r="P561" s="16">
        <v>0</v>
      </c>
      <c r="Q561" s="16">
        <v>0</v>
      </c>
      <c r="R561" s="16">
        <v>0</v>
      </c>
      <c r="S561" s="16">
        <v>0</v>
      </c>
      <c r="T561" s="16">
        <v>0</v>
      </c>
      <c r="U561" s="16">
        <v>0</v>
      </c>
      <c r="V561" s="16">
        <v>0</v>
      </c>
      <c r="W561" s="16">
        <v>0</v>
      </c>
      <c r="X561" s="16">
        <v>0</v>
      </c>
      <c r="Y561" s="16">
        <v>0</v>
      </c>
      <c r="Z561" s="16">
        <v>0</v>
      </c>
      <c r="AE561" s="103">
        <f t="shared" si="165"/>
        <v>0</v>
      </c>
      <c r="AF561" s="103">
        <f t="shared" si="166"/>
        <v>0</v>
      </c>
      <c r="AG561" s="103">
        <f t="shared" si="167"/>
        <v>0</v>
      </c>
      <c r="AH561" s="103">
        <f t="shared" si="168"/>
        <v>0</v>
      </c>
      <c r="AI561" s="103">
        <f t="shared" si="169"/>
        <v>0</v>
      </c>
      <c r="AJ561" s="103">
        <f t="shared" si="170"/>
        <v>0</v>
      </c>
    </row>
    <row r="562" spans="3:58">
      <c r="C562" s="16" t="s">
        <v>866</v>
      </c>
      <c r="D562" s="16" t="s">
        <v>88</v>
      </c>
      <c r="E562" s="16">
        <v>27183.0705</v>
      </c>
      <c r="F562" s="16">
        <v>23592.3505</v>
      </c>
      <c r="G562" s="16">
        <v>20962.8956</v>
      </c>
      <c r="H562" s="16">
        <v>2629.4549</v>
      </c>
      <c r="I562" s="16">
        <v>17.5745</v>
      </c>
      <c r="J562" s="16">
        <v>1615.2127</v>
      </c>
      <c r="K562" s="16">
        <v>484.1826</v>
      </c>
      <c r="L562" s="16">
        <v>221.7754</v>
      </c>
      <c r="M562" s="16">
        <v>909.2547</v>
      </c>
      <c r="N562" s="16">
        <v>1083.3554</v>
      </c>
      <c r="O562" s="16">
        <v>1083.3554</v>
      </c>
      <c r="P562" s="16">
        <v>0</v>
      </c>
      <c r="Q562" s="16">
        <v>0</v>
      </c>
      <c r="R562" s="16">
        <v>826.8137</v>
      </c>
      <c r="S562" s="16">
        <v>724.8753</v>
      </c>
      <c r="T562" s="16">
        <v>7.4725</v>
      </c>
      <c r="U562" s="16">
        <v>94.4659</v>
      </c>
      <c r="V562" s="16">
        <v>45.9617</v>
      </c>
      <c r="W562" s="16">
        <v>34.526</v>
      </c>
      <c r="X562" s="16">
        <v>0</v>
      </c>
      <c r="Y562" s="16">
        <v>11.4357</v>
      </c>
      <c r="Z562" s="16">
        <v>1.802</v>
      </c>
      <c r="AE562" s="103">
        <f t="shared" si="165"/>
        <v>9.9431574085429e-13</v>
      </c>
      <c r="AF562" s="103">
        <f t="shared" si="166"/>
        <v>0</v>
      </c>
      <c r="AG562" s="103">
        <f t="shared" si="167"/>
        <v>0</v>
      </c>
      <c r="AH562" s="103">
        <f t="shared" si="168"/>
        <v>0</v>
      </c>
      <c r="AI562" s="103">
        <f t="shared" si="169"/>
        <v>0</v>
      </c>
      <c r="AJ562" s="103">
        <f t="shared" si="170"/>
        <v>0</v>
      </c>
      <c r="AK562" s="16">
        <f t="shared" ref="AK562:BF562" si="171">E562-SUM(E563:E567)</f>
        <v>0</v>
      </c>
      <c r="AL562" s="16">
        <f t="shared" si="171"/>
        <v>0</v>
      </c>
      <c r="AM562" s="16">
        <f t="shared" si="171"/>
        <v>0</v>
      </c>
      <c r="AN562" s="16">
        <f t="shared" si="171"/>
        <v>0</v>
      </c>
      <c r="AO562" s="16">
        <f t="shared" si="171"/>
        <v>0</v>
      </c>
      <c r="AP562" s="16">
        <f t="shared" si="171"/>
        <v>0</v>
      </c>
      <c r="AQ562" s="16">
        <f t="shared" si="171"/>
        <v>0</v>
      </c>
      <c r="AR562" s="16">
        <f t="shared" si="171"/>
        <v>0</v>
      </c>
      <c r="AS562" s="16">
        <f t="shared" si="171"/>
        <v>0</v>
      </c>
      <c r="AT562" s="16">
        <f t="shared" si="171"/>
        <v>0</v>
      </c>
      <c r="AU562" s="16">
        <f t="shared" si="171"/>
        <v>0</v>
      </c>
      <c r="AV562" s="16">
        <f t="shared" si="171"/>
        <v>0</v>
      </c>
      <c r="AW562" s="16">
        <f t="shared" si="171"/>
        <v>0</v>
      </c>
      <c r="AX562" s="16">
        <f t="shared" si="171"/>
        <v>0</v>
      </c>
      <c r="AY562" s="16">
        <f t="shared" si="171"/>
        <v>0</v>
      </c>
      <c r="AZ562" s="16">
        <f t="shared" si="171"/>
        <v>0</v>
      </c>
      <c r="BA562" s="16">
        <f t="shared" si="171"/>
        <v>0</v>
      </c>
      <c r="BB562" s="16">
        <f t="shared" si="171"/>
        <v>0</v>
      </c>
      <c r="BC562" s="16">
        <f t="shared" si="171"/>
        <v>0</v>
      </c>
      <c r="BD562" s="16">
        <f t="shared" si="171"/>
        <v>0</v>
      </c>
      <c r="BE562" s="16">
        <f t="shared" si="171"/>
        <v>0</v>
      </c>
      <c r="BF562" s="16">
        <f t="shared" si="171"/>
        <v>0</v>
      </c>
    </row>
    <row r="563" spans="4:36">
      <c r="D563" s="16" t="s">
        <v>860</v>
      </c>
      <c r="E563" s="16">
        <v>7991.5231</v>
      </c>
      <c r="F563" s="16">
        <v>7021.3056</v>
      </c>
      <c r="G563" s="16">
        <v>5870.4433</v>
      </c>
      <c r="H563" s="16">
        <v>1150.8623</v>
      </c>
      <c r="I563" s="16">
        <v>2.6488</v>
      </c>
      <c r="J563" s="16">
        <v>410.0657</v>
      </c>
      <c r="K563" s="16">
        <v>0</v>
      </c>
      <c r="L563" s="16">
        <v>139.1971</v>
      </c>
      <c r="M563" s="16">
        <v>270.8686</v>
      </c>
      <c r="N563" s="16">
        <v>296.2787</v>
      </c>
      <c r="O563" s="16">
        <v>296.2787</v>
      </c>
      <c r="P563" s="16">
        <v>0</v>
      </c>
      <c r="Q563" s="16">
        <v>0</v>
      </c>
      <c r="R563" s="16">
        <v>261.2243</v>
      </c>
      <c r="S563" s="16">
        <v>259.5054</v>
      </c>
      <c r="T563" s="16">
        <v>0</v>
      </c>
      <c r="U563" s="16">
        <v>1.7189</v>
      </c>
      <c r="V563" s="16">
        <v>0</v>
      </c>
      <c r="W563" s="16">
        <v>0</v>
      </c>
      <c r="X563" s="16">
        <v>0</v>
      </c>
      <c r="Y563" s="16">
        <v>0</v>
      </c>
      <c r="Z563" s="16">
        <v>0</v>
      </c>
      <c r="AE563" s="103">
        <f t="shared" si="165"/>
        <v>5.6843418860808e-13</v>
      </c>
      <c r="AF563" s="103">
        <f t="shared" si="166"/>
        <v>0</v>
      </c>
      <c r="AG563" s="103">
        <f t="shared" si="167"/>
        <v>0</v>
      </c>
      <c r="AH563" s="103">
        <f t="shared" si="168"/>
        <v>0</v>
      </c>
      <c r="AI563" s="103">
        <f t="shared" si="169"/>
        <v>1.90958360235527e-14</v>
      </c>
      <c r="AJ563" s="103">
        <f t="shared" si="170"/>
        <v>0</v>
      </c>
    </row>
    <row r="564" spans="4:36">
      <c r="D564" s="16" t="s">
        <v>861</v>
      </c>
      <c r="E564" s="16">
        <v>4051.0973</v>
      </c>
      <c r="F564" s="16">
        <v>3406.3642</v>
      </c>
      <c r="G564" s="16">
        <v>2656.4129</v>
      </c>
      <c r="H564" s="16">
        <v>749.9513</v>
      </c>
      <c r="I564" s="16">
        <v>0</v>
      </c>
      <c r="J564" s="16">
        <v>348.8724</v>
      </c>
      <c r="K564" s="16">
        <v>0</v>
      </c>
      <c r="L564" s="16">
        <v>69.4312</v>
      </c>
      <c r="M564" s="16">
        <v>279.4412</v>
      </c>
      <c r="N564" s="16">
        <v>69.7847</v>
      </c>
      <c r="O564" s="16">
        <v>69.7847</v>
      </c>
      <c r="P564" s="16">
        <v>0</v>
      </c>
      <c r="Q564" s="16">
        <v>0</v>
      </c>
      <c r="R564" s="16">
        <v>178.3123</v>
      </c>
      <c r="S564" s="16">
        <v>102.7543</v>
      </c>
      <c r="T564" s="16">
        <v>0</v>
      </c>
      <c r="U564" s="16">
        <v>75.558</v>
      </c>
      <c r="V564" s="16">
        <v>45.9617</v>
      </c>
      <c r="W564" s="16">
        <v>34.526</v>
      </c>
      <c r="X564" s="16">
        <v>0</v>
      </c>
      <c r="Y564" s="16">
        <v>11.4357</v>
      </c>
      <c r="Z564" s="16">
        <v>1.802</v>
      </c>
      <c r="AE564" s="103">
        <f t="shared" si="165"/>
        <v>-8.57092175010621e-14</v>
      </c>
      <c r="AF564" s="103">
        <f t="shared" si="166"/>
        <v>0</v>
      </c>
      <c r="AG564" s="103">
        <f t="shared" si="167"/>
        <v>0</v>
      </c>
      <c r="AH564" s="103">
        <f t="shared" si="168"/>
        <v>0</v>
      </c>
      <c r="AI564" s="103">
        <f t="shared" si="169"/>
        <v>0</v>
      </c>
      <c r="AJ564" s="103">
        <f t="shared" si="170"/>
        <v>0</v>
      </c>
    </row>
    <row r="565" spans="4:36">
      <c r="D565" s="16" t="s">
        <v>862</v>
      </c>
      <c r="E565" s="16">
        <v>0</v>
      </c>
      <c r="F565" s="16">
        <v>0</v>
      </c>
      <c r="G565" s="16">
        <v>0</v>
      </c>
      <c r="H565" s="16">
        <v>0</v>
      </c>
      <c r="I565" s="16">
        <v>0</v>
      </c>
      <c r="J565" s="16">
        <v>0</v>
      </c>
      <c r="K565" s="16">
        <v>0</v>
      </c>
      <c r="L565" s="16">
        <v>0</v>
      </c>
      <c r="M565" s="16">
        <v>0</v>
      </c>
      <c r="N565" s="16">
        <v>0</v>
      </c>
      <c r="O565" s="16">
        <v>0</v>
      </c>
      <c r="P565" s="16">
        <v>0</v>
      </c>
      <c r="Q565" s="16">
        <v>0</v>
      </c>
      <c r="R565" s="16">
        <v>0</v>
      </c>
      <c r="S565" s="16">
        <v>0</v>
      </c>
      <c r="T565" s="16">
        <v>0</v>
      </c>
      <c r="U565" s="16">
        <v>0</v>
      </c>
      <c r="V565" s="16">
        <v>0</v>
      </c>
      <c r="W565" s="16">
        <v>0</v>
      </c>
      <c r="X565" s="16">
        <v>0</v>
      </c>
      <c r="Y565" s="16">
        <v>0</v>
      </c>
      <c r="Z565" s="16">
        <v>0</v>
      </c>
      <c r="AE565" s="103">
        <f t="shared" si="165"/>
        <v>0</v>
      </c>
      <c r="AF565" s="103">
        <f t="shared" si="166"/>
        <v>0</v>
      </c>
      <c r="AG565" s="103">
        <f t="shared" si="167"/>
        <v>0</v>
      </c>
      <c r="AH565" s="103">
        <f t="shared" si="168"/>
        <v>0</v>
      </c>
      <c r="AI565" s="103">
        <f t="shared" si="169"/>
        <v>0</v>
      </c>
      <c r="AJ565" s="103">
        <f t="shared" si="170"/>
        <v>0</v>
      </c>
    </row>
    <row r="566" spans="4:36">
      <c r="D566" s="16" t="s">
        <v>863</v>
      </c>
      <c r="E566" s="16">
        <v>7358.4713</v>
      </c>
      <c r="F566" s="16">
        <v>6601.9097</v>
      </c>
      <c r="G566" s="16">
        <v>6055.5355</v>
      </c>
      <c r="H566" s="16">
        <v>546.3742</v>
      </c>
      <c r="I566" s="16">
        <v>13.4075</v>
      </c>
      <c r="J566" s="16">
        <v>533.3253</v>
      </c>
      <c r="K566" s="16">
        <v>281.6787</v>
      </c>
      <c r="L566" s="16">
        <v>6.37629999999996</v>
      </c>
      <c r="M566" s="16">
        <v>245.2703</v>
      </c>
      <c r="N566" s="16">
        <v>45.3971</v>
      </c>
      <c r="O566" s="16">
        <v>45.3971</v>
      </c>
      <c r="P566" s="16">
        <v>0</v>
      </c>
      <c r="Q566" s="16">
        <v>0</v>
      </c>
      <c r="R566" s="16">
        <v>164.4317</v>
      </c>
      <c r="S566" s="16">
        <v>157.6946</v>
      </c>
      <c r="T566" s="16">
        <v>5.6717</v>
      </c>
      <c r="U566" s="16">
        <v>1.0654</v>
      </c>
      <c r="V566" s="16">
        <v>0</v>
      </c>
      <c r="W566" s="16">
        <v>0</v>
      </c>
      <c r="X566" s="16">
        <v>0</v>
      </c>
      <c r="Y566" s="16">
        <v>0</v>
      </c>
      <c r="Z566" s="16">
        <v>0</v>
      </c>
      <c r="AE566" s="103">
        <f t="shared" si="165"/>
        <v>0</v>
      </c>
      <c r="AF566" s="103">
        <f t="shared" si="166"/>
        <v>0</v>
      </c>
      <c r="AG566" s="103">
        <f t="shared" si="167"/>
        <v>0</v>
      </c>
      <c r="AH566" s="103">
        <f t="shared" si="168"/>
        <v>0</v>
      </c>
      <c r="AI566" s="103">
        <f t="shared" si="169"/>
        <v>-2.22044604925031e-15</v>
      </c>
      <c r="AJ566" s="103">
        <f t="shared" si="170"/>
        <v>0</v>
      </c>
    </row>
    <row r="567" spans="4:36">
      <c r="D567" s="16" t="s">
        <v>864</v>
      </c>
      <c r="E567" s="16">
        <v>7781.9788</v>
      </c>
      <c r="F567" s="16">
        <v>6562.771</v>
      </c>
      <c r="G567" s="16">
        <v>6380.5039</v>
      </c>
      <c r="H567" s="16">
        <v>182.2671</v>
      </c>
      <c r="I567" s="16">
        <v>1.5182</v>
      </c>
      <c r="J567" s="16">
        <v>322.9493</v>
      </c>
      <c r="K567" s="16">
        <v>202.5039</v>
      </c>
      <c r="L567" s="16">
        <v>6.77079999999998</v>
      </c>
      <c r="M567" s="16">
        <v>113.6746</v>
      </c>
      <c r="N567" s="16">
        <v>671.8949</v>
      </c>
      <c r="O567" s="16">
        <v>671.8949</v>
      </c>
      <c r="P567" s="16">
        <v>0</v>
      </c>
      <c r="Q567" s="16">
        <v>0</v>
      </c>
      <c r="R567" s="16">
        <v>222.8454</v>
      </c>
      <c r="S567" s="16">
        <v>204.921</v>
      </c>
      <c r="T567" s="16">
        <v>1.8008</v>
      </c>
      <c r="U567" s="16">
        <v>16.1236</v>
      </c>
      <c r="V567" s="16">
        <v>0</v>
      </c>
      <c r="W567" s="16">
        <v>0</v>
      </c>
      <c r="X567" s="16">
        <v>0</v>
      </c>
      <c r="Y567" s="16">
        <v>0</v>
      </c>
      <c r="Z567" s="16">
        <v>0</v>
      </c>
      <c r="AE567" s="103">
        <f t="shared" si="165"/>
        <v>1.4210854715202e-13</v>
      </c>
      <c r="AF567" s="103">
        <f t="shared" si="166"/>
        <v>0</v>
      </c>
      <c r="AG567" s="103">
        <f t="shared" si="167"/>
        <v>0</v>
      </c>
      <c r="AH567" s="103">
        <f t="shared" si="168"/>
        <v>0</v>
      </c>
      <c r="AI567" s="103">
        <f t="shared" si="169"/>
        <v>0</v>
      </c>
      <c r="AJ567" s="103">
        <f t="shared" si="170"/>
        <v>0</v>
      </c>
    </row>
    <row r="568" spans="3:58">
      <c r="C568" s="16" t="s">
        <v>867</v>
      </c>
      <c r="D568" s="16" t="s">
        <v>88</v>
      </c>
      <c r="E568" s="16">
        <v>3064.9334</v>
      </c>
      <c r="F568" s="16">
        <v>625.46</v>
      </c>
      <c r="G568" s="16">
        <v>625.46</v>
      </c>
      <c r="H568" s="16">
        <v>0</v>
      </c>
      <c r="I568" s="16">
        <v>0</v>
      </c>
      <c r="J568" s="16">
        <v>0.4279</v>
      </c>
      <c r="K568" s="16">
        <v>0.4279</v>
      </c>
      <c r="L568" s="16">
        <v>0</v>
      </c>
      <c r="M568" s="16">
        <v>0</v>
      </c>
      <c r="N568" s="16">
        <v>2067.6448</v>
      </c>
      <c r="O568" s="16">
        <v>2067.6448</v>
      </c>
      <c r="P568" s="16">
        <v>0</v>
      </c>
      <c r="Q568" s="16">
        <v>0</v>
      </c>
      <c r="R568" s="16">
        <v>65.9793</v>
      </c>
      <c r="S568" s="16">
        <v>0.0695</v>
      </c>
      <c r="T568" s="16">
        <v>0</v>
      </c>
      <c r="U568" s="16">
        <v>65.9098</v>
      </c>
      <c r="V568" s="16">
        <v>294.3253</v>
      </c>
      <c r="W568" s="16">
        <v>258.9065</v>
      </c>
      <c r="X568" s="16">
        <v>0</v>
      </c>
      <c r="Y568" s="16">
        <v>35.4188</v>
      </c>
      <c r="Z568" s="16">
        <v>11.0961</v>
      </c>
      <c r="AE568" s="103">
        <f t="shared" si="165"/>
        <v>-3.05533376376843e-13</v>
      </c>
      <c r="AF568" s="103">
        <f t="shared" si="166"/>
        <v>0</v>
      </c>
      <c r="AG568" s="103">
        <f t="shared" si="167"/>
        <v>0</v>
      </c>
      <c r="AH568" s="103">
        <f t="shared" si="168"/>
        <v>0</v>
      </c>
      <c r="AI568" s="103">
        <f t="shared" si="169"/>
        <v>0</v>
      </c>
      <c r="AJ568" s="103">
        <f t="shared" si="170"/>
        <v>0</v>
      </c>
      <c r="AK568" s="16">
        <f t="shared" ref="AK568:BF568" si="172">E568-SUM(E569:E573)</f>
        <v>0</v>
      </c>
      <c r="AL568" s="16">
        <f t="shared" si="172"/>
        <v>0</v>
      </c>
      <c r="AM568" s="16">
        <f t="shared" si="172"/>
        <v>0</v>
      </c>
      <c r="AN568" s="16">
        <f t="shared" si="172"/>
        <v>0</v>
      </c>
      <c r="AO568" s="16">
        <f t="shared" si="172"/>
        <v>0</v>
      </c>
      <c r="AP568" s="16">
        <f t="shared" si="172"/>
        <v>0</v>
      </c>
      <c r="AQ568" s="16">
        <f t="shared" si="172"/>
        <v>0</v>
      </c>
      <c r="AR568" s="16">
        <f t="shared" si="172"/>
        <v>0</v>
      </c>
      <c r="AS568" s="16">
        <f t="shared" si="172"/>
        <v>0</v>
      </c>
      <c r="AT568" s="16">
        <f t="shared" si="172"/>
        <v>0</v>
      </c>
      <c r="AU568" s="16">
        <f t="shared" si="172"/>
        <v>0</v>
      </c>
      <c r="AV568" s="16">
        <f t="shared" si="172"/>
        <v>0</v>
      </c>
      <c r="AW568" s="16">
        <f t="shared" si="172"/>
        <v>0</v>
      </c>
      <c r="AX568" s="16">
        <f t="shared" si="172"/>
        <v>0</v>
      </c>
      <c r="AY568" s="16">
        <f t="shared" si="172"/>
        <v>0</v>
      </c>
      <c r="AZ568" s="16">
        <f t="shared" si="172"/>
        <v>0</v>
      </c>
      <c r="BA568" s="16">
        <f t="shared" si="172"/>
        <v>0</v>
      </c>
      <c r="BB568" s="16">
        <f t="shared" si="172"/>
        <v>0</v>
      </c>
      <c r="BC568" s="16">
        <f t="shared" si="172"/>
        <v>0</v>
      </c>
      <c r="BD568" s="16">
        <f t="shared" si="172"/>
        <v>0</v>
      </c>
      <c r="BE568" s="16">
        <f t="shared" si="172"/>
        <v>0</v>
      </c>
      <c r="BF568" s="16">
        <f t="shared" si="172"/>
        <v>0</v>
      </c>
    </row>
    <row r="569" spans="4:36">
      <c r="D569" s="16" t="s">
        <v>860</v>
      </c>
      <c r="E569" s="16">
        <v>518.3777</v>
      </c>
      <c r="F569" s="16">
        <v>223.5817</v>
      </c>
      <c r="G569" s="16">
        <v>223.5817</v>
      </c>
      <c r="H569" s="16">
        <v>0</v>
      </c>
      <c r="I569" s="16">
        <v>0</v>
      </c>
      <c r="J569" s="16">
        <v>0</v>
      </c>
      <c r="K569" s="16">
        <v>0</v>
      </c>
      <c r="L569" s="16">
        <v>0</v>
      </c>
      <c r="M569" s="16">
        <v>0</v>
      </c>
      <c r="N569" s="16">
        <v>294.7265</v>
      </c>
      <c r="O569" s="16">
        <v>294.7265</v>
      </c>
      <c r="P569" s="16">
        <v>0</v>
      </c>
      <c r="Q569" s="16">
        <v>0</v>
      </c>
      <c r="R569" s="16">
        <v>0.0695</v>
      </c>
      <c r="S569" s="16">
        <v>0.0695</v>
      </c>
      <c r="T569" s="16">
        <v>0</v>
      </c>
      <c r="U569" s="16">
        <v>0</v>
      </c>
      <c r="V569" s="16">
        <v>0</v>
      </c>
      <c r="W569" s="16">
        <v>0</v>
      </c>
      <c r="X569" s="16">
        <v>0</v>
      </c>
      <c r="Y569" s="16">
        <v>0</v>
      </c>
      <c r="Z569" s="16">
        <v>0</v>
      </c>
      <c r="AE569" s="103">
        <f t="shared" si="165"/>
        <v>4.9960036108132e-15</v>
      </c>
      <c r="AF569" s="103">
        <f t="shared" si="166"/>
        <v>0</v>
      </c>
      <c r="AG569" s="103">
        <f t="shared" si="167"/>
        <v>0</v>
      </c>
      <c r="AH569" s="103">
        <f t="shared" si="168"/>
        <v>0</v>
      </c>
      <c r="AI569" s="103">
        <f t="shared" si="169"/>
        <v>0</v>
      </c>
      <c r="AJ569" s="103">
        <f t="shared" si="170"/>
        <v>0</v>
      </c>
    </row>
    <row r="570" spans="4:36">
      <c r="D570" s="16" t="s">
        <v>861</v>
      </c>
      <c r="E570" s="16">
        <v>466.5888</v>
      </c>
      <c r="F570" s="16">
        <v>228.9902</v>
      </c>
      <c r="G570" s="16">
        <v>228.9902</v>
      </c>
      <c r="H570" s="16">
        <v>0</v>
      </c>
      <c r="I570" s="16">
        <v>0</v>
      </c>
      <c r="J570" s="16">
        <v>0</v>
      </c>
      <c r="K570" s="16">
        <v>0</v>
      </c>
      <c r="L570" s="16">
        <v>0</v>
      </c>
      <c r="M570" s="16">
        <v>0</v>
      </c>
      <c r="N570" s="16">
        <v>236.994</v>
      </c>
      <c r="O570" s="16">
        <v>236.994</v>
      </c>
      <c r="P570" s="16">
        <v>0</v>
      </c>
      <c r="Q570" s="16">
        <v>0</v>
      </c>
      <c r="R570" s="16">
        <v>0.6046</v>
      </c>
      <c r="S570" s="16">
        <v>0</v>
      </c>
      <c r="T570" s="16">
        <v>0</v>
      </c>
      <c r="U570" s="16">
        <v>0.6046</v>
      </c>
      <c r="V570" s="16">
        <v>0</v>
      </c>
      <c r="W570" s="16">
        <v>0</v>
      </c>
      <c r="X570" s="16">
        <v>0</v>
      </c>
      <c r="Y570" s="16">
        <v>0</v>
      </c>
      <c r="Z570" s="16">
        <v>0</v>
      </c>
      <c r="AE570" s="103">
        <f t="shared" si="165"/>
        <v>4.88498130835069e-15</v>
      </c>
      <c r="AF570" s="103">
        <f t="shared" si="166"/>
        <v>0</v>
      </c>
      <c r="AG570" s="103">
        <f t="shared" si="167"/>
        <v>0</v>
      </c>
      <c r="AH570" s="103">
        <f t="shared" si="168"/>
        <v>0</v>
      </c>
      <c r="AI570" s="103">
        <f t="shared" si="169"/>
        <v>0</v>
      </c>
      <c r="AJ570" s="103">
        <f t="shared" si="170"/>
        <v>0</v>
      </c>
    </row>
    <row r="571" spans="4:36">
      <c r="D571" s="16" t="s">
        <v>862</v>
      </c>
      <c r="E571" s="16">
        <v>0</v>
      </c>
      <c r="F571" s="16">
        <v>0</v>
      </c>
      <c r="G571" s="16">
        <v>0</v>
      </c>
      <c r="H571" s="16">
        <v>0</v>
      </c>
      <c r="I571" s="16">
        <v>0</v>
      </c>
      <c r="J571" s="16">
        <v>0</v>
      </c>
      <c r="K571" s="16">
        <v>0</v>
      </c>
      <c r="L571" s="16">
        <v>0</v>
      </c>
      <c r="M571" s="16">
        <v>0</v>
      </c>
      <c r="N571" s="16">
        <v>0</v>
      </c>
      <c r="O571" s="16">
        <v>0</v>
      </c>
      <c r="P571" s="16">
        <v>0</v>
      </c>
      <c r="Q571" s="16">
        <v>0</v>
      </c>
      <c r="R571" s="16">
        <v>0</v>
      </c>
      <c r="S571" s="16">
        <v>0</v>
      </c>
      <c r="T571" s="16">
        <v>0</v>
      </c>
      <c r="U571" s="16">
        <v>0</v>
      </c>
      <c r="V571" s="16">
        <v>0</v>
      </c>
      <c r="W571" s="16">
        <v>0</v>
      </c>
      <c r="X571" s="16">
        <v>0</v>
      </c>
      <c r="Y571" s="16">
        <v>0</v>
      </c>
      <c r="Z571" s="16">
        <v>0</v>
      </c>
      <c r="AE571" s="103">
        <f t="shared" si="165"/>
        <v>0</v>
      </c>
      <c r="AF571" s="103">
        <f t="shared" si="166"/>
        <v>0</v>
      </c>
      <c r="AG571" s="103">
        <f t="shared" si="167"/>
        <v>0</v>
      </c>
      <c r="AH571" s="103">
        <f t="shared" si="168"/>
        <v>0</v>
      </c>
      <c r="AI571" s="103">
        <f t="shared" si="169"/>
        <v>0</v>
      </c>
      <c r="AJ571" s="103">
        <f t="shared" si="170"/>
        <v>0</v>
      </c>
    </row>
    <row r="572" spans="4:36">
      <c r="D572" s="16" t="s">
        <v>863</v>
      </c>
      <c r="E572" s="16">
        <v>162.331</v>
      </c>
      <c r="F572" s="16">
        <v>0</v>
      </c>
      <c r="G572" s="16">
        <v>0</v>
      </c>
      <c r="H572" s="16">
        <v>0</v>
      </c>
      <c r="I572" s="16">
        <v>0</v>
      </c>
      <c r="J572" s="16">
        <v>0</v>
      </c>
      <c r="K572" s="16">
        <v>0</v>
      </c>
      <c r="L572" s="16">
        <v>0</v>
      </c>
      <c r="M572" s="16">
        <v>0</v>
      </c>
      <c r="N572" s="16">
        <v>2.4357</v>
      </c>
      <c r="O572" s="16">
        <v>2.4357</v>
      </c>
      <c r="P572" s="16">
        <v>0</v>
      </c>
      <c r="Q572" s="16">
        <v>0</v>
      </c>
      <c r="R572" s="16">
        <v>26.3734</v>
      </c>
      <c r="S572" s="16">
        <v>0</v>
      </c>
      <c r="T572" s="16">
        <v>0</v>
      </c>
      <c r="U572" s="16">
        <v>26.3734</v>
      </c>
      <c r="V572" s="16">
        <v>124.4025</v>
      </c>
      <c r="W572" s="16">
        <v>112.2386</v>
      </c>
      <c r="X572" s="16">
        <v>0</v>
      </c>
      <c r="Y572" s="16">
        <v>12.1639</v>
      </c>
      <c r="Z572" s="16">
        <v>9.1194</v>
      </c>
      <c r="AE572" s="103">
        <f t="shared" si="165"/>
        <v>-1.59872115546023e-14</v>
      </c>
      <c r="AF572" s="103">
        <f t="shared" si="166"/>
        <v>0</v>
      </c>
      <c r="AG572" s="103">
        <f t="shared" si="167"/>
        <v>0</v>
      </c>
      <c r="AH572" s="103">
        <f t="shared" si="168"/>
        <v>0</v>
      </c>
      <c r="AI572" s="103">
        <f t="shared" si="169"/>
        <v>0</v>
      </c>
      <c r="AJ572" s="103">
        <f t="shared" si="170"/>
        <v>0</v>
      </c>
    </row>
    <row r="573" spans="4:36">
      <c r="D573" s="16" t="s">
        <v>864</v>
      </c>
      <c r="E573" s="16">
        <v>1917.6359</v>
      </c>
      <c r="F573" s="16">
        <v>172.8881</v>
      </c>
      <c r="G573" s="16">
        <v>172.8881</v>
      </c>
      <c r="H573" s="16">
        <v>0</v>
      </c>
      <c r="I573" s="16">
        <v>0</v>
      </c>
      <c r="J573" s="16">
        <v>0.4279</v>
      </c>
      <c r="K573" s="16">
        <v>0.4279</v>
      </c>
      <c r="L573" s="16">
        <v>0</v>
      </c>
      <c r="M573" s="16">
        <v>0</v>
      </c>
      <c r="N573" s="16">
        <v>1533.4886</v>
      </c>
      <c r="O573" s="16">
        <v>1533.4886</v>
      </c>
      <c r="P573" s="16">
        <v>0</v>
      </c>
      <c r="Q573" s="16">
        <v>0</v>
      </c>
      <c r="R573" s="16">
        <v>38.9318</v>
      </c>
      <c r="S573" s="16">
        <v>0</v>
      </c>
      <c r="T573" s="16">
        <v>0</v>
      </c>
      <c r="U573" s="16">
        <v>38.9318</v>
      </c>
      <c r="V573" s="16">
        <v>169.9228</v>
      </c>
      <c r="W573" s="16">
        <v>146.6679</v>
      </c>
      <c r="X573" s="16">
        <v>0</v>
      </c>
      <c r="Y573" s="16">
        <v>23.2549</v>
      </c>
      <c r="Z573" s="16">
        <v>1.9767</v>
      </c>
      <c r="AE573" s="103">
        <f t="shared" si="165"/>
        <v>2.78221889971064e-13</v>
      </c>
      <c r="AF573" s="103">
        <f t="shared" si="166"/>
        <v>0</v>
      </c>
      <c r="AG573" s="103">
        <f t="shared" si="167"/>
        <v>0</v>
      </c>
      <c r="AH573" s="103">
        <f t="shared" si="168"/>
        <v>0</v>
      </c>
      <c r="AI573" s="103">
        <f t="shared" si="169"/>
        <v>0</v>
      </c>
      <c r="AJ573" s="103">
        <f t="shared" si="170"/>
        <v>0</v>
      </c>
    </row>
    <row r="574" spans="3:58">
      <c r="C574" s="16" t="s">
        <v>368</v>
      </c>
      <c r="D574" s="16" t="s">
        <v>88</v>
      </c>
      <c r="E574" s="16">
        <v>0</v>
      </c>
      <c r="F574" s="16">
        <v>0</v>
      </c>
      <c r="G574" s="16">
        <v>0</v>
      </c>
      <c r="H574" s="16">
        <v>0</v>
      </c>
      <c r="I574" s="16">
        <v>0</v>
      </c>
      <c r="J574" s="16">
        <v>0</v>
      </c>
      <c r="K574" s="16">
        <v>0</v>
      </c>
      <c r="L574" s="16">
        <v>0</v>
      </c>
      <c r="M574" s="16">
        <v>0</v>
      </c>
      <c r="N574" s="16">
        <v>0</v>
      </c>
      <c r="O574" s="16">
        <v>0</v>
      </c>
      <c r="P574" s="16">
        <v>0</v>
      </c>
      <c r="Q574" s="16">
        <v>0</v>
      </c>
      <c r="R574" s="16">
        <v>0</v>
      </c>
      <c r="S574" s="16">
        <v>0</v>
      </c>
      <c r="T574" s="16">
        <v>0</v>
      </c>
      <c r="U574" s="16">
        <v>0</v>
      </c>
      <c r="V574" s="16">
        <v>0</v>
      </c>
      <c r="W574" s="16">
        <v>0</v>
      </c>
      <c r="X574" s="16">
        <v>0</v>
      </c>
      <c r="Y574" s="16">
        <v>0</v>
      </c>
      <c r="Z574" s="16">
        <v>0</v>
      </c>
      <c r="AE574" s="103">
        <f t="shared" si="165"/>
        <v>0</v>
      </c>
      <c r="AF574" s="103">
        <f t="shared" si="166"/>
        <v>0</v>
      </c>
      <c r="AG574" s="103">
        <f t="shared" si="167"/>
        <v>0</v>
      </c>
      <c r="AH574" s="103">
        <f t="shared" si="168"/>
        <v>0</v>
      </c>
      <c r="AI574" s="103">
        <f t="shared" si="169"/>
        <v>0</v>
      </c>
      <c r="AJ574" s="103">
        <f t="shared" si="170"/>
        <v>0</v>
      </c>
      <c r="AK574" s="16">
        <f t="shared" ref="AK574:BF574" si="173">E574-SUM(E575:E579)</f>
        <v>0</v>
      </c>
      <c r="AL574" s="16">
        <f t="shared" si="173"/>
        <v>0</v>
      </c>
      <c r="AM574" s="16">
        <f t="shared" si="173"/>
        <v>0</v>
      </c>
      <c r="AN574" s="16">
        <f t="shared" si="173"/>
        <v>0</v>
      </c>
      <c r="AO574" s="16">
        <f t="shared" si="173"/>
        <v>0</v>
      </c>
      <c r="AP574" s="16">
        <f t="shared" si="173"/>
        <v>0</v>
      </c>
      <c r="AQ574" s="16">
        <f t="shared" si="173"/>
        <v>0</v>
      </c>
      <c r="AR574" s="16">
        <f t="shared" si="173"/>
        <v>0</v>
      </c>
      <c r="AS574" s="16">
        <f t="shared" si="173"/>
        <v>0</v>
      </c>
      <c r="AT574" s="16">
        <f t="shared" si="173"/>
        <v>0</v>
      </c>
      <c r="AU574" s="16">
        <f t="shared" si="173"/>
        <v>0</v>
      </c>
      <c r="AV574" s="16">
        <f t="shared" si="173"/>
        <v>0</v>
      </c>
      <c r="AW574" s="16">
        <f t="shared" si="173"/>
        <v>0</v>
      </c>
      <c r="AX574" s="16">
        <f t="shared" si="173"/>
        <v>0</v>
      </c>
      <c r="AY574" s="16">
        <f t="shared" si="173"/>
        <v>0</v>
      </c>
      <c r="AZ574" s="16">
        <f t="shared" si="173"/>
        <v>0</v>
      </c>
      <c r="BA574" s="16">
        <f t="shared" si="173"/>
        <v>0</v>
      </c>
      <c r="BB574" s="16">
        <f t="shared" si="173"/>
        <v>0</v>
      </c>
      <c r="BC574" s="16">
        <f t="shared" si="173"/>
        <v>0</v>
      </c>
      <c r="BD574" s="16">
        <f t="shared" si="173"/>
        <v>0</v>
      </c>
      <c r="BE574" s="16">
        <f t="shared" si="173"/>
        <v>0</v>
      </c>
      <c r="BF574" s="16">
        <f t="shared" si="173"/>
        <v>0</v>
      </c>
    </row>
    <row r="575" spans="4:36">
      <c r="D575" s="16" t="s">
        <v>860</v>
      </c>
      <c r="E575" s="16">
        <v>0</v>
      </c>
      <c r="F575" s="16">
        <v>0</v>
      </c>
      <c r="G575" s="16">
        <v>0</v>
      </c>
      <c r="H575" s="16">
        <v>0</v>
      </c>
      <c r="I575" s="16">
        <v>0</v>
      </c>
      <c r="J575" s="16">
        <v>0</v>
      </c>
      <c r="K575" s="16">
        <v>0</v>
      </c>
      <c r="L575" s="16">
        <v>0</v>
      </c>
      <c r="M575" s="16">
        <v>0</v>
      </c>
      <c r="N575" s="16">
        <v>0</v>
      </c>
      <c r="O575" s="16">
        <v>0</v>
      </c>
      <c r="P575" s="16">
        <v>0</v>
      </c>
      <c r="Q575" s="16">
        <v>0</v>
      </c>
      <c r="R575" s="16">
        <v>0</v>
      </c>
      <c r="S575" s="16">
        <v>0</v>
      </c>
      <c r="T575" s="16">
        <v>0</v>
      </c>
      <c r="U575" s="16">
        <v>0</v>
      </c>
      <c r="V575" s="16">
        <v>0</v>
      </c>
      <c r="W575" s="16">
        <v>0</v>
      </c>
      <c r="X575" s="16">
        <v>0</v>
      </c>
      <c r="Y575" s="16">
        <v>0</v>
      </c>
      <c r="Z575" s="16">
        <v>0</v>
      </c>
      <c r="AE575" s="103">
        <f t="shared" si="165"/>
        <v>0</v>
      </c>
      <c r="AF575" s="103">
        <f t="shared" si="166"/>
        <v>0</v>
      </c>
      <c r="AG575" s="103">
        <f t="shared" si="167"/>
        <v>0</v>
      </c>
      <c r="AH575" s="103">
        <f t="shared" si="168"/>
        <v>0</v>
      </c>
      <c r="AI575" s="103">
        <f t="shared" si="169"/>
        <v>0</v>
      </c>
      <c r="AJ575" s="103">
        <f t="shared" si="170"/>
        <v>0</v>
      </c>
    </row>
    <row r="576" spans="4:36">
      <c r="D576" s="16" t="s">
        <v>861</v>
      </c>
      <c r="E576" s="16">
        <v>0</v>
      </c>
      <c r="F576" s="16">
        <v>0</v>
      </c>
      <c r="G576" s="16">
        <v>0</v>
      </c>
      <c r="H576" s="16">
        <v>0</v>
      </c>
      <c r="I576" s="16">
        <v>0</v>
      </c>
      <c r="J576" s="16">
        <v>0</v>
      </c>
      <c r="K576" s="16">
        <v>0</v>
      </c>
      <c r="L576" s="16">
        <v>0</v>
      </c>
      <c r="M576" s="16">
        <v>0</v>
      </c>
      <c r="N576" s="16">
        <v>0</v>
      </c>
      <c r="O576" s="16">
        <v>0</v>
      </c>
      <c r="P576" s="16">
        <v>0</v>
      </c>
      <c r="Q576" s="16">
        <v>0</v>
      </c>
      <c r="R576" s="16">
        <v>0</v>
      </c>
      <c r="S576" s="16">
        <v>0</v>
      </c>
      <c r="T576" s="16">
        <v>0</v>
      </c>
      <c r="U576" s="16">
        <v>0</v>
      </c>
      <c r="V576" s="16">
        <v>0</v>
      </c>
      <c r="W576" s="16">
        <v>0</v>
      </c>
      <c r="X576" s="16">
        <v>0</v>
      </c>
      <c r="Y576" s="16">
        <v>0</v>
      </c>
      <c r="Z576" s="16">
        <v>0</v>
      </c>
      <c r="AE576" s="103">
        <f t="shared" si="165"/>
        <v>0</v>
      </c>
      <c r="AF576" s="103">
        <f t="shared" si="166"/>
        <v>0</v>
      </c>
      <c r="AG576" s="103">
        <f t="shared" si="167"/>
        <v>0</v>
      </c>
      <c r="AH576" s="103">
        <f t="shared" si="168"/>
        <v>0</v>
      </c>
      <c r="AI576" s="103">
        <f t="shared" si="169"/>
        <v>0</v>
      </c>
      <c r="AJ576" s="103">
        <f t="shared" si="170"/>
        <v>0</v>
      </c>
    </row>
    <row r="577" spans="4:36">
      <c r="D577" s="16" t="s">
        <v>862</v>
      </c>
      <c r="E577" s="16">
        <v>0</v>
      </c>
      <c r="F577" s="16">
        <v>0</v>
      </c>
      <c r="G577" s="16">
        <v>0</v>
      </c>
      <c r="H577" s="16">
        <v>0</v>
      </c>
      <c r="I577" s="16">
        <v>0</v>
      </c>
      <c r="J577" s="16">
        <v>0</v>
      </c>
      <c r="K577" s="16">
        <v>0</v>
      </c>
      <c r="L577" s="16">
        <v>0</v>
      </c>
      <c r="M577" s="16">
        <v>0</v>
      </c>
      <c r="N577" s="16">
        <v>0</v>
      </c>
      <c r="O577" s="16">
        <v>0</v>
      </c>
      <c r="P577" s="16">
        <v>0</v>
      </c>
      <c r="Q577" s="16">
        <v>0</v>
      </c>
      <c r="R577" s="16">
        <v>0</v>
      </c>
      <c r="S577" s="16">
        <v>0</v>
      </c>
      <c r="T577" s="16">
        <v>0</v>
      </c>
      <c r="U577" s="16">
        <v>0</v>
      </c>
      <c r="V577" s="16">
        <v>0</v>
      </c>
      <c r="W577" s="16">
        <v>0</v>
      </c>
      <c r="X577" s="16">
        <v>0</v>
      </c>
      <c r="Y577" s="16">
        <v>0</v>
      </c>
      <c r="Z577" s="16">
        <v>0</v>
      </c>
      <c r="AE577" s="103">
        <f t="shared" si="165"/>
        <v>0</v>
      </c>
      <c r="AF577" s="103">
        <f t="shared" si="166"/>
        <v>0</v>
      </c>
      <c r="AG577" s="103">
        <f t="shared" si="167"/>
        <v>0</v>
      </c>
      <c r="AH577" s="103">
        <f t="shared" si="168"/>
        <v>0</v>
      </c>
      <c r="AI577" s="103">
        <f t="shared" si="169"/>
        <v>0</v>
      </c>
      <c r="AJ577" s="103">
        <f t="shared" si="170"/>
        <v>0</v>
      </c>
    </row>
    <row r="578" spans="4:36">
      <c r="D578" s="16" t="s">
        <v>863</v>
      </c>
      <c r="E578" s="16">
        <v>0</v>
      </c>
      <c r="F578" s="16">
        <v>0</v>
      </c>
      <c r="G578" s="16">
        <v>0</v>
      </c>
      <c r="H578" s="16">
        <v>0</v>
      </c>
      <c r="I578" s="16">
        <v>0</v>
      </c>
      <c r="J578" s="16">
        <v>0</v>
      </c>
      <c r="K578" s="16">
        <v>0</v>
      </c>
      <c r="L578" s="16">
        <v>0</v>
      </c>
      <c r="M578" s="16">
        <v>0</v>
      </c>
      <c r="N578" s="16">
        <v>0</v>
      </c>
      <c r="O578" s="16">
        <v>0</v>
      </c>
      <c r="P578" s="16">
        <v>0</v>
      </c>
      <c r="Q578" s="16">
        <v>0</v>
      </c>
      <c r="R578" s="16">
        <v>0</v>
      </c>
      <c r="S578" s="16">
        <v>0</v>
      </c>
      <c r="T578" s="16">
        <v>0</v>
      </c>
      <c r="U578" s="16">
        <v>0</v>
      </c>
      <c r="V578" s="16">
        <v>0</v>
      </c>
      <c r="W578" s="16">
        <v>0</v>
      </c>
      <c r="X578" s="16">
        <v>0</v>
      </c>
      <c r="Y578" s="16">
        <v>0</v>
      </c>
      <c r="Z578" s="16">
        <v>0</v>
      </c>
      <c r="AE578" s="103">
        <f t="shared" si="165"/>
        <v>0</v>
      </c>
      <c r="AF578" s="103">
        <f t="shared" si="166"/>
        <v>0</v>
      </c>
      <c r="AG578" s="103">
        <f t="shared" si="167"/>
        <v>0</v>
      </c>
      <c r="AH578" s="103">
        <f t="shared" si="168"/>
        <v>0</v>
      </c>
      <c r="AI578" s="103">
        <f t="shared" si="169"/>
        <v>0</v>
      </c>
      <c r="AJ578" s="103">
        <f t="shared" si="170"/>
        <v>0</v>
      </c>
    </row>
    <row r="579" spans="4:36">
      <c r="D579" s="16" t="s">
        <v>864</v>
      </c>
      <c r="E579" s="16">
        <v>0</v>
      </c>
      <c r="F579" s="16">
        <v>0</v>
      </c>
      <c r="G579" s="16">
        <v>0</v>
      </c>
      <c r="H579" s="16">
        <v>0</v>
      </c>
      <c r="I579" s="16">
        <v>0</v>
      </c>
      <c r="J579" s="16">
        <v>0</v>
      </c>
      <c r="K579" s="16">
        <v>0</v>
      </c>
      <c r="L579" s="16">
        <v>0</v>
      </c>
      <c r="M579" s="16">
        <v>0</v>
      </c>
      <c r="N579" s="16">
        <v>0</v>
      </c>
      <c r="O579" s="16">
        <v>0</v>
      </c>
      <c r="P579" s="16">
        <v>0</v>
      </c>
      <c r="Q579" s="16">
        <v>0</v>
      </c>
      <c r="R579" s="16">
        <v>0</v>
      </c>
      <c r="S579" s="16">
        <v>0</v>
      </c>
      <c r="T579" s="16">
        <v>0</v>
      </c>
      <c r="U579" s="16">
        <v>0</v>
      </c>
      <c r="V579" s="16">
        <v>0</v>
      </c>
      <c r="W579" s="16">
        <v>0</v>
      </c>
      <c r="X579" s="16">
        <v>0</v>
      </c>
      <c r="Y579" s="16">
        <v>0</v>
      </c>
      <c r="Z579" s="16">
        <v>0</v>
      </c>
      <c r="AE579" s="103">
        <f t="shared" si="165"/>
        <v>0</v>
      </c>
      <c r="AF579" s="103">
        <f t="shared" si="166"/>
        <v>0</v>
      </c>
      <c r="AG579" s="103">
        <f t="shared" si="167"/>
        <v>0</v>
      </c>
      <c r="AH579" s="103">
        <f t="shared" si="168"/>
        <v>0</v>
      </c>
      <c r="AI579" s="103">
        <f t="shared" si="169"/>
        <v>0</v>
      </c>
      <c r="AJ579" s="103">
        <f t="shared" si="170"/>
        <v>0</v>
      </c>
    </row>
    <row r="580" spans="1:80">
      <c r="A580" s="16" t="s">
        <v>239</v>
      </c>
      <c r="B580" s="16">
        <v>595101.5963</v>
      </c>
      <c r="C580" s="16" t="s">
        <v>88</v>
      </c>
      <c r="D580" s="16" t="s">
        <v>88</v>
      </c>
      <c r="E580" s="16">
        <v>75395.7043</v>
      </c>
      <c r="F580" s="16">
        <v>62487.1222</v>
      </c>
      <c r="G580" s="16">
        <v>62486.1188</v>
      </c>
      <c r="H580" s="16">
        <v>1.0034</v>
      </c>
      <c r="I580" s="16">
        <v>138.269</v>
      </c>
      <c r="J580" s="16">
        <v>890.7232</v>
      </c>
      <c r="K580" s="16">
        <v>488.3503</v>
      </c>
      <c r="L580" s="16">
        <v>180.5842</v>
      </c>
      <c r="M580" s="16">
        <v>221.7887</v>
      </c>
      <c r="N580" s="16">
        <v>7194.5968</v>
      </c>
      <c r="O580" s="16">
        <v>7194.5968</v>
      </c>
      <c r="P580" s="16">
        <v>0</v>
      </c>
      <c r="Q580" s="16">
        <v>509.7152</v>
      </c>
      <c r="R580" s="16">
        <v>2427.2462</v>
      </c>
      <c r="S580" s="16">
        <v>1457.2284</v>
      </c>
      <c r="T580" s="16">
        <v>0.8582</v>
      </c>
      <c r="U580" s="16">
        <v>969.1596</v>
      </c>
      <c r="V580" s="16">
        <v>1469.9434</v>
      </c>
      <c r="W580" s="16">
        <v>249.4551</v>
      </c>
      <c r="X580" s="16">
        <v>0.512</v>
      </c>
      <c r="Y580" s="16">
        <v>1219.9763</v>
      </c>
      <c r="Z580" s="16">
        <v>278.0883</v>
      </c>
      <c r="AB580" s="101">
        <f>(F580+K580+L580)/B580</f>
        <v>0.106126511998402</v>
      </c>
      <c r="AE580" s="103">
        <f t="shared" si="165"/>
        <v>-1.36424205265939e-12</v>
      </c>
      <c r="AF580" s="103">
        <f t="shared" si="166"/>
        <v>1.4201972931005e-12</v>
      </c>
      <c r="AG580" s="103">
        <f t="shared" si="167"/>
        <v>0</v>
      </c>
      <c r="AH580" s="103">
        <f t="shared" si="168"/>
        <v>0</v>
      </c>
      <c r="AI580" s="103">
        <f t="shared" si="169"/>
        <v>0</v>
      </c>
      <c r="AJ580" s="103">
        <f t="shared" si="170"/>
        <v>0</v>
      </c>
      <c r="AK580" s="16">
        <f t="shared" ref="AK580:BF580" si="174">E580-SUM(E581:E585)</f>
        <v>0</v>
      </c>
      <c r="AL580" s="16">
        <f t="shared" si="174"/>
        <v>0</v>
      </c>
      <c r="AM580" s="16">
        <f t="shared" si="174"/>
        <v>0</v>
      </c>
      <c r="AN580" s="16">
        <f t="shared" si="174"/>
        <v>0</v>
      </c>
      <c r="AO580" s="16">
        <f t="shared" si="174"/>
        <v>0</v>
      </c>
      <c r="AP580" s="16">
        <f t="shared" si="174"/>
        <v>0</v>
      </c>
      <c r="AQ580" s="16">
        <f t="shared" si="174"/>
        <v>0</v>
      </c>
      <c r="AR580" s="16">
        <f t="shared" si="174"/>
        <v>0</v>
      </c>
      <c r="AS580" s="16">
        <f t="shared" si="174"/>
        <v>0</v>
      </c>
      <c r="AT580" s="16">
        <f t="shared" si="174"/>
        <v>0</v>
      </c>
      <c r="AU580" s="16">
        <f t="shared" si="174"/>
        <v>0</v>
      </c>
      <c r="AV580" s="16">
        <f t="shared" si="174"/>
        <v>0</v>
      </c>
      <c r="AW580" s="16">
        <f t="shared" si="174"/>
        <v>0</v>
      </c>
      <c r="AX580" s="16">
        <f t="shared" si="174"/>
        <v>0</v>
      </c>
      <c r="AY580" s="16">
        <f t="shared" si="174"/>
        <v>0</v>
      </c>
      <c r="AZ580" s="16">
        <f t="shared" si="174"/>
        <v>0</v>
      </c>
      <c r="BA580" s="16">
        <f t="shared" si="174"/>
        <v>0</v>
      </c>
      <c r="BB580" s="16">
        <f t="shared" si="174"/>
        <v>0</v>
      </c>
      <c r="BC580" s="16">
        <f t="shared" si="174"/>
        <v>0</v>
      </c>
      <c r="BD580" s="16">
        <f t="shared" si="174"/>
        <v>0</v>
      </c>
      <c r="BE580" s="16">
        <f t="shared" si="174"/>
        <v>0</v>
      </c>
      <c r="BF580" s="16">
        <f t="shared" si="174"/>
        <v>0</v>
      </c>
      <c r="BG580" s="104">
        <f t="shared" ref="BG580:CB580" si="175">E580-E586-E592-E598-E604</f>
        <v>0</v>
      </c>
      <c r="BH580" s="104">
        <f t="shared" si="175"/>
        <v>0</v>
      </c>
      <c r="BI580" s="104">
        <f t="shared" si="175"/>
        <v>0</v>
      </c>
      <c r="BJ580" s="104">
        <f t="shared" si="175"/>
        <v>0</v>
      </c>
      <c r="BK580" s="104">
        <f t="shared" si="175"/>
        <v>0</v>
      </c>
      <c r="BL580" s="104">
        <f t="shared" si="175"/>
        <v>9.9475983006414e-14</v>
      </c>
      <c r="BM580" s="104">
        <f t="shared" si="175"/>
        <v>0</v>
      </c>
      <c r="BN580" s="104">
        <f t="shared" si="175"/>
        <v>1.77635683940025e-14</v>
      </c>
      <c r="BO580" s="104">
        <f t="shared" si="175"/>
        <v>2.66453525910038e-15</v>
      </c>
      <c r="BP580" s="104">
        <f t="shared" si="175"/>
        <v>0</v>
      </c>
      <c r="BQ580" s="104">
        <f t="shared" si="175"/>
        <v>0</v>
      </c>
      <c r="BR580" s="104">
        <f t="shared" si="175"/>
        <v>0</v>
      </c>
      <c r="BS580" s="104">
        <f t="shared" si="175"/>
        <v>0</v>
      </c>
      <c r="BT580" s="104">
        <f t="shared" si="175"/>
        <v>0</v>
      </c>
      <c r="BU580" s="104">
        <f t="shared" si="175"/>
        <v>0</v>
      </c>
      <c r="BV580" s="104">
        <f t="shared" si="175"/>
        <v>0</v>
      </c>
      <c r="BW580" s="104">
        <f t="shared" si="175"/>
        <v>0</v>
      </c>
      <c r="BX580" s="104">
        <f t="shared" si="175"/>
        <v>0</v>
      </c>
      <c r="BY580" s="104">
        <f t="shared" si="175"/>
        <v>0</v>
      </c>
      <c r="BZ580" s="104">
        <f t="shared" si="175"/>
        <v>0</v>
      </c>
      <c r="CA580" s="104">
        <f t="shared" si="175"/>
        <v>0</v>
      </c>
      <c r="CB580" s="104">
        <f t="shared" si="175"/>
        <v>0</v>
      </c>
    </row>
    <row r="581" spans="4:36">
      <c r="D581" s="16" t="s">
        <v>860</v>
      </c>
      <c r="E581" s="16">
        <v>1752.2111</v>
      </c>
      <c r="F581" s="16">
        <v>1347.7212</v>
      </c>
      <c r="G581" s="16">
        <v>1347.7212</v>
      </c>
      <c r="H581" s="16">
        <v>0</v>
      </c>
      <c r="I581" s="16">
        <v>0</v>
      </c>
      <c r="J581" s="16">
        <v>2.2827</v>
      </c>
      <c r="K581" s="16">
        <v>0</v>
      </c>
      <c r="L581" s="16">
        <v>2.2827</v>
      </c>
      <c r="M581" s="16">
        <v>0</v>
      </c>
      <c r="N581" s="16">
        <v>367.9636</v>
      </c>
      <c r="O581" s="16">
        <v>367.9636</v>
      </c>
      <c r="P581" s="16">
        <v>0</v>
      </c>
      <c r="Q581" s="16">
        <v>0</v>
      </c>
      <c r="R581" s="16">
        <v>34.2436</v>
      </c>
      <c r="S581" s="16">
        <v>34.2436</v>
      </c>
      <c r="T581" s="16">
        <v>0</v>
      </c>
      <c r="U581" s="16">
        <v>0</v>
      </c>
      <c r="V581" s="16">
        <v>0</v>
      </c>
      <c r="W581" s="16">
        <v>0</v>
      </c>
      <c r="X581" s="16">
        <v>0</v>
      </c>
      <c r="Y581" s="16">
        <v>0</v>
      </c>
      <c r="Z581" s="16">
        <v>0</v>
      </c>
      <c r="AE581" s="103">
        <f t="shared" si="165"/>
        <v>7.105427357601e-14</v>
      </c>
      <c r="AF581" s="103">
        <f t="shared" si="166"/>
        <v>0</v>
      </c>
      <c r="AG581" s="103">
        <f t="shared" si="167"/>
        <v>0</v>
      </c>
      <c r="AH581" s="103">
        <f t="shared" si="168"/>
        <v>0</v>
      </c>
      <c r="AI581" s="103">
        <f t="shared" si="169"/>
        <v>0</v>
      </c>
      <c r="AJ581" s="103">
        <f t="shared" si="170"/>
        <v>0</v>
      </c>
    </row>
    <row r="582" spans="4:36">
      <c r="D582" s="16" t="s">
        <v>861</v>
      </c>
      <c r="E582" s="16">
        <v>1954.6216</v>
      </c>
      <c r="F582" s="16">
        <v>1363.7643</v>
      </c>
      <c r="G582" s="16">
        <v>1363.7643</v>
      </c>
      <c r="H582" s="16">
        <v>0</v>
      </c>
      <c r="I582" s="16">
        <v>2.4199</v>
      </c>
      <c r="J582" s="16">
        <v>11.1513</v>
      </c>
      <c r="K582" s="16">
        <v>0</v>
      </c>
      <c r="L582" s="16">
        <v>11.1513</v>
      </c>
      <c r="M582" s="16">
        <v>0</v>
      </c>
      <c r="N582" s="16">
        <v>189.8166</v>
      </c>
      <c r="O582" s="16">
        <v>189.8166</v>
      </c>
      <c r="P582" s="16">
        <v>0</v>
      </c>
      <c r="Q582" s="16">
        <v>38.3662</v>
      </c>
      <c r="R582" s="16">
        <v>128.7886</v>
      </c>
      <c r="S582" s="16">
        <v>11.9574</v>
      </c>
      <c r="T582" s="16">
        <v>0</v>
      </c>
      <c r="U582" s="16">
        <v>116.8312</v>
      </c>
      <c r="V582" s="16">
        <v>158.5156</v>
      </c>
      <c r="W582" s="16">
        <v>0</v>
      </c>
      <c r="X582" s="16">
        <v>0</v>
      </c>
      <c r="Y582" s="16">
        <v>158.5156</v>
      </c>
      <c r="Z582" s="16">
        <v>61.7991</v>
      </c>
      <c r="AE582" s="103">
        <f t="shared" si="165"/>
        <v>-5.6843418860808e-14</v>
      </c>
      <c r="AF582" s="103">
        <f t="shared" si="166"/>
        <v>0</v>
      </c>
      <c r="AG582" s="103">
        <f t="shared" si="167"/>
        <v>0</v>
      </c>
      <c r="AH582" s="103">
        <f t="shared" si="168"/>
        <v>0</v>
      </c>
      <c r="AI582" s="103">
        <f t="shared" si="169"/>
        <v>0</v>
      </c>
      <c r="AJ582" s="103">
        <f t="shared" si="170"/>
        <v>0</v>
      </c>
    </row>
    <row r="583" spans="4:36">
      <c r="D583" s="16" t="s">
        <v>862</v>
      </c>
      <c r="E583" s="16">
        <v>1408.0145</v>
      </c>
      <c r="F583" s="16">
        <v>1096.278</v>
      </c>
      <c r="G583" s="16">
        <v>1096.278</v>
      </c>
      <c r="H583" s="16">
        <v>0</v>
      </c>
      <c r="I583" s="16">
        <v>0</v>
      </c>
      <c r="J583" s="16">
        <v>0</v>
      </c>
      <c r="K583" s="16">
        <v>0</v>
      </c>
      <c r="L583" s="16">
        <v>0</v>
      </c>
      <c r="M583" s="16">
        <v>0</v>
      </c>
      <c r="N583" s="16">
        <v>60.5465</v>
      </c>
      <c r="O583" s="16">
        <v>60.5465</v>
      </c>
      <c r="P583" s="16">
        <v>0</v>
      </c>
      <c r="Q583" s="16">
        <v>0</v>
      </c>
      <c r="R583" s="16">
        <v>25.8929</v>
      </c>
      <c r="S583" s="16">
        <v>25.136</v>
      </c>
      <c r="T583" s="16">
        <v>0</v>
      </c>
      <c r="U583" s="16">
        <v>0.7569</v>
      </c>
      <c r="V583" s="16">
        <v>225.2971</v>
      </c>
      <c r="W583" s="16">
        <v>152.1357</v>
      </c>
      <c r="X583" s="16">
        <v>0</v>
      </c>
      <c r="Y583" s="16">
        <v>73.1614</v>
      </c>
      <c r="Z583" s="16">
        <v>0</v>
      </c>
      <c r="AE583" s="103">
        <f t="shared" si="165"/>
        <v>0</v>
      </c>
      <c r="AF583" s="103">
        <f t="shared" si="166"/>
        <v>0</v>
      </c>
      <c r="AG583" s="103">
        <f t="shared" si="167"/>
        <v>0</v>
      </c>
      <c r="AH583" s="103">
        <f t="shared" si="168"/>
        <v>0</v>
      </c>
      <c r="AI583" s="103">
        <f t="shared" si="169"/>
        <v>1.66533453693773e-15</v>
      </c>
      <c r="AJ583" s="103">
        <f t="shared" si="170"/>
        <v>0</v>
      </c>
    </row>
    <row r="584" spans="4:36">
      <c r="D584" s="16" t="s">
        <v>863</v>
      </c>
      <c r="E584" s="16">
        <v>0</v>
      </c>
      <c r="F584" s="16">
        <v>0</v>
      </c>
      <c r="G584" s="16">
        <v>0</v>
      </c>
      <c r="H584" s="16">
        <v>0</v>
      </c>
      <c r="I584" s="16">
        <v>0</v>
      </c>
      <c r="J584" s="16">
        <v>0</v>
      </c>
      <c r="K584" s="16">
        <v>0</v>
      </c>
      <c r="L584" s="16">
        <v>0</v>
      </c>
      <c r="M584" s="16">
        <v>0</v>
      </c>
      <c r="N584" s="16">
        <v>0</v>
      </c>
      <c r="O584" s="16">
        <v>0</v>
      </c>
      <c r="P584" s="16">
        <v>0</v>
      </c>
      <c r="Q584" s="16">
        <v>0</v>
      </c>
      <c r="R584" s="16">
        <v>0</v>
      </c>
      <c r="S584" s="16">
        <v>0</v>
      </c>
      <c r="T584" s="16">
        <v>0</v>
      </c>
      <c r="U584" s="16">
        <v>0</v>
      </c>
      <c r="V584" s="16">
        <v>0</v>
      </c>
      <c r="W584" s="16">
        <v>0</v>
      </c>
      <c r="X584" s="16">
        <v>0</v>
      </c>
      <c r="Y584" s="16">
        <v>0</v>
      </c>
      <c r="Z584" s="16">
        <v>0</v>
      </c>
      <c r="AE584" s="103">
        <f t="shared" si="165"/>
        <v>0</v>
      </c>
      <c r="AF584" s="103">
        <f t="shared" si="166"/>
        <v>0</v>
      </c>
      <c r="AG584" s="103">
        <f t="shared" si="167"/>
        <v>0</v>
      </c>
      <c r="AH584" s="103">
        <f t="shared" si="168"/>
        <v>0</v>
      </c>
      <c r="AI584" s="103">
        <f t="shared" si="169"/>
        <v>0</v>
      </c>
      <c r="AJ584" s="103">
        <f t="shared" si="170"/>
        <v>0</v>
      </c>
    </row>
    <row r="585" spans="4:36">
      <c r="D585" s="16" t="s">
        <v>864</v>
      </c>
      <c r="E585" s="16">
        <v>70280.8571</v>
      </c>
      <c r="F585" s="16">
        <v>58679.3587</v>
      </c>
      <c r="G585" s="16">
        <v>58678.3553</v>
      </c>
      <c r="H585" s="16">
        <v>1.0034</v>
      </c>
      <c r="I585" s="16">
        <v>135.8491</v>
      </c>
      <c r="J585" s="16">
        <v>877.2892</v>
      </c>
      <c r="K585" s="16">
        <v>488.3503</v>
      </c>
      <c r="L585" s="16">
        <v>167.1502</v>
      </c>
      <c r="M585" s="16">
        <v>221.7887</v>
      </c>
      <c r="N585" s="16">
        <v>6576.2701</v>
      </c>
      <c r="O585" s="16">
        <v>6576.2701</v>
      </c>
      <c r="P585" s="16">
        <v>0</v>
      </c>
      <c r="Q585" s="16">
        <v>471.349</v>
      </c>
      <c r="R585" s="16">
        <v>2238.3211</v>
      </c>
      <c r="S585" s="16">
        <v>1385.8914</v>
      </c>
      <c r="T585" s="16">
        <v>0.8582</v>
      </c>
      <c r="U585" s="16">
        <v>851.5715</v>
      </c>
      <c r="V585" s="16">
        <v>1086.1307</v>
      </c>
      <c r="W585" s="16">
        <v>97.3194</v>
      </c>
      <c r="X585" s="16">
        <v>0.512</v>
      </c>
      <c r="Y585" s="16">
        <v>988.2993</v>
      </c>
      <c r="Z585" s="16">
        <v>216.2892</v>
      </c>
      <c r="AE585" s="103">
        <f t="shared" si="165"/>
        <v>-1.70530256582424e-12</v>
      </c>
      <c r="AF585" s="103">
        <f t="shared" si="166"/>
        <v>-5.85576032108293e-12</v>
      </c>
      <c r="AG585" s="103">
        <f t="shared" si="167"/>
        <v>0</v>
      </c>
      <c r="AH585" s="103">
        <f t="shared" si="168"/>
        <v>0</v>
      </c>
      <c r="AI585" s="103">
        <f t="shared" si="169"/>
        <v>0</v>
      </c>
      <c r="AJ585" s="103">
        <f t="shared" si="170"/>
        <v>0</v>
      </c>
    </row>
    <row r="586" spans="3:58">
      <c r="C586" s="16" t="s">
        <v>865</v>
      </c>
      <c r="D586" s="16" t="s">
        <v>88</v>
      </c>
      <c r="E586" s="16">
        <v>6552.4688</v>
      </c>
      <c r="F586" s="16">
        <v>4845.4282</v>
      </c>
      <c r="G586" s="16">
        <v>4845.4282</v>
      </c>
      <c r="H586" s="16">
        <v>0</v>
      </c>
      <c r="I586" s="16">
        <v>23.3171</v>
      </c>
      <c r="J586" s="16">
        <v>79.2098</v>
      </c>
      <c r="K586" s="16">
        <v>0</v>
      </c>
      <c r="L586" s="16">
        <v>63.3559</v>
      </c>
      <c r="M586" s="16">
        <v>15.8539</v>
      </c>
      <c r="N586" s="16">
        <v>703.9492</v>
      </c>
      <c r="O586" s="16">
        <v>703.9492</v>
      </c>
      <c r="P586" s="16">
        <v>0</v>
      </c>
      <c r="Q586" s="16">
        <v>51.456</v>
      </c>
      <c r="R586" s="16">
        <v>383.6429</v>
      </c>
      <c r="S586" s="16">
        <v>137.8817</v>
      </c>
      <c r="T586" s="16">
        <v>0.8582</v>
      </c>
      <c r="U586" s="16">
        <v>244.903</v>
      </c>
      <c r="V586" s="16">
        <v>239.8122</v>
      </c>
      <c r="W586" s="16">
        <v>0</v>
      </c>
      <c r="X586" s="16">
        <v>0</v>
      </c>
      <c r="Y586" s="16">
        <v>239.8122</v>
      </c>
      <c r="Z586" s="16">
        <v>225.6534</v>
      </c>
      <c r="AE586" s="103">
        <f t="shared" si="165"/>
        <v>-7.53175299905706e-13</v>
      </c>
      <c r="AF586" s="103">
        <f t="shared" si="166"/>
        <v>0</v>
      </c>
      <c r="AG586" s="103">
        <f t="shared" si="167"/>
        <v>0</v>
      </c>
      <c r="AH586" s="103">
        <f t="shared" si="168"/>
        <v>0</v>
      </c>
      <c r="AI586" s="103">
        <f t="shared" si="169"/>
        <v>0</v>
      </c>
      <c r="AJ586" s="103">
        <f t="shared" si="170"/>
        <v>0</v>
      </c>
      <c r="AK586" s="16">
        <f t="shared" ref="AK586:BF586" si="176">E586-SUM(E587:E591)</f>
        <v>0</v>
      </c>
      <c r="AL586" s="16">
        <f t="shared" si="176"/>
        <v>0</v>
      </c>
      <c r="AM586" s="16">
        <f t="shared" si="176"/>
        <v>0</v>
      </c>
      <c r="AN586" s="16">
        <f t="shared" si="176"/>
        <v>0</v>
      </c>
      <c r="AO586" s="16">
        <f t="shared" si="176"/>
        <v>0</v>
      </c>
      <c r="AP586" s="16">
        <f t="shared" si="176"/>
        <v>0</v>
      </c>
      <c r="AQ586" s="16">
        <f t="shared" si="176"/>
        <v>0</v>
      </c>
      <c r="AR586" s="16">
        <f t="shared" si="176"/>
        <v>0</v>
      </c>
      <c r="AS586" s="16">
        <f t="shared" si="176"/>
        <v>0</v>
      </c>
      <c r="AT586" s="16">
        <f t="shared" si="176"/>
        <v>0</v>
      </c>
      <c r="AU586" s="16">
        <f t="shared" si="176"/>
        <v>0</v>
      </c>
      <c r="AV586" s="16">
        <f t="shared" si="176"/>
        <v>0</v>
      </c>
      <c r="AW586" s="16">
        <f t="shared" si="176"/>
        <v>0</v>
      </c>
      <c r="AX586" s="16">
        <f t="shared" si="176"/>
        <v>0</v>
      </c>
      <c r="AY586" s="16">
        <f t="shared" si="176"/>
        <v>0</v>
      </c>
      <c r="AZ586" s="16">
        <f t="shared" si="176"/>
        <v>0</v>
      </c>
      <c r="BA586" s="16">
        <f t="shared" si="176"/>
        <v>0</v>
      </c>
      <c r="BB586" s="16">
        <f t="shared" si="176"/>
        <v>0</v>
      </c>
      <c r="BC586" s="16">
        <f t="shared" si="176"/>
        <v>0</v>
      </c>
      <c r="BD586" s="16">
        <f t="shared" si="176"/>
        <v>0</v>
      </c>
      <c r="BE586" s="16">
        <f t="shared" si="176"/>
        <v>0</v>
      </c>
      <c r="BF586" s="16">
        <f t="shared" si="176"/>
        <v>0</v>
      </c>
    </row>
    <row r="587" spans="4:36">
      <c r="D587" s="16" t="s">
        <v>860</v>
      </c>
      <c r="E587" s="16">
        <v>1485.3356</v>
      </c>
      <c r="F587" s="16">
        <v>1080.8457</v>
      </c>
      <c r="G587" s="16">
        <v>1080.8457</v>
      </c>
      <c r="H587" s="16">
        <v>0</v>
      </c>
      <c r="I587" s="16">
        <v>0</v>
      </c>
      <c r="J587" s="16">
        <v>2.2827</v>
      </c>
      <c r="K587" s="16">
        <v>0</v>
      </c>
      <c r="L587" s="16">
        <v>2.2827</v>
      </c>
      <c r="M587" s="16">
        <v>0</v>
      </c>
      <c r="N587" s="16">
        <v>367.9636</v>
      </c>
      <c r="O587" s="16">
        <v>367.9636</v>
      </c>
      <c r="P587" s="16">
        <v>0</v>
      </c>
      <c r="Q587" s="16">
        <v>0</v>
      </c>
      <c r="R587" s="16">
        <v>34.2436</v>
      </c>
      <c r="S587" s="16">
        <v>34.2436</v>
      </c>
      <c r="T587" s="16">
        <v>0</v>
      </c>
      <c r="U587" s="16">
        <v>0</v>
      </c>
      <c r="V587" s="16">
        <v>0</v>
      </c>
      <c r="W587" s="16">
        <v>0</v>
      </c>
      <c r="X587" s="16">
        <v>0</v>
      </c>
      <c r="Y587" s="16">
        <v>0</v>
      </c>
      <c r="Z587" s="16">
        <v>0</v>
      </c>
      <c r="AE587" s="103">
        <f t="shared" si="165"/>
        <v>7.105427357601e-14</v>
      </c>
      <c r="AF587" s="103">
        <f t="shared" si="166"/>
        <v>0</v>
      </c>
      <c r="AG587" s="103">
        <f t="shared" si="167"/>
        <v>0</v>
      </c>
      <c r="AH587" s="103">
        <f t="shared" si="168"/>
        <v>0</v>
      </c>
      <c r="AI587" s="103">
        <f t="shared" si="169"/>
        <v>0</v>
      </c>
      <c r="AJ587" s="103">
        <f t="shared" si="170"/>
        <v>0</v>
      </c>
    </row>
    <row r="588" spans="4:36">
      <c r="D588" s="16" t="s">
        <v>861</v>
      </c>
      <c r="E588" s="16">
        <v>1773.2369</v>
      </c>
      <c r="F588" s="16">
        <v>1227.6057</v>
      </c>
      <c r="G588" s="16">
        <v>1227.6057</v>
      </c>
      <c r="H588" s="16">
        <v>0</v>
      </c>
      <c r="I588" s="16">
        <v>2.4199</v>
      </c>
      <c r="J588" s="16">
        <v>11.1513</v>
      </c>
      <c r="K588" s="16">
        <v>0</v>
      </c>
      <c r="L588" s="16">
        <v>11.1513</v>
      </c>
      <c r="M588" s="16">
        <v>0</v>
      </c>
      <c r="N588" s="16">
        <v>162.2215</v>
      </c>
      <c r="O588" s="16">
        <v>162.2215</v>
      </c>
      <c r="P588" s="16">
        <v>0</v>
      </c>
      <c r="Q588" s="16">
        <v>35.4499</v>
      </c>
      <c r="R588" s="16">
        <v>114.0739</v>
      </c>
      <c r="S588" s="16">
        <v>8.3938</v>
      </c>
      <c r="T588" s="16">
        <v>0</v>
      </c>
      <c r="U588" s="16">
        <v>105.6801</v>
      </c>
      <c r="V588" s="16">
        <v>158.5156</v>
      </c>
      <c r="W588" s="16">
        <v>0</v>
      </c>
      <c r="X588" s="16">
        <v>0</v>
      </c>
      <c r="Y588" s="16">
        <v>158.5156</v>
      </c>
      <c r="Z588" s="16">
        <v>61.7991</v>
      </c>
      <c r="AE588" s="103">
        <f t="shared" si="165"/>
        <v>7.8159700933611e-14</v>
      </c>
      <c r="AF588" s="103">
        <f t="shared" si="166"/>
        <v>0</v>
      </c>
      <c r="AG588" s="103">
        <f t="shared" si="167"/>
        <v>0</v>
      </c>
      <c r="AH588" s="103">
        <f t="shared" si="168"/>
        <v>0</v>
      </c>
      <c r="AI588" s="103">
        <f t="shared" si="169"/>
        <v>0</v>
      </c>
      <c r="AJ588" s="103">
        <f t="shared" si="170"/>
        <v>0</v>
      </c>
    </row>
    <row r="589" spans="4:36">
      <c r="D589" s="16" t="s">
        <v>862</v>
      </c>
      <c r="E589" s="16">
        <v>0</v>
      </c>
      <c r="F589" s="16">
        <v>0</v>
      </c>
      <c r="G589" s="16">
        <v>0</v>
      </c>
      <c r="H589" s="16">
        <v>0</v>
      </c>
      <c r="I589" s="16">
        <v>0</v>
      </c>
      <c r="J589" s="16">
        <v>0</v>
      </c>
      <c r="K589" s="16">
        <v>0</v>
      </c>
      <c r="L589" s="16">
        <v>0</v>
      </c>
      <c r="M589" s="16">
        <v>0</v>
      </c>
      <c r="N589" s="16">
        <v>0</v>
      </c>
      <c r="O589" s="16">
        <v>0</v>
      </c>
      <c r="P589" s="16">
        <v>0</v>
      </c>
      <c r="Q589" s="16">
        <v>0</v>
      </c>
      <c r="R589" s="16">
        <v>0</v>
      </c>
      <c r="S589" s="16">
        <v>0</v>
      </c>
      <c r="T589" s="16">
        <v>0</v>
      </c>
      <c r="U589" s="16">
        <v>0</v>
      </c>
      <c r="V589" s="16">
        <v>0</v>
      </c>
      <c r="W589" s="16">
        <v>0</v>
      </c>
      <c r="X589" s="16">
        <v>0</v>
      </c>
      <c r="Y589" s="16">
        <v>0</v>
      </c>
      <c r="Z589" s="16">
        <v>0</v>
      </c>
      <c r="AE589" s="103">
        <f t="shared" si="165"/>
        <v>0</v>
      </c>
      <c r="AF589" s="103">
        <f t="shared" si="166"/>
        <v>0</v>
      </c>
      <c r="AG589" s="103">
        <f t="shared" si="167"/>
        <v>0</v>
      </c>
      <c r="AH589" s="103">
        <f t="shared" si="168"/>
        <v>0</v>
      </c>
      <c r="AI589" s="103">
        <f t="shared" si="169"/>
        <v>0</v>
      </c>
      <c r="AJ589" s="103">
        <f t="shared" si="170"/>
        <v>0</v>
      </c>
    </row>
    <row r="590" spans="4:36">
      <c r="D590" s="16" t="s">
        <v>863</v>
      </c>
      <c r="E590" s="16">
        <v>0</v>
      </c>
      <c r="F590" s="16">
        <v>0</v>
      </c>
      <c r="G590" s="16">
        <v>0</v>
      </c>
      <c r="H590" s="16">
        <v>0</v>
      </c>
      <c r="I590" s="16">
        <v>0</v>
      </c>
      <c r="J590" s="16">
        <v>0</v>
      </c>
      <c r="K590" s="16">
        <v>0</v>
      </c>
      <c r="L590" s="16">
        <v>0</v>
      </c>
      <c r="M590" s="16">
        <v>0</v>
      </c>
      <c r="N590" s="16">
        <v>0</v>
      </c>
      <c r="O590" s="16">
        <v>0</v>
      </c>
      <c r="P590" s="16">
        <v>0</v>
      </c>
      <c r="Q590" s="16">
        <v>0</v>
      </c>
      <c r="R590" s="16">
        <v>0</v>
      </c>
      <c r="S590" s="16">
        <v>0</v>
      </c>
      <c r="T590" s="16">
        <v>0</v>
      </c>
      <c r="U590" s="16">
        <v>0</v>
      </c>
      <c r="V590" s="16">
        <v>0</v>
      </c>
      <c r="W590" s="16">
        <v>0</v>
      </c>
      <c r="X590" s="16">
        <v>0</v>
      </c>
      <c r="Y590" s="16">
        <v>0</v>
      </c>
      <c r="Z590" s="16">
        <v>0</v>
      </c>
      <c r="AE590" s="103">
        <f t="shared" si="165"/>
        <v>0</v>
      </c>
      <c r="AF590" s="103">
        <f t="shared" si="166"/>
        <v>0</v>
      </c>
      <c r="AG590" s="103">
        <f t="shared" si="167"/>
        <v>0</v>
      </c>
      <c r="AH590" s="103">
        <f t="shared" si="168"/>
        <v>0</v>
      </c>
      <c r="AI590" s="103">
        <f t="shared" si="169"/>
        <v>0</v>
      </c>
      <c r="AJ590" s="103">
        <f t="shared" si="170"/>
        <v>0</v>
      </c>
    </row>
    <row r="591" spans="4:36">
      <c r="D591" s="16" t="s">
        <v>864</v>
      </c>
      <c r="E591" s="16">
        <v>3293.8963</v>
      </c>
      <c r="F591" s="16">
        <v>2536.9768</v>
      </c>
      <c r="G591" s="16">
        <v>2536.9768</v>
      </c>
      <c r="H591" s="16">
        <v>0</v>
      </c>
      <c r="I591" s="16">
        <v>20.8972</v>
      </c>
      <c r="J591" s="16">
        <v>65.7758</v>
      </c>
      <c r="K591" s="16">
        <v>0</v>
      </c>
      <c r="L591" s="16">
        <v>49.9219</v>
      </c>
      <c r="M591" s="16">
        <v>15.8539</v>
      </c>
      <c r="N591" s="16">
        <v>173.7641</v>
      </c>
      <c r="O591" s="16">
        <v>173.7641</v>
      </c>
      <c r="P591" s="16">
        <v>0</v>
      </c>
      <c r="Q591" s="16">
        <v>16.0061</v>
      </c>
      <c r="R591" s="16">
        <v>235.3254</v>
      </c>
      <c r="S591" s="16">
        <v>95.2443</v>
      </c>
      <c r="T591" s="16">
        <v>0.8582</v>
      </c>
      <c r="U591" s="16">
        <v>139.2229</v>
      </c>
      <c r="V591" s="16">
        <v>81.2966</v>
      </c>
      <c r="W591" s="16">
        <v>0</v>
      </c>
      <c r="X591" s="16">
        <v>0</v>
      </c>
      <c r="Y591" s="16">
        <v>81.2966</v>
      </c>
      <c r="Z591" s="16">
        <v>163.8543</v>
      </c>
      <c r="AE591" s="103">
        <f t="shared" si="165"/>
        <v>0</v>
      </c>
      <c r="AF591" s="103">
        <f t="shared" si="166"/>
        <v>0</v>
      </c>
      <c r="AG591" s="103">
        <f t="shared" si="167"/>
        <v>0</v>
      </c>
      <c r="AH591" s="103">
        <f t="shared" si="168"/>
        <v>0</v>
      </c>
      <c r="AI591" s="103">
        <f t="shared" si="169"/>
        <v>0</v>
      </c>
      <c r="AJ591" s="103">
        <f t="shared" si="170"/>
        <v>0</v>
      </c>
    </row>
    <row r="592" spans="3:58">
      <c r="C592" s="16" t="s">
        <v>866</v>
      </c>
      <c r="D592" s="16" t="s">
        <v>88</v>
      </c>
      <c r="E592" s="16">
        <v>35588.1385</v>
      </c>
      <c r="F592" s="16">
        <v>27738.319</v>
      </c>
      <c r="G592" s="16">
        <v>27737.3156</v>
      </c>
      <c r="H592" s="16">
        <v>1.0034</v>
      </c>
      <c r="I592" s="16">
        <v>91.9793</v>
      </c>
      <c r="J592" s="16">
        <v>756.2715</v>
      </c>
      <c r="K592" s="16">
        <v>439.9579</v>
      </c>
      <c r="L592" s="16">
        <v>113.0544</v>
      </c>
      <c r="M592" s="16">
        <v>203.2592</v>
      </c>
      <c r="N592" s="16">
        <v>4485.883</v>
      </c>
      <c r="O592" s="16">
        <v>4485.883</v>
      </c>
      <c r="P592" s="16">
        <v>0</v>
      </c>
      <c r="Q592" s="16">
        <v>320.8326</v>
      </c>
      <c r="R592" s="16">
        <v>1332.0858</v>
      </c>
      <c r="S592" s="16">
        <v>976.6303</v>
      </c>
      <c r="T592" s="16">
        <v>0</v>
      </c>
      <c r="U592" s="16">
        <v>355.4555</v>
      </c>
      <c r="V592" s="16">
        <v>859.8055</v>
      </c>
      <c r="W592" s="16">
        <v>153.7959</v>
      </c>
      <c r="X592" s="16">
        <v>0</v>
      </c>
      <c r="Y592" s="16">
        <v>706.0096</v>
      </c>
      <c r="Z592" s="16">
        <v>2.9618</v>
      </c>
      <c r="AE592" s="103">
        <f t="shared" si="165"/>
        <v>1.70530256582424e-12</v>
      </c>
      <c r="AF592" s="103">
        <f t="shared" si="166"/>
        <v>-2.21778151399121e-12</v>
      </c>
      <c r="AG592" s="103">
        <f t="shared" si="167"/>
        <v>0</v>
      </c>
      <c r="AH592" s="103">
        <f t="shared" si="168"/>
        <v>0</v>
      </c>
      <c r="AI592" s="103">
        <f t="shared" si="169"/>
        <v>0</v>
      </c>
      <c r="AJ592" s="103">
        <f t="shared" si="170"/>
        <v>0</v>
      </c>
      <c r="AK592" s="16">
        <f t="shared" ref="AK592:BF592" si="177">E592-SUM(E593:E597)</f>
        <v>0</v>
      </c>
      <c r="AL592" s="16">
        <f t="shared" si="177"/>
        <v>0</v>
      </c>
      <c r="AM592" s="16">
        <f t="shared" si="177"/>
        <v>0</v>
      </c>
      <c r="AN592" s="16">
        <f t="shared" si="177"/>
        <v>0</v>
      </c>
      <c r="AO592" s="16">
        <f t="shared" si="177"/>
        <v>0</v>
      </c>
      <c r="AP592" s="16">
        <f t="shared" si="177"/>
        <v>0</v>
      </c>
      <c r="AQ592" s="16">
        <f t="shared" si="177"/>
        <v>0</v>
      </c>
      <c r="AR592" s="16">
        <f t="shared" si="177"/>
        <v>0</v>
      </c>
      <c r="AS592" s="16">
        <f t="shared" si="177"/>
        <v>0</v>
      </c>
      <c r="AT592" s="16">
        <f t="shared" si="177"/>
        <v>0</v>
      </c>
      <c r="AU592" s="16">
        <f t="shared" si="177"/>
        <v>0</v>
      </c>
      <c r="AV592" s="16">
        <f t="shared" si="177"/>
        <v>0</v>
      </c>
      <c r="AW592" s="16">
        <f t="shared" si="177"/>
        <v>0</v>
      </c>
      <c r="AX592" s="16">
        <f t="shared" si="177"/>
        <v>0</v>
      </c>
      <c r="AY592" s="16">
        <f t="shared" si="177"/>
        <v>0</v>
      </c>
      <c r="AZ592" s="16">
        <f t="shared" si="177"/>
        <v>0</v>
      </c>
      <c r="BA592" s="16">
        <f t="shared" si="177"/>
        <v>0</v>
      </c>
      <c r="BB592" s="16">
        <f t="shared" si="177"/>
        <v>0</v>
      </c>
      <c r="BC592" s="16">
        <f t="shared" si="177"/>
        <v>0</v>
      </c>
      <c r="BD592" s="16">
        <f t="shared" si="177"/>
        <v>0</v>
      </c>
      <c r="BE592" s="16">
        <f t="shared" si="177"/>
        <v>0</v>
      </c>
      <c r="BF592" s="16">
        <f t="shared" si="177"/>
        <v>0</v>
      </c>
    </row>
    <row r="593" spans="4:36">
      <c r="D593" s="16" t="s">
        <v>860</v>
      </c>
      <c r="E593" s="16">
        <v>130.5438</v>
      </c>
      <c r="F593" s="16">
        <v>130.5438</v>
      </c>
      <c r="G593" s="16">
        <v>130.5438</v>
      </c>
      <c r="H593" s="16">
        <v>0</v>
      </c>
      <c r="I593" s="16">
        <v>0</v>
      </c>
      <c r="J593" s="16">
        <v>0</v>
      </c>
      <c r="K593" s="16">
        <v>0</v>
      </c>
      <c r="L593" s="16">
        <v>0</v>
      </c>
      <c r="M593" s="16">
        <v>0</v>
      </c>
      <c r="N593" s="16">
        <v>0</v>
      </c>
      <c r="O593" s="16">
        <v>0</v>
      </c>
      <c r="P593" s="16">
        <v>0</v>
      </c>
      <c r="Q593" s="16">
        <v>0</v>
      </c>
      <c r="R593" s="16">
        <v>0</v>
      </c>
      <c r="S593" s="16">
        <v>0</v>
      </c>
      <c r="T593" s="16">
        <v>0</v>
      </c>
      <c r="U593" s="16">
        <v>0</v>
      </c>
      <c r="V593" s="16">
        <v>0</v>
      </c>
      <c r="W593" s="16">
        <v>0</v>
      </c>
      <c r="X593" s="16">
        <v>0</v>
      </c>
      <c r="Y593" s="16">
        <v>0</v>
      </c>
      <c r="Z593" s="16">
        <v>0</v>
      </c>
      <c r="AE593" s="103">
        <f t="shared" si="165"/>
        <v>0</v>
      </c>
      <c r="AF593" s="103">
        <f t="shared" si="166"/>
        <v>0</v>
      </c>
      <c r="AG593" s="103">
        <f t="shared" si="167"/>
        <v>0</v>
      </c>
      <c r="AH593" s="103">
        <f t="shared" si="168"/>
        <v>0</v>
      </c>
      <c r="AI593" s="103">
        <f t="shared" si="169"/>
        <v>0</v>
      </c>
      <c r="AJ593" s="103">
        <f t="shared" si="170"/>
        <v>0</v>
      </c>
    </row>
    <row r="594" spans="4:36">
      <c r="D594" s="16" t="s">
        <v>861</v>
      </c>
      <c r="E594" s="16">
        <v>164.2384</v>
      </c>
      <c r="F594" s="16">
        <v>120.0054</v>
      </c>
      <c r="G594" s="16">
        <v>120.0054</v>
      </c>
      <c r="H594" s="16">
        <v>0</v>
      </c>
      <c r="I594" s="16">
        <v>0</v>
      </c>
      <c r="J594" s="16">
        <v>0</v>
      </c>
      <c r="K594" s="16">
        <v>0</v>
      </c>
      <c r="L594" s="16">
        <v>0</v>
      </c>
      <c r="M594" s="16">
        <v>0</v>
      </c>
      <c r="N594" s="16">
        <v>26.6866</v>
      </c>
      <c r="O594" s="16">
        <v>26.6866</v>
      </c>
      <c r="P594" s="16">
        <v>0</v>
      </c>
      <c r="Q594" s="16">
        <v>2.8317</v>
      </c>
      <c r="R594" s="16">
        <v>14.7147</v>
      </c>
      <c r="S594" s="16">
        <v>3.5636</v>
      </c>
      <c r="T594" s="16">
        <v>0</v>
      </c>
      <c r="U594" s="16">
        <v>11.1511</v>
      </c>
      <c r="V594" s="16">
        <v>0</v>
      </c>
      <c r="W594" s="16">
        <v>0</v>
      </c>
      <c r="X594" s="16">
        <v>0</v>
      </c>
      <c r="Y594" s="16">
        <v>0</v>
      </c>
      <c r="Z594" s="16">
        <v>0</v>
      </c>
      <c r="AE594" s="103">
        <f t="shared" si="165"/>
        <v>1.90958360235527e-14</v>
      </c>
      <c r="AF594" s="103">
        <f t="shared" si="166"/>
        <v>0</v>
      </c>
      <c r="AG594" s="103">
        <f t="shared" si="167"/>
        <v>0</v>
      </c>
      <c r="AH594" s="103">
        <f t="shared" si="168"/>
        <v>0</v>
      </c>
      <c r="AI594" s="103">
        <f t="shared" si="169"/>
        <v>0</v>
      </c>
      <c r="AJ594" s="103">
        <f t="shared" si="170"/>
        <v>0</v>
      </c>
    </row>
    <row r="595" spans="4:36">
      <c r="D595" s="16" t="s">
        <v>862</v>
      </c>
      <c r="E595" s="16">
        <v>1184.6536</v>
      </c>
      <c r="F595" s="16">
        <v>915.2953</v>
      </c>
      <c r="G595" s="16">
        <v>915.2953</v>
      </c>
      <c r="H595" s="16">
        <v>0</v>
      </c>
      <c r="I595" s="16">
        <v>0</v>
      </c>
      <c r="J595" s="16">
        <v>0</v>
      </c>
      <c r="K595" s="16">
        <v>0</v>
      </c>
      <c r="L595" s="16">
        <v>0</v>
      </c>
      <c r="M595" s="16">
        <v>0</v>
      </c>
      <c r="N595" s="16">
        <v>60.5465</v>
      </c>
      <c r="O595" s="16">
        <v>60.5465</v>
      </c>
      <c r="P595" s="16">
        <v>0</v>
      </c>
      <c r="Q595" s="16">
        <v>0</v>
      </c>
      <c r="R595" s="16">
        <v>18.5669</v>
      </c>
      <c r="S595" s="16">
        <v>17.81</v>
      </c>
      <c r="T595" s="16">
        <v>0</v>
      </c>
      <c r="U595" s="16">
        <v>0.7569</v>
      </c>
      <c r="V595" s="16">
        <v>190.2449</v>
      </c>
      <c r="W595" s="16">
        <v>137.844</v>
      </c>
      <c r="X595" s="16">
        <v>0</v>
      </c>
      <c r="Y595" s="16">
        <v>52.4009</v>
      </c>
      <c r="Z595" s="16">
        <v>0</v>
      </c>
      <c r="AE595" s="103">
        <f t="shared" si="165"/>
        <v>0</v>
      </c>
      <c r="AF595" s="103">
        <f t="shared" si="166"/>
        <v>0</v>
      </c>
      <c r="AG595" s="103">
        <f t="shared" si="167"/>
        <v>0</v>
      </c>
      <c r="AH595" s="103">
        <f t="shared" si="168"/>
        <v>0</v>
      </c>
      <c r="AI595" s="103">
        <f t="shared" si="169"/>
        <v>1.66533453693773e-15</v>
      </c>
      <c r="AJ595" s="103">
        <f t="shared" si="170"/>
        <v>0</v>
      </c>
    </row>
    <row r="596" spans="4:36">
      <c r="D596" s="16" t="s">
        <v>863</v>
      </c>
      <c r="E596" s="16">
        <v>0</v>
      </c>
      <c r="F596" s="16">
        <v>0</v>
      </c>
      <c r="G596" s="16">
        <v>0</v>
      </c>
      <c r="H596" s="16">
        <v>0</v>
      </c>
      <c r="I596" s="16">
        <v>0</v>
      </c>
      <c r="J596" s="16">
        <v>0</v>
      </c>
      <c r="K596" s="16">
        <v>0</v>
      </c>
      <c r="L596" s="16">
        <v>0</v>
      </c>
      <c r="M596" s="16">
        <v>0</v>
      </c>
      <c r="N596" s="16">
        <v>0</v>
      </c>
      <c r="O596" s="16">
        <v>0</v>
      </c>
      <c r="P596" s="16">
        <v>0</v>
      </c>
      <c r="Q596" s="16">
        <v>0</v>
      </c>
      <c r="R596" s="16">
        <v>0</v>
      </c>
      <c r="S596" s="16">
        <v>0</v>
      </c>
      <c r="T596" s="16">
        <v>0</v>
      </c>
      <c r="U596" s="16">
        <v>0</v>
      </c>
      <c r="V596" s="16">
        <v>0</v>
      </c>
      <c r="W596" s="16">
        <v>0</v>
      </c>
      <c r="X596" s="16">
        <v>0</v>
      </c>
      <c r="Y596" s="16">
        <v>0</v>
      </c>
      <c r="Z596" s="16">
        <v>0</v>
      </c>
      <c r="AE596" s="103">
        <f t="shared" si="165"/>
        <v>0</v>
      </c>
      <c r="AF596" s="103">
        <f t="shared" si="166"/>
        <v>0</v>
      </c>
      <c r="AG596" s="103">
        <f t="shared" si="167"/>
        <v>0</v>
      </c>
      <c r="AH596" s="103">
        <f t="shared" si="168"/>
        <v>0</v>
      </c>
      <c r="AI596" s="103">
        <f t="shared" si="169"/>
        <v>0</v>
      </c>
      <c r="AJ596" s="103">
        <f t="shared" si="170"/>
        <v>0</v>
      </c>
    </row>
    <row r="597" spans="4:36">
      <c r="D597" s="16" t="s">
        <v>864</v>
      </c>
      <c r="E597" s="16">
        <v>34108.7027</v>
      </c>
      <c r="F597" s="16">
        <v>26572.4745</v>
      </c>
      <c r="G597" s="16">
        <v>26571.4711</v>
      </c>
      <c r="H597" s="16">
        <v>1.0034</v>
      </c>
      <c r="I597" s="16">
        <v>91.9793</v>
      </c>
      <c r="J597" s="16">
        <v>756.2715</v>
      </c>
      <c r="K597" s="16">
        <v>439.9579</v>
      </c>
      <c r="L597" s="16">
        <v>113.0544</v>
      </c>
      <c r="M597" s="16">
        <v>203.2592</v>
      </c>
      <c r="N597" s="16">
        <v>4398.6499</v>
      </c>
      <c r="O597" s="16">
        <v>4398.6499</v>
      </c>
      <c r="P597" s="16">
        <v>0</v>
      </c>
      <c r="Q597" s="16">
        <v>318.0009</v>
      </c>
      <c r="R597" s="16">
        <v>1298.8042</v>
      </c>
      <c r="S597" s="16">
        <v>955.2567</v>
      </c>
      <c r="T597" s="16">
        <v>0</v>
      </c>
      <c r="U597" s="16">
        <v>343.5475</v>
      </c>
      <c r="V597" s="16">
        <v>669.5606</v>
      </c>
      <c r="W597" s="16">
        <v>15.9519</v>
      </c>
      <c r="X597" s="16">
        <v>0</v>
      </c>
      <c r="Y597" s="16">
        <v>653.6087</v>
      </c>
      <c r="Z597" s="16">
        <v>2.9618</v>
      </c>
      <c r="AE597" s="103">
        <f t="shared" si="165"/>
        <v>1.19371179607697e-12</v>
      </c>
      <c r="AF597" s="103">
        <f t="shared" si="166"/>
        <v>1.4201972931005e-12</v>
      </c>
      <c r="AG597" s="103">
        <f t="shared" si="167"/>
        <v>0</v>
      </c>
      <c r="AH597" s="103">
        <f t="shared" si="168"/>
        <v>0</v>
      </c>
      <c r="AI597" s="103">
        <f t="shared" si="169"/>
        <v>0</v>
      </c>
      <c r="AJ597" s="103">
        <f t="shared" si="170"/>
        <v>0</v>
      </c>
    </row>
    <row r="598" spans="3:58">
      <c r="C598" s="16" t="s">
        <v>867</v>
      </c>
      <c r="D598" s="16" t="s">
        <v>88</v>
      </c>
      <c r="E598" s="16">
        <v>33255.097</v>
      </c>
      <c r="F598" s="16">
        <v>29903.375</v>
      </c>
      <c r="G598" s="16">
        <v>29903.375</v>
      </c>
      <c r="H598" s="16">
        <v>0</v>
      </c>
      <c r="I598" s="16">
        <v>22.9726</v>
      </c>
      <c r="J598" s="16">
        <v>55.2419</v>
      </c>
      <c r="K598" s="16">
        <v>48.3924</v>
      </c>
      <c r="L598" s="16">
        <v>4.1739</v>
      </c>
      <c r="M598" s="16">
        <v>2.6756</v>
      </c>
      <c r="N598" s="16">
        <v>2004.7646</v>
      </c>
      <c r="O598" s="16">
        <v>2004.7646</v>
      </c>
      <c r="P598" s="16">
        <v>0</v>
      </c>
      <c r="Q598" s="16">
        <v>137.4266</v>
      </c>
      <c r="R598" s="16">
        <v>711.5175</v>
      </c>
      <c r="S598" s="16">
        <v>342.7164</v>
      </c>
      <c r="T598" s="16">
        <v>0</v>
      </c>
      <c r="U598" s="16">
        <v>368.8011</v>
      </c>
      <c r="V598" s="16">
        <v>370.3257</v>
      </c>
      <c r="W598" s="16">
        <v>95.6592</v>
      </c>
      <c r="X598" s="16">
        <v>0.512</v>
      </c>
      <c r="Y598" s="16">
        <v>274.1545</v>
      </c>
      <c r="Z598" s="16">
        <v>49.4731</v>
      </c>
      <c r="AE598" s="103">
        <f t="shared" si="165"/>
        <v>1.53477230924182e-12</v>
      </c>
      <c r="AF598" s="103">
        <f t="shared" si="166"/>
        <v>0</v>
      </c>
      <c r="AG598" s="103">
        <f t="shared" si="167"/>
        <v>0</v>
      </c>
      <c r="AH598" s="103">
        <f t="shared" si="168"/>
        <v>0</v>
      </c>
      <c r="AI598" s="103">
        <f t="shared" si="169"/>
        <v>0</v>
      </c>
      <c r="AJ598" s="103">
        <f t="shared" si="170"/>
        <v>0</v>
      </c>
      <c r="AK598" s="16">
        <f t="shared" ref="AK598:BF598" si="178">E598-SUM(E599:E603)</f>
        <v>0</v>
      </c>
      <c r="AL598" s="16">
        <f t="shared" si="178"/>
        <v>0</v>
      </c>
      <c r="AM598" s="16">
        <f t="shared" si="178"/>
        <v>0</v>
      </c>
      <c r="AN598" s="16">
        <f t="shared" si="178"/>
        <v>0</v>
      </c>
      <c r="AO598" s="16">
        <f t="shared" si="178"/>
        <v>0</v>
      </c>
      <c r="AP598" s="16">
        <f t="shared" si="178"/>
        <v>0</v>
      </c>
      <c r="AQ598" s="16">
        <f t="shared" si="178"/>
        <v>0</v>
      </c>
      <c r="AR598" s="16">
        <f t="shared" si="178"/>
        <v>0</v>
      </c>
      <c r="AS598" s="16">
        <f t="shared" si="178"/>
        <v>0</v>
      </c>
      <c r="AT598" s="16">
        <f t="shared" si="178"/>
        <v>0</v>
      </c>
      <c r="AU598" s="16">
        <f t="shared" si="178"/>
        <v>0</v>
      </c>
      <c r="AV598" s="16">
        <f t="shared" si="178"/>
        <v>0</v>
      </c>
      <c r="AW598" s="16">
        <f t="shared" si="178"/>
        <v>0</v>
      </c>
      <c r="AX598" s="16">
        <f t="shared" si="178"/>
        <v>0</v>
      </c>
      <c r="AY598" s="16">
        <f t="shared" si="178"/>
        <v>0</v>
      </c>
      <c r="AZ598" s="16">
        <f t="shared" si="178"/>
        <v>0</v>
      </c>
      <c r="BA598" s="16">
        <f t="shared" si="178"/>
        <v>0</v>
      </c>
      <c r="BB598" s="16">
        <f t="shared" si="178"/>
        <v>0</v>
      </c>
      <c r="BC598" s="16">
        <f t="shared" si="178"/>
        <v>0</v>
      </c>
      <c r="BD598" s="16">
        <f t="shared" si="178"/>
        <v>0</v>
      </c>
      <c r="BE598" s="16">
        <f t="shared" si="178"/>
        <v>0</v>
      </c>
      <c r="BF598" s="16">
        <f t="shared" si="178"/>
        <v>0</v>
      </c>
    </row>
    <row r="599" spans="4:36">
      <c r="D599" s="16" t="s">
        <v>860</v>
      </c>
      <c r="E599" s="16">
        <v>136.3317</v>
      </c>
      <c r="F599" s="16">
        <v>136.3317</v>
      </c>
      <c r="G599" s="16">
        <v>136.3317</v>
      </c>
      <c r="H599" s="16">
        <v>0</v>
      </c>
      <c r="I599" s="16">
        <v>0</v>
      </c>
      <c r="J599" s="16">
        <v>0</v>
      </c>
      <c r="K599" s="16">
        <v>0</v>
      </c>
      <c r="L599" s="16">
        <v>0</v>
      </c>
      <c r="M599" s="16">
        <v>0</v>
      </c>
      <c r="N599" s="16">
        <v>0</v>
      </c>
      <c r="O599" s="16">
        <v>0</v>
      </c>
      <c r="P599" s="16">
        <v>0</v>
      </c>
      <c r="Q599" s="16">
        <v>0</v>
      </c>
      <c r="R599" s="16">
        <v>0</v>
      </c>
      <c r="S599" s="16">
        <v>0</v>
      </c>
      <c r="T599" s="16">
        <v>0</v>
      </c>
      <c r="U599" s="16">
        <v>0</v>
      </c>
      <c r="V599" s="16">
        <v>0</v>
      </c>
      <c r="W599" s="16">
        <v>0</v>
      </c>
      <c r="X599" s="16">
        <v>0</v>
      </c>
      <c r="Y599" s="16">
        <v>0</v>
      </c>
      <c r="Z599" s="16">
        <v>0</v>
      </c>
      <c r="AE599" s="103">
        <f t="shared" si="165"/>
        <v>0</v>
      </c>
      <c r="AF599" s="103">
        <f t="shared" si="166"/>
        <v>0</v>
      </c>
      <c r="AG599" s="103">
        <f t="shared" si="167"/>
        <v>0</v>
      </c>
      <c r="AH599" s="103">
        <f t="shared" si="168"/>
        <v>0</v>
      </c>
      <c r="AI599" s="103">
        <f t="shared" si="169"/>
        <v>0</v>
      </c>
      <c r="AJ599" s="103">
        <f t="shared" si="170"/>
        <v>0</v>
      </c>
    </row>
    <row r="600" spans="4:36">
      <c r="D600" s="16" t="s">
        <v>861</v>
      </c>
      <c r="E600" s="16">
        <v>17.1463</v>
      </c>
      <c r="F600" s="16">
        <v>16.1532</v>
      </c>
      <c r="G600" s="16">
        <v>16.1532</v>
      </c>
      <c r="H600" s="16">
        <v>0</v>
      </c>
      <c r="I600" s="16">
        <v>0</v>
      </c>
      <c r="J600" s="16">
        <v>0</v>
      </c>
      <c r="K600" s="16">
        <v>0</v>
      </c>
      <c r="L600" s="16">
        <v>0</v>
      </c>
      <c r="M600" s="16">
        <v>0</v>
      </c>
      <c r="N600" s="16">
        <v>0.9085</v>
      </c>
      <c r="O600" s="16">
        <v>0.9085</v>
      </c>
      <c r="P600" s="16">
        <v>0</v>
      </c>
      <c r="Q600" s="16">
        <v>0.0846</v>
      </c>
      <c r="R600" s="16">
        <v>0</v>
      </c>
      <c r="S600" s="16">
        <v>0</v>
      </c>
      <c r="T600" s="16">
        <v>0</v>
      </c>
      <c r="U600" s="16">
        <v>0</v>
      </c>
      <c r="V600" s="16">
        <v>0</v>
      </c>
      <c r="W600" s="16">
        <v>0</v>
      </c>
      <c r="X600" s="16">
        <v>0</v>
      </c>
      <c r="Y600" s="16">
        <v>0</v>
      </c>
      <c r="Z600" s="16">
        <v>0</v>
      </c>
      <c r="AE600" s="103">
        <f t="shared" si="165"/>
        <v>1.90125692967058e-15</v>
      </c>
      <c r="AF600" s="103">
        <f t="shared" si="166"/>
        <v>0</v>
      </c>
      <c r="AG600" s="103">
        <f t="shared" si="167"/>
        <v>0</v>
      </c>
      <c r="AH600" s="103">
        <f t="shared" si="168"/>
        <v>0</v>
      </c>
      <c r="AI600" s="103">
        <f t="shared" si="169"/>
        <v>0</v>
      </c>
      <c r="AJ600" s="103">
        <f t="shared" si="170"/>
        <v>0</v>
      </c>
    </row>
    <row r="601" spans="4:36">
      <c r="D601" s="16" t="s">
        <v>862</v>
      </c>
      <c r="E601" s="16">
        <v>223.3609</v>
      </c>
      <c r="F601" s="16">
        <v>180.9827</v>
      </c>
      <c r="G601" s="16">
        <v>180.9827</v>
      </c>
      <c r="H601" s="16">
        <v>0</v>
      </c>
      <c r="I601" s="16">
        <v>0</v>
      </c>
      <c r="J601" s="16">
        <v>0</v>
      </c>
      <c r="K601" s="16">
        <v>0</v>
      </c>
      <c r="L601" s="16">
        <v>0</v>
      </c>
      <c r="M601" s="16">
        <v>0</v>
      </c>
      <c r="N601" s="16">
        <v>0</v>
      </c>
      <c r="O601" s="16">
        <v>0</v>
      </c>
      <c r="P601" s="16">
        <v>0</v>
      </c>
      <c r="Q601" s="16">
        <v>0</v>
      </c>
      <c r="R601" s="16">
        <v>7.326</v>
      </c>
      <c r="S601" s="16">
        <v>7.326</v>
      </c>
      <c r="T601" s="16">
        <v>0</v>
      </c>
      <c r="U601" s="16">
        <v>0</v>
      </c>
      <c r="V601" s="16">
        <v>35.0522</v>
      </c>
      <c r="W601" s="16">
        <v>14.2917</v>
      </c>
      <c r="X601" s="16">
        <v>0</v>
      </c>
      <c r="Y601" s="16">
        <v>20.7605</v>
      </c>
      <c r="Z601" s="16">
        <v>0</v>
      </c>
      <c r="AE601" s="103">
        <f t="shared" si="165"/>
        <v>0</v>
      </c>
      <c r="AF601" s="103">
        <f t="shared" si="166"/>
        <v>0</v>
      </c>
      <c r="AG601" s="103">
        <f t="shared" si="167"/>
        <v>0</v>
      </c>
      <c r="AH601" s="103">
        <f t="shared" si="168"/>
        <v>0</v>
      </c>
      <c r="AI601" s="103">
        <f t="shared" si="169"/>
        <v>0</v>
      </c>
      <c r="AJ601" s="103">
        <f t="shared" si="170"/>
        <v>0</v>
      </c>
    </row>
    <row r="602" spans="4:36">
      <c r="D602" s="16" t="s">
        <v>863</v>
      </c>
      <c r="E602" s="16">
        <v>0</v>
      </c>
      <c r="F602" s="16">
        <v>0</v>
      </c>
      <c r="G602" s="16">
        <v>0</v>
      </c>
      <c r="H602" s="16">
        <v>0</v>
      </c>
      <c r="I602" s="16">
        <v>0</v>
      </c>
      <c r="J602" s="16">
        <v>0</v>
      </c>
      <c r="K602" s="16">
        <v>0</v>
      </c>
      <c r="L602" s="16">
        <v>0</v>
      </c>
      <c r="M602" s="16">
        <v>0</v>
      </c>
      <c r="N602" s="16">
        <v>0</v>
      </c>
      <c r="O602" s="16">
        <v>0</v>
      </c>
      <c r="P602" s="16">
        <v>0</v>
      </c>
      <c r="Q602" s="16">
        <v>0</v>
      </c>
      <c r="R602" s="16">
        <v>0</v>
      </c>
      <c r="S602" s="16">
        <v>0</v>
      </c>
      <c r="T602" s="16">
        <v>0</v>
      </c>
      <c r="U602" s="16">
        <v>0</v>
      </c>
      <c r="V602" s="16">
        <v>0</v>
      </c>
      <c r="W602" s="16">
        <v>0</v>
      </c>
      <c r="X602" s="16">
        <v>0</v>
      </c>
      <c r="Y602" s="16">
        <v>0</v>
      </c>
      <c r="Z602" s="16">
        <v>0</v>
      </c>
      <c r="AE602" s="103">
        <f t="shared" si="165"/>
        <v>0</v>
      </c>
      <c r="AF602" s="103">
        <f t="shared" si="166"/>
        <v>0</v>
      </c>
      <c r="AG602" s="103">
        <f t="shared" si="167"/>
        <v>0</v>
      </c>
      <c r="AH602" s="103">
        <f t="shared" si="168"/>
        <v>0</v>
      </c>
      <c r="AI602" s="103">
        <f t="shared" si="169"/>
        <v>0</v>
      </c>
      <c r="AJ602" s="103">
        <f t="shared" si="170"/>
        <v>0</v>
      </c>
    </row>
    <row r="603" spans="4:36">
      <c r="D603" s="16" t="s">
        <v>864</v>
      </c>
      <c r="E603" s="16">
        <v>32878.2581</v>
      </c>
      <c r="F603" s="16">
        <v>29569.9074</v>
      </c>
      <c r="G603" s="16">
        <v>29569.9074</v>
      </c>
      <c r="H603" s="16">
        <v>0</v>
      </c>
      <c r="I603" s="16">
        <v>22.9726</v>
      </c>
      <c r="J603" s="16">
        <v>55.2419</v>
      </c>
      <c r="K603" s="16">
        <v>48.3924</v>
      </c>
      <c r="L603" s="16">
        <v>4.1739</v>
      </c>
      <c r="M603" s="16">
        <v>2.6756</v>
      </c>
      <c r="N603" s="16">
        <v>2003.8561</v>
      </c>
      <c r="O603" s="16">
        <v>2003.8561</v>
      </c>
      <c r="P603" s="16">
        <v>0</v>
      </c>
      <c r="Q603" s="16">
        <v>137.342</v>
      </c>
      <c r="R603" s="16">
        <v>704.1915</v>
      </c>
      <c r="S603" s="16">
        <v>335.3904</v>
      </c>
      <c r="T603" s="16">
        <v>0</v>
      </c>
      <c r="U603" s="16">
        <v>368.8011</v>
      </c>
      <c r="V603" s="16">
        <v>335.2735</v>
      </c>
      <c r="W603" s="16">
        <v>81.3675</v>
      </c>
      <c r="X603" s="16">
        <v>0.512</v>
      </c>
      <c r="Y603" s="16">
        <v>253.394</v>
      </c>
      <c r="Z603" s="16">
        <v>49.4731</v>
      </c>
      <c r="AE603" s="103">
        <f t="shared" si="165"/>
        <v>-9.9475983006414e-13</v>
      </c>
      <c r="AF603" s="103">
        <f t="shared" si="166"/>
        <v>0</v>
      </c>
      <c r="AG603" s="103">
        <f t="shared" si="167"/>
        <v>0</v>
      </c>
      <c r="AH603" s="103">
        <f t="shared" si="168"/>
        <v>0</v>
      </c>
      <c r="AI603" s="103">
        <f t="shared" si="169"/>
        <v>0</v>
      </c>
      <c r="AJ603" s="103">
        <f t="shared" si="170"/>
        <v>0</v>
      </c>
    </row>
    <row r="604" spans="3:58">
      <c r="C604" s="16" t="s">
        <v>368</v>
      </c>
      <c r="D604" s="16" t="s">
        <v>88</v>
      </c>
      <c r="E604" s="16">
        <v>0</v>
      </c>
      <c r="F604" s="16">
        <v>0</v>
      </c>
      <c r="G604" s="16">
        <v>0</v>
      </c>
      <c r="H604" s="16">
        <v>0</v>
      </c>
      <c r="I604" s="16">
        <v>0</v>
      </c>
      <c r="J604" s="16">
        <v>0</v>
      </c>
      <c r="K604" s="16">
        <v>0</v>
      </c>
      <c r="L604" s="16">
        <v>0</v>
      </c>
      <c r="M604" s="16">
        <v>0</v>
      </c>
      <c r="N604" s="16">
        <v>0</v>
      </c>
      <c r="O604" s="16">
        <v>0</v>
      </c>
      <c r="P604" s="16">
        <v>0</v>
      </c>
      <c r="Q604" s="16">
        <v>0</v>
      </c>
      <c r="R604" s="16">
        <v>0</v>
      </c>
      <c r="S604" s="16">
        <v>0</v>
      </c>
      <c r="T604" s="16">
        <v>0</v>
      </c>
      <c r="U604" s="16">
        <v>0</v>
      </c>
      <c r="V604" s="16">
        <v>0</v>
      </c>
      <c r="W604" s="16">
        <v>0</v>
      </c>
      <c r="X604" s="16">
        <v>0</v>
      </c>
      <c r="Y604" s="16">
        <v>0</v>
      </c>
      <c r="Z604" s="16">
        <v>0</v>
      </c>
      <c r="AE604" s="103">
        <f t="shared" si="165"/>
        <v>0</v>
      </c>
      <c r="AF604" s="103">
        <f t="shared" si="166"/>
        <v>0</v>
      </c>
      <c r="AG604" s="103">
        <f t="shared" si="167"/>
        <v>0</v>
      </c>
      <c r="AH604" s="103">
        <f t="shared" si="168"/>
        <v>0</v>
      </c>
      <c r="AI604" s="103">
        <f t="shared" si="169"/>
        <v>0</v>
      </c>
      <c r="AJ604" s="103">
        <f t="shared" si="170"/>
        <v>0</v>
      </c>
      <c r="AK604" s="16">
        <f t="shared" ref="AK604:BF604" si="179">E604-SUM(E605:E609)</f>
        <v>0</v>
      </c>
      <c r="AL604" s="16">
        <f t="shared" si="179"/>
        <v>0</v>
      </c>
      <c r="AM604" s="16">
        <f t="shared" si="179"/>
        <v>0</v>
      </c>
      <c r="AN604" s="16">
        <f t="shared" si="179"/>
        <v>0</v>
      </c>
      <c r="AO604" s="16">
        <f t="shared" si="179"/>
        <v>0</v>
      </c>
      <c r="AP604" s="16">
        <f t="shared" si="179"/>
        <v>0</v>
      </c>
      <c r="AQ604" s="16">
        <f t="shared" si="179"/>
        <v>0</v>
      </c>
      <c r="AR604" s="16">
        <f t="shared" si="179"/>
        <v>0</v>
      </c>
      <c r="AS604" s="16">
        <f t="shared" si="179"/>
        <v>0</v>
      </c>
      <c r="AT604" s="16">
        <f t="shared" si="179"/>
        <v>0</v>
      </c>
      <c r="AU604" s="16">
        <f t="shared" si="179"/>
        <v>0</v>
      </c>
      <c r="AV604" s="16">
        <f t="shared" si="179"/>
        <v>0</v>
      </c>
      <c r="AW604" s="16">
        <f t="shared" si="179"/>
        <v>0</v>
      </c>
      <c r="AX604" s="16">
        <f t="shared" si="179"/>
        <v>0</v>
      </c>
      <c r="AY604" s="16">
        <f t="shared" si="179"/>
        <v>0</v>
      </c>
      <c r="AZ604" s="16">
        <f t="shared" si="179"/>
        <v>0</v>
      </c>
      <c r="BA604" s="16">
        <f t="shared" si="179"/>
        <v>0</v>
      </c>
      <c r="BB604" s="16">
        <f t="shared" si="179"/>
        <v>0</v>
      </c>
      <c r="BC604" s="16">
        <f t="shared" si="179"/>
        <v>0</v>
      </c>
      <c r="BD604" s="16">
        <f t="shared" si="179"/>
        <v>0</v>
      </c>
      <c r="BE604" s="16">
        <f t="shared" si="179"/>
        <v>0</v>
      </c>
      <c r="BF604" s="16">
        <f t="shared" si="179"/>
        <v>0</v>
      </c>
    </row>
    <row r="605" spans="4:36">
      <c r="D605" s="16" t="s">
        <v>860</v>
      </c>
      <c r="E605" s="16">
        <v>0</v>
      </c>
      <c r="F605" s="16">
        <v>0</v>
      </c>
      <c r="G605" s="16">
        <v>0</v>
      </c>
      <c r="H605" s="16">
        <v>0</v>
      </c>
      <c r="I605" s="16">
        <v>0</v>
      </c>
      <c r="J605" s="16">
        <v>0</v>
      </c>
      <c r="K605" s="16">
        <v>0</v>
      </c>
      <c r="L605" s="16">
        <v>0</v>
      </c>
      <c r="M605" s="16">
        <v>0</v>
      </c>
      <c r="N605" s="16">
        <v>0</v>
      </c>
      <c r="O605" s="16">
        <v>0</v>
      </c>
      <c r="P605" s="16">
        <v>0</v>
      </c>
      <c r="Q605" s="16">
        <v>0</v>
      </c>
      <c r="R605" s="16">
        <v>0</v>
      </c>
      <c r="S605" s="16">
        <v>0</v>
      </c>
      <c r="T605" s="16">
        <v>0</v>
      </c>
      <c r="U605" s="16">
        <v>0</v>
      </c>
      <c r="V605" s="16">
        <v>0</v>
      </c>
      <c r="W605" s="16">
        <v>0</v>
      </c>
      <c r="X605" s="16">
        <v>0</v>
      </c>
      <c r="Y605" s="16">
        <v>0</v>
      </c>
      <c r="Z605" s="16">
        <v>0</v>
      </c>
      <c r="AE605" s="103">
        <f t="shared" si="165"/>
        <v>0</v>
      </c>
      <c r="AF605" s="103">
        <f t="shared" si="166"/>
        <v>0</v>
      </c>
      <c r="AG605" s="103">
        <f t="shared" si="167"/>
        <v>0</v>
      </c>
      <c r="AH605" s="103">
        <f t="shared" si="168"/>
        <v>0</v>
      </c>
      <c r="AI605" s="103">
        <f t="shared" si="169"/>
        <v>0</v>
      </c>
      <c r="AJ605" s="103">
        <f t="shared" si="170"/>
        <v>0</v>
      </c>
    </row>
    <row r="606" spans="4:36">
      <c r="D606" s="16" t="s">
        <v>861</v>
      </c>
      <c r="E606" s="16">
        <v>0</v>
      </c>
      <c r="F606" s="16">
        <v>0</v>
      </c>
      <c r="G606" s="16">
        <v>0</v>
      </c>
      <c r="H606" s="16">
        <v>0</v>
      </c>
      <c r="I606" s="16">
        <v>0</v>
      </c>
      <c r="J606" s="16">
        <v>0</v>
      </c>
      <c r="K606" s="16">
        <v>0</v>
      </c>
      <c r="L606" s="16">
        <v>0</v>
      </c>
      <c r="M606" s="16">
        <v>0</v>
      </c>
      <c r="N606" s="16">
        <v>0</v>
      </c>
      <c r="O606" s="16">
        <v>0</v>
      </c>
      <c r="P606" s="16">
        <v>0</v>
      </c>
      <c r="Q606" s="16">
        <v>0</v>
      </c>
      <c r="R606" s="16">
        <v>0</v>
      </c>
      <c r="S606" s="16">
        <v>0</v>
      </c>
      <c r="T606" s="16">
        <v>0</v>
      </c>
      <c r="U606" s="16">
        <v>0</v>
      </c>
      <c r="V606" s="16">
        <v>0</v>
      </c>
      <c r="W606" s="16">
        <v>0</v>
      </c>
      <c r="X606" s="16">
        <v>0</v>
      </c>
      <c r="Y606" s="16">
        <v>0</v>
      </c>
      <c r="Z606" s="16">
        <v>0</v>
      </c>
      <c r="AE606" s="103">
        <f t="shared" si="165"/>
        <v>0</v>
      </c>
      <c r="AF606" s="103">
        <f t="shared" si="166"/>
        <v>0</v>
      </c>
      <c r="AG606" s="103">
        <f t="shared" si="167"/>
        <v>0</v>
      </c>
      <c r="AH606" s="103">
        <f t="shared" si="168"/>
        <v>0</v>
      </c>
      <c r="AI606" s="103">
        <f t="shared" si="169"/>
        <v>0</v>
      </c>
      <c r="AJ606" s="103">
        <f t="shared" si="170"/>
        <v>0</v>
      </c>
    </row>
    <row r="607" spans="4:36">
      <c r="D607" s="16" t="s">
        <v>862</v>
      </c>
      <c r="E607" s="16">
        <v>0</v>
      </c>
      <c r="F607" s="16">
        <v>0</v>
      </c>
      <c r="G607" s="16">
        <v>0</v>
      </c>
      <c r="H607" s="16">
        <v>0</v>
      </c>
      <c r="I607" s="16">
        <v>0</v>
      </c>
      <c r="J607" s="16">
        <v>0</v>
      </c>
      <c r="K607" s="16">
        <v>0</v>
      </c>
      <c r="L607" s="16">
        <v>0</v>
      </c>
      <c r="M607" s="16">
        <v>0</v>
      </c>
      <c r="N607" s="16">
        <v>0</v>
      </c>
      <c r="O607" s="16">
        <v>0</v>
      </c>
      <c r="P607" s="16">
        <v>0</v>
      </c>
      <c r="Q607" s="16">
        <v>0</v>
      </c>
      <c r="R607" s="16">
        <v>0</v>
      </c>
      <c r="S607" s="16">
        <v>0</v>
      </c>
      <c r="T607" s="16">
        <v>0</v>
      </c>
      <c r="U607" s="16">
        <v>0</v>
      </c>
      <c r="V607" s="16">
        <v>0</v>
      </c>
      <c r="W607" s="16">
        <v>0</v>
      </c>
      <c r="X607" s="16">
        <v>0</v>
      </c>
      <c r="Y607" s="16">
        <v>0</v>
      </c>
      <c r="Z607" s="16">
        <v>0</v>
      </c>
      <c r="AE607" s="103">
        <f t="shared" si="165"/>
        <v>0</v>
      </c>
      <c r="AF607" s="103">
        <f t="shared" si="166"/>
        <v>0</v>
      </c>
      <c r="AG607" s="103">
        <f t="shared" si="167"/>
        <v>0</v>
      </c>
      <c r="AH607" s="103">
        <f t="shared" si="168"/>
        <v>0</v>
      </c>
      <c r="AI607" s="103">
        <f t="shared" si="169"/>
        <v>0</v>
      </c>
      <c r="AJ607" s="103">
        <f t="shared" si="170"/>
        <v>0</v>
      </c>
    </row>
    <row r="608" spans="4:36">
      <c r="D608" s="16" t="s">
        <v>863</v>
      </c>
      <c r="E608" s="16">
        <v>0</v>
      </c>
      <c r="F608" s="16">
        <v>0</v>
      </c>
      <c r="G608" s="16">
        <v>0</v>
      </c>
      <c r="H608" s="16">
        <v>0</v>
      </c>
      <c r="I608" s="16">
        <v>0</v>
      </c>
      <c r="J608" s="16">
        <v>0</v>
      </c>
      <c r="K608" s="16">
        <v>0</v>
      </c>
      <c r="L608" s="16">
        <v>0</v>
      </c>
      <c r="M608" s="16">
        <v>0</v>
      </c>
      <c r="N608" s="16">
        <v>0</v>
      </c>
      <c r="O608" s="16">
        <v>0</v>
      </c>
      <c r="P608" s="16">
        <v>0</v>
      </c>
      <c r="Q608" s="16">
        <v>0</v>
      </c>
      <c r="R608" s="16">
        <v>0</v>
      </c>
      <c r="S608" s="16">
        <v>0</v>
      </c>
      <c r="T608" s="16">
        <v>0</v>
      </c>
      <c r="U608" s="16">
        <v>0</v>
      </c>
      <c r="V608" s="16">
        <v>0</v>
      </c>
      <c r="W608" s="16">
        <v>0</v>
      </c>
      <c r="X608" s="16">
        <v>0</v>
      </c>
      <c r="Y608" s="16">
        <v>0</v>
      </c>
      <c r="Z608" s="16">
        <v>0</v>
      </c>
      <c r="AE608" s="103">
        <f t="shared" si="165"/>
        <v>0</v>
      </c>
      <c r="AF608" s="103">
        <f t="shared" si="166"/>
        <v>0</v>
      </c>
      <c r="AG608" s="103">
        <f t="shared" si="167"/>
        <v>0</v>
      </c>
      <c r="AH608" s="103">
        <f t="shared" si="168"/>
        <v>0</v>
      </c>
      <c r="AI608" s="103">
        <f t="shared" si="169"/>
        <v>0</v>
      </c>
      <c r="AJ608" s="103">
        <f t="shared" si="170"/>
        <v>0</v>
      </c>
    </row>
    <row r="609" spans="4:36">
      <c r="D609" s="16" t="s">
        <v>864</v>
      </c>
      <c r="E609" s="16">
        <v>0</v>
      </c>
      <c r="F609" s="16">
        <v>0</v>
      </c>
      <c r="G609" s="16">
        <v>0</v>
      </c>
      <c r="H609" s="16">
        <v>0</v>
      </c>
      <c r="I609" s="16">
        <v>0</v>
      </c>
      <c r="J609" s="16">
        <v>0</v>
      </c>
      <c r="K609" s="16">
        <v>0</v>
      </c>
      <c r="L609" s="16">
        <v>0</v>
      </c>
      <c r="M609" s="16">
        <v>0</v>
      </c>
      <c r="N609" s="16">
        <v>0</v>
      </c>
      <c r="O609" s="16">
        <v>0</v>
      </c>
      <c r="P609" s="16">
        <v>0</v>
      </c>
      <c r="Q609" s="16">
        <v>0</v>
      </c>
      <c r="R609" s="16">
        <v>0</v>
      </c>
      <c r="S609" s="16">
        <v>0</v>
      </c>
      <c r="T609" s="16">
        <v>0</v>
      </c>
      <c r="U609" s="16">
        <v>0</v>
      </c>
      <c r="V609" s="16">
        <v>0</v>
      </c>
      <c r="W609" s="16">
        <v>0</v>
      </c>
      <c r="X609" s="16">
        <v>0</v>
      </c>
      <c r="Y609" s="16">
        <v>0</v>
      </c>
      <c r="Z609" s="16">
        <v>0</v>
      </c>
      <c r="AE609" s="103">
        <f t="shared" si="165"/>
        <v>0</v>
      </c>
      <c r="AF609" s="103">
        <f t="shared" si="166"/>
        <v>0</v>
      </c>
      <c r="AG609" s="103">
        <f t="shared" si="167"/>
        <v>0</v>
      </c>
      <c r="AH609" s="103">
        <f t="shared" si="168"/>
        <v>0</v>
      </c>
      <c r="AI609" s="103">
        <f t="shared" si="169"/>
        <v>0</v>
      </c>
      <c r="AJ609" s="103">
        <f t="shared" si="170"/>
        <v>0</v>
      </c>
    </row>
    <row r="610" spans="1:80">
      <c r="A610" s="16" t="s">
        <v>885</v>
      </c>
      <c r="B610" s="16">
        <v>14765.68</v>
      </c>
      <c r="C610" s="16" t="s">
        <v>88</v>
      </c>
      <c r="D610" s="16" t="s">
        <v>88</v>
      </c>
      <c r="E610" s="16">
        <v>2064.1492</v>
      </c>
      <c r="F610" s="16">
        <v>1575.3131</v>
      </c>
      <c r="G610" s="16">
        <v>1575.3131</v>
      </c>
      <c r="H610" s="16">
        <v>0</v>
      </c>
      <c r="I610" s="16">
        <v>7.1833</v>
      </c>
      <c r="J610" s="16">
        <v>0</v>
      </c>
      <c r="K610" s="16">
        <v>0</v>
      </c>
      <c r="L610" s="16">
        <v>0</v>
      </c>
      <c r="M610" s="16">
        <v>0</v>
      </c>
      <c r="N610" s="16">
        <v>117.8366</v>
      </c>
      <c r="O610" s="16">
        <v>117.8366</v>
      </c>
      <c r="P610" s="16">
        <v>0</v>
      </c>
      <c r="Q610" s="16">
        <v>6.7153</v>
      </c>
      <c r="R610" s="16">
        <v>33.8854</v>
      </c>
      <c r="S610" s="16">
        <v>33.043</v>
      </c>
      <c r="T610" s="16">
        <v>0</v>
      </c>
      <c r="U610" s="16">
        <v>0.8424</v>
      </c>
      <c r="V610" s="16">
        <v>323.2155</v>
      </c>
      <c r="W610" s="16">
        <v>248.13</v>
      </c>
      <c r="X610" s="16">
        <v>0</v>
      </c>
      <c r="Y610" s="16">
        <v>75.0855</v>
      </c>
      <c r="Z610" s="16">
        <v>0</v>
      </c>
      <c r="AB610" s="101">
        <f>(F610+K610+L610)/B610</f>
        <v>0.106687473926023</v>
      </c>
      <c r="AE610" s="103">
        <f t="shared" si="165"/>
        <v>-2.70894418008538e-13</v>
      </c>
      <c r="AF610" s="103">
        <f t="shared" si="166"/>
        <v>0</v>
      </c>
      <c r="AG610" s="103">
        <f t="shared" si="167"/>
        <v>0</v>
      </c>
      <c r="AH610" s="103">
        <f t="shared" si="168"/>
        <v>0</v>
      </c>
      <c r="AI610" s="103">
        <f t="shared" si="169"/>
        <v>-2.22044604925031e-15</v>
      </c>
      <c r="AJ610" s="103">
        <f t="shared" si="170"/>
        <v>0</v>
      </c>
      <c r="AK610" s="16">
        <f t="shared" ref="AK610:BF610" si="180">E610-SUM(E611:E615)</f>
        <v>0</v>
      </c>
      <c r="AL610" s="16">
        <f t="shared" si="180"/>
        <v>0</v>
      </c>
      <c r="AM610" s="16">
        <f t="shared" si="180"/>
        <v>0</v>
      </c>
      <c r="AN610" s="16">
        <f t="shared" si="180"/>
        <v>0</v>
      </c>
      <c r="AO610" s="16">
        <f t="shared" si="180"/>
        <v>0</v>
      </c>
      <c r="AP610" s="16">
        <f t="shared" si="180"/>
        <v>0</v>
      </c>
      <c r="AQ610" s="16">
        <f t="shared" si="180"/>
        <v>0</v>
      </c>
      <c r="AR610" s="16">
        <f t="shared" si="180"/>
        <v>0</v>
      </c>
      <c r="AS610" s="16">
        <f t="shared" si="180"/>
        <v>0</v>
      </c>
      <c r="AT610" s="16">
        <f t="shared" si="180"/>
        <v>0</v>
      </c>
      <c r="AU610" s="16">
        <f t="shared" si="180"/>
        <v>0</v>
      </c>
      <c r="AV610" s="16">
        <f t="shared" si="180"/>
        <v>0</v>
      </c>
      <c r="AW610" s="16">
        <f t="shared" si="180"/>
        <v>0</v>
      </c>
      <c r="AX610" s="16">
        <f t="shared" si="180"/>
        <v>0</v>
      </c>
      <c r="AY610" s="16">
        <f t="shared" si="180"/>
        <v>0</v>
      </c>
      <c r="AZ610" s="16">
        <f t="shared" si="180"/>
        <v>0</v>
      </c>
      <c r="BA610" s="16">
        <f t="shared" si="180"/>
        <v>0</v>
      </c>
      <c r="BB610" s="16">
        <f t="shared" si="180"/>
        <v>0</v>
      </c>
      <c r="BC610" s="16">
        <f t="shared" si="180"/>
        <v>0</v>
      </c>
      <c r="BD610" s="16">
        <f t="shared" si="180"/>
        <v>0</v>
      </c>
      <c r="BE610" s="16">
        <f t="shared" si="180"/>
        <v>0</v>
      </c>
      <c r="BF610" s="16">
        <f t="shared" si="180"/>
        <v>0</v>
      </c>
      <c r="BG610" s="104">
        <f t="shared" ref="BG610:CB610" si="181">E610-E616-E622-E628-E634</f>
        <v>0</v>
      </c>
      <c r="BH610" s="104">
        <f t="shared" si="181"/>
        <v>0</v>
      </c>
      <c r="BI610" s="104">
        <f t="shared" si="181"/>
        <v>0</v>
      </c>
      <c r="BJ610" s="104">
        <f t="shared" si="181"/>
        <v>0</v>
      </c>
      <c r="BK610" s="104">
        <f t="shared" si="181"/>
        <v>0</v>
      </c>
      <c r="BL610" s="104">
        <f t="shared" si="181"/>
        <v>0</v>
      </c>
      <c r="BM610" s="104">
        <f t="shared" si="181"/>
        <v>0</v>
      </c>
      <c r="BN610" s="104">
        <f t="shared" si="181"/>
        <v>0</v>
      </c>
      <c r="BO610" s="104">
        <f t="shared" si="181"/>
        <v>0</v>
      </c>
      <c r="BP610" s="104">
        <f t="shared" si="181"/>
        <v>1.06581410364015e-14</v>
      </c>
      <c r="BQ610" s="104">
        <f t="shared" si="181"/>
        <v>1.06581410364015e-14</v>
      </c>
      <c r="BR610" s="104">
        <f t="shared" si="181"/>
        <v>0</v>
      </c>
      <c r="BS610" s="104">
        <f t="shared" si="181"/>
        <v>0</v>
      </c>
      <c r="BT610" s="104">
        <f t="shared" si="181"/>
        <v>0</v>
      </c>
      <c r="BU610" s="104">
        <f t="shared" si="181"/>
        <v>0</v>
      </c>
      <c r="BV610" s="104">
        <f t="shared" si="181"/>
        <v>0</v>
      </c>
      <c r="BW610" s="104">
        <f t="shared" si="181"/>
        <v>0</v>
      </c>
      <c r="BX610" s="104">
        <f t="shared" si="181"/>
        <v>0</v>
      </c>
      <c r="BY610" s="104">
        <f t="shared" si="181"/>
        <v>0</v>
      </c>
      <c r="BZ610" s="104">
        <f t="shared" si="181"/>
        <v>0</v>
      </c>
      <c r="CA610" s="104">
        <f t="shared" si="181"/>
        <v>0</v>
      </c>
      <c r="CB610" s="104">
        <f t="shared" si="181"/>
        <v>0</v>
      </c>
    </row>
    <row r="611" spans="4:36">
      <c r="D611" s="16" t="s">
        <v>860</v>
      </c>
      <c r="E611" s="16">
        <v>0</v>
      </c>
      <c r="F611" s="16">
        <v>0</v>
      </c>
      <c r="G611" s="16">
        <v>0</v>
      </c>
      <c r="H611" s="16">
        <v>0</v>
      </c>
      <c r="I611" s="16">
        <v>0</v>
      </c>
      <c r="J611" s="16">
        <v>0</v>
      </c>
      <c r="K611" s="16">
        <v>0</v>
      </c>
      <c r="L611" s="16">
        <v>0</v>
      </c>
      <c r="M611" s="16">
        <v>0</v>
      </c>
      <c r="N611" s="16">
        <v>0</v>
      </c>
      <c r="O611" s="16">
        <v>0</v>
      </c>
      <c r="P611" s="16">
        <v>0</v>
      </c>
      <c r="Q611" s="16">
        <v>0</v>
      </c>
      <c r="R611" s="16">
        <v>0</v>
      </c>
      <c r="S611" s="16">
        <v>0</v>
      </c>
      <c r="T611" s="16">
        <v>0</v>
      </c>
      <c r="U611" s="16">
        <v>0</v>
      </c>
      <c r="V611" s="16">
        <v>0</v>
      </c>
      <c r="W611" s="16">
        <v>0</v>
      </c>
      <c r="X611" s="16">
        <v>0</v>
      </c>
      <c r="Y611" s="16">
        <v>0</v>
      </c>
      <c r="Z611" s="16">
        <v>0</v>
      </c>
      <c r="AE611" s="103">
        <f t="shared" si="165"/>
        <v>0</v>
      </c>
      <c r="AF611" s="103">
        <f t="shared" si="166"/>
        <v>0</v>
      </c>
      <c r="AG611" s="103">
        <f t="shared" si="167"/>
        <v>0</v>
      </c>
      <c r="AH611" s="103">
        <f t="shared" si="168"/>
        <v>0</v>
      </c>
      <c r="AI611" s="103">
        <f t="shared" si="169"/>
        <v>0</v>
      </c>
      <c r="AJ611" s="103">
        <f t="shared" si="170"/>
        <v>0</v>
      </c>
    </row>
    <row r="612" spans="4:36">
      <c r="D612" s="16" t="s">
        <v>861</v>
      </c>
      <c r="E612" s="16">
        <v>0</v>
      </c>
      <c r="F612" s="16">
        <v>0</v>
      </c>
      <c r="G612" s="16">
        <v>0</v>
      </c>
      <c r="H612" s="16">
        <v>0</v>
      </c>
      <c r="I612" s="16">
        <v>0</v>
      </c>
      <c r="J612" s="16">
        <v>0</v>
      </c>
      <c r="K612" s="16">
        <v>0</v>
      </c>
      <c r="L612" s="16">
        <v>0</v>
      </c>
      <c r="M612" s="16">
        <v>0</v>
      </c>
      <c r="N612" s="16">
        <v>0</v>
      </c>
      <c r="O612" s="16">
        <v>0</v>
      </c>
      <c r="P612" s="16">
        <v>0</v>
      </c>
      <c r="Q612" s="16">
        <v>0</v>
      </c>
      <c r="R612" s="16">
        <v>0</v>
      </c>
      <c r="S612" s="16">
        <v>0</v>
      </c>
      <c r="T612" s="16">
        <v>0</v>
      </c>
      <c r="U612" s="16">
        <v>0</v>
      </c>
      <c r="V612" s="16">
        <v>0</v>
      </c>
      <c r="W612" s="16">
        <v>0</v>
      </c>
      <c r="X612" s="16">
        <v>0</v>
      </c>
      <c r="Y612" s="16">
        <v>0</v>
      </c>
      <c r="Z612" s="16">
        <v>0</v>
      </c>
      <c r="AE612" s="103">
        <f t="shared" si="165"/>
        <v>0</v>
      </c>
      <c r="AF612" s="103">
        <f t="shared" si="166"/>
        <v>0</v>
      </c>
      <c r="AG612" s="103">
        <f t="shared" si="167"/>
        <v>0</v>
      </c>
      <c r="AH612" s="103">
        <f t="shared" si="168"/>
        <v>0</v>
      </c>
      <c r="AI612" s="103">
        <f t="shared" si="169"/>
        <v>0</v>
      </c>
      <c r="AJ612" s="103">
        <f t="shared" si="170"/>
        <v>0</v>
      </c>
    </row>
    <row r="613" spans="4:36">
      <c r="D613" s="16" t="s">
        <v>862</v>
      </c>
      <c r="E613" s="16">
        <v>1408.0145</v>
      </c>
      <c r="F613" s="16">
        <v>1096.278</v>
      </c>
      <c r="G613" s="16">
        <v>1096.278</v>
      </c>
      <c r="H613" s="16">
        <v>0</v>
      </c>
      <c r="I613" s="16">
        <v>0</v>
      </c>
      <c r="J613" s="16">
        <v>0</v>
      </c>
      <c r="K613" s="16">
        <v>0</v>
      </c>
      <c r="L613" s="16">
        <v>0</v>
      </c>
      <c r="M613" s="16">
        <v>0</v>
      </c>
      <c r="N613" s="16">
        <v>60.5465</v>
      </c>
      <c r="O613" s="16">
        <v>60.5465</v>
      </c>
      <c r="P613" s="16">
        <v>0</v>
      </c>
      <c r="Q613" s="16">
        <v>0</v>
      </c>
      <c r="R613" s="16">
        <v>25.8929</v>
      </c>
      <c r="S613" s="16">
        <v>25.136</v>
      </c>
      <c r="T613" s="16">
        <v>0</v>
      </c>
      <c r="U613" s="16">
        <v>0.7569</v>
      </c>
      <c r="V613" s="16">
        <v>225.2971</v>
      </c>
      <c r="W613" s="16">
        <v>152.1357</v>
      </c>
      <c r="X613" s="16">
        <v>0</v>
      </c>
      <c r="Y613" s="16">
        <v>73.1614</v>
      </c>
      <c r="Z613" s="16">
        <v>0</v>
      </c>
      <c r="AE613" s="103">
        <f t="shared" si="165"/>
        <v>0</v>
      </c>
      <c r="AF613" s="103">
        <f t="shared" si="166"/>
        <v>0</v>
      </c>
      <c r="AG613" s="103">
        <f t="shared" si="167"/>
        <v>0</v>
      </c>
      <c r="AH613" s="103">
        <f t="shared" si="168"/>
        <v>0</v>
      </c>
      <c r="AI613" s="103">
        <f t="shared" si="169"/>
        <v>1.66533453693773e-15</v>
      </c>
      <c r="AJ613" s="103">
        <f t="shared" si="170"/>
        <v>0</v>
      </c>
    </row>
    <row r="614" spans="4:36">
      <c r="D614" s="16" t="s">
        <v>863</v>
      </c>
      <c r="E614" s="16">
        <v>0</v>
      </c>
      <c r="F614" s="16">
        <v>0</v>
      </c>
      <c r="G614" s="16">
        <v>0</v>
      </c>
      <c r="H614" s="16">
        <v>0</v>
      </c>
      <c r="I614" s="16">
        <v>0</v>
      </c>
      <c r="J614" s="16">
        <v>0</v>
      </c>
      <c r="K614" s="16">
        <v>0</v>
      </c>
      <c r="L614" s="16">
        <v>0</v>
      </c>
      <c r="M614" s="16">
        <v>0</v>
      </c>
      <c r="N614" s="16">
        <v>0</v>
      </c>
      <c r="O614" s="16">
        <v>0</v>
      </c>
      <c r="P614" s="16">
        <v>0</v>
      </c>
      <c r="Q614" s="16">
        <v>0</v>
      </c>
      <c r="R614" s="16">
        <v>0</v>
      </c>
      <c r="S614" s="16">
        <v>0</v>
      </c>
      <c r="T614" s="16">
        <v>0</v>
      </c>
      <c r="U614" s="16">
        <v>0</v>
      </c>
      <c r="V614" s="16">
        <v>0</v>
      </c>
      <c r="W614" s="16">
        <v>0</v>
      </c>
      <c r="X614" s="16">
        <v>0</v>
      </c>
      <c r="Y614" s="16">
        <v>0</v>
      </c>
      <c r="Z614" s="16">
        <v>0</v>
      </c>
      <c r="AE614" s="103">
        <f t="shared" si="165"/>
        <v>0</v>
      </c>
      <c r="AF614" s="103">
        <f t="shared" si="166"/>
        <v>0</v>
      </c>
      <c r="AG614" s="103">
        <f t="shared" si="167"/>
        <v>0</v>
      </c>
      <c r="AH614" s="103">
        <f t="shared" si="168"/>
        <v>0</v>
      </c>
      <c r="AI614" s="103">
        <f t="shared" si="169"/>
        <v>0</v>
      </c>
      <c r="AJ614" s="103">
        <f t="shared" si="170"/>
        <v>0</v>
      </c>
    </row>
    <row r="615" spans="4:36">
      <c r="D615" s="16" t="s">
        <v>864</v>
      </c>
      <c r="E615" s="16">
        <v>656.1347</v>
      </c>
      <c r="F615" s="16">
        <v>479.0351</v>
      </c>
      <c r="G615" s="16">
        <v>479.0351</v>
      </c>
      <c r="H615" s="16">
        <v>0</v>
      </c>
      <c r="I615" s="16">
        <v>7.1833</v>
      </c>
      <c r="J615" s="16">
        <v>0</v>
      </c>
      <c r="K615" s="16">
        <v>0</v>
      </c>
      <c r="L615" s="16">
        <v>0</v>
      </c>
      <c r="M615" s="16">
        <v>0</v>
      </c>
      <c r="N615" s="16">
        <v>57.2901</v>
      </c>
      <c r="O615" s="16">
        <v>57.2901</v>
      </c>
      <c r="P615" s="16">
        <v>0</v>
      </c>
      <c r="Q615" s="16">
        <v>6.7153</v>
      </c>
      <c r="R615" s="16">
        <v>7.9925</v>
      </c>
      <c r="S615" s="16">
        <v>7.907</v>
      </c>
      <c r="T615" s="16">
        <v>0</v>
      </c>
      <c r="U615" s="16">
        <v>0.0855</v>
      </c>
      <c r="V615" s="16">
        <v>97.9184</v>
      </c>
      <c r="W615" s="16">
        <v>95.9943</v>
      </c>
      <c r="X615" s="16">
        <v>0</v>
      </c>
      <c r="Y615" s="16">
        <v>1.9241</v>
      </c>
      <c r="Z615" s="16">
        <v>0</v>
      </c>
      <c r="AE615" s="103">
        <f t="shared" si="165"/>
        <v>-5.77315972805081e-14</v>
      </c>
      <c r="AF615" s="103">
        <f t="shared" si="166"/>
        <v>0</v>
      </c>
      <c r="AG615" s="103">
        <f t="shared" si="167"/>
        <v>0</v>
      </c>
      <c r="AH615" s="103">
        <f t="shared" si="168"/>
        <v>0</v>
      </c>
      <c r="AI615" s="103">
        <f t="shared" si="169"/>
        <v>-3.19189119579733e-16</v>
      </c>
      <c r="AJ615" s="103">
        <f t="shared" si="170"/>
        <v>9.99200722162641e-15</v>
      </c>
    </row>
    <row r="616" spans="3:58">
      <c r="C616" s="16" t="s">
        <v>865</v>
      </c>
      <c r="D616" s="16" t="s">
        <v>88</v>
      </c>
      <c r="E616" s="16">
        <v>0</v>
      </c>
      <c r="F616" s="16">
        <v>0</v>
      </c>
      <c r="G616" s="16">
        <v>0</v>
      </c>
      <c r="H616" s="16">
        <v>0</v>
      </c>
      <c r="I616" s="16">
        <v>0</v>
      </c>
      <c r="J616" s="16">
        <v>0</v>
      </c>
      <c r="K616" s="16">
        <v>0</v>
      </c>
      <c r="L616" s="16">
        <v>0</v>
      </c>
      <c r="M616" s="16">
        <v>0</v>
      </c>
      <c r="N616" s="16">
        <v>0</v>
      </c>
      <c r="O616" s="16">
        <v>0</v>
      </c>
      <c r="P616" s="16">
        <v>0</v>
      </c>
      <c r="Q616" s="16">
        <v>0</v>
      </c>
      <c r="R616" s="16">
        <v>0</v>
      </c>
      <c r="S616" s="16">
        <v>0</v>
      </c>
      <c r="T616" s="16">
        <v>0</v>
      </c>
      <c r="U616" s="16">
        <v>0</v>
      </c>
      <c r="V616" s="16">
        <v>0</v>
      </c>
      <c r="W616" s="16">
        <v>0</v>
      </c>
      <c r="X616" s="16">
        <v>0</v>
      </c>
      <c r="Y616" s="16">
        <v>0</v>
      </c>
      <c r="Z616" s="16">
        <v>0</v>
      </c>
      <c r="AE616" s="103">
        <f t="shared" si="165"/>
        <v>0</v>
      </c>
      <c r="AF616" s="103">
        <f t="shared" si="166"/>
        <v>0</v>
      </c>
      <c r="AG616" s="103">
        <f t="shared" si="167"/>
        <v>0</v>
      </c>
      <c r="AH616" s="103">
        <f t="shared" si="168"/>
        <v>0</v>
      </c>
      <c r="AI616" s="103">
        <f t="shared" si="169"/>
        <v>0</v>
      </c>
      <c r="AJ616" s="103">
        <f t="shared" si="170"/>
        <v>0</v>
      </c>
      <c r="AK616" s="16">
        <f t="shared" ref="AK616:BF616" si="182">E616-SUM(E617:E621)</f>
        <v>0</v>
      </c>
      <c r="AL616" s="16">
        <f t="shared" si="182"/>
        <v>0</v>
      </c>
      <c r="AM616" s="16">
        <f t="shared" si="182"/>
        <v>0</v>
      </c>
      <c r="AN616" s="16">
        <f t="shared" si="182"/>
        <v>0</v>
      </c>
      <c r="AO616" s="16">
        <f t="shared" si="182"/>
        <v>0</v>
      </c>
      <c r="AP616" s="16">
        <f t="shared" si="182"/>
        <v>0</v>
      </c>
      <c r="AQ616" s="16">
        <f t="shared" si="182"/>
        <v>0</v>
      </c>
      <c r="AR616" s="16">
        <f t="shared" si="182"/>
        <v>0</v>
      </c>
      <c r="AS616" s="16">
        <f t="shared" si="182"/>
        <v>0</v>
      </c>
      <c r="AT616" s="16">
        <f t="shared" si="182"/>
        <v>0</v>
      </c>
      <c r="AU616" s="16">
        <f t="shared" si="182"/>
        <v>0</v>
      </c>
      <c r="AV616" s="16">
        <f t="shared" si="182"/>
        <v>0</v>
      </c>
      <c r="AW616" s="16">
        <f t="shared" si="182"/>
        <v>0</v>
      </c>
      <c r="AX616" s="16">
        <f t="shared" si="182"/>
        <v>0</v>
      </c>
      <c r="AY616" s="16">
        <f t="shared" si="182"/>
        <v>0</v>
      </c>
      <c r="AZ616" s="16">
        <f t="shared" si="182"/>
        <v>0</v>
      </c>
      <c r="BA616" s="16">
        <f t="shared" si="182"/>
        <v>0</v>
      </c>
      <c r="BB616" s="16">
        <f t="shared" si="182"/>
        <v>0</v>
      </c>
      <c r="BC616" s="16">
        <f t="shared" si="182"/>
        <v>0</v>
      </c>
      <c r="BD616" s="16">
        <f t="shared" si="182"/>
        <v>0</v>
      </c>
      <c r="BE616" s="16">
        <f t="shared" si="182"/>
        <v>0</v>
      </c>
      <c r="BF616" s="16">
        <f t="shared" si="182"/>
        <v>0</v>
      </c>
    </row>
    <row r="617" spans="4:36">
      <c r="D617" s="16" t="s">
        <v>860</v>
      </c>
      <c r="E617" s="16">
        <v>0</v>
      </c>
      <c r="F617" s="16">
        <v>0</v>
      </c>
      <c r="G617" s="16">
        <v>0</v>
      </c>
      <c r="H617" s="16">
        <v>0</v>
      </c>
      <c r="I617" s="16">
        <v>0</v>
      </c>
      <c r="J617" s="16">
        <v>0</v>
      </c>
      <c r="K617" s="16">
        <v>0</v>
      </c>
      <c r="L617" s="16">
        <v>0</v>
      </c>
      <c r="M617" s="16">
        <v>0</v>
      </c>
      <c r="N617" s="16">
        <v>0</v>
      </c>
      <c r="O617" s="16">
        <v>0</v>
      </c>
      <c r="P617" s="16">
        <v>0</v>
      </c>
      <c r="Q617" s="16">
        <v>0</v>
      </c>
      <c r="R617" s="16">
        <v>0</v>
      </c>
      <c r="S617" s="16">
        <v>0</v>
      </c>
      <c r="T617" s="16">
        <v>0</v>
      </c>
      <c r="U617" s="16">
        <v>0</v>
      </c>
      <c r="V617" s="16">
        <v>0</v>
      </c>
      <c r="W617" s="16">
        <v>0</v>
      </c>
      <c r="X617" s="16">
        <v>0</v>
      </c>
      <c r="Y617" s="16">
        <v>0</v>
      </c>
      <c r="Z617" s="16">
        <v>0</v>
      </c>
      <c r="AE617" s="103">
        <f t="shared" si="165"/>
        <v>0</v>
      </c>
      <c r="AF617" s="103">
        <f t="shared" si="166"/>
        <v>0</v>
      </c>
      <c r="AG617" s="103">
        <f t="shared" si="167"/>
        <v>0</v>
      </c>
      <c r="AH617" s="103">
        <f t="shared" si="168"/>
        <v>0</v>
      </c>
      <c r="AI617" s="103">
        <f t="shared" si="169"/>
        <v>0</v>
      </c>
      <c r="AJ617" s="103">
        <f t="shared" si="170"/>
        <v>0</v>
      </c>
    </row>
    <row r="618" spans="4:36">
      <c r="D618" s="16" t="s">
        <v>861</v>
      </c>
      <c r="E618" s="16">
        <v>0</v>
      </c>
      <c r="F618" s="16">
        <v>0</v>
      </c>
      <c r="G618" s="16">
        <v>0</v>
      </c>
      <c r="H618" s="16">
        <v>0</v>
      </c>
      <c r="I618" s="16">
        <v>0</v>
      </c>
      <c r="J618" s="16">
        <v>0</v>
      </c>
      <c r="K618" s="16">
        <v>0</v>
      </c>
      <c r="L618" s="16">
        <v>0</v>
      </c>
      <c r="M618" s="16">
        <v>0</v>
      </c>
      <c r="N618" s="16">
        <v>0</v>
      </c>
      <c r="O618" s="16">
        <v>0</v>
      </c>
      <c r="P618" s="16">
        <v>0</v>
      </c>
      <c r="Q618" s="16">
        <v>0</v>
      </c>
      <c r="R618" s="16">
        <v>0</v>
      </c>
      <c r="S618" s="16">
        <v>0</v>
      </c>
      <c r="T618" s="16">
        <v>0</v>
      </c>
      <c r="U618" s="16">
        <v>0</v>
      </c>
      <c r="V618" s="16">
        <v>0</v>
      </c>
      <c r="W618" s="16">
        <v>0</v>
      </c>
      <c r="X618" s="16">
        <v>0</v>
      </c>
      <c r="Y618" s="16">
        <v>0</v>
      </c>
      <c r="Z618" s="16">
        <v>0</v>
      </c>
      <c r="AE618" s="103">
        <f t="shared" si="165"/>
        <v>0</v>
      </c>
      <c r="AF618" s="103">
        <f t="shared" si="166"/>
        <v>0</v>
      </c>
      <c r="AG618" s="103">
        <f t="shared" si="167"/>
        <v>0</v>
      </c>
      <c r="AH618" s="103">
        <f t="shared" si="168"/>
        <v>0</v>
      </c>
      <c r="AI618" s="103">
        <f t="shared" si="169"/>
        <v>0</v>
      </c>
      <c r="AJ618" s="103">
        <f t="shared" si="170"/>
        <v>0</v>
      </c>
    </row>
    <row r="619" spans="4:36">
      <c r="D619" s="16" t="s">
        <v>862</v>
      </c>
      <c r="E619" s="16">
        <v>0</v>
      </c>
      <c r="F619" s="16">
        <v>0</v>
      </c>
      <c r="G619" s="16">
        <v>0</v>
      </c>
      <c r="H619" s="16">
        <v>0</v>
      </c>
      <c r="I619" s="16">
        <v>0</v>
      </c>
      <c r="J619" s="16">
        <v>0</v>
      </c>
      <c r="K619" s="16">
        <v>0</v>
      </c>
      <c r="L619" s="16">
        <v>0</v>
      </c>
      <c r="M619" s="16">
        <v>0</v>
      </c>
      <c r="N619" s="16">
        <v>0</v>
      </c>
      <c r="O619" s="16">
        <v>0</v>
      </c>
      <c r="P619" s="16">
        <v>0</v>
      </c>
      <c r="Q619" s="16">
        <v>0</v>
      </c>
      <c r="R619" s="16">
        <v>0</v>
      </c>
      <c r="S619" s="16">
        <v>0</v>
      </c>
      <c r="T619" s="16">
        <v>0</v>
      </c>
      <c r="U619" s="16">
        <v>0</v>
      </c>
      <c r="V619" s="16">
        <v>0</v>
      </c>
      <c r="W619" s="16">
        <v>0</v>
      </c>
      <c r="X619" s="16">
        <v>0</v>
      </c>
      <c r="Y619" s="16">
        <v>0</v>
      </c>
      <c r="Z619" s="16">
        <v>0</v>
      </c>
      <c r="AE619" s="103">
        <f t="shared" si="165"/>
        <v>0</v>
      </c>
      <c r="AF619" s="103">
        <f t="shared" si="166"/>
        <v>0</v>
      </c>
      <c r="AG619" s="103">
        <f t="shared" si="167"/>
        <v>0</v>
      </c>
      <c r="AH619" s="103">
        <f t="shared" si="168"/>
        <v>0</v>
      </c>
      <c r="AI619" s="103">
        <f t="shared" si="169"/>
        <v>0</v>
      </c>
      <c r="AJ619" s="103">
        <f t="shared" si="170"/>
        <v>0</v>
      </c>
    </row>
    <row r="620" spans="4:36">
      <c r="D620" s="16" t="s">
        <v>863</v>
      </c>
      <c r="E620" s="16">
        <v>0</v>
      </c>
      <c r="F620" s="16">
        <v>0</v>
      </c>
      <c r="G620" s="16">
        <v>0</v>
      </c>
      <c r="H620" s="16">
        <v>0</v>
      </c>
      <c r="I620" s="16">
        <v>0</v>
      </c>
      <c r="J620" s="16">
        <v>0</v>
      </c>
      <c r="K620" s="16">
        <v>0</v>
      </c>
      <c r="L620" s="16">
        <v>0</v>
      </c>
      <c r="M620" s="16">
        <v>0</v>
      </c>
      <c r="N620" s="16">
        <v>0</v>
      </c>
      <c r="O620" s="16">
        <v>0</v>
      </c>
      <c r="P620" s="16">
        <v>0</v>
      </c>
      <c r="Q620" s="16">
        <v>0</v>
      </c>
      <c r="R620" s="16">
        <v>0</v>
      </c>
      <c r="S620" s="16">
        <v>0</v>
      </c>
      <c r="T620" s="16">
        <v>0</v>
      </c>
      <c r="U620" s="16">
        <v>0</v>
      </c>
      <c r="V620" s="16">
        <v>0</v>
      </c>
      <c r="W620" s="16">
        <v>0</v>
      </c>
      <c r="X620" s="16">
        <v>0</v>
      </c>
      <c r="Y620" s="16">
        <v>0</v>
      </c>
      <c r="Z620" s="16">
        <v>0</v>
      </c>
      <c r="AE620" s="103">
        <f t="shared" si="165"/>
        <v>0</v>
      </c>
      <c r="AF620" s="103">
        <f t="shared" si="166"/>
        <v>0</v>
      </c>
      <c r="AG620" s="103">
        <f t="shared" si="167"/>
        <v>0</v>
      </c>
      <c r="AH620" s="103">
        <f t="shared" si="168"/>
        <v>0</v>
      </c>
      <c r="AI620" s="103">
        <f t="shared" si="169"/>
        <v>0</v>
      </c>
      <c r="AJ620" s="103">
        <f t="shared" si="170"/>
        <v>0</v>
      </c>
    </row>
    <row r="621" spans="4:36">
      <c r="D621" s="16" t="s">
        <v>864</v>
      </c>
      <c r="E621" s="16">
        <v>0</v>
      </c>
      <c r="F621" s="16">
        <v>0</v>
      </c>
      <c r="G621" s="16">
        <v>0</v>
      </c>
      <c r="H621" s="16">
        <v>0</v>
      </c>
      <c r="I621" s="16">
        <v>0</v>
      </c>
      <c r="J621" s="16">
        <v>0</v>
      </c>
      <c r="K621" s="16">
        <v>0</v>
      </c>
      <c r="L621" s="16">
        <v>0</v>
      </c>
      <c r="M621" s="16">
        <v>0</v>
      </c>
      <c r="N621" s="16">
        <v>0</v>
      </c>
      <c r="O621" s="16">
        <v>0</v>
      </c>
      <c r="P621" s="16">
        <v>0</v>
      </c>
      <c r="Q621" s="16">
        <v>0</v>
      </c>
      <c r="R621" s="16">
        <v>0</v>
      </c>
      <c r="S621" s="16">
        <v>0</v>
      </c>
      <c r="T621" s="16">
        <v>0</v>
      </c>
      <c r="U621" s="16">
        <v>0</v>
      </c>
      <c r="V621" s="16">
        <v>0</v>
      </c>
      <c r="W621" s="16">
        <v>0</v>
      </c>
      <c r="X621" s="16">
        <v>0</v>
      </c>
      <c r="Y621" s="16">
        <v>0</v>
      </c>
      <c r="Z621" s="16">
        <v>0</v>
      </c>
      <c r="AE621" s="103">
        <f t="shared" ref="AE621:AE684" si="183">E621-F621-I621-J621-N621-R621-V621-Z621-Q621</f>
        <v>0</v>
      </c>
      <c r="AF621" s="103">
        <f t="shared" ref="AF621:AF684" si="184">F621-G621-H621</f>
        <v>0</v>
      </c>
      <c r="AG621" s="103">
        <f t="shared" ref="AG621:AG684" si="185">J621-K621-L621-M621</f>
        <v>0</v>
      </c>
      <c r="AH621" s="103">
        <f t="shared" ref="AH621:AH684" si="186">N621-O621-P621</f>
        <v>0</v>
      </c>
      <c r="AI621" s="103">
        <f t="shared" ref="AI621:AI684" si="187">R621-S621-T621-U621</f>
        <v>0</v>
      </c>
      <c r="AJ621" s="103">
        <f t="shared" ref="AJ621:AJ684" si="188">V621-W621-X621-Y621</f>
        <v>0</v>
      </c>
    </row>
    <row r="622" spans="3:58">
      <c r="C622" s="16" t="s">
        <v>866</v>
      </c>
      <c r="D622" s="16" t="s">
        <v>88</v>
      </c>
      <c r="E622" s="16">
        <v>1693.9728</v>
      </c>
      <c r="F622" s="16">
        <v>1341.1184</v>
      </c>
      <c r="G622" s="16">
        <v>1341.1184</v>
      </c>
      <c r="H622" s="16">
        <v>0</v>
      </c>
      <c r="I622" s="16">
        <v>7.1833</v>
      </c>
      <c r="J622" s="16">
        <v>0</v>
      </c>
      <c r="K622" s="16">
        <v>0</v>
      </c>
      <c r="L622" s="16">
        <v>0</v>
      </c>
      <c r="M622" s="16">
        <v>0</v>
      </c>
      <c r="N622" s="16">
        <v>106.2588</v>
      </c>
      <c r="O622" s="16">
        <v>106.2588</v>
      </c>
      <c r="P622" s="16">
        <v>0</v>
      </c>
      <c r="Q622" s="16">
        <v>6.7153</v>
      </c>
      <c r="R622" s="16">
        <v>26.4739</v>
      </c>
      <c r="S622" s="16">
        <v>25.717</v>
      </c>
      <c r="T622" s="16">
        <v>0</v>
      </c>
      <c r="U622" s="16">
        <v>0.7569</v>
      </c>
      <c r="V622" s="16">
        <v>206.2231</v>
      </c>
      <c r="W622" s="16">
        <v>152.6097</v>
      </c>
      <c r="X622" s="16">
        <v>0</v>
      </c>
      <c r="Y622" s="16">
        <v>53.6134</v>
      </c>
      <c r="Z622" s="16">
        <v>0</v>
      </c>
      <c r="AE622" s="103">
        <f t="shared" si="183"/>
        <v>-4.35207425653061e-14</v>
      </c>
      <c r="AF622" s="103">
        <f t="shared" si="184"/>
        <v>0</v>
      </c>
      <c r="AG622" s="103">
        <f t="shared" si="185"/>
        <v>0</v>
      </c>
      <c r="AH622" s="103">
        <f t="shared" si="186"/>
        <v>0</v>
      </c>
      <c r="AI622" s="103">
        <f t="shared" si="187"/>
        <v>1.66533453693773e-15</v>
      </c>
      <c r="AJ622" s="103">
        <f t="shared" si="188"/>
        <v>0</v>
      </c>
      <c r="AK622" s="16">
        <f t="shared" ref="AK622:BF622" si="189">E622-SUM(E623:E627)</f>
        <v>0</v>
      </c>
      <c r="AL622" s="16">
        <f t="shared" si="189"/>
        <v>0</v>
      </c>
      <c r="AM622" s="16">
        <f t="shared" si="189"/>
        <v>0</v>
      </c>
      <c r="AN622" s="16">
        <f t="shared" si="189"/>
        <v>0</v>
      </c>
      <c r="AO622" s="16">
        <f t="shared" si="189"/>
        <v>0</v>
      </c>
      <c r="AP622" s="16">
        <f t="shared" si="189"/>
        <v>0</v>
      </c>
      <c r="AQ622" s="16">
        <f t="shared" si="189"/>
        <v>0</v>
      </c>
      <c r="AR622" s="16">
        <f t="shared" si="189"/>
        <v>0</v>
      </c>
      <c r="AS622" s="16">
        <f t="shared" si="189"/>
        <v>0</v>
      </c>
      <c r="AT622" s="16">
        <f t="shared" si="189"/>
        <v>0</v>
      </c>
      <c r="AU622" s="16">
        <f t="shared" si="189"/>
        <v>0</v>
      </c>
      <c r="AV622" s="16">
        <f t="shared" si="189"/>
        <v>0</v>
      </c>
      <c r="AW622" s="16">
        <f t="shared" si="189"/>
        <v>0</v>
      </c>
      <c r="AX622" s="16">
        <f t="shared" si="189"/>
        <v>0</v>
      </c>
      <c r="AY622" s="16">
        <f t="shared" si="189"/>
        <v>0</v>
      </c>
      <c r="AZ622" s="16">
        <f t="shared" si="189"/>
        <v>0</v>
      </c>
      <c r="BA622" s="16">
        <f t="shared" si="189"/>
        <v>0</v>
      </c>
      <c r="BB622" s="16">
        <f t="shared" si="189"/>
        <v>0</v>
      </c>
      <c r="BC622" s="16">
        <f t="shared" si="189"/>
        <v>0</v>
      </c>
      <c r="BD622" s="16">
        <f t="shared" si="189"/>
        <v>0</v>
      </c>
      <c r="BE622" s="16">
        <f t="shared" si="189"/>
        <v>0</v>
      </c>
      <c r="BF622" s="16">
        <f t="shared" si="189"/>
        <v>0</v>
      </c>
    </row>
    <row r="623" spans="4:36">
      <c r="D623" s="16" t="s">
        <v>860</v>
      </c>
      <c r="E623" s="16">
        <v>0</v>
      </c>
      <c r="F623" s="16">
        <v>0</v>
      </c>
      <c r="G623" s="16">
        <v>0</v>
      </c>
      <c r="H623" s="16">
        <v>0</v>
      </c>
      <c r="I623" s="16">
        <v>0</v>
      </c>
      <c r="J623" s="16">
        <v>0</v>
      </c>
      <c r="K623" s="16">
        <v>0</v>
      </c>
      <c r="L623" s="16">
        <v>0</v>
      </c>
      <c r="M623" s="16">
        <v>0</v>
      </c>
      <c r="N623" s="16">
        <v>0</v>
      </c>
      <c r="O623" s="16">
        <v>0</v>
      </c>
      <c r="P623" s="16">
        <v>0</v>
      </c>
      <c r="Q623" s="16">
        <v>0</v>
      </c>
      <c r="R623" s="16">
        <v>0</v>
      </c>
      <c r="S623" s="16">
        <v>0</v>
      </c>
      <c r="T623" s="16">
        <v>0</v>
      </c>
      <c r="U623" s="16">
        <v>0</v>
      </c>
      <c r="V623" s="16">
        <v>0</v>
      </c>
      <c r="W623" s="16">
        <v>0</v>
      </c>
      <c r="X623" s="16">
        <v>0</v>
      </c>
      <c r="Y623" s="16">
        <v>0</v>
      </c>
      <c r="Z623" s="16">
        <v>0</v>
      </c>
      <c r="AE623" s="103">
        <f t="shared" si="183"/>
        <v>0</v>
      </c>
      <c r="AF623" s="103">
        <f t="shared" si="184"/>
        <v>0</v>
      </c>
      <c r="AG623" s="103">
        <f t="shared" si="185"/>
        <v>0</v>
      </c>
      <c r="AH623" s="103">
        <f t="shared" si="186"/>
        <v>0</v>
      </c>
      <c r="AI623" s="103">
        <f t="shared" si="187"/>
        <v>0</v>
      </c>
      <c r="AJ623" s="103">
        <f t="shared" si="188"/>
        <v>0</v>
      </c>
    </row>
    <row r="624" spans="4:36">
      <c r="D624" s="16" t="s">
        <v>861</v>
      </c>
      <c r="E624" s="16">
        <v>0</v>
      </c>
      <c r="F624" s="16">
        <v>0</v>
      </c>
      <c r="G624" s="16">
        <v>0</v>
      </c>
      <c r="H624" s="16">
        <v>0</v>
      </c>
      <c r="I624" s="16">
        <v>0</v>
      </c>
      <c r="J624" s="16">
        <v>0</v>
      </c>
      <c r="K624" s="16">
        <v>0</v>
      </c>
      <c r="L624" s="16">
        <v>0</v>
      </c>
      <c r="M624" s="16">
        <v>0</v>
      </c>
      <c r="N624" s="16">
        <v>0</v>
      </c>
      <c r="O624" s="16">
        <v>0</v>
      </c>
      <c r="P624" s="16">
        <v>0</v>
      </c>
      <c r="Q624" s="16">
        <v>0</v>
      </c>
      <c r="R624" s="16">
        <v>0</v>
      </c>
      <c r="S624" s="16">
        <v>0</v>
      </c>
      <c r="T624" s="16">
        <v>0</v>
      </c>
      <c r="U624" s="16">
        <v>0</v>
      </c>
      <c r="V624" s="16">
        <v>0</v>
      </c>
      <c r="W624" s="16">
        <v>0</v>
      </c>
      <c r="X624" s="16">
        <v>0</v>
      </c>
      <c r="Y624" s="16">
        <v>0</v>
      </c>
      <c r="Z624" s="16">
        <v>0</v>
      </c>
      <c r="AE624" s="103">
        <f t="shared" si="183"/>
        <v>0</v>
      </c>
      <c r="AF624" s="103">
        <f t="shared" si="184"/>
        <v>0</v>
      </c>
      <c r="AG624" s="103">
        <f t="shared" si="185"/>
        <v>0</v>
      </c>
      <c r="AH624" s="103">
        <f t="shared" si="186"/>
        <v>0</v>
      </c>
      <c r="AI624" s="103">
        <f t="shared" si="187"/>
        <v>0</v>
      </c>
      <c r="AJ624" s="103">
        <f t="shared" si="188"/>
        <v>0</v>
      </c>
    </row>
    <row r="625" spans="4:36">
      <c r="D625" s="16" t="s">
        <v>862</v>
      </c>
      <c r="E625" s="16">
        <v>1184.6536</v>
      </c>
      <c r="F625" s="16">
        <v>915.2953</v>
      </c>
      <c r="G625" s="16">
        <v>915.2953</v>
      </c>
      <c r="H625" s="16">
        <v>0</v>
      </c>
      <c r="I625" s="16">
        <v>0</v>
      </c>
      <c r="J625" s="16">
        <v>0</v>
      </c>
      <c r="K625" s="16">
        <v>0</v>
      </c>
      <c r="L625" s="16">
        <v>0</v>
      </c>
      <c r="M625" s="16">
        <v>0</v>
      </c>
      <c r="N625" s="16">
        <v>60.5465</v>
      </c>
      <c r="O625" s="16">
        <v>60.5465</v>
      </c>
      <c r="P625" s="16">
        <v>0</v>
      </c>
      <c r="Q625" s="16">
        <v>0</v>
      </c>
      <c r="R625" s="16">
        <v>18.5669</v>
      </c>
      <c r="S625" s="16">
        <v>17.81</v>
      </c>
      <c r="T625" s="16">
        <v>0</v>
      </c>
      <c r="U625" s="16">
        <v>0.7569</v>
      </c>
      <c r="V625" s="16">
        <v>190.2449</v>
      </c>
      <c r="W625" s="16">
        <v>137.844</v>
      </c>
      <c r="X625" s="16">
        <v>0</v>
      </c>
      <c r="Y625" s="16">
        <v>52.4009</v>
      </c>
      <c r="Z625" s="16">
        <v>0</v>
      </c>
      <c r="AE625" s="103">
        <f t="shared" si="183"/>
        <v>0</v>
      </c>
      <c r="AF625" s="103">
        <f t="shared" si="184"/>
        <v>0</v>
      </c>
      <c r="AG625" s="103">
        <f t="shared" si="185"/>
        <v>0</v>
      </c>
      <c r="AH625" s="103">
        <f t="shared" si="186"/>
        <v>0</v>
      </c>
      <c r="AI625" s="103">
        <f t="shared" si="187"/>
        <v>1.66533453693773e-15</v>
      </c>
      <c r="AJ625" s="103">
        <f t="shared" si="188"/>
        <v>0</v>
      </c>
    </row>
    <row r="626" spans="4:36">
      <c r="D626" s="16" t="s">
        <v>863</v>
      </c>
      <c r="E626" s="16">
        <v>0</v>
      </c>
      <c r="F626" s="16">
        <v>0</v>
      </c>
      <c r="G626" s="16">
        <v>0</v>
      </c>
      <c r="H626" s="16">
        <v>0</v>
      </c>
      <c r="I626" s="16">
        <v>0</v>
      </c>
      <c r="J626" s="16">
        <v>0</v>
      </c>
      <c r="K626" s="16">
        <v>0</v>
      </c>
      <c r="L626" s="16">
        <v>0</v>
      </c>
      <c r="M626" s="16">
        <v>0</v>
      </c>
      <c r="N626" s="16">
        <v>0</v>
      </c>
      <c r="O626" s="16">
        <v>0</v>
      </c>
      <c r="P626" s="16">
        <v>0</v>
      </c>
      <c r="Q626" s="16">
        <v>0</v>
      </c>
      <c r="R626" s="16">
        <v>0</v>
      </c>
      <c r="S626" s="16">
        <v>0</v>
      </c>
      <c r="T626" s="16">
        <v>0</v>
      </c>
      <c r="U626" s="16">
        <v>0</v>
      </c>
      <c r="V626" s="16">
        <v>0</v>
      </c>
      <c r="W626" s="16">
        <v>0</v>
      </c>
      <c r="X626" s="16">
        <v>0</v>
      </c>
      <c r="Y626" s="16">
        <v>0</v>
      </c>
      <c r="Z626" s="16">
        <v>0</v>
      </c>
      <c r="AE626" s="103">
        <f t="shared" si="183"/>
        <v>0</v>
      </c>
      <c r="AF626" s="103">
        <f t="shared" si="184"/>
        <v>0</v>
      </c>
      <c r="AG626" s="103">
        <f t="shared" si="185"/>
        <v>0</v>
      </c>
      <c r="AH626" s="103">
        <f t="shared" si="186"/>
        <v>0</v>
      </c>
      <c r="AI626" s="103">
        <f t="shared" si="187"/>
        <v>0</v>
      </c>
      <c r="AJ626" s="103">
        <f t="shared" si="188"/>
        <v>0</v>
      </c>
    </row>
    <row r="627" spans="4:36">
      <c r="D627" s="16" t="s">
        <v>864</v>
      </c>
      <c r="E627" s="16">
        <v>509.3192</v>
      </c>
      <c r="F627" s="16">
        <v>425.8231</v>
      </c>
      <c r="G627" s="16">
        <v>425.8231</v>
      </c>
      <c r="H627" s="16">
        <v>0</v>
      </c>
      <c r="I627" s="16">
        <v>7.1833</v>
      </c>
      <c r="J627" s="16">
        <v>0</v>
      </c>
      <c r="K627" s="16">
        <v>0</v>
      </c>
      <c r="L627" s="16">
        <v>0</v>
      </c>
      <c r="M627" s="16">
        <v>0</v>
      </c>
      <c r="N627" s="16">
        <v>45.7123</v>
      </c>
      <c r="O627" s="16">
        <v>45.7123</v>
      </c>
      <c r="P627" s="16">
        <v>0</v>
      </c>
      <c r="Q627" s="16">
        <v>6.7153</v>
      </c>
      <c r="R627" s="16">
        <v>7.907</v>
      </c>
      <c r="S627" s="16">
        <v>7.907</v>
      </c>
      <c r="T627" s="16">
        <v>0</v>
      </c>
      <c r="U627" s="16">
        <v>0</v>
      </c>
      <c r="V627" s="16">
        <v>15.9782</v>
      </c>
      <c r="W627" s="16">
        <v>14.7657</v>
      </c>
      <c r="X627" s="16">
        <v>0</v>
      </c>
      <c r="Y627" s="16">
        <v>1.2125</v>
      </c>
      <c r="Z627" s="16">
        <v>0</v>
      </c>
      <c r="AE627" s="103">
        <f t="shared" si="183"/>
        <v>1.15463194561016e-14</v>
      </c>
      <c r="AF627" s="103">
        <f t="shared" si="184"/>
        <v>0</v>
      </c>
      <c r="AG627" s="103">
        <f t="shared" si="185"/>
        <v>0</v>
      </c>
      <c r="AH627" s="103">
        <f t="shared" si="186"/>
        <v>0</v>
      </c>
      <c r="AI627" s="103">
        <f t="shared" si="187"/>
        <v>0</v>
      </c>
      <c r="AJ627" s="103">
        <f t="shared" si="188"/>
        <v>0</v>
      </c>
    </row>
    <row r="628" spans="3:58">
      <c r="C628" s="16" t="s">
        <v>867</v>
      </c>
      <c r="D628" s="16" t="s">
        <v>88</v>
      </c>
      <c r="E628" s="16">
        <v>370.1764</v>
      </c>
      <c r="F628" s="16">
        <v>234.1947</v>
      </c>
      <c r="G628" s="16">
        <v>234.1947</v>
      </c>
      <c r="H628" s="16">
        <v>0</v>
      </c>
      <c r="I628" s="16">
        <v>0</v>
      </c>
      <c r="J628" s="16">
        <v>0</v>
      </c>
      <c r="K628" s="16">
        <v>0</v>
      </c>
      <c r="L628" s="16">
        <v>0</v>
      </c>
      <c r="M628" s="16">
        <v>0</v>
      </c>
      <c r="N628" s="16">
        <v>11.5778</v>
      </c>
      <c r="O628" s="16">
        <v>11.5778</v>
      </c>
      <c r="P628" s="16">
        <v>0</v>
      </c>
      <c r="Q628" s="16">
        <v>0</v>
      </c>
      <c r="R628" s="16">
        <v>7.4115</v>
      </c>
      <c r="S628" s="16">
        <v>7.326</v>
      </c>
      <c r="T628" s="16">
        <v>0</v>
      </c>
      <c r="U628" s="16">
        <v>0.0855</v>
      </c>
      <c r="V628" s="16">
        <v>116.9924</v>
      </c>
      <c r="W628" s="16">
        <v>95.5203</v>
      </c>
      <c r="X628" s="16">
        <v>0</v>
      </c>
      <c r="Y628" s="16">
        <v>21.4721</v>
      </c>
      <c r="Z628" s="16">
        <v>0</v>
      </c>
      <c r="AE628" s="103">
        <f t="shared" si="183"/>
        <v>0</v>
      </c>
      <c r="AF628" s="103">
        <f t="shared" si="184"/>
        <v>0</v>
      </c>
      <c r="AG628" s="103">
        <f t="shared" si="185"/>
        <v>0</v>
      </c>
      <c r="AH628" s="103">
        <f t="shared" si="186"/>
        <v>0</v>
      </c>
      <c r="AI628" s="103">
        <f t="shared" si="187"/>
        <v>5.68989300120393e-16</v>
      </c>
      <c r="AJ628" s="103">
        <f t="shared" si="188"/>
        <v>0</v>
      </c>
      <c r="AK628" s="16">
        <f t="shared" ref="AK628:BF628" si="190">E628-SUM(E629:E633)</f>
        <v>0</v>
      </c>
      <c r="AL628" s="16">
        <f t="shared" si="190"/>
        <v>0</v>
      </c>
      <c r="AM628" s="16">
        <f t="shared" si="190"/>
        <v>0</v>
      </c>
      <c r="AN628" s="16">
        <f t="shared" si="190"/>
        <v>0</v>
      </c>
      <c r="AO628" s="16">
        <f t="shared" si="190"/>
        <v>0</v>
      </c>
      <c r="AP628" s="16">
        <f t="shared" si="190"/>
        <v>0</v>
      </c>
      <c r="AQ628" s="16">
        <f t="shared" si="190"/>
        <v>0</v>
      </c>
      <c r="AR628" s="16">
        <f t="shared" si="190"/>
        <v>0</v>
      </c>
      <c r="AS628" s="16">
        <f t="shared" si="190"/>
        <v>0</v>
      </c>
      <c r="AT628" s="16">
        <f t="shared" si="190"/>
        <v>0</v>
      </c>
      <c r="AU628" s="16">
        <f t="shared" si="190"/>
        <v>0</v>
      </c>
      <c r="AV628" s="16">
        <f t="shared" si="190"/>
        <v>0</v>
      </c>
      <c r="AW628" s="16">
        <f t="shared" si="190"/>
        <v>0</v>
      </c>
      <c r="AX628" s="16">
        <f t="shared" si="190"/>
        <v>0</v>
      </c>
      <c r="AY628" s="16">
        <f t="shared" si="190"/>
        <v>0</v>
      </c>
      <c r="AZ628" s="16">
        <f t="shared" si="190"/>
        <v>0</v>
      </c>
      <c r="BA628" s="16">
        <f t="shared" si="190"/>
        <v>0</v>
      </c>
      <c r="BB628" s="16">
        <f t="shared" si="190"/>
        <v>0</v>
      </c>
      <c r="BC628" s="16">
        <f t="shared" si="190"/>
        <v>0</v>
      </c>
      <c r="BD628" s="16">
        <f t="shared" si="190"/>
        <v>0</v>
      </c>
      <c r="BE628" s="16">
        <f t="shared" si="190"/>
        <v>0</v>
      </c>
      <c r="BF628" s="16">
        <f t="shared" si="190"/>
        <v>0</v>
      </c>
    </row>
    <row r="629" spans="4:36">
      <c r="D629" s="16" t="s">
        <v>860</v>
      </c>
      <c r="E629" s="16">
        <v>0</v>
      </c>
      <c r="F629" s="16">
        <v>0</v>
      </c>
      <c r="G629" s="16">
        <v>0</v>
      </c>
      <c r="H629" s="16">
        <v>0</v>
      </c>
      <c r="I629" s="16">
        <v>0</v>
      </c>
      <c r="J629" s="16">
        <v>0</v>
      </c>
      <c r="K629" s="16">
        <v>0</v>
      </c>
      <c r="L629" s="16">
        <v>0</v>
      </c>
      <c r="M629" s="16">
        <v>0</v>
      </c>
      <c r="N629" s="16">
        <v>0</v>
      </c>
      <c r="O629" s="16">
        <v>0</v>
      </c>
      <c r="P629" s="16">
        <v>0</v>
      </c>
      <c r="Q629" s="16">
        <v>0</v>
      </c>
      <c r="R629" s="16">
        <v>0</v>
      </c>
      <c r="S629" s="16">
        <v>0</v>
      </c>
      <c r="T629" s="16">
        <v>0</v>
      </c>
      <c r="U629" s="16">
        <v>0</v>
      </c>
      <c r="V629" s="16">
        <v>0</v>
      </c>
      <c r="W629" s="16">
        <v>0</v>
      </c>
      <c r="X629" s="16">
        <v>0</v>
      </c>
      <c r="Y629" s="16">
        <v>0</v>
      </c>
      <c r="Z629" s="16">
        <v>0</v>
      </c>
      <c r="AE629" s="103">
        <f t="shared" si="183"/>
        <v>0</v>
      </c>
      <c r="AF629" s="103">
        <f t="shared" si="184"/>
        <v>0</v>
      </c>
      <c r="AG629" s="103">
        <f t="shared" si="185"/>
        <v>0</v>
      </c>
      <c r="AH629" s="103">
        <f t="shared" si="186"/>
        <v>0</v>
      </c>
      <c r="AI629" s="103">
        <f t="shared" si="187"/>
        <v>0</v>
      </c>
      <c r="AJ629" s="103">
        <f t="shared" si="188"/>
        <v>0</v>
      </c>
    </row>
    <row r="630" spans="4:36">
      <c r="D630" s="16" t="s">
        <v>861</v>
      </c>
      <c r="E630" s="16">
        <v>0</v>
      </c>
      <c r="F630" s="16">
        <v>0</v>
      </c>
      <c r="G630" s="16">
        <v>0</v>
      </c>
      <c r="H630" s="16">
        <v>0</v>
      </c>
      <c r="I630" s="16">
        <v>0</v>
      </c>
      <c r="J630" s="16">
        <v>0</v>
      </c>
      <c r="K630" s="16">
        <v>0</v>
      </c>
      <c r="L630" s="16">
        <v>0</v>
      </c>
      <c r="M630" s="16">
        <v>0</v>
      </c>
      <c r="N630" s="16">
        <v>0</v>
      </c>
      <c r="O630" s="16">
        <v>0</v>
      </c>
      <c r="P630" s="16">
        <v>0</v>
      </c>
      <c r="Q630" s="16">
        <v>0</v>
      </c>
      <c r="R630" s="16">
        <v>0</v>
      </c>
      <c r="S630" s="16">
        <v>0</v>
      </c>
      <c r="T630" s="16">
        <v>0</v>
      </c>
      <c r="U630" s="16">
        <v>0</v>
      </c>
      <c r="V630" s="16">
        <v>0</v>
      </c>
      <c r="W630" s="16">
        <v>0</v>
      </c>
      <c r="X630" s="16">
        <v>0</v>
      </c>
      <c r="Y630" s="16">
        <v>0</v>
      </c>
      <c r="Z630" s="16">
        <v>0</v>
      </c>
      <c r="AE630" s="103">
        <f t="shared" si="183"/>
        <v>0</v>
      </c>
      <c r="AF630" s="103">
        <f t="shared" si="184"/>
        <v>0</v>
      </c>
      <c r="AG630" s="103">
        <f t="shared" si="185"/>
        <v>0</v>
      </c>
      <c r="AH630" s="103">
        <f t="shared" si="186"/>
        <v>0</v>
      </c>
      <c r="AI630" s="103">
        <f t="shared" si="187"/>
        <v>0</v>
      </c>
      <c r="AJ630" s="103">
        <f t="shared" si="188"/>
        <v>0</v>
      </c>
    </row>
    <row r="631" spans="4:36">
      <c r="D631" s="16" t="s">
        <v>862</v>
      </c>
      <c r="E631" s="16">
        <v>223.3609</v>
      </c>
      <c r="F631" s="16">
        <v>180.9827</v>
      </c>
      <c r="G631" s="16">
        <v>180.9827</v>
      </c>
      <c r="H631" s="16">
        <v>0</v>
      </c>
      <c r="I631" s="16">
        <v>0</v>
      </c>
      <c r="J631" s="16">
        <v>0</v>
      </c>
      <c r="K631" s="16">
        <v>0</v>
      </c>
      <c r="L631" s="16">
        <v>0</v>
      </c>
      <c r="M631" s="16">
        <v>0</v>
      </c>
      <c r="N631" s="16">
        <v>0</v>
      </c>
      <c r="O631" s="16">
        <v>0</v>
      </c>
      <c r="P631" s="16">
        <v>0</v>
      </c>
      <c r="Q631" s="16">
        <v>0</v>
      </c>
      <c r="R631" s="16">
        <v>7.326</v>
      </c>
      <c r="S631" s="16">
        <v>7.326</v>
      </c>
      <c r="T631" s="16">
        <v>0</v>
      </c>
      <c r="U631" s="16">
        <v>0</v>
      </c>
      <c r="V631" s="16">
        <v>35.0522</v>
      </c>
      <c r="W631" s="16">
        <v>14.2917</v>
      </c>
      <c r="X631" s="16">
        <v>0</v>
      </c>
      <c r="Y631" s="16">
        <v>20.7605</v>
      </c>
      <c r="Z631" s="16">
        <v>0</v>
      </c>
      <c r="AE631" s="103">
        <f t="shared" si="183"/>
        <v>0</v>
      </c>
      <c r="AF631" s="103">
        <f t="shared" si="184"/>
        <v>0</v>
      </c>
      <c r="AG631" s="103">
        <f t="shared" si="185"/>
        <v>0</v>
      </c>
      <c r="AH631" s="103">
        <f t="shared" si="186"/>
        <v>0</v>
      </c>
      <c r="AI631" s="103">
        <f t="shared" si="187"/>
        <v>0</v>
      </c>
      <c r="AJ631" s="103">
        <f t="shared" si="188"/>
        <v>0</v>
      </c>
    </row>
    <row r="632" spans="4:36">
      <c r="D632" s="16" t="s">
        <v>863</v>
      </c>
      <c r="E632" s="16">
        <v>0</v>
      </c>
      <c r="F632" s="16">
        <v>0</v>
      </c>
      <c r="G632" s="16">
        <v>0</v>
      </c>
      <c r="H632" s="16">
        <v>0</v>
      </c>
      <c r="I632" s="16">
        <v>0</v>
      </c>
      <c r="J632" s="16">
        <v>0</v>
      </c>
      <c r="K632" s="16">
        <v>0</v>
      </c>
      <c r="L632" s="16">
        <v>0</v>
      </c>
      <c r="M632" s="16">
        <v>0</v>
      </c>
      <c r="N632" s="16">
        <v>0</v>
      </c>
      <c r="O632" s="16">
        <v>0</v>
      </c>
      <c r="P632" s="16">
        <v>0</v>
      </c>
      <c r="Q632" s="16">
        <v>0</v>
      </c>
      <c r="R632" s="16">
        <v>0</v>
      </c>
      <c r="S632" s="16">
        <v>0</v>
      </c>
      <c r="T632" s="16">
        <v>0</v>
      </c>
      <c r="U632" s="16">
        <v>0</v>
      </c>
      <c r="V632" s="16">
        <v>0</v>
      </c>
      <c r="W632" s="16">
        <v>0</v>
      </c>
      <c r="X632" s="16">
        <v>0</v>
      </c>
      <c r="Y632" s="16">
        <v>0</v>
      </c>
      <c r="Z632" s="16">
        <v>0</v>
      </c>
      <c r="AE632" s="103">
        <f t="shared" si="183"/>
        <v>0</v>
      </c>
      <c r="AF632" s="103">
        <f t="shared" si="184"/>
        <v>0</v>
      </c>
      <c r="AG632" s="103">
        <f t="shared" si="185"/>
        <v>0</v>
      </c>
      <c r="AH632" s="103">
        <f t="shared" si="186"/>
        <v>0</v>
      </c>
      <c r="AI632" s="103">
        <f t="shared" si="187"/>
        <v>0</v>
      </c>
      <c r="AJ632" s="103">
        <f t="shared" si="188"/>
        <v>0</v>
      </c>
    </row>
    <row r="633" spans="4:36">
      <c r="D633" s="16" t="s">
        <v>864</v>
      </c>
      <c r="E633" s="16">
        <v>146.8155</v>
      </c>
      <c r="F633" s="16">
        <v>53.212</v>
      </c>
      <c r="G633" s="16">
        <v>53.212</v>
      </c>
      <c r="H633" s="16">
        <v>0</v>
      </c>
      <c r="I633" s="16">
        <v>0</v>
      </c>
      <c r="J633" s="16">
        <v>0</v>
      </c>
      <c r="K633" s="16">
        <v>0</v>
      </c>
      <c r="L633" s="16">
        <v>0</v>
      </c>
      <c r="M633" s="16">
        <v>0</v>
      </c>
      <c r="N633" s="16">
        <v>11.5778</v>
      </c>
      <c r="O633" s="16">
        <v>11.5778</v>
      </c>
      <c r="P633" s="16">
        <v>0</v>
      </c>
      <c r="Q633" s="16">
        <v>0</v>
      </c>
      <c r="R633" s="16">
        <v>0.0855</v>
      </c>
      <c r="S633" s="16">
        <v>0</v>
      </c>
      <c r="T633" s="16">
        <v>0</v>
      </c>
      <c r="U633" s="16">
        <v>0.0855</v>
      </c>
      <c r="V633" s="16">
        <v>81.9402</v>
      </c>
      <c r="W633" s="16">
        <v>81.2286</v>
      </c>
      <c r="X633" s="16">
        <v>0</v>
      </c>
      <c r="Y633" s="16">
        <v>0.7116</v>
      </c>
      <c r="Z633" s="16">
        <v>0</v>
      </c>
      <c r="AE633" s="103">
        <f t="shared" si="183"/>
        <v>0</v>
      </c>
      <c r="AF633" s="103">
        <f t="shared" si="184"/>
        <v>0</v>
      </c>
      <c r="AG633" s="103">
        <f t="shared" si="185"/>
        <v>0</v>
      </c>
      <c r="AH633" s="103">
        <f t="shared" si="186"/>
        <v>0</v>
      </c>
      <c r="AI633" s="103">
        <f t="shared" si="187"/>
        <v>0</v>
      </c>
      <c r="AJ633" s="103">
        <f t="shared" si="188"/>
        <v>4.21884749357559e-15</v>
      </c>
    </row>
    <row r="634" spans="3:58">
      <c r="C634" s="16" t="s">
        <v>368</v>
      </c>
      <c r="D634" s="16" t="s">
        <v>88</v>
      </c>
      <c r="E634" s="16">
        <v>0</v>
      </c>
      <c r="F634" s="16">
        <v>0</v>
      </c>
      <c r="G634" s="16">
        <v>0</v>
      </c>
      <c r="H634" s="16">
        <v>0</v>
      </c>
      <c r="I634" s="16">
        <v>0</v>
      </c>
      <c r="J634" s="16">
        <v>0</v>
      </c>
      <c r="K634" s="16">
        <v>0</v>
      </c>
      <c r="L634" s="16">
        <v>0</v>
      </c>
      <c r="M634" s="16">
        <v>0</v>
      </c>
      <c r="N634" s="16">
        <v>0</v>
      </c>
      <c r="O634" s="16">
        <v>0</v>
      </c>
      <c r="P634" s="16">
        <v>0</v>
      </c>
      <c r="Q634" s="16">
        <v>0</v>
      </c>
      <c r="R634" s="16">
        <v>0</v>
      </c>
      <c r="S634" s="16">
        <v>0</v>
      </c>
      <c r="T634" s="16">
        <v>0</v>
      </c>
      <c r="U634" s="16">
        <v>0</v>
      </c>
      <c r="V634" s="16">
        <v>0</v>
      </c>
      <c r="W634" s="16">
        <v>0</v>
      </c>
      <c r="X634" s="16">
        <v>0</v>
      </c>
      <c r="Y634" s="16">
        <v>0</v>
      </c>
      <c r="Z634" s="16">
        <v>0</v>
      </c>
      <c r="AE634" s="103">
        <f t="shared" si="183"/>
        <v>0</v>
      </c>
      <c r="AF634" s="103">
        <f t="shared" si="184"/>
        <v>0</v>
      </c>
      <c r="AG634" s="103">
        <f t="shared" si="185"/>
        <v>0</v>
      </c>
      <c r="AH634" s="103">
        <f t="shared" si="186"/>
        <v>0</v>
      </c>
      <c r="AI634" s="103">
        <f t="shared" si="187"/>
        <v>0</v>
      </c>
      <c r="AJ634" s="103">
        <f t="shared" si="188"/>
        <v>0</v>
      </c>
      <c r="AK634" s="16">
        <f t="shared" ref="AK634:BF634" si="191">E634-SUM(E635:E639)</f>
        <v>0</v>
      </c>
      <c r="AL634" s="16">
        <f t="shared" si="191"/>
        <v>0</v>
      </c>
      <c r="AM634" s="16">
        <f t="shared" si="191"/>
        <v>0</v>
      </c>
      <c r="AN634" s="16">
        <f t="shared" si="191"/>
        <v>0</v>
      </c>
      <c r="AO634" s="16">
        <f t="shared" si="191"/>
        <v>0</v>
      </c>
      <c r="AP634" s="16">
        <f t="shared" si="191"/>
        <v>0</v>
      </c>
      <c r="AQ634" s="16">
        <f t="shared" si="191"/>
        <v>0</v>
      </c>
      <c r="AR634" s="16">
        <f t="shared" si="191"/>
        <v>0</v>
      </c>
      <c r="AS634" s="16">
        <f t="shared" si="191"/>
        <v>0</v>
      </c>
      <c r="AT634" s="16">
        <f t="shared" si="191"/>
        <v>0</v>
      </c>
      <c r="AU634" s="16">
        <f t="shared" si="191"/>
        <v>0</v>
      </c>
      <c r="AV634" s="16">
        <f t="shared" si="191"/>
        <v>0</v>
      </c>
      <c r="AW634" s="16">
        <f t="shared" si="191"/>
        <v>0</v>
      </c>
      <c r="AX634" s="16">
        <f t="shared" si="191"/>
        <v>0</v>
      </c>
      <c r="AY634" s="16">
        <f t="shared" si="191"/>
        <v>0</v>
      </c>
      <c r="AZ634" s="16">
        <f t="shared" si="191"/>
        <v>0</v>
      </c>
      <c r="BA634" s="16">
        <f t="shared" si="191"/>
        <v>0</v>
      </c>
      <c r="BB634" s="16">
        <f t="shared" si="191"/>
        <v>0</v>
      </c>
      <c r="BC634" s="16">
        <f t="shared" si="191"/>
        <v>0</v>
      </c>
      <c r="BD634" s="16">
        <f t="shared" si="191"/>
        <v>0</v>
      </c>
      <c r="BE634" s="16">
        <f t="shared" si="191"/>
        <v>0</v>
      </c>
      <c r="BF634" s="16">
        <f t="shared" si="191"/>
        <v>0</v>
      </c>
    </row>
    <row r="635" spans="4:36">
      <c r="D635" s="16" t="s">
        <v>860</v>
      </c>
      <c r="E635" s="16">
        <v>0</v>
      </c>
      <c r="F635" s="16">
        <v>0</v>
      </c>
      <c r="G635" s="16">
        <v>0</v>
      </c>
      <c r="H635" s="16">
        <v>0</v>
      </c>
      <c r="I635" s="16">
        <v>0</v>
      </c>
      <c r="J635" s="16">
        <v>0</v>
      </c>
      <c r="K635" s="16">
        <v>0</v>
      </c>
      <c r="L635" s="16">
        <v>0</v>
      </c>
      <c r="M635" s="16">
        <v>0</v>
      </c>
      <c r="N635" s="16">
        <v>0</v>
      </c>
      <c r="O635" s="16">
        <v>0</v>
      </c>
      <c r="P635" s="16">
        <v>0</v>
      </c>
      <c r="Q635" s="16">
        <v>0</v>
      </c>
      <c r="R635" s="16">
        <v>0</v>
      </c>
      <c r="S635" s="16">
        <v>0</v>
      </c>
      <c r="T635" s="16">
        <v>0</v>
      </c>
      <c r="U635" s="16">
        <v>0</v>
      </c>
      <c r="V635" s="16">
        <v>0</v>
      </c>
      <c r="W635" s="16">
        <v>0</v>
      </c>
      <c r="X635" s="16">
        <v>0</v>
      </c>
      <c r="Y635" s="16">
        <v>0</v>
      </c>
      <c r="Z635" s="16">
        <v>0</v>
      </c>
      <c r="AE635" s="103">
        <f t="shared" si="183"/>
        <v>0</v>
      </c>
      <c r="AF635" s="103">
        <f t="shared" si="184"/>
        <v>0</v>
      </c>
      <c r="AG635" s="103">
        <f t="shared" si="185"/>
        <v>0</v>
      </c>
      <c r="AH635" s="103">
        <f t="shared" si="186"/>
        <v>0</v>
      </c>
      <c r="AI635" s="103">
        <f t="shared" si="187"/>
        <v>0</v>
      </c>
      <c r="AJ635" s="103">
        <f t="shared" si="188"/>
        <v>0</v>
      </c>
    </row>
    <row r="636" spans="4:36">
      <c r="D636" s="16" t="s">
        <v>861</v>
      </c>
      <c r="E636" s="16">
        <v>0</v>
      </c>
      <c r="F636" s="16">
        <v>0</v>
      </c>
      <c r="G636" s="16">
        <v>0</v>
      </c>
      <c r="H636" s="16">
        <v>0</v>
      </c>
      <c r="I636" s="16">
        <v>0</v>
      </c>
      <c r="J636" s="16">
        <v>0</v>
      </c>
      <c r="K636" s="16">
        <v>0</v>
      </c>
      <c r="L636" s="16">
        <v>0</v>
      </c>
      <c r="M636" s="16">
        <v>0</v>
      </c>
      <c r="N636" s="16">
        <v>0</v>
      </c>
      <c r="O636" s="16">
        <v>0</v>
      </c>
      <c r="P636" s="16">
        <v>0</v>
      </c>
      <c r="Q636" s="16">
        <v>0</v>
      </c>
      <c r="R636" s="16">
        <v>0</v>
      </c>
      <c r="S636" s="16">
        <v>0</v>
      </c>
      <c r="T636" s="16">
        <v>0</v>
      </c>
      <c r="U636" s="16">
        <v>0</v>
      </c>
      <c r="V636" s="16">
        <v>0</v>
      </c>
      <c r="W636" s="16">
        <v>0</v>
      </c>
      <c r="X636" s="16">
        <v>0</v>
      </c>
      <c r="Y636" s="16">
        <v>0</v>
      </c>
      <c r="Z636" s="16">
        <v>0</v>
      </c>
      <c r="AE636" s="103">
        <f t="shared" si="183"/>
        <v>0</v>
      </c>
      <c r="AF636" s="103">
        <f t="shared" si="184"/>
        <v>0</v>
      </c>
      <c r="AG636" s="103">
        <f t="shared" si="185"/>
        <v>0</v>
      </c>
      <c r="AH636" s="103">
        <f t="shared" si="186"/>
        <v>0</v>
      </c>
      <c r="AI636" s="103">
        <f t="shared" si="187"/>
        <v>0</v>
      </c>
      <c r="AJ636" s="103">
        <f t="shared" si="188"/>
        <v>0</v>
      </c>
    </row>
    <row r="637" spans="4:36">
      <c r="D637" s="16" t="s">
        <v>862</v>
      </c>
      <c r="E637" s="16">
        <v>0</v>
      </c>
      <c r="F637" s="16">
        <v>0</v>
      </c>
      <c r="G637" s="16">
        <v>0</v>
      </c>
      <c r="H637" s="16">
        <v>0</v>
      </c>
      <c r="I637" s="16">
        <v>0</v>
      </c>
      <c r="J637" s="16">
        <v>0</v>
      </c>
      <c r="K637" s="16">
        <v>0</v>
      </c>
      <c r="L637" s="16">
        <v>0</v>
      </c>
      <c r="M637" s="16">
        <v>0</v>
      </c>
      <c r="N637" s="16">
        <v>0</v>
      </c>
      <c r="O637" s="16">
        <v>0</v>
      </c>
      <c r="P637" s="16">
        <v>0</v>
      </c>
      <c r="Q637" s="16">
        <v>0</v>
      </c>
      <c r="R637" s="16">
        <v>0</v>
      </c>
      <c r="S637" s="16">
        <v>0</v>
      </c>
      <c r="T637" s="16">
        <v>0</v>
      </c>
      <c r="U637" s="16">
        <v>0</v>
      </c>
      <c r="V637" s="16">
        <v>0</v>
      </c>
      <c r="W637" s="16">
        <v>0</v>
      </c>
      <c r="X637" s="16">
        <v>0</v>
      </c>
      <c r="Y637" s="16">
        <v>0</v>
      </c>
      <c r="Z637" s="16">
        <v>0</v>
      </c>
      <c r="AE637" s="103">
        <f t="shared" si="183"/>
        <v>0</v>
      </c>
      <c r="AF637" s="103">
        <f t="shared" si="184"/>
        <v>0</v>
      </c>
      <c r="AG637" s="103">
        <f t="shared" si="185"/>
        <v>0</v>
      </c>
      <c r="AH637" s="103">
        <f t="shared" si="186"/>
        <v>0</v>
      </c>
      <c r="AI637" s="103">
        <f t="shared" si="187"/>
        <v>0</v>
      </c>
      <c r="AJ637" s="103">
        <f t="shared" si="188"/>
        <v>0</v>
      </c>
    </row>
    <row r="638" spans="4:36">
      <c r="D638" s="16" t="s">
        <v>863</v>
      </c>
      <c r="E638" s="16">
        <v>0</v>
      </c>
      <c r="F638" s="16">
        <v>0</v>
      </c>
      <c r="G638" s="16">
        <v>0</v>
      </c>
      <c r="H638" s="16">
        <v>0</v>
      </c>
      <c r="I638" s="16">
        <v>0</v>
      </c>
      <c r="J638" s="16">
        <v>0</v>
      </c>
      <c r="K638" s="16">
        <v>0</v>
      </c>
      <c r="L638" s="16">
        <v>0</v>
      </c>
      <c r="M638" s="16">
        <v>0</v>
      </c>
      <c r="N638" s="16">
        <v>0</v>
      </c>
      <c r="O638" s="16">
        <v>0</v>
      </c>
      <c r="P638" s="16">
        <v>0</v>
      </c>
      <c r="Q638" s="16">
        <v>0</v>
      </c>
      <c r="R638" s="16">
        <v>0</v>
      </c>
      <c r="S638" s="16">
        <v>0</v>
      </c>
      <c r="T638" s="16">
        <v>0</v>
      </c>
      <c r="U638" s="16">
        <v>0</v>
      </c>
      <c r="V638" s="16">
        <v>0</v>
      </c>
      <c r="W638" s="16">
        <v>0</v>
      </c>
      <c r="X638" s="16">
        <v>0</v>
      </c>
      <c r="Y638" s="16">
        <v>0</v>
      </c>
      <c r="Z638" s="16">
        <v>0</v>
      </c>
      <c r="AE638" s="103">
        <f t="shared" si="183"/>
        <v>0</v>
      </c>
      <c r="AF638" s="103">
        <f t="shared" si="184"/>
        <v>0</v>
      </c>
      <c r="AG638" s="103">
        <f t="shared" si="185"/>
        <v>0</v>
      </c>
      <c r="AH638" s="103">
        <f t="shared" si="186"/>
        <v>0</v>
      </c>
      <c r="AI638" s="103">
        <f t="shared" si="187"/>
        <v>0</v>
      </c>
      <c r="AJ638" s="103">
        <f t="shared" si="188"/>
        <v>0</v>
      </c>
    </row>
    <row r="639" spans="4:36">
      <c r="D639" s="16" t="s">
        <v>864</v>
      </c>
      <c r="E639" s="16">
        <v>0</v>
      </c>
      <c r="F639" s="16">
        <v>0</v>
      </c>
      <c r="G639" s="16">
        <v>0</v>
      </c>
      <c r="H639" s="16">
        <v>0</v>
      </c>
      <c r="I639" s="16">
        <v>0</v>
      </c>
      <c r="J639" s="16">
        <v>0</v>
      </c>
      <c r="K639" s="16">
        <v>0</v>
      </c>
      <c r="L639" s="16">
        <v>0</v>
      </c>
      <c r="M639" s="16">
        <v>0</v>
      </c>
      <c r="N639" s="16">
        <v>0</v>
      </c>
      <c r="O639" s="16">
        <v>0</v>
      </c>
      <c r="P639" s="16">
        <v>0</v>
      </c>
      <c r="Q639" s="16">
        <v>0</v>
      </c>
      <c r="R639" s="16">
        <v>0</v>
      </c>
      <c r="S639" s="16">
        <v>0</v>
      </c>
      <c r="T639" s="16">
        <v>0</v>
      </c>
      <c r="U639" s="16">
        <v>0</v>
      </c>
      <c r="V639" s="16">
        <v>0</v>
      </c>
      <c r="W639" s="16">
        <v>0</v>
      </c>
      <c r="X639" s="16">
        <v>0</v>
      </c>
      <c r="Y639" s="16">
        <v>0</v>
      </c>
      <c r="Z639" s="16">
        <v>0</v>
      </c>
      <c r="AE639" s="103">
        <f t="shared" si="183"/>
        <v>0</v>
      </c>
      <c r="AF639" s="103">
        <f t="shared" si="184"/>
        <v>0</v>
      </c>
      <c r="AG639" s="103">
        <f t="shared" si="185"/>
        <v>0</v>
      </c>
      <c r="AH639" s="103">
        <f t="shared" si="186"/>
        <v>0</v>
      </c>
      <c r="AI639" s="103">
        <f t="shared" si="187"/>
        <v>0</v>
      </c>
      <c r="AJ639" s="103">
        <f t="shared" si="188"/>
        <v>0</v>
      </c>
    </row>
    <row r="640" spans="1:80">
      <c r="A640" s="16" t="s">
        <v>886</v>
      </c>
      <c r="B640" s="16">
        <v>8933.66059999999</v>
      </c>
      <c r="C640" s="16" t="s">
        <v>88</v>
      </c>
      <c r="D640" s="16" t="s">
        <v>88</v>
      </c>
      <c r="E640" s="16">
        <v>1807.7305</v>
      </c>
      <c r="F640" s="16">
        <v>1354.4029</v>
      </c>
      <c r="G640" s="16">
        <v>1353.3995</v>
      </c>
      <c r="H640" s="16">
        <v>1.0034</v>
      </c>
      <c r="I640" s="16">
        <v>14.5385</v>
      </c>
      <c r="J640" s="16">
        <v>56.4688</v>
      </c>
      <c r="K640" s="16">
        <v>11.2509</v>
      </c>
      <c r="L640" s="16">
        <v>0</v>
      </c>
      <c r="M640" s="16">
        <v>45.2179</v>
      </c>
      <c r="N640" s="16">
        <v>187.7583</v>
      </c>
      <c r="O640" s="16">
        <v>187.7583</v>
      </c>
      <c r="P640" s="16">
        <v>0</v>
      </c>
      <c r="Q640" s="16">
        <v>48.1298</v>
      </c>
      <c r="R640" s="16">
        <v>100.4801</v>
      </c>
      <c r="S640" s="16">
        <v>11.9077</v>
      </c>
      <c r="T640" s="16">
        <v>0.8582</v>
      </c>
      <c r="U640" s="16">
        <v>87.7142</v>
      </c>
      <c r="V640" s="16">
        <v>45.9521</v>
      </c>
      <c r="W640" s="16">
        <v>0</v>
      </c>
      <c r="X640" s="16">
        <v>0</v>
      </c>
      <c r="Y640" s="16">
        <v>45.9521</v>
      </c>
      <c r="Z640" s="16">
        <v>0</v>
      </c>
      <c r="AB640" s="101">
        <f>(F640+K640+L640)/B640</f>
        <v>0.152866093883173</v>
      </c>
      <c r="AE640" s="103">
        <f t="shared" si="183"/>
        <v>-1.27897692436818e-13</v>
      </c>
      <c r="AF640" s="103">
        <f t="shared" si="184"/>
        <v>5.59552404411079e-14</v>
      </c>
      <c r="AG640" s="103">
        <f t="shared" si="185"/>
        <v>0</v>
      </c>
      <c r="AH640" s="103">
        <f t="shared" si="186"/>
        <v>0</v>
      </c>
      <c r="AI640" s="103">
        <f t="shared" si="187"/>
        <v>0</v>
      </c>
      <c r="AJ640" s="103">
        <f t="shared" si="188"/>
        <v>0</v>
      </c>
      <c r="AK640" s="16">
        <f t="shared" ref="AK640:BF640" si="192">E640-SUM(E641:E645)</f>
        <v>0</v>
      </c>
      <c r="AL640" s="16">
        <f t="shared" si="192"/>
        <v>0</v>
      </c>
      <c r="AM640" s="16">
        <f t="shared" si="192"/>
        <v>0</v>
      </c>
      <c r="AN640" s="16">
        <f t="shared" si="192"/>
        <v>0</v>
      </c>
      <c r="AO640" s="16">
        <f t="shared" si="192"/>
        <v>0</v>
      </c>
      <c r="AP640" s="16">
        <f t="shared" si="192"/>
        <v>0</v>
      </c>
      <c r="AQ640" s="16">
        <f t="shared" si="192"/>
        <v>0</v>
      </c>
      <c r="AR640" s="16">
        <f t="shared" si="192"/>
        <v>0</v>
      </c>
      <c r="AS640" s="16">
        <f t="shared" si="192"/>
        <v>0</v>
      </c>
      <c r="AT640" s="16">
        <f t="shared" si="192"/>
        <v>0</v>
      </c>
      <c r="AU640" s="16">
        <f t="shared" si="192"/>
        <v>0</v>
      </c>
      <c r="AV640" s="16">
        <f t="shared" si="192"/>
        <v>0</v>
      </c>
      <c r="AW640" s="16">
        <f t="shared" si="192"/>
        <v>0</v>
      </c>
      <c r="AX640" s="16">
        <f t="shared" si="192"/>
        <v>0</v>
      </c>
      <c r="AY640" s="16">
        <f t="shared" si="192"/>
        <v>0</v>
      </c>
      <c r="AZ640" s="16">
        <f t="shared" si="192"/>
        <v>0</v>
      </c>
      <c r="BA640" s="16">
        <f t="shared" si="192"/>
        <v>0</v>
      </c>
      <c r="BB640" s="16">
        <f t="shared" si="192"/>
        <v>0</v>
      </c>
      <c r="BC640" s="16">
        <f t="shared" si="192"/>
        <v>0</v>
      </c>
      <c r="BD640" s="16">
        <f t="shared" si="192"/>
        <v>0</v>
      </c>
      <c r="BE640" s="16">
        <f t="shared" si="192"/>
        <v>0</v>
      </c>
      <c r="BF640" s="16">
        <f t="shared" si="192"/>
        <v>0</v>
      </c>
      <c r="BG640" s="104">
        <f t="shared" ref="BG640:CB640" si="193">E640-E646-E652-E658-E664</f>
        <v>-1.70530256582424e-13</v>
      </c>
      <c r="BH640" s="104">
        <f t="shared" si="193"/>
        <v>0</v>
      </c>
      <c r="BI640" s="104">
        <f t="shared" si="193"/>
        <v>0</v>
      </c>
      <c r="BJ640" s="104">
        <f t="shared" si="193"/>
        <v>0</v>
      </c>
      <c r="BK640" s="104">
        <f t="shared" si="193"/>
        <v>0</v>
      </c>
      <c r="BL640" s="104">
        <f t="shared" si="193"/>
        <v>0</v>
      </c>
      <c r="BM640" s="104">
        <f t="shared" si="193"/>
        <v>0</v>
      </c>
      <c r="BN640" s="104">
        <f t="shared" si="193"/>
        <v>0</v>
      </c>
      <c r="BO640" s="104">
        <f t="shared" si="193"/>
        <v>0</v>
      </c>
      <c r="BP640" s="104">
        <f t="shared" si="193"/>
        <v>0</v>
      </c>
      <c r="BQ640" s="104">
        <f t="shared" si="193"/>
        <v>0</v>
      </c>
      <c r="BR640" s="104">
        <f t="shared" si="193"/>
        <v>0</v>
      </c>
      <c r="BS640" s="104">
        <f t="shared" si="193"/>
        <v>0</v>
      </c>
      <c r="BT640" s="104">
        <f t="shared" si="193"/>
        <v>0</v>
      </c>
      <c r="BU640" s="104">
        <f t="shared" si="193"/>
        <v>0</v>
      </c>
      <c r="BV640" s="104">
        <f t="shared" si="193"/>
        <v>0</v>
      </c>
      <c r="BW640" s="104">
        <f t="shared" si="193"/>
        <v>0</v>
      </c>
      <c r="BX640" s="104">
        <f t="shared" si="193"/>
        <v>2.66453525910038e-15</v>
      </c>
      <c r="BY640" s="104">
        <f t="shared" si="193"/>
        <v>0</v>
      </c>
      <c r="BZ640" s="104">
        <f t="shared" si="193"/>
        <v>0</v>
      </c>
      <c r="CA640" s="104">
        <f t="shared" si="193"/>
        <v>2.66453525910038e-15</v>
      </c>
      <c r="CB640" s="104">
        <f t="shared" si="193"/>
        <v>0</v>
      </c>
    </row>
    <row r="641" spans="4:36">
      <c r="D641" s="16" t="s">
        <v>860</v>
      </c>
      <c r="E641" s="16">
        <v>0</v>
      </c>
      <c r="F641" s="16">
        <v>0</v>
      </c>
      <c r="G641" s="16">
        <v>0</v>
      </c>
      <c r="H641" s="16">
        <v>0</v>
      </c>
      <c r="I641" s="16">
        <v>0</v>
      </c>
      <c r="J641" s="16">
        <v>0</v>
      </c>
      <c r="K641" s="16">
        <v>0</v>
      </c>
      <c r="L641" s="16">
        <v>0</v>
      </c>
      <c r="M641" s="16">
        <v>0</v>
      </c>
      <c r="N641" s="16">
        <v>0</v>
      </c>
      <c r="O641" s="16">
        <v>0</v>
      </c>
      <c r="P641" s="16">
        <v>0</v>
      </c>
      <c r="Q641" s="16">
        <v>0</v>
      </c>
      <c r="R641" s="16">
        <v>0</v>
      </c>
      <c r="S641" s="16">
        <v>0</v>
      </c>
      <c r="T641" s="16">
        <v>0</v>
      </c>
      <c r="U641" s="16">
        <v>0</v>
      </c>
      <c r="V641" s="16">
        <v>0</v>
      </c>
      <c r="W641" s="16">
        <v>0</v>
      </c>
      <c r="X641" s="16">
        <v>0</v>
      </c>
      <c r="Y641" s="16">
        <v>0</v>
      </c>
      <c r="Z641" s="16">
        <v>0</v>
      </c>
      <c r="AE641" s="103">
        <f t="shared" si="183"/>
        <v>0</v>
      </c>
      <c r="AF641" s="103">
        <f t="shared" si="184"/>
        <v>0</v>
      </c>
      <c r="AG641" s="103">
        <f t="shared" si="185"/>
        <v>0</v>
      </c>
      <c r="AH641" s="103">
        <f t="shared" si="186"/>
        <v>0</v>
      </c>
      <c r="AI641" s="103">
        <f t="shared" si="187"/>
        <v>0</v>
      </c>
      <c r="AJ641" s="103">
        <f t="shared" si="188"/>
        <v>0</v>
      </c>
    </row>
    <row r="642" spans="4:36">
      <c r="D642" s="16" t="s">
        <v>861</v>
      </c>
      <c r="E642" s="16">
        <v>155.4294</v>
      </c>
      <c r="F642" s="16">
        <v>154.0087</v>
      </c>
      <c r="G642" s="16">
        <v>154.0087</v>
      </c>
      <c r="H642" s="16">
        <v>0</v>
      </c>
      <c r="I642" s="16">
        <v>0</v>
      </c>
      <c r="J642" s="16">
        <v>0</v>
      </c>
      <c r="K642" s="16">
        <v>0</v>
      </c>
      <c r="L642" s="16">
        <v>0</v>
      </c>
      <c r="M642" s="16">
        <v>0</v>
      </c>
      <c r="N642" s="16">
        <v>1.4207</v>
      </c>
      <c r="O642" s="16">
        <v>1.4207</v>
      </c>
      <c r="P642" s="16">
        <v>0</v>
      </c>
      <c r="Q642" s="16">
        <v>0</v>
      </c>
      <c r="R642" s="16">
        <v>0</v>
      </c>
      <c r="S642" s="16">
        <v>0</v>
      </c>
      <c r="T642" s="16">
        <v>0</v>
      </c>
      <c r="U642" s="16">
        <v>0</v>
      </c>
      <c r="V642" s="16">
        <v>0</v>
      </c>
      <c r="W642" s="16">
        <v>0</v>
      </c>
      <c r="X642" s="16">
        <v>0</v>
      </c>
      <c r="Y642" s="16">
        <v>0</v>
      </c>
      <c r="Z642" s="16">
        <v>0</v>
      </c>
      <c r="AE642" s="103">
        <f t="shared" si="183"/>
        <v>-1.77635683940025e-14</v>
      </c>
      <c r="AF642" s="103">
        <f t="shared" si="184"/>
        <v>0</v>
      </c>
      <c r="AG642" s="103">
        <f t="shared" si="185"/>
        <v>0</v>
      </c>
      <c r="AH642" s="103">
        <f t="shared" si="186"/>
        <v>0</v>
      </c>
      <c r="AI642" s="103">
        <f t="shared" si="187"/>
        <v>0</v>
      </c>
      <c r="AJ642" s="103">
        <f t="shared" si="188"/>
        <v>0</v>
      </c>
    </row>
    <row r="643" spans="4:36">
      <c r="D643" s="16" t="s">
        <v>862</v>
      </c>
      <c r="E643" s="16">
        <v>0</v>
      </c>
      <c r="F643" s="16">
        <v>0</v>
      </c>
      <c r="G643" s="16">
        <v>0</v>
      </c>
      <c r="H643" s="16">
        <v>0</v>
      </c>
      <c r="I643" s="16">
        <v>0</v>
      </c>
      <c r="J643" s="16">
        <v>0</v>
      </c>
      <c r="K643" s="16">
        <v>0</v>
      </c>
      <c r="L643" s="16">
        <v>0</v>
      </c>
      <c r="M643" s="16">
        <v>0</v>
      </c>
      <c r="N643" s="16">
        <v>0</v>
      </c>
      <c r="O643" s="16">
        <v>0</v>
      </c>
      <c r="P643" s="16">
        <v>0</v>
      </c>
      <c r="Q643" s="16">
        <v>0</v>
      </c>
      <c r="R643" s="16">
        <v>0</v>
      </c>
      <c r="S643" s="16">
        <v>0</v>
      </c>
      <c r="T643" s="16">
        <v>0</v>
      </c>
      <c r="U643" s="16">
        <v>0</v>
      </c>
      <c r="V643" s="16">
        <v>0</v>
      </c>
      <c r="W643" s="16">
        <v>0</v>
      </c>
      <c r="X643" s="16">
        <v>0</v>
      </c>
      <c r="Y643" s="16">
        <v>0</v>
      </c>
      <c r="Z643" s="16">
        <v>0</v>
      </c>
      <c r="AE643" s="103">
        <f t="shared" si="183"/>
        <v>0</v>
      </c>
      <c r="AF643" s="103">
        <f t="shared" si="184"/>
        <v>0</v>
      </c>
      <c r="AG643" s="103">
        <f t="shared" si="185"/>
        <v>0</v>
      </c>
      <c r="AH643" s="103">
        <f t="shared" si="186"/>
        <v>0</v>
      </c>
      <c r="AI643" s="103">
        <f t="shared" si="187"/>
        <v>0</v>
      </c>
      <c r="AJ643" s="103">
        <f t="shared" si="188"/>
        <v>0</v>
      </c>
    </row>
    <row r="644" spans="4:36">
      <c r="D644" s="16" t="s">
        <v>863</v>
      </c>
      <c r="E644" s="16">
        <v>0</v>
      </c>
      <c r="F644" s="16">
        <v>0</v>
      </c>
      <c r="G644" s="16">
        <v>0</v>
      </c>
      <c r="H644" s="16">
        <v>0</v>
      </c>
      <c r="I644" s="16">
        <v>0</v>
      </c>
      <c r="J644" s="16">
        <v>0</v>
      </c>
      <c r="K644" s="16">
        <v>0</v>
      </c>
      <c r="L644" s="16">
        <v>0</v>
      </c>
      <c r="M644" s="16">
        <v>0</v>
      </c>
      <c r="N644" s="16">
        <v>0</v>
      </c>
      <c r="O644" s="16">
        <v>0</v>
      </c>
      <c r="P644" s="16">
        <v>0</v>
      </c>
      <c r="Q644" s="16">
        <v>0</v>
      </c>
      <c r="R644" s="16">
        <v>0</v>
      </c>
      <c r="S644" s="16">
        <v>0</v>
      </c>
      <c r="T644" s="16">
        <v>0</v>
      </c>
      <c r="U644" s="16">
        <v>0</v>
      </c>
      <c r="V644" s="16">
        <v>0</v>
      </c>
      <c r="W644" s="16">
        <v>0</v>
      </c>
      <c r="X644" s="16">
        <v>0</v>
      </c>
      <c r="Y644" s="16">
        <v>0</v>
      </c>
      <c r="Z644" s="16">
        <v>0</v>
      </c>
      <c r="AE644" s="103">
        <f t="shared" si="183"/>
        <v>0</v>
      </c>
      <c r="AF644" s="103">
        <f t="shared" si="184"/>
        <v>0</v>
      </c>
      <c r="AG644" s="103">
        <f t="shared" si="185"/>
        <v>0</v>
      </c>
      <c r="AH644" s="103">
        <f t="shared" si="186"/>
        <v>0</v>
      </c>
      <c r="AI644" s="103">
        <f t="shared" si="187"/>
        <v>0</v>
      </c>
      <c r="AJ644" s="103">
        <f t="shared" si="188"/>
        <v>0</v>
      </c>
    </row>
    <row r="645" spans="4:36">
      <c r="D645" s="16" t="s">
        <v>864</v>
      </c>
      <c r="E645" s="16">
        <v>1652.3011</v>
      </c>
      <c r="F645" s="16">
        <v>1200.3942</v>
      </c>
      <c r="G645" s="16">
        <v>1199.3908</v>
      </c>
      <c r="H645" s="16">
        <v>1.0034</v>
      </c>
      <c r="I645" s="16">
        <v>14.5385</v>
      </c>
      <c r="J645" s="16">
        <v>56.4688</v>
      </c>
      <c r="K645" s="16">
        <v>11.2509</v>
      </c>
      <c r="L645" s="16">
        <v>0</v>
      </c>
      <c r="M645" s="16">
        <v>45.2179</v>
      </c>
      <c r="N645" s="16">
        <v>186.3376</v>
      </c>
      <c r="O645" s="16">
        <v>186.3376</v>
      </c>
      <c r="P645" s="16">
        <v>0</v>
      </c>
      <c r="Q645" s="16">
        <v>48.1298</v>
      </c>
      <c r="R645" s="16">
        <v>100.4801</v>
      </c>
      <c r="S645" s="16">
        <v>11.9077</v>
      </c>
      <c r="T645" s="16">
        <v>0.8582</v>
      </c>
      <c r="U645" s="16">
        <v>87.7142</v>
      </c>
      <c r="V645" s="16">
        <v>45.9521</v>
      </c>
      <c r="W645" s="16">
        <v>0</v>
      </c>
      <c r="X645" s="16">
        <v>0</v>
      </c>
      <c r="Y645" s="16">
        <v>45.9521</v>
      </c>
      <c r="Z645" s="16">
        <v>0</v>
      </c>
      <c r="AE645" s="103">
        <f t="shared" si="183"/>
        <v>0</v>
      </c>
      <c r="AF645" s="103">
        <f t="shared" si="184"/>
        <v>5.59552404411079e-14</v>
      </c>
      <c r="AG645" s="103">
        <f t="shared" si="185"/>
        <v>0</v>
      </c>
      <c r="AH645" s="103">
        <f t="shared" si="186"/>
        <v>0</v>
      </c>
      <c r="AI645" s="103">
        <f t="shared" si="187"/>
        <v>0</v>
      </c>
      <c r="AJ645" s="103">
        <f t="shared" si="188"/>
        <v>0</v>
      </c>
    </row>
    <row r="646" spans="3:58">
      <c r="C646" s="16" t="s">
        <v>865</v>
      </c>
      <c r="D646" s="16" t="s">
        <v>88</v>
      </c>
      <c r="E646" s="16">
        <v>256.8449</v>
      </c>
      <c r="F646" s="16">
        <v>240.6495</v>
      </c>
      <c r="G646" s="16">
        <v>240.6495</v>
      </c>
      <c r="H646" s="16">
        <v>0</v>
      </c>
      <c r="I646" s="16">
        <v>0</v>
      </c>
      <c r="J646" s="16">
        <v>0</v>
      </c>
      <c r="K646" s="16">
        <v>0</v>
      </c>
      <c r="L646" s="16">
        <v>0</v>
      </c>
      <c r="M646" s="16">
        <v>0</v>
      </c>
      <c r="N646" s="16">
        <v>9.0691</v>
      </c>
      <c r="O646" s="16">
        <v>9.0691</v>
      </c>
      <c r="P646" s="16">
        <v>0</v>
      </c>
      <c r="Q646" s="16">
        <v>0</v>
      </c>
      <c r="R646" s="16">
        <v>7.1263</v>
      </c>
      <c r="S646" s="16">
        <v>6.2681</v>
      </c>
      <c r="T646" s="16">
        <v>0.8582</v>
      </c>
      <c r="U646" s="16">
        <v>0</v>
      </c>
      <c r="V646" s="16">
        <v>0</v>
      </c>
      <c r="W646" s="16">
        <v>0</v>
      </c>
      <c r="X646" s="16">
        <v>0</v>
      </c>
      <c r="Y646" s="16">
        <v>0</v>
      </c>
      <c r="Z646" s="16">
        <v>0</v>
      </c>
      <c r="AE646" s="103">
        <f t="shared" si="183"/>
        <v>6.21724893790088e-15</v>
      </c>
      <c r="AF646" s="103">
        <f t="shared" si="184"/>
        <v>0</v>
      </c>
      <c r="AG646" s="103">
        <f t="shared" si="185"/>
        <v>0</v>
      </c>
      <c r="AH646" s="103">
        <f t="shared" si="186"/>
        <v>0</v>
      </c>
      <c r="AI646" s="103">
        <f t="shared" si="187"/>
        <v>0</v>
      </c>
      <c r="AJ646" s="103">
        <f t="shared" si="188"/>
        <v>0</v>
      </c>
      <c r="AK646" s="16">
        <f t="shared" ref="AK646:BF646" si="194">E646-SUM(E647:E651)</f>
        <v>0</v>
      </c>
      <c r="AL646" s="16">
        <f t="shared" si="194"/>
        <v>0</v>
      </c>
      <c r="AM646" s="16">
        <f t="shared" si="194"/>
        <v>0</v>
      </c>
      <c r="AN646" s="16">
        <f t="shared" si="194"/>
        <v>0</v>
      </c>
      <c r="AO646" s="16">
        <f t="shared" si="194"/>
        <v>0</v>
      </c>
      <c r="AP646" s="16">
        <f t="shared" si="194"/>
        <v>0</v>
      </c>
      <c r="AQ646" s="16">
        <f t="shared" si="194"/>
        <v>0</v>
      </c>
      <c r="AR646" s="16">
        <f t="shared" si="194"/>
        <v>0</v>
      </c>
      <c r="AS646" s="16">
        <f t="shared" si="194"/>
        <v>0</v>
      </c>
      <c r="AT646" s="16">
        <f t="shared" si="194"/>
        <v>0</v>
      </c>
      <c r="AU646" s="16">
        <f t="shared" si="194"/>
        <v>0</v>
      </c>
      <c r="AV646" s="16">
        <f t="shared" si="194"/>
        <v>0</v>
      </c>
      <c r="AW646" s="16">
        <f t="shared" si="194"/>
        <v>0</v>
      </c>
      <c r="AX646" s="16">
        <f t="shared" si="194"/>
        <v>0</v>
      </c>
      <c r="AY646" s="16">
        <f t="shared" si="194"/>
        <v>0</v>
      </c>
      <c r="AZ646" s="16">
        <f t="shared" si="194"/>
        <v>0</v>
      </c>
      <c r="BA646" s="16">
        <f t="shared" si="194"/>
        <v>0</v>
      </c>
      <c r="BB646" s="16">
        <f t="shared" si="194"/>
        <v>0</v>
      </c>
      <c r="BC646" s="16">
        <f t="shared" si="194"/>
        <v>0</v>
      </c>
      <c r="BD646" s="16">
        <f t="shared" si="194"/>
        <v>0</v>
      </c>
      <c r="BE646" s="16">
        <f t="shared" si="194"/>
        <v>0</v>
      </c>
      <c r="BF646" s="16">
        <f t="shared" si="194"/>
        <v>0</v>
      </c>
    </row>
    <row r="647" spans="4:36">
      <c r="D647" s="16" t="s">
        <v>860</v>
      </c>
      <c r="E647" s="16">
        <v>0</v>
      </c>
      <c r="F647" s="16">
        <v>0</v>
      </c>
      <c r="G647" s="16">
        <v>0</v>
      </c>
      <c r="H647" s="16">
        <v>0</v>
      </c>
      <c r="I647" s="16">
        <v>0</v>
      </c>
      <c r="J647" s="16">
        <v>0</v>
      </c>
      <c r="K647" s="16">
        <v>0</v>
      </c>
      <c r="L647" s="16">
        <v>0</v>
      </c>
      <c r="M647" s="16">
        <v>0</v>
      </c>
      <c r="N647" s="16">
        <v>0</v>
      </c>
      <c r="O647" s="16">
        <v>0</v>
      </c>
      <c r="P647" s="16">
        <v>0</v>
      </c>
      <c r="Q647" s="16">
        <v>0</v>
      </c>
      <c r="R647" s="16">
        <v>0</v>
      </c>
      <c r="S647" s="16">
        <v>0</v>
      </c>
      <c r="T647" s="16">
        <v>0</v>
      </c>
      <c r="U647" s="16">
        <v>0</v>
      </c>
      <c r="V647" s="16">
        <v>0</v>
      </c>
      <c r="W647" s="16">
        <v>0</v>
      </c>
      <c r="X647" s="16">
        <v>0</v>
      </c>
      <c r="Y647" s="16">
        <v>0</v>
      </c>
      <c r="Z647" s="16">
        <v>0</v>
      </c>
      <c r="AE647" s="103">
        <f t="shared" si="183"/>
        <v>0</v>
      </c>
      <c r="AF647" s="103">
        <f t="shared" si="184"/>
        <v>0</v>
      </c>
      <c r="AG647" s="103">
        <f t="shared" si="185"/>
        <v>0</v>
      </c>
      <c r="AH647" s="103">
        <f t="shared" si="186"/>
        <v>0</v>
      </c>
      <c r="AI647" s="103">
        <f t="shared" si="187"/>
        <v>0</v>
      </c>
      <c r="AJ647" s="103">
        <f t="shared" si="188"/>
        <v>0</v>
      </c>
    </row>
    <row r="648" spans="4:36">
      <c r="D648" s="16" t="s">
        <v>861</v>
      </c>
      <c r="E648" s="16">
        <v>112.2723</v>
      </c>
      <c r="F648" s="16">
        <v>110.8516</v>
      </c>
      <c r="G648" s="16">
        <v>110.8516</v>
      </c>
      <c r="H648" s="16">
        <v>0</v>
      </c>
      <c r="I648" s="16">
        <v>0</v>
      </c>
      <c r="J648" s="16">
        <v>0</v>
      </c>
      <c r="K648" s="16">
        <v>0</v>
      </c>
      <c r="L648" s="16">
        <v>0</v>
      </c>
      <c r="M648" s="16">
        <v>0</v>
      </c>
      <c r="N648" s="16">
        <v>1.4207</v>
      </c>
      <c r="O648" s="16">
        <v>1.4207</v>
      </c>
      <c r="P648" s="16">
        <v>0</v>
      </c>
      <c r="Q648" s="16">
        <v>0</v>
      </c>
      <c r="R648" s="16">
        <v>0</v>
      </c>
      <c r="S648" s="16">
        <v>0</v>
      </c>
      <c r="T648" s="16">
        <v>0</v>
      </c>
      <c r="U648" s="16">
        <v>0</v>
      </c>
      <c r="V648" s="16">
        <v>0</v>
      </c>
      <c r="W648" s="16">
        <v>0</v>
      </c>
      <c r="X648" s="16">
        <v>0</v>
      </c>
      <c r="Y648" s="16">
        <v>0</v>
      </c>
      <c r="Z648" s="16">
        <v>0</v>
      </c>
      <c r="AE648" s="103">
        <f t="shared" si="183"/>
        <v>-3.5527136788005e-15</v>
      </c>
      <c r="AF648" s="103">
        <f t="shared" si="184"/>
        <v>0</v>
      </c>
      <c r="AG648" s="103">
        <f t="shared" si="185"/>
        <v>0</v>
      </c>
      <c r="AH648" s="103">
        <f t="shared" si="186"/>
        <v>0</v>
      </c>
      <c r="AI648" s="103">
        <f t="shared" si="187"/>
        <v>0</v>
      </c>
      <c r="AJ648" s="103">
        <f t="shared" si="188"/>
        <v>0</v>
      </c>
    </row>
    <row r="649" spans="4:36">
      <c r="D649" s="16" t="s">
        <v>862</v>
      </c>
      <c r="E649" s="16">
        <v>0</v>
      </c>
      <c r="F649" s="16">
        <v>0</v>
      </c>
      <c r="G649" s="16">
        <v>0</v>
      </c>
      <c r="H649" s="16">
        <v>0</v>
      </c>
      <c r="I649" s="16">
        <v>0</v>
      </c>
      <c r="J649" s="16">
        <v>0</v>
      </c>
      <c r="K649" s="16">
        <v>0</v>
      </c>
      <c r="L649" s="16">
        <v>0</v>
      </c>
      <c r="M649" s="16">
        <v>0</v>
      </c>
      <c r="N649" s="16">
        <v>0</v>
      </c>
      <c r="O649" s="16">
        <v>0</v>
      </c>
      <c r="P649" s="16">
        <v>0</v>
      </c>
      <c r="Q649" s="16">
        <v>0</v>
      </c>
      <c r="R649" s="16">
        <v>0</v>
      </c>
      <c r="S649" s="16">
        <v>0</v>
      </c>
      <c r="T649" s="16">
        <v>0</v>
      </c>
      <c r="U649" s="16">
        <v>0</v>
      </c>
      <c r="V649" s="16">
        <v>0</v>
      </c>
      <c r="W649" s="16">
        <v>0</v>
      </c>
      <c r="X649" s="16">
        <v>0</v>
      </c>
      <c r="Y649" s="16">
        <v>0</v>
      </c>
      <c r="Z649" s="16">
        <v>0</v>
      </c>
      <c r="AE649" s="103">
        <f t="shared" si="183"/>
        <v>0</v>
      </c>
      <c r="AF649" s="103">
        <f t="shared" si="184"/>
        <v>0</v>
      </c>
      <c r="AG649" s="103">
        <f t="shared" si="185"/>
        <v>0</v>
      </c>
      <c r="AH649" s="103">
        <f t="shared" si="186"/>
        <v>0</v>
      </c>
      <c r="AI649" s="103">
        <f t="shared" si="187"/>
        <v>0</v>
      </c>
      <c r="AJ649" s="103">
        <f t="shared" si="188"/>
        <v>0</v>
      </c>
    </row>
    <row r="650" spans="4:36">
      <c r="D650" s="16" t="s">
        <v>863</v>
      </c>
      <c r="E650" s="16">
        <v>0</v>
      </c>
      <c r="F650" s="16">
        <v>0</v>
      </c>
      <c r="G650" s="16">
        <v>0</v>
      </c>
      <c r="H650" s="16">
        <v>0</v>
      </c>
      <c r="I650" s="16">
        <v>0</v>
      </c>
      <c r="J650" s="16">
        <v>0</v>
      </c>
      <c r="K650" s="16">
        <v>0</v>
      </c>
      <c r="L650" s="16">
        <v>0</v>
      </c>
      <c r="M650" s="16">
        <v>0</v>
      </c>
      <c r="N650" s="16">
        <v>0</v>
      </c>
      <c r="O650" s="16">
        <v>0</v>
      </c>
      <c r="P650" s="16">
        <v>0</v>
      </c>
      <c r="Q650" s="16">
        <v>0</v>
      </c>
      <c r="R650" s="16">
        <v>0</v>
      </c>
      <c r="S650" s="16">
        <v>0</v>
      </c>
      <c r="T650" s="16">
        <v>0</v>
      </c>
      <c r="U650" s="16">
        <v>0</v>
      </c>
      <c r="V650" s="16">
        <v>0</v>
      </c>
      <c r="W650" s="16">
        <v>0</v>
      </c>
      <c r="X650" s="16">
        <v>0</v>
      </c>
      <c r="Y650" s="16">
        <v>0</v>
      </c>
      <c r="Z650" s="16">
        <v>0</v>
      </c>
      <c r="AE650" s="103">
        <f t="shared" si="183"/>
        <v>0</v>
      </c>
      <c r="AF650" s="103">
        <f t="shared" si="184"/>
        <v>0</v>
      </c>
      <c r="AG650" s="103">
        <f t="shared" si="185"/>
        <v>0</v>
      </c>
      <c r="AH650" s="103">
        <f t="shared" si="186"/>
        <v>0</v>
      </c>
      <c r="AI650" s="103">
        <f t="shared" si="187"/>
        <v>0</v>
      </c>
      <c r="AJ650" s="103">
        <f t="shared" si="188"/>
        <v>0</v>
      </c>
    </row>
    <row r="651" spans="4:36">
      <c r="D651" s="16" t="s">
        <v>864</v>
      </c>
      <c r="E651" s="16">
        <v>144.5726</v>
      </c>
      <c r="F651" s="16">
        <v>129.7979</v>
      </c>
      <c r="G651" s="16">
        <v>129.7979</v>
      </c>
      <c r="H651" s="16">
        <v>0</v>
      </c>
      <c r="I651" s="16">
        <v>0</v>
      </c>
      <c r="J651" s="16">
        <v>0</v>
      </c>
      <c r="K651" s="16">
        <v>0</v>
      </c>
      <c r="L651" s="16">
        <v>0</v>
      </c>
      <c r="M651" s="16">
        <v>0</v>
      </c>
      <c r="N651" s="16">
        <v>7.6484</v>
      </c>
      <c r="O651" s="16">
        <v>7.6484</v>
      </c>
      <c r="P651" s="16">
        <v>0</v>
      </c>
      <c r="Q651" s="16">
        <v>0</v>
      </c>
      <c r="R651" s="16">
        <v>7.1263</v>
      </c>
      <c r="S651" s="16">
        <v>6.2681</v>
      </c>
      <c r="T651" s="16">
        <v>0.8582</v>
      </c>
      <c r="U651" s="16">
        <v>0</v>
      </c>
      <c r="V651" s="16">
        <v>0</v>
      </c>
      <c r="W651" s="16">
        <v>0</v>
      </c>
      <c r="X651" s="16">
        <v>0</v>
      </c>
      <c r="Y651" s="16">
        <v>0</v>
      </c>
      <c r="Z651" s="16">
        <v>0</v>
      </c>
      <c r="AE651" s="103">
        <f t="shared" si="183"/>
        <v>0</v>
      </c>
      <c r="AF651" s="103">
        <f t="shared" si="184"/>
        <v>0</v>
      </c>
      <c r="AG651" s="103">
        <f t="shared" si="185"/>
        <v>0</v>
      </c>
      <c r="AH651" s="103">
        <f t="shared" si="186"/>
        <v>0</v>
      </c>
      <c r="AI651" s="103">
        <f t="shared" si="187"/>
        <v>0</v>
      </c>
      <c r="AJ651" s="103">
        <f t="shared" si="188"/>
        <v>0</v>
      </c>
    </row>
    <row r="652" spans="3:58">
      <c r="C652" s="16" t="s">
        <v>866</v>
      </c>
      <c r="D652" s="16" t="s">
        <v>88</v>
      </c>
      <c r="E652" s="16">
        <v>1373.3722</v>
      </c>
      <c r="F652" s="16">
        <v>1035.8794</v>
      </c>
      <c r="G652" s="16">
        <v>1034.876</v>
      </c>
      <c r="H652" s="16">
        <v>1.0034</v>
      </c>
      <c r="I652" s="16">
        <v>0.9018</v>
      </c>
      <c r="J652" s="16">
        <v>53.9868</v>
      </c>
      <c r="K652" s="16">
        <v>11.2509</v>
      </c>
      <c r="L652" s="16">
        <v>0</v>
      </c>
      <c r="M652" s="16">
        <v>42.7359</v>
      </c>
      <c r="N652" s="16">
        <v>144.3451</v>
      </c>
      <c r="O652" s="16">
        <v>144.3451</v>
      </c>
      <c r="P652" s="16">
        <v>0</v>
      </c>
      <c r="Q652" s="16">
        <v>21.7519</v>
      </c>
      <c r="R652" s="16">
        <v>72.1652</v>
      </c>
      <c r="S652" s="16">
        <v>5.6396</v>
      </c>
      <c r="T652" s="16">
        <v>0</v>
      </c>
      <c r="U652" s="16">
        <v>66.5256</v>
      </c>
      <c r="V652" s="16">
        <v>44.342</v>
      </c>
      <c r="W652" s="16">
        <v>0</v>
      </c>
      <c r="X652" s="16">
        <v>0</v>
      </c>
      <c r="Y652" s="16">
        <v>44.342</v>
      </c>
      <c r="Z652" s="16">
        <v>0</v>
      </c>
      <c r="AE652" s="103">
        <f t="shared" si="183"/>
        <v>0</v>
      </c>
      <c r="AF652" s="103">
        <f t="shared" si="184"/>
        <v>5.59552404411079e-14</v>
      </c>
      <c r="AG652" s="103">
        <f t="shared" si="185"/>
        <v>0</v>
      </c>
      <c r="AH652" s="103">
        <f t="shared" si="186"/>
        <v>0</v>
      </c>
      <c r="AI652" s="103">
        <f t="shared" si="187"/>
        <v>0</v>
      </c>
      <c r="AJ652" s="103">
        <f t="shared" si="188"/>
        <v>0</v>
      </c>
      <c r="AK652" s="16">
        <f t="shared" ref="AK652:BF652" si="195">E652-SUM(E653:E657)</f>
        <v>0</v>
      </c>
      <c r="AL652" s="16">
        <f t="shared" si="195"/>
        <v>0</v>
      </c>
      <c r="AM652" s="16">
        <f t="shared" si="195"/>
        <v>0</v>
      </c>
      <c r="AN652" s="16">
        <f t="shared" si="195"/>
        <v>0</v>
      </c>
      <c r="AO652" s="16">
        <f t="shared" si="195"/>
        <v>0</v>
      </c>
      <c r="AP652" s="16">
        <f t="shared" si="195"/>
        <v>0</v>
      </c>
      <c r="AQ652" s="16">
        <f t="shared" si="195"/>
        <v>0</v>
      </c>
      <c r="AR652" s="16">
        <f t="shared" si="195"/>
        <v>0</v>
      </c>
      <c r="AS652" s="16">
        <f t="shared" si="195"/>
        <v>0</v>
      </c>
      <c r="AT652" s="16">
        <f t="shared" si="195"/>
        <v>0</v>
      </c>
      <c r="AU652" s="16">
        <f t="shared" si="195"/>
        <v>0</v>
      </c>
      <c r="AV652" s="16">
        <f t="shared" si="195"/>
        <v>0</v>
      </c>
      <c r="AW652" s="16">
        <f t="shared" si="195"/>
        <v>0</v>
      </c>
      <c r="AX652" s="16">
        <f t="shared" si="195"/>
        <v>0</v>
      </c>
      <c r="AY652" s="16">
        <f t="shared" si="195"/>
        <v>0</v>
      </c>
      <c r="AZ652" s="16">
        <f t="shared" si="195"/>
        <v>0</v>
      </c>
      <c r="BA652" s="16">
        <f t="shared" si="195"/>
        <v>0</v>
      </c>
      <c r="BB652" s="16">
        <f t="shared" si="195"/>
        <v>0</v>
      </c>
      <c r="BC652" s="16">
        <f t="shared" si="195"/>
        <v>0</v>
      </c>
      <c r="BD652" s="16">
        <f t="shared" si="195"/>
        <v>0</v>
      </c>
      <c r="BE652" s="16">
        <f t="shared" si="195"/>
        <v>0</v>
      </c>
      <c r="BF652" s="16">
        <f t="shared" si="195"/>
        <v>0</v>
      </c>
    </row>
    <row r="653" spans="4:36">
      <c r="D653" s="16" t="s">
        <v>860</v>
      </c>
      <c r="E653" s="16">
        <v>0</v>
      </c>
      <c r="F653" s="16">
        <v>0</v>
      </c>
      <c r="G653" s="16">
        <v>0</v>
      </c>
      <c r="H653" s="16">
        <v>0</v>
      </c>
      <c r="I653" s="16">
        <v>0</v>
      </c>
      <c r="J653" s="16">
        <v>0</v>
      </c>
      <c r="K653" s="16">
        <v>0</v>
      </c>
      <c r="L653" s="16">
        <v>0</v>
      </c>
      <c r="M653" s="16">
        <v>0</v>
      </c>
      <c r="N653" s="16">
        <v>0</v>
      </c>
      <c r="O653" s="16">
        <v>0</v>
      </c>
      <c r="P653" s="16">
        <v>0</v>
      </c>
      <c r="Q653" s="16">
        <v>0</v>
      </c>
      <c r="R653" s="16">
        <v>0</v>
      </c>
      <c r="S653" s="16">
        <v>0</v>
      </c>
      <c r="T653" s="16">
        <v>0</v>
      </c>
      <c r="U653" s="16">
        <v>0</v>
      </c>
      <c r="V653" s="16">
        <v>0</v>
      </c>
      <c r="W653" s="16">
        <v>0</v>
      </c>
      <c r="X653" s="16">
        <v>0</v>
      </c>
      <c r="Y653" s="16">
        <v>0</v>
      </c>
      <c r="Z653" s="16">
        <v>0</v>
      </c>
      <c r="AE653" s="103">
        <f t="shared" si="183"/>
        <v>0</v>
      </c>
      <c r="AF653" s="103">
        <f t="shared" si="184"/>
        <v>0</v>
      </c>
      <c r="AG653" s="103">
        <f t="shared" si="185"/>
        <v>0</v>
      </c>
      <c r="AH653" s="103">
        <f t="shared" si="186"/>
        <v>0</v>
      </c>
      <c r="AI653" s="103">
        <f t="shared" si="187"/>
        <v>0</v>
      </c>
      <c r="AJ653" s="103">
        <f t="shared" si="188"/>
        <v>0</v>
      </c>
    </row>
    <row r="654" spans="4:36">
      <c r="D654" s="16" t="s">
        <v>861</v>
      </c>
      <c r="E654" s="16">
        <v>43.1571</v>
      </c>
      <c r="F654" s="16">
        <v>43.1571</v>
      </c>
      <c r="G654" s="16">
        <v>43.1571</v>
      </c>
      <c r="H654" s="16">
        <v>0</v>
      </c>
      <c r="I654" s="16">
        <v>0</v>
      </c>
      <c r="J654" s="16">
        <v>0</v>
      </c>
      <c r="K654" s="16">
        <v>0</v>
      </c>
      <c r="L654" s="16">
        <v>0</v>
      </c>
      <c r="M654" s="16">
        <v>0</v>
      </c>
      <c r="N654" s="16">
        <v>0</v>
      </c>
      <c r="O654" s="16">
        <v>0</v>
      </c>
      <c r="P654" s="16">
        <v>0</v>
      </c>
      <c r="Q654" s="16">
        <v>0</v>
      </c>
      <c r="R654" s="16">
        <v>0</v>
      </c>
      <c r="S654" s="16">
        <v>0</v>
      </c>
      <c r="T654" s="16">
        <v>0</v>
      </c>
      <c r="U654" s="16">
        <v>0</v>
      </c>
      <c r="V654" s="16">
        <v>0</v>
      </c>
      <c r="W654" s="16">
        <v>0</v>
      </c>
      <c r="X654" s="16">
        <v>0</v>
      </c>
      <c r="Y654" s="16">
        <v>0</v>
      </c>
      <c r="Z654" s="16">
        <v>0</v>
      </c>
      <c r="AE654" s="103">
        <f t="shared" si="183"/>
        <v>0</v>
      </c>
      <c r="AF654" s="103">
        <f t="shared" si="184"/>
        <v>0</v>
      </c>
      <c r="AG654" s="103">
        <f t="shared" si="185"/>
        <v>0</v>
      </c>
      <c r="AH654" s="103">
        <f t="shared" si="186"/>
        <v>0</v>
      </c>
      <c r="AI654" s="103">
        <f t="shared" si="187"/>
        <v>0</v>
      </c>
      <c r="AJ654" s="103">
        <f t="shared" si="188"/>
        <v>0</v>
      </c>
    </row>
    <row r="655" spans="4:36">
      <c r="D655" s="16" t="s">
        <v>862</v>
      </c>
      <c r="E655" s="16">
        <v>0</v>
      </c>
      <c r="F655" s="16">
        <v>0</v>
      </c>
      <c r="G655" s="16">
        <v>0</v>
      </c>
      <c r="H655" s="16">
        <v>0</v>
      </c>
      <c r="I655" s="16">
        <v>0</v>
      </c>
      <c r="J655" s="16">
        <v>0</v>
      </c>
      <c r="K655" s="16">
        <v>0</v>
      </c>
      <c r="L655" s="16">
        <v>0</v>
      </c>
      <c r="M655" s="16">
        <v>0</v>
      </c>
      <c r="N655" s="16">
        <v>0</v>
      </c>
      <c r="O655" s="16">
        <v>0</v>
      </c>
      <c r="P655" s="16">
        <v>0</v>
      </c>
      <c r="Q655" s="16">
        <v>0</v>
      </c>
      <c r="R655" s="16">
        <v>0</v>
      </c>
      <c r="S655" s="16">
        <v>0</v>
      </c>
      <c r="T655" s="16">
        <v>0</v>
      </c>
      <c r="U655" s="16">
        <v>0</v>
      </c>
      <c r="V655" s="16">
        <v>0</v>
      </c>
      <c r="W655" s="16">
        <v>0</v>
      </c>
      <c r="X655" s="16">
        <v>0</v>
      </c>
      <c r="Y655" s="16">
        <v>0</v>
      </c>
      <c r="Z655" s="16">
        <v>0</v>
      </c>
      <c r="AE655" s="103">
        <f t="shared" si="183"/>
        <v>0</v>
      </c>
      <c r="AF655" s="103">
        <f t="shared" si="184"/>
        <v>0</v>
      </c>
      <c r="AG655" s="103">
        <f t="shared" si="185"/>
        <v>0</v>
      </c>
      <c r="AH655" s="103">
        <f t="shared" si="186"/>
        <v>0</v>
      </c>
      <c r="AI655" s="103">
        <f t="shared" si="187"/>
        <v>0</v>
      </c>
      <c r="AJ655" s="103">
        <f t="shared" si="188"/>
        <v>0</v>
      </c>
    </row>
    <row r="656" spans="4:36">
      <c r="D656" s="16" t="s">
        <v>863</v>
      </c>
      <c r="E656" s="16">
        <v>0</v>
      </c>
      <c r="F656" s="16">
        <v>0</v>
      </c>
      <c r="G656" s="16">
        <v>0</v>
      </c>
      <c r="H656" s="16">
        <v>0</v>
      </c>
      <c r="I656" s="16">
        <v>0</v>
      </c>
      <c r="J656" s="16">
        <v>0</v>
      </c>
      <c r="K656" s="16">
        <v>0</v>
      </c>
      <c r="L656" s="16">
        <v>0</v>
      </c>
      <c r="M656" s="16">
        <v>0</v>
      </c>
      <c r="N656" s="16">
        <v>0</v>
      </c>
      <c r="O656" s="16">
        <v>0</v>
      </c>
      <c r="P656" s="16">
        <v>0</v>
      </c>
      <c r="Q656" s="16">
        <v>0</v>
      </c>
      <c r="R656" s="16">
        <v>0</v>
      </c>
      <c r="S656" s="16">
        <v>0</v>
      </c>
      <c r="T656" s="16">
        <v>0</v>
      </c>
      <c r="U656" s="16">
        <v>0</v>
      </c>
      <c r="V656" s="16">
        <v>0</v>
      </c>
      <c r="W656" s="16">
        <v>0</v>
      </c>
      <c r="X656" s="16">
        <v>0</v>
      </c>
      <c r="Y656" s="16">
        <v>0</v>
      </c>
      <c r="Z656" s="16">
        <v>0</v>
      </c>
      <c r="AE656" s="103">
        <f t="shared" si="183"/>
        <v>0</v>
      </c>
      <c r="AF656" s="103">
        <f t="shared" si="184"/>
        <v>0</v>
      </c>
      <c r="AG656" s="103">
        <f t="shared" si="185"/>
        <v>0</v>
      </c>
      <c r="AH656" s="103">
        <f t="shared" si="186"/>
        <v>0</v>
      </c>
      <c r="AI656" s="103">
        <f t="shared" si="187"/>
        <v>0</v>
      </c>
      <c r="AJ656" s="103">
        <f t="shared" si="188"/>
        <v>0</v>
      </c>
    </row>
    <row r="657" spans="4:36">
      <c r="D657" s="16" t="s">
        <v>864</v>
      </c>
      <c r="E657" s="16">
        <v>1330.2151</v>
      </c>
      <c r="F657" s="16">
        <v>992.7223</v>
      </c>
      <c r="G657" s="16">
        <v>991.7189</v>
      </c>
      <c r="H657" s="16">
        <v>1.0034</v>
      </c>
      <c r="I657" s="16">
        <v>0.9018</v>
      </c>
      <c r="J657" s="16">
        <v>53.9868</v>
      </c>
      <c r="K657" s="16">
        <v>11.2509</v>
      </c>
      <c r="L657" s="16">
        <v>0</v>
      </c>
      <c r="M657" s="16">
        <v>42.7359</v>
      </c>
      <c r="N657" s="16">
        <v>144.3451</v>
      </c>
      <c r="O657" s="16">
        <v>144.3451</v>
      </c>
      <c r="P657" s="16">
        <v>0</v>
      </c>
      <c r="Q657" s="16">
        <v>21.7519</v>
      </c>
      <c r="R657" s="16">
        <v>72.1652</v>
      </c>
      <c r="S657" s="16">
        <v>5.6396</v>
      </c>
      <c r="T657" s="16">
        <v>0</v>
      </c>
      <c r="U657" s="16">
        <v>66.5256</v>
      </c>
      <c r="V657" s="16">
        <v>44.342</v>
      </c>
      <c r="W657" s="16">
        <v>0</v>
      </c>
      <c r="X657" s="16">
        <v>0</v>
      </c>
      <c r="Y657" s="16">
        <v>44.342</v>
      </c>
      <c r="Z657" s="16">
        <v>0</v>
      </c>
      <c r="AE657" s="103">
        <f t="shared" si="183"/>
        <v>-1.20792265079217e-13</v>
      </c>
      <c r="AF657" s="103">
        <f t="shared" si="184"/>
        <v>5.59552404411079e-14</v>
      </c>
      <c r="AG657" s="103">
        <f t="shared" si="185"/>
        <v>0</v>
      </c>
      <c r="AH657" s="103">
        <f t="shared" si="186"/>
        <v>0</v>
      </c>
      <c r="AI657" s="103">
        <f t="shared" si="187"/>
        <v>0</v>
      </c>
      <c r="AJ657" s="103">
        <f t="shared" si="188"/>
        <v>0</v>
      </c>
    </row>
    <row r="658" spans="3:58">
      <c r="C658" s="16" t="s">
        <v>867</v>
      </c>
      <c r="D658" s="16" t="s">
        <v>88</v>
      </c>
      <c r="E658" s="16">
        <v>177.5134</v>
      </c>
      <c r="F658" s="16">
        <v>77.874</v>
      </c>
      <c r="G658" s="16">
        <v>77.874</v>
      </c>
      <c r="H658" s="16">
        <v>0</v>
      </c>
      <c r="I658" s="16">
        <v>13.6367</v>
      </c>
      <c r="J658" s="16">
        <v>2.482</v>
      </c>
      <c r="K658" s="16">
        <v>0</v>
      </c>
      <c r="L658" s="16">
        <v>0</v>
      </c>
      <c r="M658" s="16">
        <v>2.482</v>
      </c>
      <c r="N658" s="16">
        <v>34.3441</v>
      </c>
      <c r="O658" s="16">
        <v>34.3441</v>
      </c>
      <c r="P658" s="16">
        <v>0</v>
      </c>
      <c r="Q658" s="16">
        <v>26.3779</v>
      </c>
      <c r="R658" s="16">
        <v>21.1886</v>
      </c>
      <c r="S658" s="16">
        <v>0</v>
      </c>
      <c r="T658" s="16">
        <v>0</v>
      </c>
      <c r="U658" s="16">
        <v>21.1886</v>
      </c>
      <c r="V658" s="16">
        <v>1.6101</v>
      </c>
      <c r="W658" s="16">
        <v>0</v>
      </c>
      <c r="X658" s="16">
        <v>0</v>
      </c>
      <c r="Y658" s="16">
        <v>1.6101</v>
      </c>
      <c r="Z658" s="16">
        <v>0</v>
      </c>
      <c r="AE658" s="103">
        <f t="shared" si="183"/>
        <v>0</v>
      </c>
      <c r="AF658" s="103">
        <f t="shared" si="184"/>
        <v>0</v>
      </c>
      <c r="AG658" s="103">
        <f t="shared" si="185"/>
        <v>0</v>
      </c>
      <c r="AH658" s="103">
        <f t="shared" si="186"/>
        <v>0</v>
      </c>
      <c r="AI658" s="103">
        <f t="shared" si="187"/>
        <v>0</v>
      </c>
      <c r="AJ658" s="103">
        <f t="shared" si="188"/>
        <v>0</v>
      </c>
      <c r="AK658" s="16">
        <f t="shared" ref="AK658:BF658" si="196">E658-SUM(E659:E663)</f>
        <v>0</v>
      </c>
      <c r="AL658" s="16">
        <f t="shared" si="196"/>
        <v>0</v>
      </c>
      <c r="AM658" s="16">
        <f t="shared" si="196"/>
        <v>0</v>
      </c>
      <c r="AN658" s="16">
        <f t="shared" si="196"/>
        <v>0</v>
      </c>
      <c r="AO658" s="16">
        <f t="shared" si="196"/>
        <v>0</v>
      </c>
      <c r="AP658" s="16">
        <f t="shared" si="196"/>
        <v>0</v>
      </c>
      <c r="AQ658" s="16">
        <f t="shared" si="196"/>
        <v>0</v>
      </c>
      <c r="AR658" s="16">
        <f t="shared" si="196"/>
        <v>0</v>
      </c>
      <c r="AS658" s="16">
        <f t="shared" si="196"/>
        <v>0</v>
      </c>
      <c r="AT658" s="16">
        <f t="shared" si="196"/>
        <v>0</v>
      </c>
      <c r="AU658" s="16">
        <f t="shared" si="196"/>
        <v>0</v>
      </c>
      <c r="AV658" s="16">
        <f t="shared" si="196"/>
        <v>0</v>
      </c>
      <c r="AW658" s="16">
        <f t="shared" si="196"/>
        <v>0</v>
      </c>
      <c r="AX658" s="16">
        <f t="shared" si="196"/>
        <v>0</v>
      </c>
      <c r="AY658" s="16">
        <f t="shared" si="196"/>
        <v>0</v>
      </c>
      <c r="AZ658" s="16">
        <f t="shared" si="196"/>
        <v>0</v>
      </c>
      <c r="BA658" s="16">
        <f t="shared" si="196"/>
        <v>0</v>
      </c>
      <c r="BB658" s="16">
        <f t="shared" si="196"/>
        <v>0</v>
      </c>
      <c r="BC658" s="16">
        <f t="shared" si="196"/>
        <v>0</v>
      </c>
      <c r="BD658" s="16">
        <f t="shared" si="196"/>
        <v>0</v>
      </c>
      <c r="BE658" s="16">
        <f t="shared" si="196"/>
        <v>0</v>
      </c>
      <c r="BF658" s="16">
        <f t="shared" si="196"/>
        <v>0</v>
      </c>
    </row>
    <row r="659" spans="4:36">
      <c r="D659" s="16" t="s">
        <v>860</v>
      </c>
      <c r="E659" s="16">
        <v>0</v>
      </c>
      <c r="F659" s="16">
        <v>0</v>
      </c>
      <c r="G659" s="16">
        <v>0</v>
      </c>
      <c r="H659" s="16">
        <v>0</v>
      </c>
      <c r="I659" s="16">
        <v>0</v>
      </c>
      <c r="J659" s="16">
        <v>0</v>
      </c>
      <c r="K659" s="16">
        <v>0</v>
      </c>
      <c r="L659" s="16">
        <v>0</v>
      </c>
      <c r="M659" s="16">
        <v>0</v>
      </c>
      <c r="N659" s="16">
        <v>0</v>
      </c>
      <c r="O659" s="16">
        <v>0</v>
      </c>
      <c r="P659" s="16">
        <v>0</v>
      </c>
      <c r="Q659" s="16">
        <v>0</v>
      </c>
      <c r="R659" s="16">
        <v>0</v>
      </c>
      <c r="S659" s="16">
        <v>0</v>
      </c>
      <c r="T659" s="16">
        <v>0</v>
      </c>
      <c r="U659" s="16">
        <v>0</v>
      </c>
      <c r="V659" s="16">
        <v>0</v>
      </c>
      <c r="W659" s="16">
        <v>0</v>
      </c>
      <c r="X659" s="16">
        <v>0</v>
      </c>
      <c r="Y659" s="16">
        <v>0</v>
      </c>
      <c r="Z659" s="16">
        <v>0</v>
      </c>
      <c r="AE659" s="103">
        <f t="shared" si="183"/>
        <v>0</v>
      </c>
      <c r="AF659" s="103">
        <f t="shared" si="184"/>
        <v>0</v>
      </c>
      <c r="AG659" s="103">
        <f t="shared" si="185"/>
        <v>0</v>
      </c>
      <c r="AH659" s="103">
        <f t="shared" si="186"/>
        <v>0</v>
      </c>
      <c r="AI659" s="103">
        <f t="shared" si="187"/>
        <v>0</v>
      </c>
      <c r="AJ659" s="103">
        <f t="shared" si="188"/>
        <v>0</v>
      </c>
    </row>
    <row r="660" spans="4:36">
      <c r="D660" s="16" t="s">
        <v>861</v>
      </c>
      <c r="E660" s="16">
        <v>0</v>
      </c>
      <c r="F660" s="16">
        <v>0</v>
      </c>
      <c r="G660" s="16">
        <v>0</v>
      </c>
      <c r="H660" s="16">
        <v>0</v>
      </c>
      <c r="I660" s="16">
        <v>0</v>
      </c>
      <c r="J660" s="16">
        <v>0</v>
      </c>
      <c r="K660" s="16">
        <v>0</v>
      </c>
      <c r="L660" s="16">
        <v>0</v>
      </c>
      <c r="M660" s="16">
        <v>0</v>
      </c>
      <c r="N660" s="16">
        <v>0</v>
      </c>
      <c r="O660" s="16">
        <v>0</v>
      </c>
      <c r="P660" s="16">
        <v>0</v>
      </c>
      <c r="Q660" s="16">
        <v>0</v>
      </c>
      <c r="R660" s="16">
        <v>0</v>
      </c>
      <c r="S660" s="16">
        <v>0</v>
      </c>
      <c r="T660" s="16">
        <v>0</v>
      </c>
      <c r="U660" s="16">
        <v>0</v>
      </c>
      <c r="V660" s="16">
        <v>0</v>
      </c>
      <c r="W660" s="16">
        <v>0</v>
      </c>
      <c r="X660" s="16">
        <v>0</v>
      </c>
      <c r="Y660" s="16">
        <v>0</v>
      </c>
      <c r="Z660" s="16">
        <v>0</v>
      </c>
      <c r="AE660" s="103">
        <f t="shared" si="183"/>
        <v>0</v>
      </c>
      <c r="AF660" s="103">
        <f t="shared" si="184"/>
        <v>0</v>
      </c>
      <c r="AG660" s="103">
        <f t="shared" si="185"/>
        <v>0</v>
      </c>
      <c r="AH660" s="103">
        <f t="shared" si="186"/>
        <v>0</v>
      </c>
      <c r="AI660" s="103">
        <f t="shared" si="187"/>
        <v>0</v>
      </c>
      <c r="AJ660" s="103">
        <f t="shared" si="188"/>
        <v>0</v>
      </c>
    </row>
    <row r="661" spans="4:36">
      <c r="D661" s="16" t="s">
        <v>862</v>
      </c>
      <c r="E661" s="16">
        <v>0</v>
      </c>
      <c r="F661" s="16">
        <v>0</v>
      </c>
      <c r="G661" s="16">
        <v>0</v>
      </c>
      <c r="H661" s="16">
        <v>0</v>
      </c>
      <c r="I661" s="16">
        <v>0</v>
      </c>
      <c r="J661" s="16">
        <v>0</v>
      </c>
      <c r="K661" s="16">
        <v>0</v>
      </c>
      <c r="L661" s="16">
        <v>0</v>
      </c>
      <c r="M661" s="16">
        <v>0</v>
      </c>
      <c r="N661" s="16">
        <v>0</v>
      </c>
      <c r="O661" s="16">
        <v>0</v>
      </c>
      <c r="P661" s="16">
        <v>0</v>
      </c>
      <c r="Q661" s="16">
        <v>0</v>
      </c>
      <c r="R661" s="16">
        <v>0</v>
      </c>
      <c r="S661" s="16">
        <v>0</v>
      </c>
      <c r="T661" s="16">
        <v>0</v>
      </c>
      <c r="U661" s="16">
        <v>0</v>
      </c>
      <c r="V661" s="16">
        <v>0</v>
      </c>
      <c r="W661" s="16">
        <v>0</v>
      </c>
      <c r="X661" s="16">
        <v>0</v>
      </c>
      <c r="Y661" s="16">
        <v>0</v>
      </c>
      <c r="Z661" s="16">
        <v>0</v>
      </c>
      <c r="AE661" s="103">
        <f t="shared" si="183"/>
        <v>0</v>
      </c>
      <c r="AF661" s="103">
        <f t="shared" si="184"/>
        <v>0</v>
      </c>
      <c r="AG661" s="103">
        <f t="shared" si="185"/>
        <v>0</v>
      </c>
      <c r="AH661" s="103">
        <f t="shared" si="186"/>
        <v>0</v>
      </c>
      <c r="AI661" s="103">
        <f t="shared" si="187"/>
        <v>0</v>
      </c>
      <c r="AJ661" s="103">
        <f t="shared" si="188"/>
        <v>0</v>
      </c>
    </row>
    <row r="662" spans="4:36">
      <c r="D662" s="16" t="s">
        <v>863</v>
      </c>
      <c r="E662" s="16">
        <v>0</v>
      </c>
      <c r="F662" s="16">
        <v>0</v>
      </c>
      <c r="G662" s="16">
        <v>0</v>
      </c>
      <c r="H662" s="16">
        <v>0</v>
      </c>
      <c r="I662" s="16">
        <v>0</v>
      </c>
      <c r="J662" s="16">
        <v>0</v>
      </c>
      <c r="K662" s="16">
        <v>0</v>
      </c>
      <c r="L662" s="16">
        <v>0</v>
      </c>
      <c r="M662" s="16">
        <v>0</v>
      </c>
      <c r="N662" s="16">
        <v>0</v>
      </c>
      <c r="O662" s="16">
        <v>0</v>
      </c>
      <c r="P662" s="16">
        <v>0</v>
      </c>
      <c r="Q662" s="16">
        <v>0</v>
      </c>
      <c r="R662" s="16">
        <v>0</v>
      </c>
      <c r="S662" s="16">
        <v>0</v>
      </c>
      <c r="T662" s="16">
        <v>0</v>
      </c>
      <c r="U662" s="16">
        <v>0</v>
      </c>
      <c r="V662" s="16">
        <v>0</v>
      </c>
      <c r="W662" s="16">
        <v>0</v>
      </c>
      <c r="X662" s="16">
        <v>0</v>
      </c>
      <c r="Y662" s="16">
        <v>0</v>
      </c>
      <c r="Z662" s="16">
        <v>0</v>
      </c>
      <c r="AE662" s="103">
        <f t="shared" si="183"/>
        <v>0</v>
      </c>
      <c r="AF662" s="103">
        <f t="shared" si="184"/>
        <v>0</v>
      </c>
      <c r="AG662" s="103">
        <f t="shared" si="185"/>
        <v>0</v>
      </c>
      <c r="AH662" s="103">
        <f t="shared" si="186"/>
        <v>0</v>
      </c>
      <c r="AI662" s="103">
        <f t="shared" si="187"/>
        <v>0</v>
      </c>
      <c r="AJ662" s="103">
        <f t="shared" si="188"/>
        <v>0</v>
      </c>
    </row>
    <row r="663" spans="4:36">
      <c r="D663" s="16" t="s">
        <v>864</v>
      </c>
      <c r="E663" s="16">
        <v>177.5134</v>
      </c>
      <c r="F663" s="16">
        <v>77.874</v>
      </c>
      <c r="G663" s="16">
        <v>77.874</v>
      </c>
      <c r="H663" s="16">
        <v>0</v>
      </c>
      <c r="I663" s="16">
        <v>13.6367</v>
      </c>
      <c r="J663" s="16">
        <v>2.482</v>
      </c>
      <c r="K663" s="16">
        <v>0</v>
      </c>
      <c r="L663" s="16">
        <v>0</v>
      </c>
      <c r="M663" s="16">
        <v>2.482</v>
      </c>
      <c r="N663" s="16">
        <v>34.3441</v>
      </c>
      <c r="O663" s="16">
        <v>34.3441</v>
      </c>
      <c r="P663" s="16">
        <v>0</v>
      </c>
      <c r="Q663" s="16">
        <v>26.3779</v>
      </c>
      <c r="R663" s="16">
        <v>21.1886</v>
      </c>
      <c r="S663" s="16">
        <v>0</v>
      </c>
      <c r="T663" s="16">
        <v>0</v>
      </c>
      <c r="U663" s="16">
        <v>21.1886</v>
      </c>
      <c r="V663" s="16">
        <v>1.6101</v>
      </c>
      <c r="W663" s="16">
        <v>0</v>
      </c>
      <c r="X663" s="16">
        <v>0</v>
      </c>
      <c r="Y663" s="16">
        <v>1.6101</v>
      </c>
      <c r="Z663" s="16">
        <v>0</v>
      </c>
      <c r="AE663" s="103">
        <f t="shared" si="183"/>
        <v>0</v>
      </c>
      <c r="AF663" s="103">
        <f t="shared" si="184"/>
        <v>0</v>
      </c>
      <c r="AG663" s="103">
        <f t="shared" si="185"/>
        <v>0</v>
      </c>
      <c r="AH663" s="103">
        <f t="shared" si="186"/>
        <v>0</v>
      </c>
      <c r="AI663" s="103">
        <f t="shared" si="187"/>
        <v>0</v>
      </c>
      <c r="AJ663" s="103">
        <f t="shared" si="188"/>
        <v>0</v>
      </c>
    </row>
    <row r="664" spans="3:58">
      <c r="C664" s="16" t="s">
        <v>368</v>
      </c>
      <c r="D664" s="16" t="s">
        <v>88</v>
      </c>
      <c r="E664" s="16">
        <v>0</v>
      </c>
      <c r="F664" s="16">
        <v>0</v>
      </c>
      <c r="G664" s="16">
        <v>0</v>
      </c>
      <c r="H664" s="16">
        <v>0</v>
      </c>
      <c r="I664" s="16">
        <v>0</v>
      </c>
      <c r="J664" s="16">
        <v>0</v>
      </c>
      <c r="K664" s="16">
        <v>0</v>
      </c>
      <c r="L664" s="16">
        <v>0</v>
      </c>
      <c r="M664" s="16">
        <v>0</v>
      </c>
      <c r="N664" s="16">
        <v>0</v>
      </c>
      <c r="O664" s="16">
        <v>0</v>
      </c>
      <c r="P664" s="16">
        <v>0</v>
      </c>
      <c r="Q664" s="16">
        <v>0</v>
      </c>
      <c r="R664" s="16">
        <v>0</v>
      </c>
      <c r="S664" s="16">
        <v>0</v>
      </c>
      <c r="T664" s="16">
        <v>0</v>
      </c>
      <c r="U664" s="16">
        <v>0</v>
      </c>
      <c r="V664" s="16">
        <v>0</v>
      </c>
      <c r="W664" s="16">
        <v>0</v>
      </c>
      <c r="X664" s="16">
        <v>0</v>
      </c>
      <c r="Y664" s="16">
        <v>0</v>
      </c>
      <c r="Z664" s="16">
        <v>0</v>
      </c>
      <c r="AE664" s="103">
        <f t="shared" si="183"/>
        <v>0</v>
      </c>
      <c r="AF664" s="103">
        <f t="shared" si="184"/>
        <v>0</v>
      </c>
      <c r="AG664" s="103">
        <f t="shared" si="185"/>
        <v>0</v>
      </c>
      <c r="AH664" s="103">
        <f t="shared" si="186"/>
        <v>0</v>
      </c>
      <c r="AI664" s="103">
        <f t="shared" si="187"/>
        <v>0</v>
      </c>
      <c r="AJ664" s="103">
        <f t="shared" si="188"/>
        <v>0</v>
      </c>
      <c r="AK664" s="16">
        <f t="shared" ref="AK664:BF664" si="197">E664-SUM(E665:E669)</f>
        <v>0</v>
      </c>
      <c r="AL664" s="16">
        <f t="shared" si="197"/>
        <v>0</v>
      </c>
      <c r="AM664" s="16">
        <f t="shared" si="197"/>
        <v>0</v>
      </c>
      <c r="AN664" s="16">
        <f t="shared" si="197"/>
        <v>0</v>
      </c>
      <c r="AO664" s="16">
        <f t="shared" si="197"/>
        <v>0</v>
      </c>
      <c r="AP664" s="16">
        <f t="shared" si="197"/>
        <v>0</v>
      </c>
      <c r="AQ664" s="16">
        <f t="shared" si="197"/>
        <v>0</v>
      </c>
      <c r="AR664" s="16">
        <f t="shared" si="197"/>
        <v>0</v>
      </c>
      <c r="AS664" s="16">
        <f t="shared" si="197"/>
        <v>0</v>
      </c>
      <c r="AT664" s="16">
        <f t="shared" si="197"/>
        <v>0</v>
      </c>
      <c r="AU664" s="16">
        <f t="shared" si="197"/>
        <v>0</v>
      </c>
      <c r="AV664" s="16">
        <f t="shared" si="197"/>
        <v>0</v>
      </c>
      <c r="AW664" s="16">
        <f t="shared" si="197"/>
        <v>0</v>
      </c>
      <c r="AX664" s="16">
        <f t="shared" si="197"/>
        <v>0</v>
      </c>
      <c r="AY664" s="16">
        <f t="shared" si="197"/>
        <v>0</v>
      </c>
      <c r="AZ664" s="16">
        <f t="shared" si="197"/>
        <v>0</v>
      </c>
      <c r="BA664" s="16">
        <f t="shared" si="197"/>
        <v>0</v>
      </c>
      <c r="BB664" s="16">
        <f t="shared" si="197"/>
        <v>0</v>
      </c>
      <c r="BC664" s="16">
        <f t="shared" si="197"/>
        <v>0</v>
      </c>
      <c r="BD664" s="16">
        <f t="shared" si="197"/>
        <v>0</v>
      </c>
      <c r="BE664" s="16">
        <f t="shared" si="197"/>
        <v>0</v>
      </c>
      <c r="BF664" s="16">
        <f t="shared" si="197"/>
        <v>0</v>
      </c>
    </row>
    <row r="665" spans="4:36">
      <c r="D665" s="16" t="s">
        <v>860</v>
      </c>
      <c r="E665" s="16">
        <v>0</v>
      </c>
      <c r="F665" s="16">
        <v>0</v>
      </c>
      <c r="G665" s="16">
        <v>0</v>
      </c>
      <c r="H665" s="16">
        <v>0</v>
      </c>
      <c r="I665" s="16">
        <v>0</v>
      </c>
      <c r="J665" s="16">
        <v>0</v>
      </c>
      <c r="K665" s="16">
        <v>0</v>
      </c>
      <c r="L665" s="16">
        <v>0</v>
      </c>
      <c r="M665" s="16">
        <v>0</v>
      </c>
      <c r="N665" s="16">
        <v>0</v>
      </c>
      <c r="O665" s="16">
        <v>0</v>
      </c>
      <c r="P665" s="16">
        <v>0</v>
      </c>
      <c r="Q665" s="16">
        <v>0</v>
      </c>
      <c r="R665" s="16">
        <v>0</v>
      </c>
      <c r="S665" s="16">
        <v>0</v>
      </c>
      <c r="T665" s="16">
        <v>0</v>
      </c>
      <c r="U665" s="16">
        <v>0</v>
      </c>
      <c r="V665" s="16">
        <v>0</v>
      </c>
      <c r="W665" s="16">
        <v>0</v>
      </c>
      <c r="X665" s="16">
        <v>0</v>
      </c>
      <c r="Y665" s="16">
        <v>0</v>
      </c>
      <c r="Z665" s="16">
        <v>0</v>
      </c>
      <c r="AE665" s="103">
        <f t="shared" si="183"/>
        <v>0</v>
      </c>
      <c r="AF665" s="103">
        <f t="shared" si="184"/>
        <v>0</v>
      </c>
      <c r="AG665" s="103">
        <f t="shared" si="185"/>
        <v>0</v>
      </c>
      <c r="AH665" s="103">
        <f t="shared" si="186"/>
        <v>0</v>
      </c>
      <c r="AI665" s="103">
        <f t="shared" si="187"/>
        <v>0</v>
      </c>
      <c r="AJ665" s="103">
        <f t="shared" si="188"/>
        <v>0</v>
      </c>
    </row>
    <row r="666" spans="4:36">
      <c r="D666" s="16" t="s">
        <v>861</v>
      </c>
      <c r="E666" s="16">
        <v>0</v>
      </c>
      <c r="F666" s="16">
        <v>0</v>
      </c>
      <c r="G666" s="16">
        <v>0</v>
      </c>
      <c r="H666" s="16">
        <v>0</v>
      </c>
      <c r="I666" s="16">
        <v>0</v>
      </c>
      <c r="J666" s="16">
        <v>0</v>
      </c>
      <c r="K666" s="16">
        <v>0</v>
      </c>
      <c r="L666" s="16">
        <v>0</v>
      </c>
      <c r="M666" s="16">
        <v>0</v>
      </c>
      <c r="N666" s="16">
        <v>0</v>
      </c>
      <c r="O666" s="16">
        <v>0</v>
      </c>
      <c r="P666" s="16">
        <v>0</v>
      </c>
      <c r="Q666" s="16">
        <v>0</v>
      </c>
      <c r="R666" s="16">
        <v>0</v>
      </c>
      <c r="S666" s="16">
        <v>0</v>
      </c>
      <c r="T666" s="16">
        <v>0</v>
      </c>
      <c r="U666" s="16">
        <v>0</v>
      </c>
      <c r="V666" s="16">
        <v>0</v>
      </c>
      <c r="W666" s="16">
        <v>0</v>
      </c>
      <c r="X666" s="16">
        <v>0</v>
      </c>
      <c r="Y666" s="16">
        <v>0</v>
      </c>
      <c r="Z666" s="16">
        <v>0</v>
      </c>
      <c r="AE666" s="103">
        <f t="shared" si="183"/>
        <v>0</v>
      </c>
      <c r="AF666" s="103">
        <f t="shared" si="184"/>
        <v>0</v>
      </c>
      <c r="AG666" s="103">
        <f t="shared" si="185"/>
        <v>0</v>
      </c>
      <c r="AH666" s="103">
        <f t="shared" si="186"/>
        <v>0</v>
      </c>
      <c r="AI666" s="103">
        <f t="shared" si="187"/>
        <v>0</v>
      </c>
      <c r="AJ666" s="103">
        <f t="shared" si="188"/>
        <v>0</v>
      </c>
    </row>
    <row r="667" spans="4:36">
      <c r="D667" s="16" t="s">
        <v>862</v>
      </c>
      <c r="E667" s="16">
        <v>0</v>
      </c>
      <c r="F667" s="16">
        <v>0</v>
      </c>
      <c r="G667" s="16">
        <v>0</v>
      </c>
      <c r="H667" s="16">
        <v>0</v>
      </c>
      <c r="I667" s="16">
        <v>0</v>
      </c>
      <c r="J667" s="16">
        <v>0</v>
      </c>
      <c r="K667" s="16">
        <v>0</v>
      </c>
      <c r="L667" s="16">
        <v>0</v>
      </c>
      <c r="M667" s="16">
        <v>0</v>
      </c>
      <c r="N667" s="16">
        <v>0</v>
      </c>
      <c r="O667" s="16">
        <v>0</v>
      </c>
      <c r="P667" s="16">
        <v>0</v>
      </c>
      <c r="Q667" s="16">
        <v>0</v>
      </c>
      <c r="R667" s="16">
        <v>0</v>
      </c>
      <c r="S667" s="16">
        <v>0</v>
      </c>
      <c r="T667" s="16">
        <v>0</v>
      </c>
      <c r="U667" s="16">
        <v>0</v>
      </c>
      <c r="V667" s="16">
        <v>0</v>
      </c>
      <c r="W667" s="16">
        <v>0</v>
      </c>
      <c r="X667" s="16">
        <v>0</v>
      </c>
      <c r="Y667" s="16">
        <v>0</v>
      </c>
      <c r="Z667" s="16">
        <v>0</v>
      </c>
      <c r="AE667" s="103">
        <f t="shared" si="183"/>
        <v>0</v>
      </c>
      <c r="AF667" s="103">
        <f t="shared" si="184"/>
        <v>0</v>
      </c>
      <c r="AG667" s="103">
        <f t="shared" si="185"/>
        <v>0</v>
      </c>
      <c r="AH667" s="103">
        <f t="shared" si="186"/>
        <v>0</v>
      </c>
      <c r="AI667" s="103">
        <f t="shared" si="187"/>
        <v>0</v>
      </c>
      <c r="AJ667" s="103">
        <f t="shared" si="188"/>
        <v>0</v>
      </c>
    </row>
    <row r="668" spans="4:36">
      <c r="D668" s="16" t="s">
        <v>863</v>
      </c>
      <c r="E668" s="16">
        <v>0</v>
      </c>
      <c r="F668" s="16">
        <v>0</v>
      </c>
      <c r="G668" s="16">
        <v>0</v>
      </c>
      <c r="H668" s="16">
        <v>0</v>
      </c>
      <c r="I668" s="16">
        <v>0</v>
      </c>
      <c r="J668" s="16">
        <v>0</v>
      </c>
      <c r="K668" s="16">
        <v>0</v>
      </c>
      <c r="L668" s="16">
        <v>0</v>
      </c>
      <c r="M668" s="16">
        <v>0</v>
      </c>
      <c r="N668" s="16">
        <v>0</v>
      </c>
      <c r="O668" s="16">
        <v>0</v>
      </c>
      <c r="P668" s="16">
        <v>0</v>
      </c>
      <c r="Q668" s="16">
        <v>0</v>
      </c>
      <c r="R668" s="16">
        <v>0</v>
      </c>
      <c r="S668" s="16">
        <v>0</v>
      </c>
      <c r="T668" s="16">
        <v>0</v>
      </c>
      <c r="U668" s="16">
        <v>0</v>
      </c>
      <c r="V668" s="16">
        <v>0</v>
      </c>
      <c r="W668" s="16">
        <v>0</v>
      </c>
      <c r="X668" s="16">
        <v>0</v>
      </c>
      <c r="Y668" s="16">
        <v>0</v>
      </c>
      <c r="Z668" s="16">
        <v>0</v>
      </c>
      <c r="AE668" s="103">
        <f t="shared" si="183"/>
        <v>0</v>
      </c>
      <c r="AF668" s="103">
        <f t="shared" si="184"/>
        <v>0</v>
      </c>
      <c r="AG668" s="103">
        <f t="shared" si="185"/>
        <v>0</v>
      </c>
      <c r="AH668" s="103">
        <f t="shared" si="186"/>
        <v>0</v>
      </c>
      <c r="AI668" s="103">
        <f t="shared" si="187"/>
        <v>0</v>
      </c>
      <c r="AJ668" s="103">
        <f t="shared" si="188"/>
        <v>0</v>
      </c>
    </row>
    <row r="669" spans="4:36">
      <c r="D669" s="16" t="s">
        <v>864</v>
      </c>
      <c r="E669" s="16">
        <v>0</v>
      </c>
      <c r="F669" s="16">
        <v>0</v>
      </c>
      <c r="G669" s="16">
        <v>0</v>
      </c>
      <c r="H669" s="16">
        <v>0</v>
      </c>
      <c r="I669" s="16">
        <v>0</v>
      </c>
      <c r="J669" s="16">
        <v>0</v>
      </c>
      <c r="K669" s="16">
        <v>0</v>
      </c>
      <c r="L669" s="16">
        <v>0</v>
      </c>
      <c r="M669" s="16">
        <v>0</v>
      </c>
      <c r="N669" s="16">
        <v>0</v>
      </c>
      <c r="O669" s="16">
        <v>0</v>
      </c>
      <c r="P669" s="16">
        <v>0</v>
      </c>
      <c r="Q669" s="16">
        <v>0</v>
      </c>
      <c r="R669" s="16">
        <v>0</v>
      </c>
      <c r="S669" s="16">
        <v>0</v>
      </c>
      <c r="T669" s="16">
        <v>0</v>
      </c>
      <c r="U669" s="16">
        <v>0</v>
      </c>
      <c r="V669" s="16">
        <v>0</v>
      </c>
      <c r="W669" s="16">
        <v>0</v>
      </c>
      <c r="X669" s="16">
        <v>0</v>
      </c>
      <c r="Y669" s="16">
        <v>0</v>
      </c>
      <c r="Z669" s="16">
        <v>0</v>
      </c>
      <c r="AE669" s="103">
        <f t="shared" si="183"/>
        <v>0</v>
      </c>
      <c r="AF669" s="103">
        <f t="shared" si="184"/>
        <v>0</v>
      </c>
      <c r="AG669" s="103">
        <f t="shared" si="185"/>
        <v>0</v>
      </c>
      <c r="AH669" s="103">
        <f t="shared" si="186"/>
        <v>0</v>
      </c>
      <c r="AI669" s="103">
        <f t="shared" si="187"/>
        <v>0</v>
      </c>
      <c r="AJ669" s="103">
        <f t="shared" si="188"/>
        <v>0</v>
      </c>
    </row>
    <row r="670" spans="1:80">
      <c r="A670" s="16" t="s">
        <v>720</v>
      </c>
      <c r="B670" s="16">
        <v>32797.2218</v>
      </c>
      <c r="C670" s="16" t="s">
        <v>88</v>
      </c>
      <c r="D670" s="16" t="s">
        <v>88</v>
      </c>
      <c r="E670" s="16">
        <v>4736.2532</v>
      </c>
      <c r="F670" s="16">
        <v>3399.8975</v>
      </c>
      <c r="G670" s="16">
        <v>3399.8975</v>
      </c>
      <c r="H670" s="16">
        <v>0</v>
      </c>
      <c r="I670" s="16">
        <v>6.3779</v>
      </c>
      <c r="J670" s="16">
        <v>33.3175</v>
      </c>
      <c r="K670" s="16">
        <v>6.3207</v>
      </c>
      <c r="L670" s="16">
        <v>0.1128</v>
      </c>
      <c r="M670" s="16">
        <v>26.884</v>
      </c>
      <c r="N670" s="16">
        <v>930.6746</v>
      </c>
      <c r="O670" s="16">
        <v>930.6746</v>
      </c>
      <c r="P670" s="16">
        <v>0</v>
      </c>
      <c r="Q670" s="16">
        <v>27.4707</v>
      </c>
      <c r="R670" s="16">
        <v>32.8295</v>
      </c>
      <c r="S670" s="16">
        <v>7.2179</v>
      </c>
      <c r="T670" s="16">
        <v>0</v>
      </c>
      <c r="U670" s="16">
        <v>25.6116</v>
      </c>
      <c r="V670" s="16">
        <v>238.5085</v>
      </c>
      <c r="W670" s="16">
        <v>1.1862</v>
      </c>
      <c r="X670" s="16">
        <v>0</v>
      </c>
      <c r="Y670" s="16">
        <v>237.3223</v>
      </c>
      <c r="Z670" s="16">
        <v>67.177</v>
      </c>
      <c r="AB670" s="101">
        <f>(F670+K670+L670)/B670</f>
        <v>0.10386035197652</v>
      </c>
      <c r="AE670" s="103">
        <f t="shared" si="183"/>
        <v>-4.9737991503207e-14</v>
      </c>
      <c r="AF670" s="103">
        <f t="shared" si="184"/>
        <v>0</v>
      </c>
      <c r="AG670" s="103">
        <f t="shared" si="185"/>
        <v>0</v>
      </c>
      <c r="AH670" s="103">
        <f t="shared" si="186"/>
        <v>0</v>
      </c>
      <c r="AI670" s="103">
        <f t="shared" si="187"/>
        <v>0</v>
      </c>
      <c r="AJ670" s="103">
        <f t="shared" si="188"/>
        <v>0</v>
      </c>
      <c r="AK670" s="16">
        <f t="shared" ref="AK670:BF670" si="198">E670-SUM(E671:E675)</f>
        <v>0</v>
      </c>
      <c r="AL670" s="16">
        <f t="shared" si="198"/>
        <v>0</v>
      </c>
      <c r="AM670" s="16">
        <f t="shared" si="198"/>
        <v>0</v>
      </c>
      <c r="AN670" s="16">
        <f t="shared" si="198"/>
        <v>0</v>
      </c>
      <c r="AO670" s="16">
        <f t="shared" si="198"/>
        <v>0</v>
      </c>
      <c r="AP670" s="16">
        <f t="shared" si="198"/>
        <v>0</v>
      </c>
      <c r="AQ670" s="16">
        <f t="shared" si="198"/>
        <v>0</v>
      </c>
      <c r="AR670" s="16">
        <f t="shared" si="198"/>
        <v>0</v>
      </c>
      <c r="AS670" s="16">
        <f t="shared" si="198"/>
        <v>0</v>
      </c>
      <c r="AT670" s="16">
        <f t="shared" si="198"/>
        <v>0</v>
      </c>
      <c r="AU670" s="16">
        <f t="shared" si="198"/>
        <v>0</v>
      </c>
      <c r="AV670" s="16">
        <f t="shared" si="198"/>
        <v>0</v>
      </c>
      <c r="AW670" s="16">
        <f t="shared" si="198"/>
        <v>0</v>
      </c>
      <c r="AX670" s="16">
        <f t="shared" si="198"/>
        <v>0</v>
      </c>
      <c r="AY670" s="16">
        <f t="shared" si="198"/>
        <v>0</v>
      </c>
      <c r="AZ670" s="16">
        <f t="shared" si="198"/>
        <v>0</v>
      </c>
      <c r="BA670" s="16">
        <f t="shared" si="198"/>
        <v>0</v>
      </c>
      <c r="BB670" s="16">
        <f t="shared" si="198"/>
        <v>0</v>
      </c>
      <c r="BC670" s="16">
        <f t="shared" si="198"/>
        <v>0</v>
      </c>
      <c r="BD670" s="16">
        <f t="shared" si="198"/>
        <v>0</v>
      </c>
      <c r="BE670" s="16">
        <f t="shared" si="198"/>
        <v>0</v>
      </c>
      <c r="BF670" s="16">
        <f t="shared" si="198"/>
        <v>0</v>
      </c>
      <c r="BG670" s="104">
        <f t="shared" ref="BG670:CB670" si="199">E670-E676-E682-E688-E694</f>
        <v>0</v>
      </c>
      <c r="BH670" s="104">
        <f t="shared" si="199"/>
        <v>0</v>
      </c>
      <c r="BI670" s="104">
        <f t="shared" si="199"/>
        <v>0</v>
      </c>
      <c r="BJ670" s="104">
        <f t="shared" si="199"/>
        <v>0</v>
      </c>
      <c r="BK670" s="104">
        <f t="shared" si="199"/>
        <v>0</v>
      </c>
      <c r="BL670" s="104">
        <f t="shared" si="199"/>
        <v>3.5527136788005e-15</v>
      </c>
      <c r="BM670" s="104">
        <f t="shared" si="199"/>
        <v>0</v>
      </c>
      <c r="BN670" s="104">
        <f t="shared" si="199"/>
        <v>0</v>
      </c>
      <c r="BO670" s="104">
        <f t="shared" si="199"/>
        <v>0</v>
      </c>
      <c r="BP670" s="104">
        <f t="shared" si="199"/>
        <v>0</v>
      </c>
      <c r="BQ670" s="104">
        <f t="shared" si="199"/>
        <v>0</v>
      </c>
      <c r="BR670" s="104">
        <f t="shared" si="199"/>
        <v>0</v>
      </c>
      <c r="BS670" s="104">
        <f t="shared" si="199"/>
        <v>0</v>
      </c>
      <c r="BT670" s="104">
        <f t="shared" si="199"/>
        <v>3.33066907387547e-15</v>
      </c>
      <c r="BU670" s="104">
        <f t="shared" si="199"/>
        <v>0</v>
      </c>
      <c r="BV670" s="104">
        <f t="shared" si="199"/>
        <v>0</v>
      </c>
      <c r="BW670" s="104">
        <f t="shared" si="199"/>
        <v>0</v>
      </c>
      <c r="BX670" s="104">
        <f t="shared" si="199"/>
        <v>0</v>
      </c>
      <c r="BY670" s="104">
        <f t="shared" si="199"/>
        <v>0</v>
      </c>
      <c r="BZ670" s="104">
        <f t="shared" si="199"/>
        <v>0</v>
      </c>
      <c r="CA670" s="104">
        <f t="shared" si="199"/>
        <v>0</v>
      </c>
      <c r="CB670" s="104">
        <f t="shared" si="199"/>
        <v>1.06581410364015e-14</v>
      </c>
    </row>
    <row r="671" spans="4:36">
      <c r="D671" s="16" t="s">
        <v>860</v>
      </c>
      <c r="E671" s="16">
        <v>1219.4925</v>
      </c>
      <c r="F671" s="16">
        <v>880.5481</v>
      </c>
      <c r="G671" s="16">
        <v>880.5481</v>
      </c>
      <c r="H671" s="16">
        <v>0</v>
      </c>
      <c r="I671" s="16">
        <v>0</v>
      </c>
      <c r="J671" s="16">
        <v>0</v>
      </c>
      <c r="K671" s="16">
        <v>0</v>
      </c>
      <c r="L671" s="16">
        <v>0</v>
      </c>
      <c r="M671" s="16">
        <v>0</v>
      </c>
      <c r="N671" s="16">
        <v>338.5553</v>
      </c>
      <c r="O671" s="16">
        <v>338.5553</v>
      </c>
      <c r="P671" s="16">
        <v>0</v>
      </c>
      <c r="Q671" s="16">
        <v>0</v>
      </c>
      <c r="R671" s="16">
        <v>0.3891</v>
      </c>
      <c r="S671" s="16">
        <v>0.3891</v>
      </c>
      <c r="T671" s="16">
        <v>0</v>
      </c>
      <c r="U671" s="16">
        <v>0</v>
      </c>
      <c r="V671" s="16">
        <v>0</v>
      </c>
      <c r="W671" s="16">
        <v>0</v>
      </c>
      <c r="X671" s="16">
        <v>0</v>
      </c>
      <c r="Y671" s="16">
        <v>0</v>
      </c>
      <c r="Z671" s="16">
        <v>0</v>
      </c>
      <c r="AE671" s="103">
        <f t="shared" si="183"/>
        <v>9.85878045867139e-14</v>
      </c>
      <c r="AF671" s="103">
        <f t="shared" si="184"/>
        <v>0</v>
      </c>
      <c r="AG671" s="103">
        <f t="shared" si="185"/>
        <v>0</v>
      </c>
      <c r="AH671" s="103">
        <f t="shared" si="186"/>
        <v>0</v>
      </c>
      <c r="AI671" s="103">
        <f t="shared" si="187"/>
        <v>0</v>
      </c>
      <c r="AJ671" s="103">
        <f t="shared" si="188"/>
        <v>0</v>
      </c>
    </row>
    <row r="672" spans="4:36">
      <c r="D672" s="16" t="s">
        <v>861</v>
      </c>
      <c r="E672" s="16">
        <v>738.2832</v>
      </c>
      <c r="F672" s="16">
        <v>486.5953</v>
      </c>
      <c r="G672" s="16">
        <v>486.5953</v>
      </c>
      <c r="H672" s="16">
        <v>0</v>
      </c>
      <c r="I672" s="16">
        <v>2.4199</v>
      </c>
      <c r="J672" s="16">
        <v>0</v>
      </c>
      <c r="K672" s="16">
        <v>0</v>
      </c>
      <c r="L672" s="16">
        <v>0</v>
      </c>
      <c r="M672" s="16">
        <v>0</v>
      </c>
      <c r="N672" s="16">
        <v>43.7696</v>
      </c>
      <c r="O672" s="16">
        <v>43.7696</v>
      </c>
      <c r="P672" s="16">
        <v>0</v>
      </c>
      <c r="Q672" s="16">
        <v>24.9733</v>
      </c>
      <c r="R672" s="16">
        <v>19.8113</v>
      </c>
      <c r="S672" s="16">
        <v>0.299</v>
      </c>
      <c r="T672" s="16">
        <v>0</v>
      </c>
      <c r="U672" s="16">
        <v>19.5123</v>
      </c>
      <c r="V672" s="16">
        <v>158.2109</v>
      </c>
      <c r="W672" s="16">
        <v>0</v>
      </c>
      <c r="X672" s="16">
        <v>0</v>
      </c>
      <c r="Y672" s="16">
        <v>158.2109</v>
      </c>
      <c r="Z672" s="16">
        <v>2.5029</v>
      </c>
      <c r="AE672" s="103">
        <f t="shared" si="183"/>
        <v>-4.9737991503207e-14</v>
      </c>
      <c r="AF672" s="103">
        <f t="shared" si="184"/>
        <v>0</v>
      </c>
      <c r="AG672" s="103">
        <f t="shared" si="185"/>
        <v>0</v>
      </c>
      <c r="AH672" s="103">
        <f t="shared" si="186"/>
        <v>0</v>
      </c>
      <c r="AI672" s="103">
        <f t="shared" si="187"/>
        <v>0</v>
      </c>
      <c r="AJ672" s="103">
        <f t="shared" si="188"/>
        <v>0</v>
      </c>
    </row>
    <row r="673" spans="4:36">
      <c r="D673" s="16" t="s">
        <v>862</v>
      </c>
      <c r="E673" s="16">
        <v>0</v>
      </c>
      <c r="F673" s="16">
        <v>0</v>
      </c>
      <c r="G673" s="16">
        <v>0</v>
      </c>
      <c r="H673" s="16">
        <v>0</v>
      </c>
      <c r="I673" s="16">
        <v>0</v>
      </c>
      <c r="J673" s="16">
        <v>0</v>
      </c>
      <c r="K673" s="16">
        <v>0</v>
      </c>
      <c r="L673" s="16">
        <v>0</v>
      </c>
      <c r="M673" s="16">
        <v>0</v>
      </c>
      <c r="N673" s="16">
        <v>0</v>
      </c>
      <c r="O673" s="16">
        <v>0</v>
      </c>
      <c r="P673" s="16">
        <v>0</v>
      </c>
      <c r="Q673" s="16">
        <v>0</v>
      </c>
      <c r="R673" s="16">
        <v>0</v>
      </c>
      <c r="S673" s="16">
        <v>0</v>
      </c>
      <c r="T673" s="16">
        <v>0</v>
      </c>
      <c r="U673" s="16">
        <v>0</v>
      </c>
      <c r="V673" s="16">
        <v>0</v>
      </c>
      <c r="W673" s="16">
        <v>0</v>
      </c>
      <c r="X673" s="16">
        <v>0</v>
      </c>
      <c r="Y673" s="16">
        <v>0</v>
      </c>
      <c r="Z673" s="16">
        <v>0</v>
      </c>
      <c r="AE673" s="103">
        <f t="shared" si="183"/>
        <v>0</v>
      </c>
      <c r="AF673" s="103">
        <f t="shared" si="184"/>
        <v>0</v>
      </c>
      <c r="AG673" s="103">
        <f t="shared" si="185"/>
        <v>0</v>
      </c>
      <c r="AH673" s="103">
        <f t="shared" si="186"/>
        <v>0</v>
      </c>
      <c r="AI673" s="103">
        <f t="shared" si="187"/>
        <v>0</v>
      </c>
      <c r="AJ673" s="103">
        <f t="shared" si="188"/>
        <v>0</v>
      </c>
    </row>
    <row r="674" spans="4:36">
      <c r="D674" s="16" t="s">
        <v>863</v>
      </c>
      <c r="E674" s="16">
        <v>0</v>
      </c>
      <c r="F674" s="16">
        <v>0</v>
      </c>
      <c r="G674" s="16">
        <v>0</v>
      </c>
      <c r="H674" s="16">
        <v>0</v>
      </c>
      <c r="I674" s="16">
        <v>0</v>
      </c>
      <c r="J674" s="16">
        <v>0</v>
      </c>
      <c r="K674" s="16">
        <v>0</v>
      </c>
      <c r="L674" s="16">
        <v>0</v>
      </c>
      <c r="M674" s="16">
        <v>0</v>
      </c>
      <c r="N674" s="16">
        <v>0</v>
      </c>
      <c r="O674" s="16">
        <v>0</v>
      </c>
      <c r="P674" s="16">
        <v>0</v>
      </c>
      <c r="Q674" s="16">
        <v>0</v>
      </c>
      <c r="R674" s="16">
        <v>0</v>
      </c>
      <c r="S674" s="16">
        <v>0</v>
      </c>
      <c r="T674" s="16">
        <v>0</v>
      </c>
      <c r="U674" s="16">
        <v>0</v>
      </c>
      <c r="V674" s="16">
        <v>0</v>
      </c>
      <c r="W674" s="16">
        <v>0</v>
      </c>
      <c r="X674" s="16">
        <v>0</v>
      </c>
      <c r="Y674" s="16">
        <v>0</v>
      </c>
      <c r="Z674" s="16">
        <v>0</v>
      </c>
      <c r="AE674" s="103">
        <f t="shared" si="183"/>
        <v>0</v>
      </c>
      <c r="AF674" s="103">
        <f t="shared" si="184"/>
        <v>0</v>
      </c>
      <c r="AG674" s="103">
        <f t="shared" si="185"/>
        <v>0</v>
      </c>
      <c r="AH674" s="103">
        <f t="shared" si="186"/>
        <v>0</v>
      </c>
      <c r="AI674" s="103">
        <f t="shared" si="187"/>
        <v>0</v>
      </c>
      <c r="AJ674" s="103">
        <f t="shared" si="188"/>
        <v>0</v>
      </c>
    </row>
    <row r="675" spans="4:36">
      <c r="D675" s="16" t="s">
        <v>864</v>
      </c>
      <c r="E675" s="16">
        <v>2778.4775</v>
      </c>
      <c r="F675" s="16">
        <v>2032.7541</v>
      </c>
      <c r="G675" s="16">
        <v>2032.7541</v>
      </c>
      <c r="H675" s="16">
        <v>0</v>
      </c>
      <c r="I675" s="16">
        <v>3.958</v>
      </c>
      <c r="J675" s="16">
        <v>33.3175</v>
      </c>
      <c r="K675" s="16">
        <v>6.3207</v>
      </c>
      <c r="L675" s="16">
        <v>0.1128</v>
      </c>
      <c r="M675" s="16">
        <v>26.884</v>
      </c>
      <c r="N675" s="16">
        <v>548.3497</v>
      </c>
      <c r="O675" s="16">
        <v>548.3497</v>
      </c>
      <c r="P675" s="16">
        <v>0</v>
      </c>
      <c r="Q675" s="16">
        <v>2.4974</v>
      </c>
      <c r="R675" s="16">
        <v>12.6291</v>
      </c>
      <c r="S675" s="16">
        <v>6.5298</v>
      </c>
      <c r="T675" s="16">
        <v>0</v>
      </c>
      <c r="U675" s="16">
        <v>6.0993</v>
      </c>
      <c r="V675" s="16">
        <v>80.2976</v>
      </c>
      <c r="W675" s="16">
        <v>1.1862</v>
      </c>
      <c r="X675" s="16">
        <v>0</v>
      </c>
      <c r="Y675" s="16">
        <v>79.1114</v>
      </c>
      <c r="Z675" s="16">
        <v>64.6741</v>
      </c>
      <c r="AE675" s="103">
        <f t="shared" si="183"/>
        <v>-8.61533067109121e-14</v>
      </c>
      <c r="AF675" s="103">
        <f t="shared" si="184"/>
        <v>0</v>
      </c>
      <c r="AG675" s="103">
        <f t="shared" si="185"/>
        <v>0</v>
      </c>
      <c r="AH675" s="103">
        <f t="shared" si="186"/>
        <v>0</v>
      </c>
      <c r="AI675" s="103">
        <f t="shared" si="187"/>
        <v>0</v>
      </c>
      <c r="AJ675" s="103">
        <f t="shared" si="188"/>
        <v>0</v>
      </c>
    </row>
    <row r="676" spans="3:58">
      <c r="C676" s="16" t="s">
        <v>865</v>
      </c>
      <c r="D676" s="16" t="s">
        <v>88</v>
      </c>
      <c r="E676" s="16">
        <v>2371.435</v>
      </c>
      <c r="F676" s="16">
        <v>1657.4549</v>
      </c>
      <c r="G676" s="16">
        <v>1657.4549</v>
      </c>
      <c r="H676" s="16">
        <v>0</v>
      </c>
      <c r="I676" s="16">
        <v>2.4199</v>
      </c>
      <c r="J676" s="16">
        <v>0.6171</v>
      </c>
      <c r="K676" s="16">
        <v>0</v>
      </c>
      <c r="L676" s="16">
        <v>0</v>
      </c>
      <c r="M676" s="16">
        <v>0.6171</v>
      </c>
      <c r="N676" s="16">
        <v>431.4233</v>
      </c>
      <c r="O676" s="16">
        <v>431.4233</v>
      </c>
      <c r="P676" s="16">
        <v>0</v>
      </c>
      <c r="Q676" s="16">
        <v>27.4707</v>
      </c>
      <c r="R676" s="16">
        <v>23.8584</v>
      </c>
      <c r="S676" s="16">
        <v>0.6881</v>
      </c>
      <c r="T676" s="16">
        <v>0</v>
      </c>
      <c r="U676" s="16">
        <v>23.1703</v>
      </c>
      <c r="V676" s="16">
        <v>163.9755</v>
      </c>
      <c r="W676" s="16">
        <v>0</v>
      </c>
      <c r="X676" s="16">
        <v>0</v>
      </c>
      <c r="Y676" s="16">
        <v>163.9755</v>
      </c>
      <c r="Z676" s="16">
        <v>64.2152</v>
      </c>
      <c r="AE676" s="103">
        <f t="shared" si="183"/>
        <v>0</v>
      </c>
      <c r="AF676" s="103">
        <f t="shared" si="184"/>
        <v>0</v>
      </c>
      <c r="AG676" s="103">
        <f t="shared" si="185"/>
        <v>0</v>
      </c>
      <c r="AH676" s="103">
        <f t="shared" si="186"/>
        <v>0</v>
      </c>
      <c r="AI676" s="103">
        <f t="shared" si="187"/>
        <v>0</v>
      </c>
      <c r="AJ676" s="103">
        <f t="shared" si="188"/>
        <v>0</v>
      </c>
      <c r="AK676" s="16">
        <f t="shared" ref="AK676:BF676" si="200">E676-SUM(E677:E681)</f>
        <v>0</v>
      </c>
      <c r="AL676" s="16">
        <f t="shared" si="200"/>
        <v>0</v>
      </c>
      <c r="AM676" s="16">
        <f t="shared" si="200"/>
        <v>0</v>
      </c>
      <c r="AN676" s="16">
        <f t="shared" si="200"/>
        <v>0</v>
      </c>
      <c r="AO676" s="16">
        <f t="shared" si="200"/>
        <v>0</v>
      </c>
      <c r="AP676" s="16">
        <f t="shared" si="200"/>
        <v>0</v>
      </c>
      <c r="AQ676" s="16">
        <f t="shared" si="200"/>
        <v>0</v>
      </c>
      <c r="AR676" s="16">
        <f t="shared" si="200"/>
        <v>0</v>
      </c>
      <c r="AS676" s="16">
        <f t="shared" si="200"/>
        <v>0</v>
      </c>
      <c r="AT676" s="16">
        <f t="shared" si="200"/>
        <v>0</v>
      </c>
      <c r="AU676" s="16">
        <f t="shared" si="200"/>
        <v>0</v>
      </c>
      <c r="AV676" s="16">
        <f t="shared" si="200"/>
        <v>0</v>
      </c>
      <c r="AW676" s="16">
        <f t="shared" si="200"/>
        <v>0</v>
      </c>
      <c r="AX676" s="16">
        <f t="shared" si="200"/>
        <v>0</v>
      </c>
      <c r="AY676" s="16">
        <f t="shared" si="200"/>
        <v>0</v>
      </c>
      <c r="AZ676" s="16">
        <f t="shared" si="200"/>
        <v>0</v>
      </c>
      <c r="BA676" s="16">
        <f t="shared" si="200"/>
        <v>0</v>
      </c>
      <c r="BB676" s="16">
        <f t="shared" si="200"/>
        <v>0</v>
      </c>
      <c r="BC676" s="16">
        <f t="shared" si="200"/>
        <v>0</v>
      </c>
      <c r="BD676" s="16">
        <f t="shared" si="200"/>
        <v>0</v>
      </c>
      <c r="BE676" s="16">
        <f t="shared" si="200"/>
        <v>0</v>
      </c>
      <c r="BF676" s="16">
        <f t="shared" si="200"/>
        <v>0</v>
      </c>
    </row>
    <row r="677" spans="4:36">
      <c r="D677" s="16" t="s">
        <v>860</v>
      </c>
      <c r="E677" s="16">
        <v>1219.4925</v>
      </c>
      <c r="F677" s="16">
        <v>880.5481</v>
      </c>
      <c r="G677" s="16">
        <v>880.5481</v>
      </c>
      <c r="H677" s="16">
        <v>0</v>
      </c>
      <c r="I677" s="16">
        <v>0</v>
      </c>
      <c r="J677" s="16">
        <v>0</v>
      </c>
      <c r="K677" s="16">
        <v>0</v>
      </c>
      <c r="L677" s="16">
        <v>0</v>
      </c>
      <c r="M677" s="16">
        <v>0</v>
      </c>
      <c r="N677" s="16">
        <v>338.5553</v>
      </c>
      <c r="O677" s="16">
        <v>338.5553</v>
      </c>
      <c r="P677" s="16">
        <v>0</v>
      </c>
      <c r="Q677" s="16">
        <v>0</v>
      </c>
      <c r="R677" s="16">
        <v>0.3891</v>
      </c>
      <c r="S677" s="16">
        <v>0.3891</v>
      </c>
      <c r="T677" s="16">
        <v>0</v>
      </c>
      <c r="U677" s="16">
        <v>0</v>
      </c>
      <c r="V677" s="16">
        <v>0</v>
      </c>
      <c r="W677" s="16">
        <v>0</v>
      </c>
      <c r="X677" s="16">
        <v>0</v>
      </c>
      <c r="Y677" s="16">
        <v>0</v>
      </c>
      <c r="Z677" s="16">
        <v>0</v>
      </c>
      <c r="AE677" s="103">
        <f t="shared" si="183"/>
        <v>9.85878045867139e-14</v>
      </c>
      <c r="AF677" s="103">
        <f t="shared" si="184"/>
        <v>0</v>
      </c>
      <c r="AG677" s="103">
        <f t="shared" si="185"/>
        <v>0</v>
      </c>
      <c r="AH677" s="103">
        <f t="shared" si="186"/>
        <v>0</v>
      </c>
      <c r="AI677" s="103">
        <f t="shared" si="187"/>
        <v>0</v>
      </c>
      <c r="AJ677" s="103">
        <f t="shared" si="188"/>
        <v>0</v>
      </c>
    </row>
    <row r="678" spans="4:36">
      <c r="D678" s="16" t="s">
        <v>861</v>
      </c>
      <c r="E678" s="16">
        <v>738.2832</v>
      </c>
      <c r="F678" s="16">
        <v>486.5953</v>
      </c>
      <c r="G678" s="16">
        <v>486.5953</v>
      </c>
      <c r="H678" s="16">
        <v>0</v>
      </c>
      <c r="I678" s="16">
        <v>2.4199</v>
      </c>
      <c r="J678" s="16">
        <v>0</v>
      </c>
      <c r="K678" s="16">
        <v>0</v>
      </c>
      <c r="L678" s="16">
        <v>0</v>
      </c>
      <c r="M678" s="16">
        <v>0</v>
      </c>
      <c r="N678" s="16">
        <v>43.7696</v>
      </c>
      <c r="O678" s="16">
        <v>43.7696</v>
      </c>
      <c r="P678" s="16">
        <v>0</v>
      </c>
      <c r="Q678" s="16">
        <v>24.9733</v>
      </c>
      <c r="R678" s="16">
        <v>19.8113</v>
      </c>
      <c r="S678" s="16">
        <v>0.299</v>
      </c>
      <c r="T678" s="16">
        <v>0</v>
      </c>
      <c r="U678" s="16">
        <v>19.5123</v>
      </c>
      <c r="V678" s="16">
        <v>158.2109</v>
      </c>
      <c r="W678" s="16">
        <v>0</v>
      </c>
      <c r="X678" s="16">
        <v>0</v>
      </c>
      <c r="Y678" s="16">
        <v>158.2109</v>
      </c>
      <c r="Z678" s="16">
        <v>2.5029</v>
      </c>
      <c r="AE678" s="103">
        <f t="shared" si="183"/>
        <v>-4.9737991503207e-14</v>
      </c>
      <c r="AF678" s="103">
        <f t="shared" si="184"/>
        <v>0</v>
      </c>
      <c r="AG678" s="103">
        <f t="shared" si="185"/>
        <v>0</v>
      </c>
      <c r="AH678" s="103">
        <f t="shared" si="186"/>
        <v>0</v>
      </c>
      <c r="AI678" s="103">
        <f t="shared" si="187"/>
        <v>0</v>
      </c>
      <c r="AJ678" s="103">
        <f t="shared" si="188"/>
        <v>0</v>
      </c>
    </row>
    <row r="679" spans="4:36">
      <c r="D679" s="16" t="s">
        <v>862</v>
      </c>
      <c r="E679" s="16">
        <v>0</v>
      </c>
      <c r="F679" s="16">
        <v>0</v>
      </c>
      <c r="G679" s="16">
        <v>0</v>
      </c>
      <c r="H679" s="16">
        <v>0</v>
      </c>
      <c r="I679" s="16">
        <v>0</v>
      </c>
      <c r="J679" s="16">
        <v>0</v>
      </c>
      <c r="K679" s="16">
        <v>0</v>
      </c>
      <c r="L679" s="16">
        <v>0</v>
      </c>
      <c r="M679" s="16">
        <v>0</v>
      </c>
      <c r="N679" s="16">
        <v>0</v>
      </c>
      <c r="O679" s="16">
        <v>0</v>
      </c>
      <c r="P679" s="16">
        <v>0</v>
      </c>
      <c r="Q679" s="16">
        <v>0</v>
      </c>
      <c r="R679" s="16">
        <v>0</v>
      </c>
      <c r="S679" s="16">
        <v>0</v>
      </c>
      <c r="T679" s="16">
        <v>0</v>
      </c>
      <c r="U679" s="16">
        <v>0</v>
      </c>
      <c r="V679" s="16">
        <v>0</v>
      </c>
      <c r="W679" s="16">
        <v>0</v>
      </c>
      <c r="X679" s="16">
        <v>0</v>
      </c>
      <c r="Y679" s="16">
        <v>0</v>
      </c>
      <c r="Z679" s="16">
        <v>0</v>
      </c>
      <c r="AE679" s="103">
        <f t="shared" si="183"/>
        <v>0</v>
      </c>
      <c r="AF679" s="103">
        <f t="shared" si="184"/>
        <v>0</v>
      </c>
      <c r="AG679" s="103">
        <f t="shared" si="185"/>
        <v>0</v>
      </c>
      <c r="AH679" s="103">
        <f t="shared" si="186"/>
        <v>0</v>
      </c>
      <c r="AI679" s="103">
        <f t="shared" si="187"/>
        <v>0</v>
      </c>
      <c r="AJ679" s="103">
        <f t="shared" si="188"/>
        <v>0</v>
      </c>
    </row>
    <row r="680" spans="4:36">
      <c r="D680" s="16" t="s">
        <v>863</v>
      </c>
      <c r="E680" s="16">
        <v>0</v>
      </c>
      <c r="F680" s="16">
        <v>0</v>
      </c>
      <c r="G680" s="16">
        <v>0</v>
      </c>
      <c r="H680" s="16">
        <v>0</v>
      </c>
      <c r="I680" s="16">
        <v>0</v>
      </c>
      <c r="J680" s="16">
        <v>0</v>
      </c>
      <c r="K680" s="16">
        <v>0</v>
      </c>
      <c r="L680" s="16">
        <v>0</v>
      </c>
      <c r="M680" s="16">
        <v>0</v>
      </c>
      <c r="N680" s="16">
        <v>0</v>
      </c>
      <c r="O680" s="16">
        <v>0</v>
      </c>
      <c r="P680" s="16">
        <v>0</v>
      </c>
      <c r="Q680" s="16">
        <v>0</v>
      </c>
      <c r="R680" s="16">
        <v>0</v>
      </c>
      <c r="S680" s="16">
        <v>0</v>
      </c>
      <c r="T680" s="16">
        <v>0</v>
      </c>
      <c r="U680" s="16">
        <v>0</v>
      </c>
      <c r="V680" s="16">
        <v>0</v>
      </c>
      <c r="W680" s="16">
        <v>0</v>
      </c>
      <c r="X680" s="16">
        <v>0</v>
      </c>
      <c r="Y680" s="16">
        <v>0</v>
      </c>
      <c r="Z680" s="16">
        <v>0</v>
      </c>
      <c r="AE680" s="103">
        <f t="shared" si="183"/>
        <v>0</v>
      </c>
      <c r="AF680" s="103">
        <f t="shared" si="184"/>
        <v>0</v>
      </c>
      <c r="AG680" s="103">
        <f t="shared" si="185"/>
        <v>0</v>
      </c>
      <c r="AH680" s="103">
        <f t="shared" si="186"/>
        <v>0</v>
      </c>
      <c r="AI680" s="103">
        <f t="shared" si="187"/>
        <v>0</v>
      </c>
      <c r="AJ680" s="103">
        <f t="shared" si="188"/>
        <v>0</v>
      </c>
    </row>
    <row r="681" spans="4:36">
      <c r="D681" s="16" t="s">
        <v>864</v>
      </c>
      <c r="E681" s="16">
        <v>413.6593</v>
      </c>
      <c r="F681" s="16">
        <v>290.3115</v>
      </c>
      <c r="G681" s="16">
        <v>290.3115</v>
      </c>
      <c r="H681" s="16">
        <v>0</v>
      </c>
      <c r="I681" s="16">
        <v>0</v>
      </c>
      <c r="J681" s="16">
        <v>0.6171</v>
      </c>
      <c r="K681" s="16">
        <v>0</v>
      </c>
      <c r="L681" s="16">
        <v>0</v>
      </c>
      <c r="M681" s="16">
        <v>0.6171</v>
      </c>
      <c r="N681" s="16">
        <v>49.0984</v>
      </c>
      <c r="O681" s="16">
        <v>49.0984</v>
      </c>
      <c r="P681" s="16">
        <v>0</v>
      </c>
      <c r="Q681" s="16">
        <v>2.4974</v>
      </c>
      <c r="R681" s="16">
        <v>3.658</v>
      </c>
      <c r="S681" s="16">
        <v>0</v>
      </c>
      <c r="T681" s="16">
        <v>0</v>
      </c>
      <c r="U681" s="16">
        <v>3.658</v>
      </c>
      <c r="V681" s="16">
        <v>5.7646</v>
      </c>
      <c r="W681" s="16">
        <v>0</v>
      </c>
      <c r="X681" s="16">
        <v>0</v>
      </c>
      <c r="Y681" s="16">
        <v>5.7646</v>
      </c>
      <c r="Z681" s="16">
        <v>61.7123</v>
      </c>
      <c r="AE681" s="103">
        <f t="shared" si="183"/>
        <v>-4.35207425653061e-14</v>
      </c>
      <c r="AF681" s="103">
        <f t="shared" si="184"/>
        <v>0</v>
      </c>
      <c r="AG681" s="103">
        <f t="shared" si="185"/>
        <v>0</v>
      </c>
      <c r="AH681" s="103">
        <f t="shared" si="186"/>
        <v>0</v>
      </c>
      <c r="AI681" s="103">
        <f t="shared" si="187"/>
        <v>0</v>
      </c>
      <c r="AJ681" s="103">
        <f t="shared" si="188"/>
        <v>0</v>
      </c>
    </row>
    <row r="682" spans="3:58">
      <c r="C682" s="16" t="s">
        <v>866</v>
      </c>
      <c r="D682" s="16" t="s">
        <v>88</v>
      </c>
      <c r="E682" s="16">
        <v>1310.1899</v>
      </c>
      <c r="F682" s="16">
        <v>1127.0546</v>
      </c>
      <c r="G682" s="16">
        <v>1127.0546</v>
      </c>
      <c r="H682" s="16">
        <v>0</v>
      </c>
      <c r="I682" s="16">
        <v>3.958</v>
      </c>
      <c r="J682" s="16">
        <v>32.5068</v>
      </c>
      <c r="K682" s="16">
        <v>6.3207</v>
      </c>
      <c r="L682" s="16">
        <v>0.1128</v>
      </c>
      <c r="M682" s="16">
        <v>26.0733</v>
      </c>
      <c r="N682" s="16">
        <v>85.7817</v>
      </c>
      <c r="O682" s="16">
        <v>85.7817</v>
      </c>
      <c r="P682" s="16">
        <v>0</v>
      </c>
      <c r="Q682" s="16">
        <v>0</v>
      </c>
      <c r="R682" s="16">
        <v>7.7481</v>
      </c>
      <c r="S682" s="16">
        <v>5.3068</v>
      </c>
      <c r="T682" s="16">
        <v>0</v>
      </c>
      <c r="U682" s="16">
        <v>2.4413</v>
      </c>
      <c r="V682" s="16">
        <v>50.1789</v>
      </c>
      <c r="W682" s="16">
        <v>1.1862</v>
      </c>
      <c r="X682" s="16">
        <v>0</v>
      </c>
      <c r="Y682" s="16">
        <v>48.9927</v>
      </c>
      <c r="Z682" s="16">
        <v>2.9618</v>
      </c>
      <c r="AE682" s="103">
        <f t="shared" si="183"/>
        <v>1.45661260830821e-13</v>
      </c>
      <c r="AF682" s="103">
        <f t="shared" si="184"/>
        <v>0</v>
      </c>
      <c r="AG682" s="103">
        <f t="shared" si="185"/>
        <v>0</v>
      </c>
      <c r="AH682" s="103">
        <f t="shared" si="186"/>
        <v>0</v>
      </c>
      <c r="AI682" s="103">
        <f t="shared" si="187"/>
        <v>0</v>
      </c>
      <c r="AJ682" s="103">
        <f t="shared" si="188"/>
        <v>0</v>
      </c>
      <c r="AK682" s="16">
        <f t="shared" ref="AK682:BF682" si="201">E682-SUM(E683:E687)</f>
        <v>0</v>
      </c>
      <c r="AL682" s="16">
        <f t="shared" si="201"/>
        <v>0</v>
      </c>
      <c r="AM682" s="16">
        <f t="shared" si="201"/>
        <v>0</v>
      </c>
      <c r="AN682" s="16">
        <f t="shared" si="201"/>
        <v>0</v>
      </c>
      <c r="AO682" s="16">
        <f t="shared" si="201"/>
        <v>0</v>
      </c>
      <c r="AP682" s="16">
        <f t="shared" si="201"/>
        <v>0</v>
      </c>
      <c r="AQ682" s="16">
        <f t="shared" si="201"/>
        <v>0</v>
      </c>
      <c r="AR682" s="16">
        <f t="shared" si="201"/>
        <v>0</v>
      </c>
      <c r="AS682" s="16">
        <f t="shared" si="201"/>
        <v>0</v>
      </c>
      <c r="AT682" s="16">
        <f t="shared" si="201"/>
        <v>0</v>
      </c>
      <c r="AU682" s="16">
        <f t="shared" si="201"/>
        <v>0</v>
      </c>
      <c r="AV682" s="16">
        <f t="shared" si="201"/>
        <v>0</v>
      </c>
      <c r="AW682" s="16">
        <f t="shared" si="201"/>
        <v>0</v>
      </c>
      <c r="AX682" s="16">
        <f t="shared" si="201"/>
        <v>0</v>
      </c>
      <c r="AY682" s="16">
        <f t="shared" si="201"/>
        <v>0</v>
      </c>
      <c r="AZ682" s="16">
        <f t="shared" si="201"/>
        <v>0</v>
      </c>
      <c r="BA682" s="16">
        <f t="shared" si="201"/>
        <v>0</v>
      </c>
      <c r="BB682" s="16">
        <f t="shared" si="201"/>
        <v>0</v>
      </c>
      <c r="BC682" s="16">
        <f t="shared" si="201"/>
        <v>0</v>
      </c>
      <c r="BD682" s="16">
        <f t="shared" si="201"/>
        <v>0</v>
      </c>
      <c r="BE682" s="16">
        <f t="shared" si="201"/>
        <v>0</v>
      </c>
      <c r="BF682" s="16">
        <f t="shared" si="201"/>
        <v>0</v>
      </c>
    </row>
    <row r="683" spans="4:36">
      <c r="D683" s="16" t="s">
        <v>860</v>
      </c>
      <c r="E683" s="16">
        <v>0</v>
      </c>
      <c r="F683" s="16">
        <v>0</v>
      </c>
      <c r="G683" s="16">
        <v>0</v>
      </c>
      <c r="H683" s="16">
        <v>0</v>
      </c>
      <c r="I683" s="16">
        <v>0</v>
      </c>
      <c r="J683" s="16">
        <v>0</v>
      </c>
      <c r="K683" s="16">
        <v>0</v>
      </c>
      <c r="L683" s="16">
        <v>0</v>
      </c>
      <c r="M683" s="16">
        <v>0</v>
      </c>
      <c r="N683" s="16">
        <v>0</v>
      </c>
      <c r="O683" s="16">
        <v>0</v>
      </c>
      <c r="P683" s="16">
        <v>0</v>
      </c>
      <c r="Q683" s="16">
        <v>0</v>
      </c>
      <c r="R683" s="16">
        <v>0</v>
      </c>
      <c r="S683" s="16">
        <v>0</v>
      </c>
      <c r="T683" s="16">
        <v>0</v>
      </c>
      <c r="U683" s="16">
        <v>0</v>
      </c>
      <c r="V683" s="16">
        <v>0</v>
      </c>
      <c r="W683" s="16">
        <v>0</v>
      </c>
      <c r="X683" s="16">
        <v>0</v>
      </c>
      <c r="Y683" s="16">
        <v>0</v>
      </c>
      <c r="Z683" s="16">
        <v>0</v>
      </c>
      <c r="AE683" s="103">
        <f t="shared" si="183"/>
        <v>0</v>
      </c>
      <c r="AF683" s="103">
        <f t="shared" si="184"/>
        <v>0</v>
      </c>
      <c r="AG683" s="103">
        <f t="shared" si="185"/>
        <v>0</v>
      </c>
      <c r="AH683" s="103">
        <f t="shared" si="186"/>
        <v>0</v>
      </c>
      <c r="AI683" s="103">
        <f t="shared" si="187"/>
        <v>0</v>
      </c>
      <c r="AJ683" s="103">
        <f t="shared" si="188"/>
        <v>0</v>
      </c>
    </row>
    <row r="684" spans="4:36">
      <c r="D684" s="16" t="s">
        <v>861</v>
      </c>
      <c r="E684" s="16">
        <v>0</v>
      </c>
      <c r="F684" s="16">
        <v>0</v>
      </c>
      <c r="G684" s="16">
        <v>0</v>
      </c>
      <c r="H684" s="16">
        <v>0</v>
      </c>
      <c r="I684" s="16">
        <v>0</v>
      </c>
      <c r="J684" s="16">
        <v>0</v>
      </c>
      <c r="K684" s="16">
        <v>0</v>
      </c>
      <c r="L684" s="16">
        <v>0</v>
      </c>
      <c r="M684" s="16">
        <v>0</v>
      </c>
      <c r="N684" s="16">
        <v>0</v>
      </c>
      <c r="O684" s="16">
        <v>0</v>
      </c>
      <c r="P684" s="16">
        <v>0</v>
      </c>
      <c r="Q684" s="16">
        <v>0</v>
      </c>
      <c r="R684" s="16">
        <v>0</v>
      </c>
      <c r="S684" s="16">
        <v>0</v>
      </c>
      <c r="T684" s="16">
        <v>0</v>
      </c>
      <c r="U684" s="16">
        <v>0</v>
      </c>
      <c r="V684" s="16">
        <v>0</v>
      </c>
      <c r="W684" s="16">
        <v>0</v>
      </c>
      <c r="X684" s="16">
        <v>0</v>
      </c>
      <c r="Y684" s="16">
        <v>0</v>
      </c>
      <c r="Z684" s="16">
        <v>0</v>
      </c>
      <c r="AE684" s="103">
        <f t="shared" si="183"/>
        <v>0</v>
      </c>
      <c r="AF684" s="103">
        <f t="shared" si="184"/>
        <v>0</v>
      </c>
      <c r="AG684" s="103">
        <f t="shared" si="185"/>
        <v>0</v>
      </c>
      <c r="AH684" s="103">
        <f t="shared" si="186"/>
        <v>0</v>
      </c>
      <c r="AI684" s="103">
        <f t="shared" si="187"/>
        <v>0</v>
      </c>
      <c r="AJ684" s="103">
        <f t="shared" si="188"/>
        <v>0</v>
      </c>
    </row>
    <row r="685" spans="4:36">
      <c r="D685" s="16" t="s">
        <v>862</v>
      </c>
      <c r="E685" s="16">
        <v>0</v>
      </c>
      <c r="F685" s="16">
        <v>0</v>
      </c>
      <c r="G685" s="16">
        <v>0</v>
      </c>
      <c r="H685" s="16">
        <v>0</v>
      </c>
      <c r="I685" s="16">
        <v>0</v>
      </c>
      <c r="J685" s="16">
        <v>0</v>
      </c>
      <c r="K685" s="16">
        <v>0</v>
      </c>
      <c r="L685" s="16">
        <v>0</v>
      </c>
      <c r="M685" s="16">
        <v>0</v>
      </c>
      <c r="N685" s="16">
        <v>0</v>
      </c>
      <c r="O685" s="16">
        <v>0</v>
      </c>
      <c r="P685" s="16">
        <v>0</v>
      </c>
      <c r="Q685" s="16">
        <v>0</v>
      </c>
      <c r="R685" s="16">
        <v>0</v>
      </c>
      <c r="S685" s="16">
        <v>0</v>
      </c>
      <c r="T685" s="16">
        <v>0</v>
      </c>
      <c r="U685" s="16">
        <v>0</v>
      </c>
      <c r="V685" s="16">
        <v>0</v>
      </c>
      <c r="W685" s="16">
        <v>0</v>
      </c>
      <c r="X685" s="16">
        <v>0</v>
      </c>
      <c r="Y685" s="16">
        <v>0</v>
      </c>
      <c r="Z685" s="16">
        <v>0</v>
      </c>
      <c r="AE685" s="103">
        <f t="shared" ref="AE685:AE748" si="202">E685-F685-I685-J685-N685-R685-V685-Z685-Q685</f>
        <v>0</v>
      </c>
      <c r="AF685" s="103">
        <f t="shared" ref="AF685:AF748" si="203">F685-G685-H685</f>
        <v>0</v>
      </c>
      <c r="AG685" s="103">
        <f t="shared" ref="AG685:AG748" si="204">J685-K685-L685-M685</f>
        <v>0</v>
      </c>
      <c r="AH685" s="103">
        <f t="shared" ref="AH685:AH748" si="205">N685-O685-P685</f>
        <v>0</v>
      </c>
      <c r="AI685" s="103">
        <f t="shared" ref="AI685:AI748" si="206">R685-S685-T685-U685</f>
        <v>0</v>
      </c>
      <c r="AJ685" s="103">
        <f t="shared" ref="AJ685:AJ748" si="207">V685-W685-X685-Y685</f>
        <v>0</v>
      </c>
    </row>
    <row r="686" spans="4:36">
      <c r="D686" s="16" t="s">
        <v>863</v>
      </c>
      <c r="E686" s="16">
        <v>0</v>
      </c>
      <c r="F686" s="16">
        <v>0</v>
      </c>
      <c r="G686" s="16">
        <v>0</v>
      </c>
      <c r="H686" s="16">
        <v>0</v>
      </c>
      <c r="I686" s="16">
        <v>0</v>
      </c>
      <c r="J686" s="16">
        <v>0</v>
      </c>
      <c r="K686" s="16">
        <v>0</v>
      </c>
      <c r="L686" s="16">
        <v>0</v>
      </c>
      <c r="M686" s="16">
        <v>0</v>
      </c>
      <c r="N686" s="16">
        <v>0</v>
      </c>
      <c r="O686" s="16">
        <v>0</v>
      </c>
      <c r="P686" s="16">
        <v>0</v>
      </c>
      <c r="Q686" s="16">
        <v>0</v>
      </c>
      <c r="R686" s="16">
        <v>0</v>
      </c>
      <c r="S686" s="16">
        <v>0</v>
      </c>
      <c r="T686" s="16">
        <v>0</v>
      </c>
      <c r="U686" s="16">
        <v>0</v>
      </c>
      <c r="V686" s="16">
        <v>0</v>
      </c>
      <c r="W686" s="16">
        <v>0</v>
      </c>
      <c r="X686" s="16">
        <v>0</v>
      </c>
      <c r="Y686" s="16">
        <v>0</v>
      </c>
      <c r="Z686" s="16">
        <v>0</v>
      </c>
      <c r="AE686" s="103">
        <f t="shared" si="202"/>
        <v>0</v>
      </c>
      <c r="AF686" s="103">
        <f t="shared" si="203"/>
        <v>0</v>
      </c>
      <c r="AG686" s="103">
        <f t="shared" si="204"/>
        <v>0</v>
      </c>
      <c r="AH686" s="103">
        <f t="shared" si="205"/>
        <v>0</v>
      </c>
      <c r="AI686" s="103">
        <f t="shared" si="206"/>
        <v>0</v>
      </c>
      <c r="AJ686" s="103">
        <f t="shared" si="207"/>
        <v>0</v>
      </c>
    </row>
    <row r="687" spans="4:36">
      <c r="D687" s="16" t="s">
        <v>864</v>
      </c>
      <c r="E687" s="16">
        <v>1310.1899</v>
      </c>
      <c r="F687" s="16">
        <v>1127.0546</v>
      </c>
      <c r="G687" s="16">
        <v>1127.0546</v>
      </c>
      <c r="H687" s="16">
        <v>0</v>
      </c>
      <c r="I687" s="16">
        <v>3.958</v>
      </c>
      <c r="J687" s="16">
        <v>32.5068</v>
      </c>
      <c r="K687" s="16">
        <v>6.3207</v>
      </c>
      <c r="L687" s="16">
        <v>0.1128</v>
      </c>
      <c r="M687" s="16">
        <v>26.0733</v>
      </c>
      <c r="N687" s="16">
        <v>85.7817</v>
      </c>
      <c r="O687" s="16">
        <v>85.7817</v>
      </c>
      <c r="P687" s="16">
        <v>0</v>
      </c>
      <c r="Q687" s="16">
        <v>0</v>
      </c>
      <c r="R687" s="16">
        <v>7.7481</v>
      </c>
      <c r="S687" s="16">
        <v>5.3068</v>
      </c>
      <c r="T687" s="16">
        <v>0</v>
      </c>
      <c r="U687" s="16">
        <v>2.4413</v>
      </c>
      <c r="V687" s="16">
        <v>50.1789</v>
      </c>
      <c r="W687" s="16">
        <v>1.1862</v>
      </c>
      <c r="X687" s="16">
        <v>0</v>
      </c>
      <c r="Y687" s="16">
        <v>48.9927</v>
      </c>
      <c r="Z687" s="16">
        <v>2.9618</v>
      </c>
      <c r="AE687" s="103">
        <f t="shared" si="202"/>
        <v>1.45661260830821e-13</v>
      </c>
      <c r="AF687" s="103">
        <f t="shared" si="203"/>
        <v>0</v>
      </c>
      <c r="AG687" s="103">
        <f t="shared" si="204"/>
        <v>0</v>
      </c>
      <c r="AH687" s="103">
        <f t="shared" si="205"/>
        <v>0</v>
      </c>
      <c r="AI687" s="103">
        <f t="shared" si="206"/>
        <v>0</v>
      </c>
      <c r="AJ687" s="103">
        <f t="shared" si="207"/>
        <v>0</v>
      </c>
    </row>
    <row r="688" spans="3:58">
      <c r="C688" s="16" t="s">
        <v>867</v>
      </c>
      <c r="D688" s="16" t="s">
        <v>88</v>
      </c>
      <c r="E688" s="16">
        <v>1054.6283</v>
      </c>
      <c r="F688" s="16">
        <v>615.388</v>
      </c>
      <c r="G688" s="16">
        <v>615.388</v>
      </c>
      <c r="H688" s="16">
        <v>0</v>
      </c>
      <c r="I688" s="16">
        <v>0</v>
      </c>
      <c r="J688" s="16">
        <v>0.1936</v>
      </c>
      <c r="K688" s="16">
        <v>0</v>
      </c>
      <c r="L688" s="16">
        <v>0</v>
      </c>
      <c r="M688" s="16">
        <v>0.1936</v>
      </c>
      <c r="N688" s="16">
        <v>413.4696</v>
      </c>
      <c r="O688" s="16">
        <v>413.4696</v>
      </c>
      <c r="P688" s="16">
        <v>0</v>
      </c>
      <c r="Q688" s="16">
        <v>0</v>
      </c>
      <c r="R688" s="16">
        <v>1.223</v>
      </c>
      <c r="S688" s="16">
        <v>1.223</v>
      </c>
      <c r="T688" s="16">
        <v>0</v>
      </c>
      <c r="U688" s="16">
        <v>0</v>
      </c>
      <c r="V688" s="16">
        <v>24.3541</v>
      </c>
      <c r="W688" s="16">
        <v>0</v>
      </c>
      <c r="X688" s="16">
        <v>0</v>
      </c>
      <c r="Y688" s="16">
        <v>24.3541</v>
      </c>
      <c r="Z688" s="16">
        <v>0</v>
      </c>
      <c r="AE688" s="103">
        <f t="shared" si="202"/>
        <v>3.19744231092045e-14</v>
      </c>
      <c r="AF688" s="103">
        <f t="shared" si="203"/>
        <v>0</v>
      </c>
      <c r="AG688" s="103">
        <f t="shared" si="204"/>
        <v>0</v>
      </c>
      <c r="AH688" s="103">
        <f t="shared" si="205"/>
        <v>0</v>
      </c>
      <c r="AI688" s="103">
        <f t="shared" si="206"/>
        <v>0</v>
      </c>
      <c r="AJ688" s="103">
        <f t="shared" si="207"/>
        <v>0</v>
      </c>
      <c r="AK688" s="16">
        <f t="shared" ref="AK688:BF688" si="208">E688-SUM(E689:E693)</f>
        <v>0</v>
      </c>
      <c r="AL688" s="16">
        <f t="shared" si="208"/>
        <v>0</v>
      </c>
      <c r="AM688" s="16">
        <f t="shared" si="208"/>
        <v>0</v>
      </c>
      <c r="AN688" s="16">
        <f t="shared" si="208"/>
        <v>0</v>
      </c>
      <c r="AO688" s="16">
        <f t="shared" si="208"/>
        <v>0</v>
      </c>
      <c r="AP688" s="16">
        <f t="shared" si="208"/>
        <v>0</v>
      </c>
      <c r="AQ688" s="16">
        <f t="shared" si="208"/>
        <v>0</v>
      </c>
      <c r="AR688" s="16">
        <f t="shared" si="208"/>
        <v>0</v>
      </c>
      <c r="AS688" s="16">
        <f t="shared" si="208"/>
        <v>0</v>
      </c>
      <c r="AT688" s="16">
        <f t="shared" si="208"/>
        <v>0</v>
      </c>
      <c r="AU688" s="16">
        <f t="shared" si="208"/>
        <v>0</v>
      </c>
      <c r="AV688" s="16">
        <f t="shared" si="208"/>
        <v>0</v>
      </c>
      <c r="AW688" s="16">
        <f t="shared" si="208"/>
        <v>0</v>
      </c>
      <c r="AX688" s="16">
        <f t="shared" si="208"/>
        <v>0</v>
      </c>
      <c r="AY688" s="16">
        <f t="shared" si="208"/>
        <v>0</v>
      </c>
      <c r="AZ688" s="16">
        <f t="shared" si="208"/>
        <v>0</v>
      </c>
      <c r="BA688" s="16">
        <f t="shared" si="208"/>
        <v>0</v>
      </c>
      <c r="BB688" s="16">
        <f t="shared" si="208"/>
        <v>0</v>
      </c>
      <c r="BC688" s="16">
        <f t="shared" si="208"/>
        <v>0</v>
      </c>
      <c r="BD688" s="16">
        <f t="shared" si="208"/>
        <v>0</v>
      </c>
      <c r="BE688" s="16">
        <f t="shared" si="208"/>
        <v>0</v>
      </c>
      <c r="BF688" s="16">
        <f t="shared" si="208"/>
        <v>0</v>
      </c>
    </row>
    <row r="689" spans="4:36">
      <c r="D689" s="16" t="s">
        <v>860</v>
      </c>
      <c r="E689" s="16">
        <v>0</v>
      </c>
      <c r="F689" s="16">
        <v>0</v>
      </c>
      <c r="G689" s="16">
        <v>0</v>
      </c>
      <c r="H689" s="16">
        <v>0</v>
      </c>
      <c r="I689" s="16">
        <v>0</v>
      </c>
      <c r="J689" s="16">
        <v>0</v>
      </c>
      <c r="K689" s="16">
        <v>0</v>
      </c>
      <c r="L689" s="16">
        <v>0</v>
      </c>
      <c r="M689" s="16">
        <v>0</v>
      </c>
      <c r="N689" s="16">
        <v>0</v>
      </c>
      <c r="O689" s="16">
        <v>0</v>
      </c>
      <c r="P689" s="16">
        <v>0</v>
      </c>
      <c r="Q689" s="16">
        <v>0</v>
      </c>
      <c r="R689" s="16">
        <v>0</v>
      </c>
      <c r="S689" s="16">
        <v>0</v>
      </c>
      <c r="T689" s="16">
        <v>0</v>
      </c>
      <c r="U689" s="16">
        <v>0</v>
      </c>
      <c r="V689" s="16">
        <v>0</v>
      </c>
      <c r="W689" s="16">
        <v>0</v>
      </c>
      <c r="X689" s="16">
        <v>0</v>
      </c>
      <c r="Y689" s="16">
        <v>0</v>
      </c>
      <c r="Z689" s="16">
        <v>0</v>
      </c>
      <c r="AE689" s="103">
        <f t="shared" si="202"/>
        <v>0</v>
      </c>
      <c r="AF689" s="103">
        <f t="shared" si="203"/>
        <v>0</v>
      </c>
      <c r="AG689" s="103">
        <f t="shared" si="204"/>
        <v>0</v>
      </c>
      <c r="AH689" s="103">
        <f t="shared" si="205"/>
        <v>0</v>
      </c>
      <c r="AI689" s="103">
        <f t="shared" si="206"/>
        <v>0</v>
      </c>
      <c r="AJ689" s="103">
        <f t="shared" si="207"/>
        <v>0</v>
      </c>
    </row>
    <row r="690" spans="4:36">
      <c r="D690" s="16" t="s">
        <v>861</v>
      </c>
      <c r="E690" s="16">
        <v>0</v>
      </c>
      <c r="F690" s="16">
        <v>0</v>
      </c>
      <c r="G690" s="16">
        <v>0</v>
      </c>
      <c r="H690" s="16">
        <v>0</v>
      </c>
      <c r="I690" s="16">
        <v>0</v>
      </c>
      <c r="J690" s="16">
        <v>0</v>
      </c>
      <c r="K690" s="16">
        <v>0</v>
      </c>
      <c r="L690" s="16">
        <v>0</v>
      </c>
      <c r="M690" s="16">
        <v>0</v>
      </c>
      <c r="N690" s="16">
        <v>0</v>
      </c>
      <c r="O690" s="16">
        <v>0</v>
      </c>
      <c r="P690" s="16">
        <v>0</v>
      </c>
      <c r="Q690" s="16">
        <v>0</v>
      </c>
      <c r="R690" s="16">
        <v>0</v>
      </c>
      <c r="S690" s="16">
        <v>0</v>
      </c>
      <c r="T690" s="16">
        <v>0</v>
      </c>
      <c r="U690" s="16">
        <v>0</v>
      </c>
      <c r="V690" s="16">
        <v>0</v>
      </c>
      <c r="W690" s="16">
        <v>0</v>
      </c>
      <c r="X690" s="16">
        <v>0</v>
      </c>
      <c r="Y690" s="16">
        <v>0</v>
      </c>
      <c r="Z690" s="16">
        <v>0</v>
      </c>
      <c r="AE690" s="103">
        <f t="shared" si="202"/>
        <v>0</v>
      </c>
      <c r="AF690" s="103">
        <f t="shared" si="203"/>
        <v>0</v>
      </c>
      <c r="AG690" s="103">
        <f t="shared" si="204"/>
        <v>0</v>
      </c>
      <c r="AH690" s="103">
        <f t="shared" si="205"/>
        <v>0</v>
      </c>
      <c r="AI690" s="103">
        <f t="shared" si="206"/>
        <v>0</v>
      </c>
      <c r="AJ690" s="103">
        <f t="shared" si="207"/>
        <v>0</v>
      </c>
    </row>
    <row r="691" spans="4:36">
      <c r="D691" s="16" t="s">
        <v>862</v>
      </c>
      <c r="E691" s="16">
        <v>0</v>
      </c>
      <c r="F691" s="16">
        <v>0</v>
      </c>
      <c r="G691" s="16">
        <v>0</v>
      </c>
      <c r="H691" s="16">
        <v>0</v>
      </c>
      <c r="I691" s="16">
        <v>0</v>
      </c>
      <c r="J691" s="16">
        <v>0</v>
      </c>
      <c r="K691" s="16">
        <v>0</v>
      </c>
      <c r="L691" s="16">
        <v>0</v>
      </c>
      <c r="M691" s="16">
        <v>0</v>
      </c>
      <c r="N691" s="16">
        <v>0</v>
      </c>
      <c r="O691" s="16">
        <v>0</v>
      </c>
      <c r="P691" s="16">
        <v>0</v>
      </c>
      <c r="Q691" s="16">
        <v>0</v>
      </c>
      <c r="R691" s="16">
        <v>0</v>
      </c>
      <c r="S691" s="16">
        <v>0</v>
      </c>
      <c r="T691" s="16">
        <v>0</v>
      </c>
      <c r="U691" s="16">
        <v>0</v>
      </c>
      <c r="V691" s="16">
        <v>0</v>
      </c>
      <c r="W691" s="16">
        <v>0</v>
      </c>
      <c r="X691" s="16">
        <v>0</v>
      </c>
      <c r="Y691" s="16">
        <v>0</v>
      </c>
      <c r="Z691" s="16">
        <v>0</v>
      </c>
      <c r="AE691" s="103">
        <f t="shared" si="202"/>
        <v>0</v>
      </c>
      <c r="AF691" s="103">
        <f t="shared" si="203"/>
        <v>0</v>
      </c>
      <c r="AG691" s="103">
        <f t="shared" si="204"/>
        <v>0</v>
      </c>
      <c r="AH691" s="103">
        <f t="shared" si="205"/>
        <v>0</v>
      </c>
      <c r="AI691" s="103">
        <f t="shared" si="206"/>
        <v>0</v>
      </c>
      <c r="AJ691" s="103">
        <f t="shared" si="207"/>
        <v>0</v>
      </c>
    </row>
    <row r="692" spans="4:36">
      <c r="D692" s="16" t="s">
        <v>863</v>
      </c>
      <c r="E692" s="16">
        <v>0</v>
      </c>
      <c r="F692" s="16">
        <v>0</v>
      </c>
      <c r="G692" s="16">
        <v>0</v>
      </c>
      <c r="H692" s="16">
        <v>0</v>
      </c>
      <c r="I692" s="16">
        <v>0</v>
      </c>
      <c r="J692" s="16">
        <v>0</v>
      </c>
      <c r="K692" s="16">
        <v>0</v>
      </c>
      <c r="L692" s="16">
        <v>0</v>
      </c>
      <c r="M692" s="16">
        <v>0</v>
      </c>
      <c r="N692" s="16">
        <v>0</v>
      </c>
      <c r="O692" s="16">
        <v>0</v>
      </c>
      <c r="P692" s="16">
        <v>0</v>
      </c>
      <c r="Q692" s="16">
        <v>0</v>
      </c>
      <c r="R692" s="16">
        <v>0</v>
      </c>
      <c r="S692" s="16">
        <v>0</v>
      </c>
      <c r="T692" s="16">
        <v>0</v>
      </c>
      <c r="U692" s="16">
        <v>0</v>
      </c>
      <c r="V692" s="16">
        <v>0</v>
      </c>
      <c r="W692" s="16">
        <v>0</v>
      </c>
      <c r="X692" s="16">
        <v>0</v>
      </c>
      <c r="Y692" s="16">
        <v>0</v>
      </c>
      <c r="Z692" s="16">
        <v>0</v>
      </c>
      <c r="AE692" s="103">
        <f t="shared" si="202"/>
        <v>0</v>
      </c>
      <c r="AF692" s="103">
        <f t="shared" si="203"/>
        <v>0</v>
      </c>
      <c r="AG692" s="103">
        <f t="shared" si="204"/>
        <v>0</v>
      </c>
      <c r="AH692" s="103">
        <f t="shared" si="205"/>
        <v>0</v>
      </c>
      <c r="AI692" s="103">
        <f t="shared" si="206"/>
        <v>0</v>
      </c>
      <c r="AJ692" s="103">
        <f t="shared" si="207"/>
        <v>0</v>
      </c>
    </row>
    <row r="693" spans="4:36">
      <c r="D693" s="16" t="s">
        <v>864</v>
      </c>
      <c r="E693" s="16">
        <v>1054.6283</v>
      </c>
      <c r="F693" s="16">
        <v>615.388</v>
      </c>
      <c r="G693" s="16">
        <v>615.388</v>
      </c>
      <c r="H693" s="16">
        <v>0</v>
      </c>
      <c r="I693" s="16">
        <v>0</v>
      </c>
      <c r="J693" s="16">
        <v>0.1936</v>
      </c>
      <c r="K693" s="16">
        <v>0</v>
      </c>
      <c r="L693" s="16">
        <v>0</v>
      </c>
      <c r="M693" s="16">
        <v>0.1936</v>
      </c>
      <c r="N693" s="16">
        <v>413.4696</v>
      </c>
      <c r="O693" s="16">
        <v>413.4696</v>
      </c>
      <c r="P693" s="16">
        <v>0</v>
      </c>
      <c r="Q693" s="16">
        <v>0</v>
      </c>
      <c r="R693" s="16">
        <v>1.223</v>
      </c>
      <c r="S693" s="16">
        <v>1.223</v>
      </c>
      <c r="T693" s="16">
        <v>0</v>
      </c>
      <c r="U693" s="16">
        <v>0</v>
      </c>
      <c r="V693" s="16">
        <v>24.3541</v>
      </c>
      <c r="W693" s="16">
        <v>0</v>
      </c>
      <c r="X693" s="16">
        <v>0</v>
      </c>
      <c r="Y693" s="16">
        <v>24.3541</v>
      </c>
      <c r="Z693" s="16">
        <v>0</v>
      </c>
      <c r="AE693" s="103">
        <f t="shared" si="202"/>
        <v>3.19744231092045e-14</v>
      </c>
      <c r="AF693" s="103">
        <f t="shared" si="203"/>
        <v>0</v>
      </c>
      <c r="AG693" s="103">
        <f t="shared" si="204"/>
        <v>0</v>
      </c>
      <c r="AH693" s="103">
        <f t="shared" si="205"/>
        <v>0</v>
      </c>
      <c r="AI693" s="103">
        <f t="shared" si="206"/>
        <v>0</v>
      </c>
      <c r="AJ693" s="103">
        <f t="shared" si="207"/>
        <v>0</v>
      </c>
    </row>
    <row r="694" spans="3:58">
      <c r="C694" s="16" t="s">
        <v>368</v>
      </c>
      <c r="D694" s="16" t="s">
        <v>88</v>
      </c>
      <c r="E694" s="16">
        <v>0</v>
      </c>
      <c r="F694" s="16">
        <v>0</v>
      </c>
      <c r="G694" s="16">
        <v>0</v>
      </c>
      <c r="H694" s="16">
        <v>0</v>
      </c>
      <c r="I694" s="16">
        <v>0</v>
      </c>
      <c r="J694" s="16">
        <v>0</v>
      </c>
      <c r="K694" s="16">
        <v>0</v>
      </c>
      <c r="L694" s="16">
        <v>0</v>
      </c>
      <c r="M694" s="16">
        <v>0</v>
      </c>
      <c r="N694" s="16">
        <v>0</v>
      </c>
      <c r="O694" s="16">
        <v>0</v>
      </c>
      <c r="P694" s="16">
        <v>0</v>
      </c>
      <c r="Q694" s="16">
        <v>0</v>
      </c>
      <c r="R694" s="16">
        <v>0</v>
      </c>
      <c r="S694" s="16">
        <v>0</v>
      </c>
      <c r="T694" s="16">
        <v>0</v>
      </c>
      <c r="U694" s="16">
        <v>0</v>
      </c>
      <c r="V694" s="16">
        <v>0</v>
      </c>
      <c r="W694" s="16">
        <v>0</v>
      </c>
      <c r="X694" s="16">
        <v>0</v>
      </c>
      <c r="Y694" s="16">
        <v>0</v>
      </c>
      <c r="Z694" s="16">
        <v>0</v>
      </c>
      <c r="AE694" s="103">
        <f t="shared" si="202"/>
        <v>0</v>
      </c>
      <c r="AF694" s="103">
        <f t="shared" si="203"/>
        <v>0</v>
      </c>
      <c r="AG694" s="103">
        <f t="shared" si="204"/>
        <v>0</v>
      </c>
      <c r="AH694" s="103">
        <f t="shared" si="205"/>
        <v>0</v>
      </c>
      <c r="AI694" s="103">
        <f t="shared" si="206"/>
        <v>0</v>
      </c>
      <c r="AJ694" s="103">
        <f t="shared" si="207"/>
        <v>0</v>
      </c>
      <c r="AK694" s="16">
        <f t="shared" ref="AK694:BF694" si="209">E694-SUM(E695:E699)</f>
        <v>0</v>
      </c>
      <c r="AL694" s="16">
        <f t="shared" si="209"/>
        <v>0</v>
      </c>
      <c r="AM694" s="16">
        <f t="shared" si="209"/>
        <v>0</v>
      </c>
      <c r="AN694" s="16">
        <f t="shared" si="209"/>
        <v>0</v>
      </c>
      <c r="AO694" s="16">
        <f t="shared" si="209"/>
        <v>0</v>
      </c>
      <c r="AP694" s="16">
        <f t="shared" si="209"/>
        <v>0</v>
      </c>
      <c r="AQ694" s="16">
        <f t="shared" si="209"/>
        <v>0</v>
      </c>
      <c r="AR694" s="16">
        <f t="shared" si="209"/>
        <v>0</v>
      </c>
      <c r="AS694" s="16">
        <f t="shared" si="209"/>
        <v>0</v>
      </c>
      <c r="AT694" s="16">
        <f t="shared" si="209"/>
        <v>0</v>
      </c>
      <c r="AU694" s="16">
        <f t="shared" si="209"/>
        <v>0</v>
      </c>
      <c r="AV694" s="16">
        <f t="shared" si="209"/>
        <v>0</v>
      </c>
      <c r="AW694" s="16">
        <f t="shared" si="209"/>
        <v>0</v>
      </c>
      <c r="AX694" s="16">
        <f t="shared" si="209"/>
        <v>0</v>
      </c>
      <c r="AY694" s="16">
        <f t="shared" si="209"/>
        <v>0</v>
      </c>
      <c r="AZ694" s="16">
        <f t="shared" si="209"/>
        <v>0</v>
      </c>
      <c r="BA694" s="16">
        <f t="shared" si="209"/>
        <v>0</v>
      </c>
      <c r="BB694" s="16">
        <f t="shared" si="209"/>
        <v>0</v>
      </c>
      <c r="BC694" s="16">
        <f t="shared" si="209"/>
        <v>0</v>
      </c>
      <c r="BD694" s="16">
        <f t="shared" si="209"/>
        <v>0</v>
      </c>
      <c r="BE694" s="16">
        <f t="shared" si="209"/>
        <v>0</v>
      </c>
      <c r="BF694" s="16">
        <f t="shared" si="209"/>
        <v>0</v>
      </c>
    </row>
    <row r="695" spans="4:36">
      <c r="D695" s="16" t="s">
        <v>860</v>
      </c>
      <c r="E695" s="16">
        <v>0</v>
      </c>
      <c r="F695" s="16">
        <v>0</v>
      </c>
      <c r="G695" s="16">
        <v>0</v>
      </c>
      <c r="H695" s="16">
        <v>0</v>
      </c>
      <c r="I695" s="16">
        <v>0</v>
      </c>
      <c r="J695" s="16">
        <v>0</v>
      </c>
      <c r="K695" s="16">
        <v>0</v>
      </c>
      <c r="L695" s="16">
        <v>0</v>
      </c>
      <c r="M695" s="16">
        <v>0</v>
      </c>
      <c r="N695" s="16">
        <v>0</v>
      </c>
      <c r="O695" s="16">
        <v>0</v>
      </c>
      <c r="P695" s="16">
        <v>0</v>
      </c>
      <c r="Q695" s="16">
        <v>0</v>
      </c>
      <c r="R695" s="16">
        <v>0</v>
      </c>
      <c r="S695" s="16">
        <v>0</v>
      </c>
      <c r="T695" s="16">
        <v>0</v>
      </c>
      <c r="U695" s="16">
        <v>0</v>
      </c>
      <c r="V695" s="16">
        <v>0</v>
      </c>
      <c r="W695" s="16">
        <v>0</v>
      </c>
      <c r="X695" s="16">
        <v>0</v>
      </c>
      <c r="Y695" s="16">
        <v>0</v>
      </c>
      <c r="Z695" s="16">
        <v>0</v>
      </c>
      <c r="AE695" s="103">
        <f t="shared" si="202"/>
        <v>0</v>
      </c>
      <c r="AF695" s="103">
        <f t="shared" si="203"/>
        <v>0</v>
      </c>
      <c r="AG695" s="103">
        <f t="shared" si="204"/>
        <v>0</v>
      </c>
      <c r="AH695" s="103">
        <f t="shared" si="205"/>
        <v>0</v>
      </c>
      <c r="AI695" s="103">
        <f t="shared" si="206"/>
        <v>0</v>
      </c>
      <c r="AJ695" s="103">
        <f t="shared" si="207"/>
        <v>0</v>
      </c>
    </row>
    <row r="696" spans="4:36">
      <c r="D696" s="16" t="s">
        <v>861</v>
      </c>
      <c r="E696" s="16">
        <v>0</v>
      </c>
      <c r="F696" s="16">
        <v>0</v>
      </c>
      <c r="G696" s="16">
        <v>0</v>
      </c>
      <c r="H696" s="16">
        <v>0</v>
      </c>
      <c r="I696" s="16">
        <v>0</v>
      </c>
      <c r="J696" s="16">
        <v>0</v>
      </c>
      <c r="K696" s="16">
        <v>0</v>
      </c>
      <c r="L696" s="16">
        <v>0</v>
      </c>
      <c r="M696" s="16">
        <v>0</v>
      </c>
      <c r="N696" s="16">
        <v>0</v>
      </c>
      <c r="O696" s="16">
        <v>0</v>
      </c>
      <c r="P696" s="16">
        <v>0</v>
      </c>
      <c r="Q696" s="16">
        <v>0</v>
      </c>
      <c r="R696" s="16">
        <v>0</v>
      </c>
      <c r="S696" s="16">
        <v>0</v>
      </c>
      <c r="T696" s="16">
        <v>0</v>
      </c>
      <c r="U696" s="16">
        <v>0</v>
      </c>
      <c r="V696" s="16">
        <v>0</v>
      </c>
      <c r="W696" s="16">
        <v>0</v>
      </c>
      <c r="X696" s="16">
        <v>0</v>
      </c>
      <c r="Y696" s="16">
        <v>0</v>
      </c>
      <c r="Z696" s="16">
        <v>0</v>
      </c>
      <c r="AE696" s="103">
        <f t="shared" si="202"/>
        <v>0</v>
      </c>
      <c r="AF696" s="103">
        <f t="shared" si="203"/>
        <v>0</v>
      </c>
      <c r="AG696" s="103">
        <f t="shared" si="204"/>
        <v>0</v>
      </c>
      <c r="AH696" s="103">
        <f t="shared" si="205"/>
        <v>0</v>
      </c>
      <c r="AI696" s="103">
        <f t="shared" si="206"/>
        <v>0</v>
      </c>
      <c r="AJ696" s="103">
        <f t="shared" si="207"/>
        <v>0</v>
      </c>
    </row>
    <row r="697" spans="4:36">
      <c r="D697" s="16" t="s">
        <v>862</v>
      </c>
      <c r="E697" s="16">
        <v>0</v>
      </c>
      <c r="F697" s="16">
        <v>0</v>
      </c>
      <c r="G697" s="16">
        <v>0</v>
      </c>
      <c r="H697" s="16">
        <v>0</v>
      </c>
      <c r="I697" s="16">
        <v>0</v>
      </c>
      <c r="J697" s="16">
        <v>0</v>
      </c>
      <c r="K697" s="16">
        <v>0</v>
      </c>
      <c r="L697" s="16">
        <v>0</v>
      </c>
      <c r="M697" s="16">
        <v>0</v>
      </c>
      <c r="N697" s="16">
        <v>0</v>
      </c>
      <c r="O697" s="16">
        <v>0</v>
      </c>
      <c r="P697" s="16">
        <v>0</v>
      </c>
      <c r="Q697" s="16">
        <v>0</v>
      </c>
      <c r="R697" s="16">
        <v>0</v>
      </c>
      <c r="S697" s="16">
        <v>0</v>
      </c>
      <c r="T697" s="16">
        <v>0</v>
      </c>
      <c r="U697" s="16">
        <v>0</v>
      </c>
      <c r="V697" s="16">
        <v>0</v>
      </c>
      <c r="W697" s="16">
        <v>0</v>
      </c>
      <c r="X697" s="16">
        <v>0</v>
      </c>
      <c r="Y697" s="16">
        <v>0</v>
      </c>
      <c r="Z697" s="16">
        <v>0</v>
      </c>
      <c r="AE697" s="103">
        <f t="shared" si="202"/>
        <v>0</v>
      </c>
      <c r="AF697" s="103">
        <f t="shared" si="203"/>
        <v>0</v>
      </c>
      <c r="AG697" s="103">
        <f t="shared" si="204"/>
        <v>0</v>
      </c>
      <c r="AH697" s="103">
        <f t="shared" si="205"/>
        <v>0</v>
      </c>
      <c r="AI697" s="103">
        <f t="shared" si="206"/>
        <v>0</v>
      </c>
      <c r="AJ697" s="103">
        <f t="shared" si="207"/>
        <v>0</v>
      </c>
    </row>
    <row r="698" spans="4:36">
      <c r="D698" s="16" t="s">
        <v>863</v>
      </c>
      <c r="E698" s="16">
        <v>0</v>
      </c>
      <c r="F698" s="16">
        <v>0</v>
      </c>
      <c r="G698" s="16">
        <v>0</v>
      </c>
      <c r="H698" s="16">
        <v>0</v>
      </c>
      <c r="I698" s="16">
        <v>0</v>
      </c>
      <c r="J698" s="16">
        <v>0</v>
      </c>
      <c r="K698" s="16">
        <v>0</v>
      </c>
      <c r="L698" s="16">
        <v>0</v>
      </c>
      <c r="M698" s="16">
        <v>0</v>
      </c>
      <c r="N698" s="16">
        <v>0</v>
      </c>
      <c r="O698" s="16">
        <v>0</v>
      </c>
      <c r="P698" s="16">
        <v>0</v>
      </c>
      <c r="Q698" s="16">
        <v>0</v>
      </c>
      <c r="R698" s="16">
        <v>0</v>
      </c>
      <c r="S698" s="16">
        <v>0</v>
      </c>
      <c r="T698" s="16">
        <v>0</v>
      </c>
      <c r="U698" s="16">
        <v>0</v>
      </c>
      <c r="V698" s="16">
        <v>0</v>
      </c>
      <c r="W698" s="16">
        <v>0</v>
      </c>
      <c r="X698" s="16">
        <v>0</v>
      </c>
      <c r="Y698" s="16">
        <v>0</v>
      </c>
      <c r="Z698" s="16">
        <v>0</v>
      </c>
      <c r="AE698" s="103">
        <f t="shared" si="202"/>
        <v>0</v>
      </c>
      <c r="AF698" s="103">
        <f t="shared" si="203"/>
        <v>0</v>
      </c>
      <c r="AG698" s="103">
        <f t="shared" si="204"/>
        <v>0</v>
      </c>
      <c r="AH698" s="103">
        <f t="shared" si="205"/>
        <v>0</v>
      </c>
      <c r="AI698" s="103">
        <f t="shared" si="206"/>
        <v>0</v>
      </c>
      <c r="AJ698" s="103">
        <f t="shared" si="207"/>
        <v>0</v>
      </c>
    </row>
    <row r="699" spans="4:36">
      <c r="D699" s="16" t="s">
        <v>864</v>
      </c>
      <c r="E699" s="16">
        <v>0</v>
      </c>
      <c r="F699" s="16">
        <v>0</v>
      </c>
      <c r="G699" s="16">
        <v>0</v>
      </c>
      <c r="H699" s="16">
        <v>0</v>
      </c>
      <c r="I699" s="16">
        <v>0</v>
      </c>
      <c r="J699" s="16">
        <v>0</v>
      </c>
      <c r="K699" s="16">
        <v>0</v>
      </c>
      <c r="L699" s="16">
        <v>0</v>
      </c>
      <c r="M699" s="16">
        <v>0</v>
      </c>
      <c r="N699" s="16">
        <v>0</v>
      </c>
      <c r="O699" s="16">
        <v>0</v>
      </c>
      <c r="P699" s="16">
        <v>0</v>
      </c>
      <c r="Q699" s="16">
        <v>0</v>
      </c>
      <c r="R699" s="16">
        <v>0</v>
      </c>
      <c r="S699" s="16">
        <v>0</v>
      </c>
      <c r="T699" s="16">
        <v>0</v>
      </c>
      <c r="U699" s="16">
        <v>0</v>
      </c>
      <c r="V699" s="16">
        <v>0</v>
      </c>
      <c r="W699" s="16">
        <v>0</v>
      </c>
      <c r="X699" s="16">
        <v>0</v>
      </c>
      <c r="Y699" s="16">
        <v>0</v>
      </c>
      <c r="Z699" s="16">
        <v>0</v>
      </c>
      <c r="AE699" s="103">
        <f t="shared" si="202"/>
        <v>0</v>
      </c>
      <c r="AF699" s="103">
        <f t="shared" si="203"/>
        <v>0</v>
      </c>
      <c r="AG699" s="103">
        <f t="shared" si="204"/>
        <v>0</v>
      </c>
      <c r="AH699" s="103">
        <f t="shared" si="205"/>
        <v>0</v>
      </c>
      <c r="AI699" s="103">
        <f t="shared" si="206"/>
        <v>0</v>
      </c>
      <c r="AJ699" s="103">
        <f t="shared" si="207"/>
        <v>0</v>
      </c>
    </row>
    <row r="700" spans="1:80">
      <c r="A700" s="16" t="s">
        <v>887</v>
      </c>
      <c r="B700" s="16">
        <v>40526.4797</v>
      </c>
      <c r="C700" s="16" t="s">
        <v>88</v>
      </c>
      <c r="D700" s="16" t="s">
        <v>88</v>
      </c>
      <c r="E700" s="16">
        <v>4376.7836</v>
      </c>
      <c r="F700" s="16">
        <v>3064.9682</v>
      </c>
      <c r="G700" s="16">
        <v>3064.9682</v>
      </c>
      <c r="H700" s="16">
        <v>0</v>
      </c>
      <c r="I700" s="16">
        <v>0</v>
      </c>
      <c r="J700" s="16">
        <v>40.3238</v>
      </c>
      <c r="K700" s="16">
        <v>0</v>
      </c>
      <c r="L700" s="16">
        <v>0</v>
      </c>
      <c r="M700" s="16">
        <v>40.3238</v>
      </c>
      <c r="N700" s="16">
        <v>1015.8442</v>
      </c>
      <c r="O700" s="16">
        <v>1015.8442</v>
      </c>
      <c r="P700" s="16">
        <v>0</v>
      </c>
      <c r="Q700" s="16">
        <v>102.9427</v>
      </c>
      <c r="R700" s="16">
        <v>110.264</v>
      </c>
      <c r="S700" s="16">
        <v>72.3519</v>
      </c>
      <c r="T700" s="16">
        <v>0</v>
      </c>
      <c r="U700" s="16">
        <v>37.9121</v>
      </c>
      <c r="V700" s="16">
        <v>42.4407</v>
      </c>
      <c r="W700" s="16">
        <v>0</v>
      </c>
      <c r="X700" s="16">
        <v>0</v>
      </c>
      <c r="Y700" s="16">
        <v>42.4407</v>
      </c>
      <c r="Z700" s="16">
        <v>0</v>
      </c>
      <c r="AB700" s="101">
        <f>(F700+K700+L700)/B700</f>
        <v>0.0756287795705088</v>
      </c>
      <c r="AE700" s="103">
        <f t="shared" si="202"/>
        <v>0</v>
      </c>
      <c r="AF700" s="103">
        <f t="shared" si="203"/>
        <v>0</v>
      </c>
      <c r="AG700" s="103">
        <f t="shared" si="204"/>
        <v>0</v>
      </c>
      <c r="AH700" s="103">
        <f t="shared" si="205"/>
        <v>0</v>
      </c>
      <c r="AI700" s="103">
        <f t="shared" si="206"/>
        <v>0</v>
      </c>
      <c r="AJ700" s="103">
        <f t="shared" si="207"/>
        <v>0</v>
      </c>
      <c r="AK700" s="16">
        <f t="shared" ref="AK700:BF700" si="210">E700-SUM(E701:E705)</f>
        <v>0</v>
      </c>
      <c r="AL700" s="16">
        <f t="shared" si="210"/>
        <v>0</v>
      </c>
      <c r="AM700" s="16">
        <f t="shared" si="210"/>
        <v>0</v>
      </c>
      <c r="AN700" s="16">
        <f t="shared" si="210"/>
        <v>0</v>
      </c>
      <c r="AO700" s="16">
        <f t="shared" si="210"/>
        <v>0</v>
      </c>
      <c r="AP700" s="16">
        <f t="shared" si="210"/>
        <v>0</v>
      </c>
      <c r="AQ700" s="16">
        <f t="shared" si="210"/>
        <v>0</v>
      </c>
      <c r="AR700" s="16">
        <f t="shared" si="210"/>
        <v>0</v>
      </c>
      <c r="AS700" s="16">
        <f t="shared" si="210"/>
        <v>0</v>
      </c>
      <c r="AT700" s="16">
        <f t="shared" si="210"/>
        <v>0</v>
      </c>
      <c r="AU700" s="16">
        <f t="shared" si="210"/>
        <v>0</v>
      </c>
      <c r="AV700" s="16">
        <f t="shared" si="210"/>
        <v>0</v>
      </c>
      <c r="AW700" s="16">
        <f t="shared" si="210"/>
        <v>0</v>
      </c>
      <c r="AX700" s="16">
        <f t="shared" si="210"/>
        <v>0</v>
      </c>
      <c r="AY700" s="16">
        <f t="shared" si="210"/>
        <v>0</v>
      </c>
      <c r="AZ700" s="16">
        <f t="shared" si="210"/>
        <v>0</v>
      </c>
      <c r="BA700" s="16">
        <f t="shared" si="210"/>
        <v>0</v>
      </c>
      <c r="BB700" s="16">
        <f t="shared" si="210"/>
        <v>0</v>
      </c>
      <c r="BC700" s="16">
        <f t="shared" si="210"/>
        <v>0</v>
      </c>
      <c r="BD700" s="16">
        <f t="shared" si="210"/>
        <v>0</v>
      </c>
      <c r="BE700" s="16">
        <f t="shared" si="210"/>
        <v>0</v>
      </c>
      <c r="BF700" s="16">
        <f t="shared" si="210"/>
        <v>0</v>
      </c>
      <c r="BG700" s="104">
        <f t="shared" ref="BG700:CB700" si="211">E700-E706-E712-E718-E724</f>
        <v>-5.11590769747272e-13</v>
      </c>
      <c r="BH700" s="104">
        <f t="shared" si="211"/>
        <v>-5.82645043323282e-13</v>
      </c>
      <c r="BI700" s="104">
        <f t="shared" si="211"/>
        <v>-5.82645043323282e-13</v>
      </c>
      <c r="BJ700" s="104">
        <f t="shared" si="211"/>
        <v>0</v>
      </c>
      <c r="BK700" s="104">
        <f t="shared" si="211"/>
        <v>0</v>
      </c>
      <c r="BL700" s="104">
        <f t="shared" si="211"/>
        <v>0</v>
      </c>
      <c r="BM700" s="104">
        <f t="shared" si="211"/>
        <v>0</v>
      </c>
      <c r="BN700" s="104">
        <f t="shared" si="211"/>
        <v>0</v>
      </c>
      <c r="BO700" s="104">
        <f t="shared" si="211"/>
        <v>0</v>
      </c>
      <c r="BP700" s="104">
        <f t="shared" si="211"/>
        <v>0</v>
      </c>
      <c r="BQ700" s="104">
        <f t="shared" si="211"/>
        <v>0</v>
      </c>
      <c r="BR700" s="104">
        <f t="shared" si="211"/>
        <v>0</v>
      </c>
      <c r="BS700" s="104">
        <f t="shared" si="211"/>
        <v>4.44089209850063e-15</v>
      </c>
      <c r="BT700" s="104">
        <f t="shared" si="211"/>
        <v>0</v>
      </c>
      <c r="BU700" s="104">
        <f t="shared" si="211"/>
        <v>0</v>
      </c>
      <c r="BV700" s="104">
        <f t="shared" si="211"/>
        <v>0</v>
      </c>
      <c r="BW700" s="104">
        <f t="shared" si="211"/>
        <v>0</v>
      </c>
      <c r="BX700" s="104">
        <f t="shared" si="211"/>
        <v>0</v>
      </c>
      <c r="BY700" s="104">
        <f t="shared" si="211"/>
        <v>0</v>
      </c>
      <c r="BZ700" s="104">
        <f t="shared" si="211"/>
        <v>0</v>
      </c>
      <c r="CA700" s="104">
        <f t="shared" si="211"/>
        <v>0</v>
      </c>
      <c r="CB700" s="104">
        <f t="shared" si="211"/>
        <v>0</v>
      </c>
    </row>
    <row r="701" spans="4:36">
      <c r="D701" s="16" t="s">
        <v>860</v>
      </c>
      <c r="E701" s="16">
        <v>0</v>
      </c>
      <c r="F701" s="16">
        <v>0</v>
      </c>
      <c r="G701" s="16">
        <v>0</v>
      </c>
      <c r="H701" s="16">
        <v>0</v>
      </c>
      <c r="I701" s="16">
        <v>0</v>
      </c>
      <c r="J701" s="16">
        <v>0</v>
      </c>
      <c r="K701" s="16">
        <v>0</v>
      </c>
      <c r="L701" s="16">
        <v>0</v>
      </c>
      <c r="M701" s="16">
        <v>0</v>
      </c>
      <c r="N701" s="16">
        <v>0</v>
      </c>
      <c r="O701" s="16">
        <v>0</v>
      </c>
      <c r="P701" s="16">
        <v>0</v>
      </c>
      <c r="Q701" s="16">
        <v>0</v>
      </c>
      <c r="R701" s="16">
        <v>0</v>
      </c>
      <c r="S701" s="16">
        <v>0</v>
      </c>
      <c r="T701" s="16">
        <v>0</v>
      </c>
      <c r="U701" s="16">
        <v>0</v>
      </c>
      <c r="V701" s="16">
        <v>0</v>
      </c>
      <c r="W701" s="16">
        <v>0</v>
      </c>
      <c r="X701" s="16">
        <v>0</v>
      </c>
      <c r="Y701" s="16">
        <v>0</v>
      </c>
      <c r="Z701" s="16">
        <v>0</v>
      </c>
      <c r="AE701" s="103">
        <f t="shared" si="202"/>
        <v>0</v>
      </c>
      <c r="AF701" s="103">
        <f t="shared" si="203"/>
        <v>0</v>
      </c>
      <c r="AG701" s="103">
        <f t="shared" si="204"/>
        <v>0</v>
      </c>
      <c r="AH701" s="103">
        <f t="shared" si="205"/>
        <v>0</v>
      </c>
      <c r="AI701" s="103">
        <f t="shared" si="206"/>
        <v>0</v>
      </c>
      <c r="AJ701" s="103">
        <f t="shared" si="207"/>
        <v>0</v>
      </c>
    </row>
    <row r="702" spans="4:36">
      <c r="D702" s="16" t="s">
        <v>861</v>
      </c>
      <c r="E702" s="16">
        <v>357.9165</v>
      </c>
      <c r="F702" s="16">
        <v>267.6167</v>
      </c>
      <c r="G702" s="16">
        <v>267.6167</v>
      </c>
      <c r="H702" s="16">
        <v>0</v>
      </c>
      <c r="I702" s="16">
        <v>0</v>
      </c>
      <c r="J702" s="16">
        <v>0</v>
      </c>
      <c r="K702" s="16">
        <v>0</v>
      </c>
      <c r="L702" s="16">
        <v>0</v>
      </c>
      <c r="M702" s="16">
        <v>0</v>
      </c>
      <c r="N702" s="16">
        <v>54.6774</v>
      </c>
      <c r="O702" s="16">
        <v>54.6774</v>
      </c>
      <c r="P702" s="16">
        <v>0</v>
      </c>
      <c r="Q702" s="16">
        <v>2.9163</v>
      </c>
      <c r="R702" s="16">
        <v>32.4014</v>
      </c>
      <c r="S702" s="16">
        <v>7.442</v>
      </c>
      <c r="T702" s="16">
        <v>0</v>
      </c>
      <c r="U702" s="16">
        <v>24.9594</v>
      </c>
      <c r="V702" s="16">
        <v>0.3047</v>
      </c>
      <c r="W702" s="16">
        <v>0</v>
      </c>
      <c r="X702" s="16">
        <v>0</v>
      </c>
      <c r="Y702" s="16">
        <v>0.3047</v>
      </c>
      <c r="Z702" s="16">
        <v>0</v>
      </c>
      <c r="AE702" s="103">
        <f t="shared" si="202"/>
        <v>3.5527136788005e-15</v>
      </c>
      <c r="AF702" s="103">
        <f t="shared" si="203"/>
        <v>0</v>
      </c>
      <c r="AG702" s="103">
        <f t="shared" si="204"/>
        <v>0</v>
      </c>
      <c r="AH702" s="103">
        <f t="shared" si="205"/>
        <v>0</v>
      </c>
      <c r="AI702" s="103">
        <f t="shared" si="206"/>
        <v>0</v>
      </c>
      <c r="AJ702" s="103">
        <f t="shared" si="207"/>
        <v>0</v>
      </c>
    </row>
    <row r="703" spans="4:36">
      <c r="D703" s="16" t="s">
        <v>862</v>
      </c>
      <c r="E703" s="16">
        <v>0</v>
      </c>
      <c r="F703" s="16">
        <v>0</v>
      </c>
      <c r="G703" s="16">
        <v>0</v>
      </c>
      <c r="H703" s="16">
        <v>0</v>
      </c>
      <c r="I703" s="16">
        <v>0</v>
      </c>
      <c r="J703" s="16">
        <v>0</v>
      </c>
      <c r="K703" s="16">
        <v>0</v>
      </c>
      <c r="L703" s="16">
        <v>0</v>
      </c>
      <c r="M703" s="16">
        <v>0</v>
      </c>
      <c r="N703" s="16">
        <v>0</v>
      </c>
      <c r="O703" s="16">
        <v>0</v>
      </c>
      <c r="P703" s="16">
        <v>0</v>
      </c>
      <c r="Q703" s="16">
        <v>0</v>
      </c>
      <c r="R703" s="16">
        <v>0</v>
      </c>
      <c r="S703" s="16">
        <v>0</v>
      </c>
      <c r="T703" s="16">
        <v>0</v>
      </c>
      <c r="U703" s="16">
        <v>0</v>
      </c>
      <c r="V703" s="16">
        <v>0</v>
      </c>
      <c r="W703" s="16">
        <v>0</v>
      </c>
      <c r="X703" s="16">
        <v>0</v>
      </c>
      <c r="Y703" s="16">
        <v>0</v>
      </c>
      <c r="Z703" s="16">
        <v>0</v>
      </c>
      <c r="AE703" s="103">
        <f t="shared" si="202"/>
        <v>0</v>
      </c>
      <c r="AF703" s="103">
        <f t="shared" si="203"/>
        <v>0</v>
      </c>
      <c r="AG703" s="103">
        <f t="shared" si="204"/>
        <v>0</v>
      </c>
      <c r="AH703" s="103">
        <f t="shared" si="205"/>
        <v>0</v>
      </c>
      <c r="AI703" s="103">
        <f t="shared" si="206"/>
        <v>0</v>
      </c>
      <c r="AJ703" s="103">
        <f t="shared" si="207"/>
        <v>0</v>
      </c>
    </row>
    <row r="704" spans="4:36">
      <c r="D704" s="16" t="s">
        <v>863</v>
      </c>
      <c r="E704" s="16">
        <v>0</v>
      </c>
      <c r="F704" s="16">
        <v>0</v>
      </c>
      <c r="G704" s="16">
        <v>0</v>
      </c>
      <c r="H704" s="16">
        <v>0</v>
      </c>
      <c r="I704" s="16">
        <v>0</v>
      </c>
      <c r="J704" s="16">
        <v>0</v>
      </c>
      <c r="K704" s="16">
        <v>0</v>
      </c>
      <c r="L704" s="16">
        <v>0</v>
      </c>
      <c r="M704" s="16">
        <v>0</v>
      </c>
      <c r="N704" s="16">
        <v>0</v>
      </c>
      <c r="O704" s="16">
        <v>0</v>
      </c>
      <c r="P704" s="16">
        <v>0</v>
      </c>
      <c r="Q704" s="16">
        <v>0</v>
      </c>
      <c r="R704" s="16">
        <v>0</v>
      </c>
      <c r="S704" s="16">
        <v>0</v>
      </c>
      <c r="T704" s="16">
        <v>0</v>
      </c>
      <c r="U704" s="16">
        <v>0</v>
      </c>
      <c r="V704" s="16">
        <v>0</v>
      </c>
      <c r="W704" s="16">
        <v>0</v>
      </c>
      <c r="X704" s="16">
        <v>0</v>
      </c>
      <c r="Y704" s="16">
        <v>0</v>
      </c>
      <c r="Z704" s="16">
        <v>0</v>
      </c>
      <c r="AE704" s="103">
        <f t="shared" si="202"/>
        <v>0</v>
      </c>
      <c r="AF704" s="103">
        <f t="shared" si="203"/>
        <v>0</v>
      </c>
      <c r="AG704" s="103">
        <f t="shared" si="204"/>
        <v>0</v>
      </c>
      <c r="AH704" s="103">
        <f t="shared" si="205"/>
        <v>0</v>
      </c>
      <c r="AI704" s="103">
        <f t="shared" si="206"/>
        <v>0</v>
      </c>
      <c r="AJ704" s="103">
        <f t="shared" si="207"/>
        <v>0</v>
      </c>
    </row>
    <row r="705" spans="4:36">
      <c r="D705" s="16" t="s">
        <v>864</v>
      </c>
      <c r="E705" s="16">
        <v>4018.8671</v>
      </c>
      <c r="F705" s="16">
        <v>2797.3515</v>
      </c>
      <c r="G705" s="16">
        <v>2797.3515</v>
      </c>
      <c r="H705" s="16">
        <v>0</v>
      </c>
      <c r="I705" s="16">
        <v>0</v>
      </c>
      <c r="J705" s="16">
        <v>40.3238</v>
      </c>
      <c r="K705" s="16">
        <v>0</v>
      </c>
      <c r="L705" s="16">
        <v>0</v>
      </c>
      <c r="M705" s="16">
        <v>40.3238</v>
      </c>
      <c r="N705" s="16">
        <v>961.1668</v>
      </c>
      <c r="O705" s="16">
        <v>961.1668</v>
      </c>
      <c r="P705" s="16">
        <v>0</v>
      </c>
      <c r="Q705" s="16">
        <v>100.0264</v>
      </c>
      <c r="R705" s="16">
        <v>77.8626</v>
      </c>
      <c r="S705" s="16">
        <v>64.9099</v>
      </c>
      <c r="T705" s="16">
        <v>0</v>
      </c>
      <c r="U705" s="16">
        <v>12.9527</v>
      </c>
      <c r="V705" s="16">
        <v>42.136</v>
      </c>
      <c r="W705" s="16">
        <v>0</v>
      </c>
      <c r="X705" s="16">
        <v>0</v>
      </c>
      <c r="Y705" s="16">
        <v>42.136</v>
      </c>
      <c r="Z705" s="16">
        <v>0</v>
      </c>
      <c r="AE705" s="103">
        <f t="shared" si="202"/>
        <v>-1.13686837721616e-13</v>
      </c>
      <c r="AF705" s="103">
        <f t="shared" si="203"/>
        <v>0</v>
      </c>
      <c r="AG705" s="103">
        <f t="shared" si="204"/>
        <v>0</v>
      </c>
      <c r="AH705" s="103">
        <f t="shared" si="205"/>
        <v>0</v>
      </c>
      <c r="AI705" s="103">
        <f t="shared" si="206"/>
        <v>0</v>
      </c>
      <c r="AJ705" s="103">
        <f t="shared" si="207"/>
        <v>0</v>
      </c>
    </row>
    <row r="706" spans="3:58">
      <c r="C706" s="16" t="s">
        <v>865</v>
      </c>
      <c r="D706" s="16" t="s">
        <v>88</v>
      </c>
      <c r="E706" s="16">
        <v>219.6889</v>
      </c>
      <c r="F706" s="16">
        <v>174.6152</v>
      </c>
      <c r="G706" s="16">
        <v>174.6152</v>
      </c>
      <c r="H706" s="16">
        <v>0</v>
      </c>
      <c r="I706" s="16">
        <v>0</v>
      </c>
      <c r="J706" s="16">
        <v>0</v>
      </c>
      <c r="K706" s="16">
        <v>0</v>
      </c>
      <c r="L706" s="16">
        <v>0</v>
      </c>
      <c r="M706" s="16">
        <v>0</v>
      </c>
      <c r="N706" s="16">
        <v>27.0823</v>
      </c>
      <c r="O706" s="16">
        <v>27.0823</v>
      </c>
      <c r="P706" s="16">
        <v>0</v>
      </c>
      <c r="Q706" s="16">
        <v>0</v>
      </c>
      <c r="R706" s="16">
        <v>17.6867</v>
      </c>
      <c r="S706" s="16">
        <v>3.8784</v>
      </c>
      <c r="T706" s="16">
        <v>0</v>
      </c>
      <c r="U706" s="16">
        <v>13.8083</v>
      </c>
      <c r="V706" s="16">
        <v>0.3047</v>
      </c>
      <c r="W706" s="16">
        <v>0</v>
      </c>
      <c r="X706" s="16">
        <v>0</v>
      </c>
      <c r="Y706" s="16">
        <v>0.3047</v>
      </c>
      <c r="Z706" s="16">
        <v>0</v>
      </c>
      <c r="AE706" s="103">
        <f t="shared" si="202"/>
        <v>3.94129173741931e-15</v>
      </c>
      <c r="AF706" s="103">
        <f t="shared" si="203"/>
        <v>0</v>
      </c>
      <c r="AG706" s="103">
        <f t="shared" si="204"/>
        <v>0</v>
      </c>
      <c r="AH706" s="103">
        <f t="shared" si="205"/>
        <v>0</v>
      </c>
      <c r="AI706" s="103">
        <f t="shared" si="206"/>
        <v>0</v>
      </c>
      <c r="AJ706" s="103">
        <f t="shared" si="207"/>
        <v>0</v>
      </c>
      <c r="AK706" s="16">
        <f t="shared" ref="AK706:BF706" si="212">E706-SUM(E707:E711)</f>
        <v>0</v>
      </c>
      <c r="AL706" s="16">
        <f t="shared" si="212"/>
        <v>0</v>
      </c>
      <c r="AM706" s="16">
        <f t="shared" si="212"/>
        <v>0</v>
      </c>
      <c r="AN706" s="16">
        <f t="shared" si="212"/>
        <v>0</v>
      </c>
      <c r="AO706" s="16">
        <f t="shared" si="212"/>
        <v>0</v>
      </c>
      <c r="AP706" s="16">
        <f t="shared" si="212"/>
        <v>0</v>
      </c>
      <c r="AQ706" s="16">
        <f t="shared" si="212"/>
        <v>0</v>
      </c>
      <c r="AR706" s="16">
        <f t="shared" si="212"/>
        <v>0</v>
      </c>
      <c r="AS706" s="16">
        <f t="shared" si="212"/>
        <v>0</v>
      </c>
      <c r="AT706" s="16">
        <f t="shared" si="212"/>
        <v>0</v>
      </c>
      <c r="AU706" s="16">
        <f t="shared" si="212"/>
        <v>0</v>
      </c>
      <c r="AV706" s="16">
        <f t="shared" si="212"/>
        <v>0</v>
      </c>
      <c r="AW706" s="16">
        <f t="shared" si="212"/>
        <v>0</v>
      </c>
      <c r="AX706" s="16">
        <f t="shared" si="212"/>
        <v>0</v>
      </c>
      <c r="AY706" s="16">
        <f t="shared" si="212"/>
        <v>0</v>
      </c>
      <c r="AZ706" s="16">
        <f t="shared" si="212"/>
        <v>0</v>
      </c>
      <c r="BA706" s="16">
        <f t="shared" si="212"/>
        <v>0</v>
      </c>
      <c r="BB706" s="16">
        <f t="shared" si="212"/>
        <v>0</v>
      </c>
      <c r="BC706" s="16">
        <f t="shared" si="212"/>
        <v>0</v>
      </c>
      <c r="BD706" s="16">
        <f t="shared" si="212"/>
        <v>0</v>
      </c>
      <c r="BE706" s="16">
        <f t="shared" si="212"/>
        <v>0</v>
      </c>
      <c r="BF706" s="16">
        <f t="shared" si="212"/>
        <v>0</v>
      </c>
    </row>
    <row r="707" spans="4:36">
      <c r="D707" s="16" t="s">
        <v>860</v>
      </c>
      <c r="E707" s="16">
        <v>0</v>
      </c>
      <c r="F707" s="16">
        <v>0</v>
      </c>
      <c r="G707" s="16">
        <v>0</v>
      </c>
      <c r="H707" s="16">
        <v>0</v>
      </c>
      <c r="I707" s="16">
        <v>0</v>
      </c>
      <c r="J707" s="16">
        <v>0</v>
      </c>
      <c r="K707" s="16">
        <v>0</v>
      </c>
      <c r="L707" s="16">
        <v>0</v>
      </c>
      <c r="M707" s="16">
        <v>0</v>
      </c>
      <c r="N707" s="16">
        <v>0</v>
      </c>
      <c r="O707" s="16">
        <v>0</v>
      </c>
      <c r="P707" s="16">
        <v>0</v>
      </c>
      <c r="Q707" s="16">
        <v>0</v>
      </c>
      <c r="R707" s="16">
        <v>0</v>
      </c>
      <c r="S707" s="16">
        <v>0</v>
      </c>
      <c r="T707" s="16">
        <v>0</v>
      </c>
      <c r="U707" s="16">
        <v>0</v>
      </c>
      <c r="V707" s="16">
        <v>0</v>
      </c>
      <c r="W707" s="16">
        <v>0</v>
      </c>
      <c r="X707" s="16">
        <v>0</v>
      </c>
      <c r="Y707" s="16">
        <v>0</v>
      </c>
      <c r="Z707" s="16">
        <v>0</v>
      </c>
      <c r="AE707" s="103">
        <f t="shared" si="202"/>
        <v>0</v>
      </c>
      <c r="AF707" s="103">
        <f t="shared" si="203"/>
        <v>0</v>
      </c>
      <c r="AG707" s="103">
        <f t="shared" si="204"/>
        <v>0</v>
      </c>
      <c r="AH707" s="103">
        <f t="shared" si="205"/>
        <v>0</v>
      </c>
      <c r="AI707" s="103">
        <f t="shared" si="206"/>
        <v>0</v>
      </c>
      <c r="AJ707" s="103">
        <f t="shared" si="207"/>
        <v>0</v>
      </c>
    </row>
    <row r="708" spans="4:36">
      <c r="D708" s="16" t="s">
        <v>861</v>
      </c>
      <c r="E708" s="16">
        <v>219.6889</v>
      </c>
      <c r="F708" s="16">
        <v>174.6152</v>
      </c>
      <c r="G708" s="16">
        <v>174.6152</v>
      </c>
      <c r="H708" s="16">
        <v>0</v>
      </c>
      <c r="I708" s="16">
        <v>0</v>
      </c>
      <c r="J708" s="16">
        <v>0</v>
      </c>
      <c r="K708" s="16">
        <v>0</v>
      </c>
      <c r="L708" s="16">
        <v>0</v>
      </c>
      <c r="M708" s="16">
        <v>0</v>
      </c>
      <c r="N708" s="16">
        <v>27.0823</v>
      </c>
      <c r="O708" s="16">
        <v>27.0823</v>
      </c>
      <c r="P708" s="16">
        <v>0</v>
      </c>
      <c r="Q708" s="16">
        <v>0</v>
      </c>
      <c r="R708" s="16">
        <v>17.6867</v>
      </c>
      <c r="S708" s="16">
        <v>3.8784</v>
      </c>
      <c r="T708" s="16">
        <v>0</v>
      </c>
      <c r="U708" s="16">
        <v>13.8083</v>
      </c>
      <c r="V708" s="16">
        <v>0.3047</v>
      </c>
      <c r="W708" s="16">
        <v>0</v>
      </c>
      <c r="X708" s="16">
        <v>0</v>
      </c>
      <c r="Y708" s="16">
        <v>0.3047</v>
      </c>
      <c r="Z708" s="16">
        <v>0</v>
      </c>
      <c r="AE708" s="103">
        <f t="shared" si="202"/>
        <v>3.94129173741931e-15</v>
      </c>
      <c r="AF708" s="103">
        <f t="shared" si="203"/>
        <v>0</v>
      </c>
      <c r="AG708" s="103">
        <f t="shared" si="204"/>
        <v>0</v>
      </c>
      <c r="AH708" s="103">
        <f t="shared" si="205"/>
        <v>0</v>
      </c>
      <c r="AI708" s="103">
        <f t="shared" si="206"/>
        <v>0</v>
      </c>
      <c r="AJ708" s="103">
        <f t="shared" si="207"/>
        <v>0</v>
      </c>
    </row>
    <row r="709" spans="4:36">
      <c r="D709" s="16" t="s">
        <v>862</v>
      </c>
      <c r="E709" s="16">
        <v>0</v>
      </c>
      <c r="F709" s="16">
        <v>0</v>
      </c>
      <c r="G709" s="16">
        <v>0</v>
      </c>
      <c r="H709" s="16">
        <v>0</v>
      </c>
      <c r="I709" s="16">
        <v>0</v>
      </c>
      <c r="J709" s="16">
        <v>0</v>
      </c>
      <c r="K709" s="16">
        <v>0</v>
      </c>
      <c r="L709" s="16">
        <v>0</v>
      </c>
      <c r="M709" s="16">
        <v>0</v>
      </c>
      <c r="N709" s="16">
        <v>0</v>
      </c>
      <c r="O709" s="16">
        <v>0</v>
      </c>
      <c r="P709" s="16">
        <v>0</v>
      </c>
      <c r="Q709" s="16">
        <v>0</v>
      </c>
      <c r="R709" s="16">
        <v>0</v>
      </c>
      <c r="S709" s="16">
        <v>0</v>
      </c>
      <c r="T709" s="16">
        <v>0</v>
      </c>
      <c r="U709" s="16">
        <v>0</v>
      </c>
      <c r="V709" s="16">
        <v>0</v>
      </c>
      <c r="W709" s="16">
        <v>0</v>
      </c>
      <c r="X709" s="16">
        <v>0</v>
      </c>
      <c r="Y709" s="16">
        <v>0</v>
      </c>
      <c r="Z709" s="16">
        <v>0</v>
      </c>
      <c r="AE709" s="103">
        <f t="shared" si="202"/>
        <v>0</v>
      </c>
      <c r="AF709" s="103">
        <f t="shared" si="203"/>
        <v>0</v>
      </c>
      <c r="AG709" s="103">
        <f t="shared" si="204"/>
        <v>0</v>
      </c>
      <c r="AH709" s="103">
        <f t="shared" si="205"/>
        <v>0</v>
      </c>
      <c r="AI709" s="103">
        <f t="shared" si="206"/>
        <v>0</v>
      </c>
      <c r="AJ709" s="103">
        <f t="shared" si="207"/>
        <v>0</v>
      </c>
    </row>
    <row r="710" spans="4:36">
      <c r="D710" s="16" t="s">
        <v>863</v>
      </c>
      <c r="E710" s="16">
        <v>0</v>
      </c>
      <c r="F710" s="16">
        <v>0</v>
      </c>
      <c r="G710" s="16">
        <v>0</v>
      </c>
      <c r="H710" s="16">
        <v>0</v>
      </c>
      <c r="I710" s="16">
        <v>0</v>
      </c>
      <c r="J710" s="16">
        <v>0</v>
      </c>
      <c r="K710" s="16">
        <v>0</v>
      </c>
      <c r="L710" s="16">
        <v>0</v>
      </c>
      <c r="M710" s="16">
        <v>0</v>
      </c>
      <c r="N710" s="16">
        <v>0</v>
      </c>
      <c r="O710" s="16">
        <v>0</v>
      </c>
      <c r="P710" s="16">
        <v>0</v>
      </c>
      <c r="Q710" s="16">
        <v>0</v>
      </c>
      <c r="R710" s="16">
        <v>0</v>
      </c>
      <c r="S710" s="16">
        <v>0</v>
      </c>
      <c r="T710" s="16">
        <v>0</v>
      </c>
      <c r="U710" s="16">
        <v>0</v>
      </c>
      <c r="V710" s="16">
        <v>0</v>
      </c>
      <c r="W710" s="16">
        <v>0</v>
      </c>
      <c r="X710" s="16">
        <v>0</v>
      </c>
      <c r="Y710" s="16">
        <v>0</v>
      </c>
      <c r="Z710" s="16">
        <v>0</v>
      </c>
      <c r="AE710" s="103">
        <f t="shared" si="202"/>
        <v>0</v>
      </c>
      <c r="AF710" s="103">
        <f t="shared" si="203"/>
        <v>0</v>
      </c>
      <c r="AG710" s="103">
        <f t="shared" si="204"/>
        <v>0</v>
      </c>
      <c r="AH710" s="103">
        <f t="shared" si="205"/>
        <v>0</v>
      </c>
      <c r="AI710" s="103">
        <f t="shared" si="206"/>
        <v>0</v>
      </c>
      <c r="AJ710" s="103">
        <f t="shared" si="207"/>
        <v>0</v>
      </c>
    </row>
    <row r="711" spans="4:36">
      <c r="D711" s="16" t="s">
        <v>864</v>
      </c>
      <c r="E711" s="16">
        <v>0</v>
      </c>
      <c r="F711" s="16">
        <v>0</v>
      </c>
      <c r="G711" s="16">
        <v>0</v>
      </c>
      <c r="H711" s="16">
        <v>0</v>
      </c>
      <c r="I711" s="16">
        <v>0</v>
      </c>
      <c r="J711" s="16">
        <v>0</v>
      </c>
      <c r="K711" s="16">
        <v>0</v>
      </c>
      <c r="L711" s="16">
        <v>0</v>
      </c>
      <c r="M711" s="16">
        <v>0</v>
      </c>
      <c r="N711" s="16">
        <v>0</v>
      </c>
      <c r="O711" s="16">
        <v>0</v>
      </c>
      <c r="P711" s="16">
        <v>0</v>
      </c>
      <c r="Q711" s="16">
        <v>0</v>
      </c>
      <c r="R711" s="16">
        <v>0</v>
      </c>
      <c r="S711" s="16">
        <v>0</v>
      </c>
      <c r="T711" s="16">
        <v>0</v>
      </c>
      <c r="U711" s="16">
        <v>0</v>
      </c>
      <c r="V711" s="16">
        <v>0</v>
      </c>
      <c r="W711" s="16">
        <v>0</v>
      </c>
      <c r="X711" s="16">
        <v>0</v>
      </c>
      <c r="Y711" s="16">
        <v>0</v>
      </c>
      <c r="Z711" s="16">
        <v>0</v>
      </c>
      <c r="AE711" s="103">
        <f t="shared" si="202"/>
        <v>0</v>
      </c>
      <c r="AF711" s="103">
        <f t="shared" si="203"/>
        <v>0</v>
      </c>
      <c r="AG711" s="103">
        <f t="shared" si="204"/>
        <v>0</v>
      </c>
      <c r="AH711" s="103">
        <f t="shared" si="205"/>
        <v>0</v>
      </c>
      <c r="AI711" s="103">
        <f t="shared" si="206"/>
        <v>0</v>
      </c>
      <c r="AJ711" s="103">
        <f t="shared" si="207"/>
        <v>0</v>
      </c>
    </row>
    <row r="712" spans="3:58">
      <c r="C712" s="16" t="s">
        <v>866</v>
      </c>
      <c r="D712" s="16" t="s">
        <v>88</v>
      </c>
      <c r="E712" s="16">
        <v>4011.1633</v>
      </c>
      <c r="F712" s="16">
        <v>2848.8679</v>
      </c>
      <c r="G712" s="16">
        <v>2848.8679</v>
      </c>
      <c r="H712" s="16">
        <v>0</v>
      </c>
      <c r="I712" s="16">
        <v>0</v>
      </c>
      <c r="J712" s="16">
        <v>40.3238</v>
      </c>
      <c r="K712" s="16">
        <v>0</v>
      </c>
      <c r="L712" s="16">
        <v>0</v>
      </c>
      <c r="M712" s="16">
        <v>40.3238</v>
      </c>
      <c r="N712" s="16">
        <v>888.0195</v>
      </c>
      <c r="O712" s="16">
        <v>888.0195</v>
      </c>
      <c r="P712" s="16">
        <v>0</v>
      </c>
      <c r="Q712" s="16">
        <v>99.2388</v>
      </c>
      <c r="R712" s="16">
        <v>92.5773</v>
      </c>
      <c r="S712" s="16">
        <v>68.4735</v>
      </c>
      <c r="T712" s="16">
        <v>0</v>
      </c>
      <c r="U712" s="16">
        <v>24.1038</v>
      </c>
      <c r="V712" s="16">
        <v>42.136</v>
      </c>
      <c r="W712" s="16">
        <v>0</v>
      </c>
      <c r="X712" s="16">
        <v>0</v>
      </c>
      <c r="Y712" s="16">
        <v>42.136</v>
      </c>
      <c r="Z712" s="16">
        <v>0</v>
      </c>
      <c r="AE712" s="103">
        <f t="shared" si="202"/>
        <v>1.13686837721616e-13</v>
      </c>
      <c r="AF712" s="103">
        <f t="shared" si="203"/>
        <v>0</v>
      </c>
      <c r="AG712" s="103">
        <f t="shared" si="204"/>
        <v>0</v>
      </c>
      <c r="AH712" s="103">
        <f t="shared" si="205"/>
        <v>0</v>
      </c>
      <c r="AI712" s="103">
        <f t="shared" si="206"/>
        <v>0</v>
      </c>
      <c r="AJ712" s="103">
        <f t="shared" si="207"/>
        <v>0</v>
      </c>
      <c r="AK712" s="16">
        <f t="shared" ref="AK712:BF712" si="213">E712-SUM(E713:E717)</f>
        <v>0</v>
      </c>
      <c r="AL712" s="16">
        <f t="shared" si="213"/>
        <v>0</v>
      </c>
      <c r="AM712" s="16">
        <f t="shared" si="213"/>
        <v>0</v>
      </c>
      <c r="AN712" s="16">
        <f t="shared" si="213"/>
        <v>0</v>
      </c>
      <c r="AO712" s="16">
        <f t="shared" si="213"/>
        <v>0</v>
      </c>
      <c r="AP712" s="16">
        <f t="shared" si="213"/>
        <v>0</v>
      </c>
      <c r="AQ712" s="16">
        <f t="shared" si="213"/>
        <v>0</v>
      </c>
      <c r="AR712" s="16">
        <f t="shared" si="213"/>
        <v>0</v>
      </c>
      <c r="AS712" s="16">
        <f t="shared" si="213"/>
        <v>0</v>
      </c>
      <c r="AT712" s="16">
        <f t="shared" si="213"/>
        <v>0</v>
      </c>
      <c r="AU712" s="16">
        <f t="shared" si="213"/>
        <v>0</v>
      </c>
      <c r="AV712" s="16">
        <f t="shared" si="213"/>
        <v>0</v>
      </c>
      <c r="AW712" s="16">
        <f t="shared" si="213"/>
        <v>0</v>
      </c>
      <c r="AX712" s="16">
        <f t="shared" si="213"/>
        <v>0</v>
      </c>
      <c r="AY712" s="16">
        <f t="shared" si="213"/>
        <v>0</v>
      </c>
      <c r="AZ712" s="16">
        <f t="shared" si="213"/>
        <v>0</v>
      </c>
      <c r="BA712" s="16">
        <f t="shared" si="213"/>
        <v>0</v>
      </c>
      <c r="BB712" s="16">
        <f t="shared" si="213"/>
        <v>0</v>
      </c>
      <c r="BC712" s="16">
        <f t="shared" si="213"/>
        <v>0</v>
      </c>
      <c r="BD712" s="16">
        <f t="shared" si="213"/>
        <v>0</v>
      </c>
      <c r="BE712" s="16">
        <f t="shared" si="213"/>
        <v>0</v>
      </c>
      <c r="BF712" s="16">
        <f t="shared" si="213"/>
        <v>0</v>
      </c>
    </row>
    <row r="713" spans="4:36">
      <c r="D713" s="16" t="s">
        <v>860</v>
      </c>
      <c r="E713" s="16">
        <v>0</v>
      </c>
      <c r="F713" s="16">
        <v>0</v>
      </c>
      <c r="G713" s="16">
        <v>0</v>
      </c>
      <c r="H713" s="16">
        <v>0</v>
      </c>
      <c r="I713" s="16">
        <v>0</v>
      </c>
      <c r="J713" s="16">
        <v>0</v>
      </c>
      <c r="K713" s="16">
        <v>0</v>
      </c>
      <c r="L713" s="16">
        <v>0</v>
      </c>
      <c r="M713" s="16">
        <v>0</v>
      </c>
      <c r="N713" s="16">
        <v>0</v>
      </c>
      <c r="O713" s="16">
        <v>0</v>
      </c>
      <c r="P713" s="16">
        <v>0</v>
      </c>
      <c r="Q713" s="16">
        <v>0</v>
      </c>
      <c r="R713" s="16">
        <v>0</v>
      </c>
      <c r="S713" s="16">
        <v>0</v>
      </c>
      <c r="T713" s="16">
        <v>0</v>
      </c>
      <c r="U713" s="16">
        <v>0</v>
      </c>
      <c r="V713" s="16">
        <v>0</v>
      </c>
      <c r="W713" s="16">
        <v>0</v>
      </c>
      <c r="X713" s="16">
        <v>0</v>
      </c>
      <c r="Y713" s="16">
        <v>0</v>
      </c>
      <c r="Z713" s="16">
        <v>0</v>
      </c>
      <c r="AE713" s="103">
        <f t="shared" si="202"/>
        <v>0</v>
      </c>
      <c r="AF713" s="103">
        <f t="shared" si="203"/>
        <v>0</v>
      </c>
      <c r="AG713" s="103">
        <f t="shared" si="204"/>
        <v>0</v>
      </c>
      <c r="AH713" s="103">
        <f t="shared" si="205"/>
        <v>0</v>
      </c>
      <c r="AI713" s="103">
        <f t="shared" si="206"/>
        <v>0</v>
      </c>
      <c r="AJ713" s="103">
        <f t="shared" si="207"/>
        <v>0</v>
      </c>
    </row>
    <row r="714" spans="4:36">
      <c r="D714" s="16" t="s">
        <v>861</v>
      </c>
      <c r="E714" s="16">
        <v>121.0813</v>
      </c>
      <c r="F714" s="16">
        <v>76.8483</v>
      </c>
      <c r="G714" s="16">
        <v>76.8483</v>
      </c>
      <c r="H714" s="16">
        <v>0</v>
      </c>
      <c r="I714" s="16">
        <v>0</v>
      </c>
      <c r="J714" s="16">
        <v>0</v>
      </c>
      <c r="K714" s="16">
        <v>0</v>
      </c>
      <c r="L714" s="16">
        <v>0</v>
      </c>
      <c r="M714" s="16">
        <v>0</v>
      </c>
      <c r="N714" s="16">
        <v>26.6866</v>
      </c>
      <c r="O714" s="16">
        <v>26.6866</v>
      </c>
      <c r="P714" s="16">
        <v>0</v>
      </c>
      <c r="Q714" s="16">
        <v>2.8317</v>
      </c>
      <c r="R714" s="16">
        <v>14.7147</v>
      </c>
      <c r="S714" s="16">
        <v>3.5636</v>
      </c>
      <c r="T714" s="16">
        <v>0</v>
      </c>
      <c r="U714" s="16">
        <v>11.1511</v>
      </c>
      <c r="V714" s="16">
        <v>0</v>
      </c>
      <c r="W714" s="16">
        <v>0</v>
      </c>
      <c r="X714" s="16">
        <v>0</v>
      </c>
      <c r="Y714" s="16">
        <v>0</v>
      </c>
      <c r="Z714" s="16">
        <v>0</v>
      </c>
      <c r="AE714" s="103">
        <f t="shared" si="202"/>
        <v>4.88498130835069e-15</v>
      </c>
      <c r="AF714" s="103">
        <f t="shared" si="203"/>
        <v>0</v>
      </c>
      <c r="AG714" s="103">
        <f t="shared" si="204"/>
        <v>0</v>
      </c>
      <c r="AH714" s="103">
        <f t="shared" si="205"/>
        <v>0</v>
      </c>
      <c r="AI714" s="103">
        <f t="shared" si="206"/>
        <v>0</v>
      </c>
      <c r="AJ714" s="103">
        <f t="shared" si="207"/>
        <v>0</v>
      </c>
    </row>
    <row r="715" spans="4:36">
      <c r="D715" s="16" t="s">
        <v>862</v>
      </c>
      <c r="E715" s="16">
        <v>0</v>
      </c>
      <c r="F715" s="16">
        <v>0</v>
      </c>
      <c r="G715" s="16">
        <v>0</v>
      </c>
      <c r="H715" s="16">
        <v>0</v>
      </c>
      <c r="I715" s="16">
        <v>0</v>
      </c>
      <c r="J715" s="16">
        <v>0</v>
      </c>
      <c r="K715" s="16">
        <v>0</v>
      </c>
      <c r="L715" s="16">
        <v>0</v>
      </c>
      <c r="M715" s="16">
        <v>0</v>
      </c>
      <c r="N715" s="16">
        <v>0</v>
      </c>
      <c r="O715" s="16">
        <v>0</v>
      </c>
      <c r="P715" s="16">
        <v>0</v>
      </c>
      <c r="Q715" s="16">
        <v>0</v>
      </c>
      <c r="R715" s="16">
        <v>0</v>
      </c>
      <c r="S715" s="16">
        <v>0</v>
      </c>
      <c r="T715" s="16">
        <v>0</v>
      </c>
      <c r="U715" s="16">
        <v>0</v>
      </c>
      <c r="V715" s="16">
        <v>0</v>
      </c>
      <c r="W715" s="16">
        <v>0</v>
      </c>
      <c r="X715" s="16">
        <v>0</v>
      </c>
      <c r="Y715" s="16">
        <v>0</v>
      </c>
      <c r="Z715" s="16">
        <v>0</v>
      </c>
      <c r="AE715" s="103">
        <f t="shared" si="202"/>
        <v>0</v>
      </c>
      <c r="AF715" s="103">
        <f t="shared" si="203"/>
        <v>0</v>
      </c>
      <c r="AG715" s="103">
        <f t="shared" si="204"/>
        <v>0</v>
      </c>
      <c r="AH715" s="103">
        <f t="shared" si="205"/>
        <v>0</v>
      </c>
      <c r="AI715" s="103">
        <f t="shared" si="206"/>
        <v>0</v>
      </c>
      <c r="AJ715" s="103">
        <f t="shared" si="207"/>
        <v>0</v>
      </c>
    </row>
    <row r="716" spans="4:36">
      <c r="D716" s="16" t="s">
        <v>863</v>
      </c>
      <c r="E716" s="16">
        <v>0</v>
      </c>
      <c r="F716" s="16">
        <v>0</v>
      </c>
      <c r="G716" s="16">
        <v>0</v>
      </c>
      <c r="H716" s="16">
        <v>0</v>
      </c>
      <c r="I716" s="16">
        <v>0</v>
      </c>
      <c r="J716" s="16">
        <v>0</v>
      </c>
      <c r="K716" s="16">
        <v>0</v>
      </c>
      <c r="L716" s="16">
        <v>0</v>
      </c>
      <c r="M716" s="16">
        <v>0</v>
      </c>
      <c r="N716" s="16">
        <v>0</v>
      </c>
      <c r="O716" s="16">
        <v>0</v>
      </c>
      <c r="P716" s="16">
        <v>0</v>
      </c>
      <c r="Q716" s="16">
        <v>0</v>
      </c>
      <c r="R716" s="16">
        <v>0</v>
      </c>
      <c r="S716" s="16">
        <v>0</v>
      </c>
      <c r="T716" s="16">
        <v>0</v>
      </c>
      <c r="U716" s="16">
        <v>0</v>
      </c>
      <c r="V716" s="16">
        <v>0</v>
      </c>
      <c r="W716" s="16">
        <v>0</v>
      </c>
      <c r="X716" s="16">
        <v>0</v>
      </c>
      <c r="Y716" s="16">
        <v>0</v>
      </c>
      <c r="Z716" s="16">
        <v>0</v>
      </c>
      <c r="AE716" s="103">
        <f t="shared" si="202"/>
        <v>0</v>
      </c>
      <c r="AF716" s="103">
        <f t="shared" si="203"/>
        <v>0</v>
      </c>
      <c r="AG716" s="103">
        <f t="shared" si="204"/>
        <v>0</v>
      </c>
      <c r="AH716" s="103">
        <f t="shared" si="205"/>
        <v>0</v>
      </c>
      <c r="AI716" s="103">
        <f t="shared" si="206"/>
        <v>0</v>
      </c>
      <c r="AJ716" s="103">
        <f t="shared" si="207"/>
        <v>0</v>
      </c>
    </row>
    <row r="717" spans="4:36">
      <c r="D717" s="16" t="s">
        <v>864</v>
      </c>
      <c r="E717" s="16">
        <v>3890.082</v>
      </c>
      <c r="F717" s="16">
        <v>2772.0196</v>
      </c>
      <c r="G717" s="16">
        <v>2772.0196</v>
      </c>
      <c r="H717" s="16">
        <v>0</v>
      </c>
      <c r="I717" s="16">
        <v>0</v>
      </c>
      <c r="J717" s="16">
        <v>40.3238</v>
      </c>
      <c r="K717" s="16">
        <v>0</v>
      </c>
      <c r="L717" s="16">
        <v>0</v>
      </c>
      <c r="M717" s="16">
        <v>40.3238</v>
      </c>
      <c r="N717" s="16">
        <v>861.3329</v>
      </c>
      <c r="O717" s="16">
        <v>861.3329</v>
      </c>
      <c r="P717" s="16">
        <v>0</v>
      </c>
      <c r="Q717" s="16">
        <v>96.4071</v>
      </c>
      <c r="R717" s="16">
        <v>77.8626</v>
      </c>
      <c r="S717" s="16">
        <v>64.9099</v>
      </c>
      <c r="T717" s="16">
        <v>0</v>
      </c>
      <c r="U717" s="16">
        <v>12.9527</v>
      </c>
      <c r="V717" s="16">
        <v>42.136</v>
      </c>
      <c r="W717" s="16">
        <v>0</v>
      </c>
      <c r="X717" s="16">
        <v>0</v>
      </c>
      <c r="Y717" s="16">
        <v>42.136</v>
      </c>
      <c r="Z717" s="16">
        <v>0</v>
      </c>
      <c r="AE717" s="103">
        <f t="shared" si="202"/>
        <v>0</v>
      </c>
      <c r="AF717" s="103">
        <f t="shared" si="203"/>
        <v>0</v>
      </c>
      <c r="AG717" s="103">
        <f t="shared" si="204"/>
        <v>0</v>
      </c>
      <c r="AH717" s="103">
        <f t="shared" si="205"/>
        <v>0</v>
      </c>
      <c r="AI717" s="103">
        <f t="shared" si="206"/>
        <v>0</v>
      </c>
      <c r="AJ717" s="103">
        <f t="shared" si="207"/>
        <v>0</v>
      </c>
    </row>
    <row r="718" spans="3:58">
      <c r="C718" s="16" t="s">
        <v>867</v>
      </c>
      <c r="D718" s="16" t="s">
        <v>88</v>
      </c>
      <c r="E718" s="16">
        <v>145.9314</v>
      </c>
      <c r="F718" s="16">
        <v>41.4851</v>
      </c>
      <c r="G718" s="16">
        <v>41.4851</v>
      </c>
      <c r="H718" s="16">
        <v>0</v>
      </c>
      <c r="I718" s="16">
        <v>0</v>
      </c>
      <c r="J718" s="16">
        <v>0</v>
      </c>
      <c r="K718" s="16">
        <v>0</v>
      </c>
      <c r="L718" s="16">
        <v>0</v>
      </c>
      <c r="M718" s="16">
        <v>0</v>
      </c>
      <c r="N718" s="16">
        <v>100.7424</v>
      </c>
      <c r="O718" s="16">
        <v>100.7424</v>
      </c>
      <c r="P718" s="16">
        <v>0</v>
      </c>
      <c r="Q718" s="16">
        <v>3.7039</v>
      </c>
      <c r="R718" s="16">
        <v>0</v>
      </c>
      <c r="S718" s="16">
        <v>0</v>
      </c>
      <c r="T718" s="16">
        <v>0</v>
      </c>
      <c r="U718" s="16">
        <v>0</v>
      </c>
      <c r="V718" s="16">
        <v>0</v>
      </c>
      <c r="W718" s="16">
        <v>0</v>
      </c>
      <c r="X718" s="16">
        <v>0</v>
      </c>
      <c r="Y718" s="16">
        <v>0</v>
      </c>
      <c r="Z718" s="16">
        <v>0</v>
      </c>
      <c r="AE718" s="103">
        <f t="shared" si="202"/>
        <v>-9.76996261670138e-15</v>
      </c>
      <c r="AF718" s="103">
        <f t="shared" si="203"/>
        <v>0</v>
      </c>
      <c r="AG718" s="103">
        <f t="shared" si="204"/>
        <v>0</v>
      </c>
      <c r="AH718" s="103">
        <f t="shared" si="205"/>
        <v>0</v>
      </c>
      <c r="AI718" s="103">
        <f t="shared" si="206"/>
        <v>0</v>
      </c>
      <c r="AJ718" s="103">
        <f t="shared" si="207"/>
        <v>0</v>
      </c>
      <c r="AK718" s="16">
        <f t="shared" ref="AK718:BF718" si="214">E718-SUM(E719:E723)</f>
        <v>0</v>
      </c>
      <c r="AL718" s="16">
        <f t="shared" si="214"/>
        <v>0</v>
      </c>
      <c r="AM718" s="16">
        <f t="shared" si="214"/>
        <v>0</v>
      </c>
      <c r="AN718" s="16">
        <f t="shared" si="214"/>
        <v>0</v>
      </c>
      <c r="AO718" s="16">
        <f t="shared" si="214"/>
        <v>0</v>
      </c>
      <c r="AP718" s="16">
        <f t="shared" si="214"/>
        <v>0</v>
      </c>
      <c r="AQ718" s="16">
        <f t="shared" si="214"/>
        <v>0</v>
      </c>
      <c r="AR718" s="16">
        <f t="shared" si="214"/>
        <v>0</v>
      </c>
      <c r="AS718" s="16">
        <f t="shared" si="214"/>
        <v>0</v>
      </c>
      <c r="AT718" s="16">
        <f t="shared" si="214"/>
        <v>0</v>
      </c>
      <c r="AU718" s="16">
        <f t="shared" si="214"/>
        <v>0</v>
      </c>
      <c r="AV718" s="16">
        <f t="shared" si="214"/>
        <v>0</v>
      </c>
      <c r="AW718" s="16">
        <f t="shared" si="214"/>
        <v>0</v>
      </c>
      <c r="AX718" s="16">
        <f t="shared" si="214"/>
        <v>0</v>
      </c>
      <c r="AY718" s="16">
        <f t="shared" si="214"/>
        <v>0</v>
      </c>
      <c r="AZ718" s="16">
        <f t="shared" si="214"/>
        <v>0</v>
      </c>
      <c r="BA718" s="16">
        <f t="shared" si="214"/>
        <v>0</v>
      </c>
      <c r="BB718" s="16">
        <f t="shared" si="214"/>
        <v>0</v>
      </c>
      <c r="BC718" s="16">
        <f t="shared" si="214"/>
        <v>0</v>
      </c>
      <c r="BD718" s="16">
        <f t="shared" si="214"/>
        <v>0</v>
      </c>
      <c r="BE718" s="16">
        <f t="shared" si="214"/>
        <v>0</v>
      </c>
      <c r="BF718" s="16">
        <f t="shared" si="214"/>
        <v>0</v>
      </c>
    </row>
    <row r="719" spans="4:36">
      <c r="D719" s="16" t="s">
        <v>860</v>
      </c>
      <c r="E719" s="16">
        <v>0</v>
      </c>
      <c r="F719" s="16">
        <v>0</v>
      </c>
      <c r="G719" s="16">
        <v>0</v>
      </c>
      <c r="H719" s="16">
        <v>0</v>
      </c>
      <c r="I719" s="16">
        <v>0</v>
      </c>
      <c r="J719" s="16">
        <v>0</v>
      </c>
      <c r="K719" s="16">
        <v>0</v>
      </c>
      <c r="L719" s="16">
        <v>0</v>
      </c>
      <c r="M719" s="16">
        <v>0</v>
      </c>
      <c r="N719" s="16">
        <v>0</v>
      </c>
      <c r="O719" s="16">
        <v>0</v>
      </c>
      <c r="P719" s="16">
        <v>0</v>
      </c>
      <c r="Q719" s="16">
        <v>0</v>
      </c>
      <c r="R719" s="16">
        <v>0</v>
      </c>
      <c r="S719" s="16">
        <v>0</v>
      </c>
      <c r="T719" s="16">
        <v>0</v>
      </c>
      <c r="U719" s="16">
        <v>0</v>
      </c>
      <c r="V719" s="16">
        <v>0</v>
      </c>
      <c r="W719" s="16">
        <v>0</v>
      </c>
      <c r="X719" s="16">
        <v>0</v>
      </c>
      <c r="Y719" s="16">
        <v>0</v>
      </c>
      <c r="Z719" s="16">
        <v>0</v>
      </c>
      <c r="AE719" s="103">
        <f t="shared" si="202"/>
        <v>0</v>
      </c>
      <c r="AF719" s="103">
        <f t="shared" si="203"/>
        <v>0</v>
      </c>
      <c r="AG719" s="103">
        <f t="shared" si="204"/>
        <v>0</v>
      </c>
      <c r="AH719" s="103">
        <f t="shared" si="205"/>
        <v>0</v>
      </c>
      <c r="AI719" s="103">
        <f t="shared" si="206"/>
        <v>0</v>
      </c>
      <c r="AJ719" s="103">
        <f t="shared" si="207"/>
        <v>0</v>
      </c>
    </row>
    <row r="720" spans="4:36">
      <c r="D720" s="16" t="s">
        <v>861</v>
      </c>
      <c r="E720" s="16">
        <v>17.1463</v>
      </c>
      <c r="F720" s="16">
        <v>16.1532</v>
      </c>
      <c r="G720" s="16">
        <v>16.1532</v>
      </c>
      <c r="H720" s="16">
        <v>0</v>
      </c>
      <c r="I720" s="16">
        <v>0</v>
      </c>
      <c r="J720" s="16">
        <v>0</v>
      </c>
      <c r="K720" s="16">
        <v>0</v>
      </c>
      <c r="L720" s="16">
        <v>0</v>
      </c>
      <c r="M720" s="16">
        <v>0</v>
      </c>
      <c r="N720" s="16">
        <v>0.9085</v>
      </c>
      <c r="O720" s="16">
        <v>0.9085</v>
      </c>
      <c r="P720" s="16">
        <v>0</v>
      </c>
      <c r="Q720" s="16">
        <v>0.0846</v>
      </c>
      <c r="R720" s="16">
        <v>0</v>
      </c>
      <c r="S720" s="16">
        <v>0</v>
      </c>
      <c r="T720" s="16">
        <v>0</v>
      </c>
      <c r="U720" s="16">
        <v>0</v>
      </c>
      <c r="V720" s="16">
        <v>0</v>
      </c>
      <c r="W720" s="16">
        <v>0</v>
      </c>
      <c r="X720" s="16">
        <v>0</v>
      </c>
      <c r="Y720" s="16">
        <v>0</v>
      </c>
      <c r="Z720" s="16">
        <v>0</v>
      </c>
      <c r="AE720" s="103">
        <f t="shared" si="202"/>
        <v>1.90125692967058e-15</v>
      </c>
      <c r="AF720" s="103">
        <f t="shared" si="203"/>
        <v>0</v>
      </c>
      <c r="AG720" s="103">
        <f t="shared" si="204"/>
        <v>0</v>
      </c>
      <c r="AH720" s="103">
        <f t="shared" si="205"/>
        <v>0</v>
      </c>
      <c r="AI720" s="103">
        <f t="shared" si="206"/>
        <v>0</v>
      </c>
      <c r="AJ720" s="103">
        <f t="shared" si="207"/>
        <v>0</v>
      </c>
    </row>
    <row r="721" spans="4:36">
      <c r="D721" s="16" t="s">
        <v>862</v>
      </c>
      <c r="E721" s="16">
        <v>0</v>
      </c>
      <c r="F721" s="16">
        <v>0</v>
      </c>
      <c r="G721" s="16">
        <v>0</v>
      </c>
      <c r="H721" s="16">
        <v>0</v>
      </c>
      <c r="I721" s="16">
        <v>0</v>
      </c>
      <c r="J721" s="16">
        <v>0</v>
      </c>
      <c r="K721" s="16">
        <v>0</v>
      </c>
      <c r="L721" s="16">
        <v>0</v>
      </c>
      <c r="M721" s="16">
        <v>0</v>
      </c>
      <c r="N721" s="16">
        <v>0</v>
      </c>
      <c r="O721" s="16">
        <v>0</v>
      </c>
      <c r="P721" s="16">
        <v>0</v>
      </c>
      <c r="Q721" s="16">
        <v>0</v>
      </c>
      <c r="R721" s="16">
        <v>0</v>
      </c>
      <c r="S721" s="16">
        <v>0</v>
      </c>
      <c r="T721" s="16">
        <v>0</v>
      </c>
      <c r="U721" s="16">
        <v>0</v>
      </c>
      <c r="V721" s="16">
        <v>0</v>
      </c>
      <c r="W721" s="16">
        <v>0</v>
      </c>
      <c r="X721" s="16">
        <v>0</v>
      </c>
      <c r="Y721" s="16">
        <v>0</v>
      </c>
      <c r="Z721" s="16">
        <v>0</v>
      </c>
      <c r="AE721" s="103">
        <f t="shared" si="202"/>
        <v>0</v>
      </c>
      <c r="AF721" s="103">
        <f t="shared" si="203"/>
        <v>0</v>
      </c>
      <c r="AG721" s="103">
        <f t="shared" si="204"/>
        <v>0</v>
      </c>
      <c r="AH721" s="103">
        <f t="shared" si="205"/>
        <v>0</v>
      </c>
      <c r="AI721" s="103">
        <f t="shared" si="206"/>
        <v>0</v>
      </c>
      <c r="AJ721" s="103">
        <f t="shared" si="207"/>
        <v>0</v>
      </c>
    </row>
    <row r="722" spans="4:36">
      <c r="D722" s="16" t="s">
        <v>863</v>
      </c>
      <c r="E722" s="16">
        <v>0</v>
      </c>
      <c r="F722" s="16">
        <v>0</v>
      </c>
      <c r="G722" s="16">
        <v>0</v>
      </c>
      <c r="H722" s="16">
        <v>0</v>
      </c>
      <c r="I722" s="16">
        <v>0</v>
      </c>
      <c r="J722" s="16">
        <v>0</v>
      </c>
      <c r="K722" s="16">
        <v>0</v>
      </c>
      <c r="L722" s="16">
        <v>0</v>
      </c>
      <c r="M722" s="16">
        <v>0</v>
      </c>
      <c r="N722" s="16">
        <v>0</v>
      </c>
      <c r="O722" s="16">
        <v>0</v>
      </c>
      <c r="P722" s="16">
        <v>0</v>
      </c>
      <c r="Q722" s="16">
        <v>0</v>
      </c>
      <c r="R722" s="16">
        <v>0</v>
      </c>
      <c r="S722" s="16">
        <v>0</v>
      </c>
      <c r="T722" s="16">
        <v>0</v>
      </c>
      <c r="U722" s="16">
        <v>0</v>
      </c>
      <c r="V722" s="16">
        <v>0</v>
      </c>
      <c r="W722" s="16">
        <v>0</v>
      </c>
      <c r="X722" s="16">
        <v>0</v>
      </c>
      <c r="Y722" s="16">
        <v>0</v>
      </c>
      <c r="Z722" s="16">
        <v>0</v>
      </c>
      <c r="AE722" s="103">
        <f t="shared" si="202"/>
        <v>0</v>
      </c>
      <c r="AF722" s="103">
        <f t="shared" si="203"/>
        <v>0</v>
      </c>
      <c r="AG722" s="103">
        <f t="shared" si="204"/>
        <v>0</v>
      </c>
      <c r="AH722" s="103">
        <f t="shared" si="205"/>
        <v>0</v>
      </c>
      <c r="AI722" s="103">
        <f t="shared" si="206"/>
        <v>0</v>
      </c>
      <c r="AJ722" s="103">
        <f t="shared" si="207"/>
        <v>0</v>
      </c>
    </row>
    <row r="723" spans="4:36">
      <c r="D723" s="16" t="s">
        <v>864</v>
      </c>
      <c r="E723" s="16">
        <v>128.7851</v>
      </c>
      <c r="F723" s="16">
        <v>25.3319</v>
      </c>
      <c r="G723" s="16">
        <v>25.3319</v>
      </c>
      <c r="H723" s="16">
        <v>0</v>
      </c>
      <c r="I723" s="16">
        <v>0</v>
      </c>
      <c r="J723" s="16">
        <v>0</v>
      </c>
      <c r="K723" s="16">
        <v>0</v>
      </c>
      <c r="L723" s="16">
        <v>0</v>
      </c>
      <c r="M723" s="16">
        <v>0</v>
      </c>
      <c r="N723" s="16">
        <v>99.8339</v>
      </c>
      <c r="O723" s="16">
        <v>99.8339</v>
      </c>
      <c r="P723" s="16">
        <v>0</v>
      </c>
      <c r="Q723" s="16">
        <v>3.6193</v>
      </c>
      <c r="R723" s="16">
        <v>0</v>
      </c>
      <c r="S723" s="16">
        <v>0</v>
      </c>
      <c r="T723" s="16">
        <v>0</v>
      </c>
      <c r="U723" s="16">
        <v>0</v>
      </c>
      <c r="V723" s="16">
        <v>0</v>
      </c>
      <c r="W723" s="16">
        <v>0</v>
      </c>
      <c r="X723" s="16">
        <v>0</v>
      </c>
      <c r="Y723" s="16">
        <v>0</v>
      </c>
      <c r="Z723" s="16">
        <v>0</v>
      </c>
      <c r="AE723" s="103">
        <f t="shared" si="202"/>
        <v>-4.44089209850063e-15</v>
      </c>
      <c r="AF723" s="103">
        <f t="shared" si="203"/>
        <v>0</v>
      </c>
      <c r="AG723" s="103">
        <f t="shared" si="204"/>
        <v>0</v>
      </c>
      <c r="AH723" s="103">
        <f t="shared" si="205"/>
        <v>0</v>
      </c>
      <c r="AI723" s="103">
        <f t="shared" si="206"/>
        <v>0</v>
      </c>
      <c r="AJ723" s="103">
        <f t="shared" si="207"/>
        <v>0</v>
      </c>
    </row>
    <row r="724" spans="3:58">
      <c r="C724" s="16" t="s">
        <v>368</v>
      </c>
      <c r="D724" s="16" t="s">
        <v>88</v>
      </c>
      <c r="E724" s="16">
        <v>0</v>
      </c>
      <c r="F724" s="16">
        <v>0</v>
      </c>
      <c r="G724" s="16">
        <v>0</v>
      </c>
      <c r="H724" s="16">
        <v>0</v>
      </c>
      <c r="I724" s="16">
        <v>0</v>
      </c>
      <c r="J724" s="16">
        <v>0</v>
      </c>
      <c r="K724" s="16">
        <v>0</v>
      </c>
      <c r="L724" s="16">
        <v>0</v>
      </c>
      <c r="M724" s="16">
        <v>0</v>
      </c>
      <c r="N724" s="16">
        <v>0</v>
      </c>
      <c r="O724" s="16">
        <v>0</v>
      </c>
      <c r="P724" s="16">
        <v>0</v>
      </c>
      <c r="Q724" s="16">
        <v>0</v>
      </c>
      <c r="R724" s="16">
        <v>0</v>
      </c>
      <c r="S724" s="16">
        <v>0</v>
      </c>
      <c r="T724" s="16">
        <v>0</v>
      </c>
      <c r="U724" s="16">
        <v>0</v>
      </c>
      <c r="V724" s="16">
        <v>0</v>
      </c>
      <c r="W724" s="16">
        <v>0</v>
      </c>
      <c r="X724" s="16">
        <v>0</v>
      </c>
      <c r="Y724" s="16">
        <v>0</v>
      </c>
      <c r="Z724" s="16">
        <v>0</v>
      </c>
      <c r="AE724" s="103">
        <f t="shared" si="202"/>
        <v>0</v>
      </c>
      <c r="AF724" s="103">
        <f t="shared" si="203"/>
        <v>0</v>
      </c>
      <c r="AG724" s="103">
        <f t="shared" si="204"/>
        <v>0</v>
      </c>
      <c r="AH724" s="103">
        <f t="shared" si="205"/>
        <v>0</v>
      </c>
      <c r="AI724" s="103">
        <f t="shared" si="206"/>
        <v>0</v>
      </c>
      <c r="AJ724" s="103">
        <f t="shared" si="207"/>
        <v>0</v>
      </c>
      <c r="AK724" s="16">
        <f t="shared" ref="AK724:BF724" si="215">E724-SUM(E725:E729)</f>
        <v>0</v>
      </c>
      <c r="AL724" s="16">
        <f t="shared" si="215"/>
        <v>0</v>
      </c>
      <c r="AM724" s="16">
        <f t="shared" si="215"/>
        <v>0</v>
      </c>
      <c r="AN724" s="16">
        <f t="shared" si="215"/>
        <v>0</v>
      </c>
      <c r="AO724" s="16">
        <f t="shared" si="215"/>
        <v>0</v>
      </c>
      <c r="AP724" s="16">
        <f t="shared" si="215"/>
        <v>0</v>
      </c>
      <c r="AQ724" s="16">
        <f t="shared" si="215"/>
        <v>0</v>
      </c>
      <c r="AR724" s="16">
        <f t="shared" si="215"/>
        <v>0</v>
      </c>
      <c r="AS724" s="16">
        <f t="shared" si="215"/>
        <v>0</v>
      </c>
      <c r="AT724" s="16">
        <f t="shared" si="215"/>
        <v>0</v>
      </c>
      <c r="AU724" s="16">
        <f t="shared" si="215"/>
        <v>0</v>
      </c>
      <c r="AV724" s="16">
        <f t="shared" si="215"/>
        <v>0</v>
      </c>
      <c r="AW724" s="16">
        <f t="shared" si="215"/>
        <v>0</v>
      </c>
      <c r="AX724" s="16">
        <f t="shared" si="215"/>
        <v>0</v>
      </c>
      <c r="AY724" s="16">
        <f t="shared" si="215"/>
        <v>0</v>
      </c>
      <c r="AZ724" s="16">
        <f t="shared" si="215"/>
        <v>0</v>
      </c>
      <c r="BA724" s="16">
        <f t="shared" si="215"/>
        <v>0</v>
      </c>
      <c r="BB724" s="16">
        <f t="shared" si="215"/>
        <v>0</v>
      </c>
      <c r="BC724" s="16">
        <f t="shared" si="215"/>
        <v>0</v>
      </c>
      <c r="BD724" s="16">
        <f t="shared" si="215"/>
        <v>0</v>
      </c>
      <c r="BE724" s="16">
        <f t="shared" si="215"/>
        <v>0</v>
      </c>
      <c r="BF724" s="16">
        <f t="shared" si="215"/>
        <v>0</v>
      </c>
    </row>
    <row r="725" spans="4:36">
      <c r="D725" s="16" t="s">
        <v>860</v>
      </c>
      <c r="E725" s="16">
        <v>0</v>
      </c>
      <c r="F725" s="16">
        <v>0</v>
      </c>
      <c r="G725" s="16">
        <v>0</v>
      </c>
      <c r="H725" s="16">
        <v>0</v>
      </c>
      <c r="I725" s="16">
        <v>0</v>
      </c>
      <c r="J725" s="16">
        <v>0</v>
      </c>
      <c r="K725" s="16">
        <v>0</v>
      </c>
      <c r="L725" s="16">
        <v>0</v>
      </c>
      <c r="M725" s="16">
        <v>0</v>
      </c>
      <c r="N725" s="16">
        <v>0</v>
      </c>
      <c r="O725" s="16">
        <v>0</v>
      </c>
      <c r="P725" s="16">
        <v>0</v>
      </c>
      <c r="Q725" s="16">
        <v>0</v>
      </c>
      <c r="R725" s="16">
        <v>0</v>
      </c>
      <c r="S725" s="16">
        <v>0</v>
      </c>
      <c r="T725" s="16">
        <v>0</v>
      </c>
      <c r="U725" s="16">
        <v>0</v>
      </c>
      <c r="V725" s="16">
        <v>0</v>
      </c>
      <c r="W725" s="16">
        <v>0</v>
      </c>
      <c r="X725" s="16">
        <v>0</v>
      </c>
      <c r="Y725" s="16">
        <v>0</v>
      </c>
      <c r="Z725" s="16">
        <v>0</v>
      </c>
      <c r="AE725" s="103">
        <f t="shared" si="202"/>
        <v>0</v>
      </c>
      <c r="AF725" s="103">
        <f t="shared" si="203"/>
        <v>0</v>
      </c>
      <c r="AG725" s="103">
        <f t="shared" si="204"/>
        <v>0</v>
      </c>
      <c r="AH725" s="103">
        <f t="shared" si="205"/>
        <v>0</v>
      </c>
      <c r="AI725" s="103">
        <f t="shared" si="206"/>
        <v>0</v>
      </c>
      <c r="AJ725" s="103">
        <f t="shared" si="207"/>
        <v>0</v>
      </c>
    </row>
    <row r="726" spans="4:36">
      <c r="D726" s="16" t="s">
        <v>861</v>
      </c>
      <c r="E726" s="16">
        <v>0</v>
      </c>
      <c r="F726" s="16">
        <v>0</v>
      </c>
      <c r="G726" s="16">
        <v>0</v>
      </c>
      <c r="H726" s="16">
        <v>0</v>
      </c>
      <c r="I726" s="16">
        <v>0</v>
      </c>
      <c r="J726" s="16">
        <v>0</v>
      </c>
      <c r="K726" s="16">
        <v>0</v>
      </c>
      <c r="L726" s="16">
        <v>0</v>
      </c>
      <c r="M726" s="16">
        <v>0</v>
      </c>
      <c r="N726" s="16">
        <v>0</v>
      </c>
      <c r="O726" s="16">
        <v>0</v>
      </c>
      <c r="P726" s="16">
        <v>0</v>
      </c>
      <c r="Q726" s="16">
        <v>0</v>
      </c>
      <c r="R726" s="16">
        <v>0</v>
      </c>
      <c r="S726" s="16">
        <v>0</v>
      </c>
      <c r="T726" s="16">
        <v>0</v>
      </c>
      <c r="U726" s="16">
        <v>0</v>
      </c>
      <c r="V726" s="16">
        <v>0</v>
      </c>
      <c r="W726" s="16">
        <v>0</v>
      </c>
      <c r="X726" s="16">
        <v>0</v>
      </c>
      <c r="Y726" s="16">
        <v>0</v>
      </c>
      <c r="Z726" s="16">
        <v>0</v>
      </c>
      <c r="AE726" s="103">
        <f t="shared" si="202"/>
        <v>0</v>
      </c>
      <c r="AF726" s="103">
        <f t="shared" si="203"/>
        <v>0</v>
      </c>
      <c r="AG726" s="103">
        <f t="shared" si="204"/>
        <v>0</v>
      </c>
      <c r="AH726" s="103">
        <f t="shared" si="205"/>
        <v>0</v>
      </c>
      <c r="AI726" s="103">
        <f t="shared" si="206"/>
        <v>0</v>
      </c>
      <c r="AJ726" s="103">
        <f t="shared" si="207"/>
        <v>0</v>
      </c>
    </row>
    <row r="727" spans="4:36">
      <c r="D727" s="16" t="s">
        <v>862</v>
      </c>
      <c r="E727" s="16">
        <v>0</v>
      </c>
      <c r="F727" s="16">
        <v>0</v>
      </c>
      <c r="G727" s="16">
        <v>0</v>
      </c>
      <c r="H727" s="16">
        <v>0</v>
      </c>
      <c r="I727" s="16">
        <v>0</v>
      </c>
      <c r="J727" s="16">
        <v>0</v>
      </c>
      <c r="K727" s="16">
        <v>0</v>
      </c>
      <c r="L727" s="16">
        <v>0</v>
      </c>
      <c r="M727" s="16">
        <v>0</v>
      </c>
      <c r="N727" s="16">
        <v>0</v>
      </c>
      <c r="O727" s="16">
        <v>0</v>
      </c>
      <c r="P727" s="16">
        <v>0</v>
      </c>
      <c r="Q727" s="16">
        <v>0</v>
      </c>
      <c r="R727" s="16">
        <v>0</v>
      </c>
      <c r="S727" s="16">
        <v>0</v>
      </c>
      <c r="T727" s="16">
        <v>0</v>
      </c>
      <c r="U727" s="16">
        <v>0</v>
      </c>
      <c r="V727" s="16">
        <v>0</v>
      </c>
      <c r="W727" s="16">
        <v>0</v>
      </c>
      <c r="X727" s="16">
        <v>0</v>
      </c>
      <c r="Y727" s="16">
        <v>0</v>
      </c>
      <c r="Z727" s="16">
        <v>0</v>
      </c>
      <c r="AE727" s="103">
        <f t="shared" si="202"/>
        <v>0</v>
      </c>
      <c r="AF727" s="103">
        <f t="shared" si="203"/>
        <v>0</v>
      </c>
      <c r="AG727" s="103">
        <f t="shared" si="204"/>
        <v>0</v>
      </c>
      <c r="AH727" s="103">
        <f t="shared" si="205"/>
        <v>0</v>
      </c>
      <c r="AI727" s="103">
        <f t="shared" si="206"/>
        <v>0</v>
      </c>
      <c r="AJ727" s="103">
        <f t="shared" si="207"/>
        <v>0</v>
      </c>
    </row>
    <row r="728" spans="4:36">
      <c r="D728" s="16" t="s">
        <v>863</v>
      </c>
      <c r="E728" s="16">
        <v>0</v>
      </c>
      <c r="F728" s="16">
        <v>0</v>
      </c>
      <c r="G728" s="16">
        <v>0</v>
      </c>
      <c r="H728" s="16">
        <v>0</v>
      </c>
      <c r="I728" s="16">
        <v>0</v>
      </c>
      <c r="J728" s="16">
        <v>0</v>
      </c>
      <c r="K728" s="16">
        <v>0</v>
      </c>
      <c r="L728" s="16">
        <v>0</v>
      </c>
      <c r="M728" s="16">
        <v>0</v>
      </c>
      <c r="N728" s="16">
        <v>0</v>
      </c>
      <c r="O728" s="16">
        <v>0</v>
      </c>
      <c r="P728" s="16">
        <v>0</v>
      </c>
      <c r="Q728" s="16">
        <v>0</v>
      </c>
      <c r="R728" s="16">
        <v>0</v>
      </c>
      <c r="S728" s="16">
        <v>0</v>
      </c>
      <c r="T728" s="16">
        <v>0</v>
      </c>
      <c r="U728" s="16">
        <v>0</v>
      </c>
      <c r="V728" s="16">
        <v>0</v>
      </c>
      <c r="W728" s="16">
        <v>0</v>
      </c>
      <c r="X728" s="16">
        <v>0</v>
      </c>
      <c r="Y728" s="16">
        <v>0</v>
      </c>
      <c r="Z728" s="16">
        <v>0</v>
      </c>
      <c r="AE728" s="103">
        <f t="shared" si="202"/>
        <v>0</v>
      </c>
      <c r="AF728" s="103">
        <f t="shared" si="203"/>
        <v>0</v>
      </c>
      <c r="AG728" s="103">
        <f t="shared" si="204"/>
        <v>0</v>
      </c>
      <c r="AH728" s="103">
        <f t="shared" si="205"/>
        <v>0</v>
      </c>
      <c r="AI728" s="103">
        <f t="shared" si="206"/>
        <v>0</v>
      </c>
      <c r="AJ728" s="103">
        <f t="shared" si="207"/>
        <v>0</v>
      </c>
    </row>
    <row r="729" spans="4:36">
      <c r="D729" s="16" t="s">
        <v>864</v>
      </c>
      <c r="E729" s="16">
        <v>0</v>
      </c>
      <c r="F729" s="16">
        <v>0</v>
      </c>
      <c r="G729" s="16">
        <v>0</v>
      </c>
      <c r="H729" s="16">
        <v>0</v>
      </c>
      <c r="I729" s="16">
        <v>0</v>
      </c>
      <c r="J729" s="16">
        <v>0</v>
      </c>
      <c r="K729" s="16">
        <v>0</v>
      </c>
      <c r="L729" s="16">
        <v>0</v>
      </c>
      <c r="M729" s="16">
        <v>0</v>
      </c>
      <c r="N729" s="16">
        <v>0</v>
      </c>
      <c r="O729" s="16">
        <v>0</v>
      </c>
      <c r="P729" s="16">
        <v>0</v>
      </c>
      <c r="Q729" s="16">
        <v>0</v>
      </c>
      <c r="R729" s="16">
        <v>0</v>
      </c>
      <c r="S729" s="16">
        <v>0</v>
      </c>
      <c r="T729" s="16">
        <v>0</v>
      </c>
      <c r="U729" s="16">
        <v>0</v>
      </c>
      <c r="V729" s="16">
        <v>0</v>
      </c>
      <c r="W729" s="16">
        <v>0</v>
      </c>
      <c r="X729" s="16">
        <v>0</v>
      </c>
      <c r="Y729" s="16">
        <v>0</v>
      </c>
      <c r="Z729" s="16">
        <v>0</v>
      </c>
      <c r="AE729" s="103">
        <f t="shared" si="202"/>
        <v>0</v>
      </c>
      <c r="AF729" s="103">
        <f t="shared" si="203"/>
        <v>0</v>
      </c>
      <c r="AG729" s="103">
        <f t="shared" si="204"/>
        <v>0</v>
      </c>
      <c r="AH729" s="103">
        <f t="shared" si="205"/>
        <v>0</v>
      </c>
      <c r="AI729" s="103">
        <f t="shared" si="206"/>
        <v>0</v>
      </c>
      <c r="AJ729" s="103">
        <f t="shared" si="207"/>
        <v>0</v>
      </c>
    </row>
    <row r="730" spans="1:80">
      <c r="A730" s="16" t="s">
        <v>717</v>
      </c>
      <c r="B730" s="16">
        <v>219378.9114</v>
      </c>
      <c r="C730" s="16" t="s">
        <v>88</v>
      </c>
      <c r="D730" s="16" t="s">
        <v>88</v>
      </c>
      <c r="E730" s="16">
        <v>29408.0044</v>
      </c>
      <c r="F730" s="16">
        <v>22787.5708</v>
      </c>
      <c r="G730" s="16">
        <v>22787.5708</v>
      </c>
      <c r="H730" s="16">
        <v>0</v>
      </c>
      <c r="I730" s="16">
        <v>78.2551</v>
      </c>
      <c r="J730" s="16">
        <v>679.0712</v>
      </c>
      <c r="K730" s="16">
        <v>422.3863</v>
      </c>
      <c r="L730" s="16">
        <v>161.9671</v>
      </c>
      <c r="M730" s="16">
        <v>94.7178</v>
      </c>
      <c r="N730" s="16">
        <v>3572.1996</v>
      </c>
      <c r="O730" s="16">
        <v>3572.1996</v>
      </c>
      <c r="P730" s="16">
        <v>0</v>
      </c>
      <c r="Q730" s="16">
        <v>217.1119</v>
      </c>
      <c r="R730" s="16">
        <v>1355.9992</v>
      </c>
      <c r="S730" s="16">
        <v>946.0751</v>
      </c>
      <c r="T730" s="16">
        <v>0</v>
      </c>
      <c r="U730" s="16">
        <v>409.9241</v>
      </c>
      <c r="V730" s="16">
        <v>557.4024</v>
      </c>
      <c r="W730" s="16">
        <v>0</v>
      </c>
      <c r="X730" s="16">
        <v>0</v>
      </c>
      <c r="Y730" s="16">
        <v>557.4024</v>
      </c>
      <c r="Z730" s="16">
        <v>160.3942</v>
      </c>
      <c r="AB730" s="101">
        <f>(F730+K730+L730)/B730</f>
        <v>0.106536786288383</v>
      </c>
      <c r="AE730" s="103">
        <f t="shared" si="202"/>
        <v>0</v>
      </c>
      <c r="AF730" s="103">
        <f t="shared" si="203"/>
        <v>0</v>
      </c>
      <c r="AG730" s="103">
        <f t="shared" si="204"/>
        <v>0</v>
      </c>
      <c r="AH730" s="103">
        <f t="shared" si="205"/>
        <v>0</v>
      </c>
      <c r="AI730" s="103">
        <f t="shared" si="206"/>
        <v>0</v>
      </c>
      <c r="AJ730" s="103">
        <f t="shared" si="207"/>
        <v>0</v>
      </c>
      <c r="AK730" s="16">
        <f t="shared" ref="AK730:BF730" si="216">E730-SUM(E731:E735)</f>
        <v>0</v>
      </c>
      <c r="AL730" s="16">
        <f t="shared" si="216"/>
        <v>0</v>
      </c>
      <c r="AM730" s="16">
        <f t="shared" si="216"/>
        <v>0</v>
      </c>
      <c r="AN730" s="16">
        <f t="shared" si="216"/>
        <v>0</v>
      </c>
      <c r="AO730" s="16">
        <f t="shared" si="216"/>
        <v>0</v>
      </c>
      <c r="AP730" s="16">
        <f t="shared" si="216"/>
        <v>0</v>
      </c>
      <c r="AQ730" s="16">
        <f t="shared" si="216"/>
        <v>0</v>
      </c>
      <c r="AR730" s="16">
        <f t="shared" si="216"/>
        <v>0</v>
      </c>
      <c r="AS730" s="16">
        <f t="shared" si="216"/>
        <v>0</v>
      </c>
      <c r="AT730" s="16">
        <f t="shared" si="216"/>
        <v>0</v>
      </c>
      <c r="AU730" s="16">
        <f t="shared" si="216"/>
        <v>0</v>
      </c>
      <c r="AV730" s="16">
        <f t="shared" si="216"/>
        <v>0</v>
      </c>
      <c r="AW730" s="16">
        <f t="shared" si="216"/>
        <v>0</v>
      </c>
      <c r="AX730" s="16">
        <f t="shared" si="216"/>
        <v>0</v>
      </c>
      <c r="AY730" s="16">
        <f t="shared" si="216"/>
        <v>0</v>
      </c>
      <c r="AZ730" s="16">
        <f t="shared" si="216"/>
        <v>0</v>
      </c>
      <c r="BA730" s="16">
        <f t="shared" si="216"/>
        <v>0</v>
      </c>
      <c r="BB730" s="16">
        <f t="shared" si="216"/>
        <v>0</v>
      </c>
      <c r="BC730" s="16">
        <f t="shared" si="216"/>
        <v>0</v>
      </c>
      <c r="BD730" s="16">
        <f t="shared" si="216"/>
        <v>0</v>
      </c>
      <c r="BE730" s="16">
        <f t="shared" si="216"/>
        <v>0</v>
      </c>
      <c r="BF730" s="16">
        <f t="shared" si="216"/>
        <v>0</v>
      </c>
      <c r="BG730" s="104">
        <f t="shared" ref="BG730:CB730" si="217">E730-E736-E742-E748-E754</f>
        <v>1.02318153949454e-12</v>
      </c>
      <c r="BH730" s="104">
        <f t="shared" si="217"/>
        <v>0</v>
      </c>
      <c r="BI730" s="104">
        <f t="shared" si="217"/>
        <v>0</v>
      </c>
      <c r="BJ730" s="104">
        <f t="shared" si="217"/>
        <v>0</v>
      </c>
      <c r="BK730" s="104">
        <f t="shared" si="217"/>
        <v>0</v>
      </c>
      <c r="BL730" s="104">
        <f t="shared" si="217"/>
        <v>0</v>
      </c>
      <c r="BM730" s="104">
        <f t="shared" si="217"/>
        <v>0</v>
      </c>
      <c r="BN730" s="104">
        <f t="shared" si="217"/>
        <v>0</v>
      </c>
      <c r="BO730" s="104">
        <f t="shared" si="217"/>
        <v>0</v>
      </c>
      <c r="BP730" s="104">
        <f t="shared" si="217"/>
        <v>0</v>
      </c>
      <c r="BQ730" s="104">
        <f t="shared" si="217"/>
        <v>0</v>
      </c>
      <c r="BR730" s="104">
        <f t="shared" si="217"/>
        <v>0</v>
      </c>
      <c r="BS730" s="104">
        <f t="shared" si="217"/>
        <v>0</v>
      </c>
      <c r="BT730" s="104">
        <f t="shared" si="217"/>
        <v>0</v>
      </c>
      <c r="BU730" s="104">
        <f t="shared" si="217"/>
        <v>0</v>
      </c>
      <c r="BV730" s="104">
        <f t="shared" si="217"/>
        <v>0</v>
      </c>
      <c r="BW730" s="104">
        <f t="shared" si="217"/>
        <v>0</v>
      </c>
      <c r="BX730" s="104">
        <f t="shared" si="217"/>
        <v>0</v>
      </c>
      <c r="BY730" s="104">
        <f t="shared" si="217"/>
        <v>0</v>
      </c>
      <c r="BZ730" s="104">
        <f t="shared" si="217"/>
        <v>0</v>
      </c>
      <c r="CA730" s="104">
        <f t="shared" si="217"/>
        <v>0</v>
      </c>
      <c r="CB730" s="104">
        <f t="shared" si="217"/>
        <v>0</v>
      </c>
    </row>
    <row r="731" spans="4:36">
      <c r="D731" s="16" t="s">
        <v>860</v>
      </c>
      <c r="E731" s="16">
        <v>265.8431</v>
      </c>
      <c r="F731" s="16">
        <v>200.2976</v>
      </c>
      <c r="G731" s="16">
        <v>200.2976</v>
      </c>
      <c r="H731" s="16">
        <v>0</v>
      </c>
      <c r="I731" s="16">
        <v>0</v>
      </c>
      <c r="J731" s="16">
        <v>2.2827</v>
      </c>
      <c r="K731" s="16">
        <v>0</v>
      </c>
      <c r="L731" s="16">
        <v>2.2827</v>
      </c>
      <c r="M731" s="16">
        <v>0</v>
      </c>
      <c r="N731" s="16">
        <v>29.4083</v>
      </c>
      <c r="O731" s="16">
        <v>29.4083</v>
      </c>
      <c r="P731" s="16">
        <v>0</v>
      </c>
      <c r="Q731" s="16">
        <v>0</v>
      </c>
      <c r="R731" s="16">
        <v>33.8545</v>
      </c>
      <c r="S731" s="16">
        <v>33.8545</v>
      </c>
      <c r="T731" s="16">
        <v>0</v>
      </c>
      <c r="U731" s="16">
        <v>0</v>
      </c>
      <c r="V731" s="16">
        <v>0</v>
      </c>
      <c r="W731" s="16">
        <v>0</v>
      </c>
      <c r="X731" s="16">
        <v>0</v>
      </c>
      <c r="Y731" s="16">
        <v>0</v>
      </c>
      <c r="Z731" s="16">
        <v>0</v>
      </c>
      <c r="AE731" s="103">
        <f t="shared" si="202"/>
        <v>0</v>
      </c>
      <c r="AF731" s="103">
        <f t="shared" si="203"/>
        <v>0</v>
      </c>
      <c r="AG731" s="103">
        <f t="shared" si="204"/>
        <v>0</v>
      </c>
      <c r="AH731" s="103">
        <f t="shared" si="205"/>
        <v>0</v>
      </c>
      <c r="AI731" s="103">
        <f t="shared" si="206"/>
        <v>0</v>
      </c>
      <c r="AJ731" s="103">
        <f t="shared" si="207"/>
        <v>0</v>
      </c>
    </row>
    <row r="732" spans="4:36">
      <c r="D732" s="16" t="s">
        <v>861</v>
      </c>
      <c r="E732" s="16">
        <v>416.7389</v>
      </c>
      <c r="F732" s="16">
        <v>200.4641</v>
      </c>
      <c r="G732" s="16">
        <v>200.4641</v>
      </c>
      <c r="H732" s="16">
        <v>0</v>
      </c>
      <c r="I732" s="16">
        <v>0</v>
      </c>
      <c r="J732" s="16">
        <v>2.4551</v>
      </c>
      <c r="K732" s="16">
        <v>0</v>
      </c>
      <c r="L732" s="16">
        <v>2.4551</v>
      </c>
      <c r="M732" s="16">
        <v>0</v>
      </c>
      <c r="N732" s="16">
        <v>67.471</v>
      </c>
      <c r="O732" s="16">
        <v>67.471</v>
      </c>
      <c r="P732" s="16">
        <v>0</v>
      </c>
      <c r="Q732" s="16">
        <v>10.4766</v>
      </c>
      <c r="R732" s="16">
        <v>76.5759</v>
      </c>
      <c r="S732" s="16">
        <v>4.2164</v>
      </c>
      <c r="T732" s="16">
        <v>0</v>
      </c>
      <c r="U732" s="16">
        <v>72.3595</v>
      </c>
      <c r="V732" s="16">
        <v>0</v>
      </c>
      <c r="W732" s="16">
        <v>0</v>
      </c>
      <c r="X732" s="16">
        <v>0</v>
      </c>
      <c r="Y732" s="16">
        <v>0</v>
      </c>
      <c r="Z732" s="16">
        <v>59.2962</v>
      </c>
      <c r="AE732" s="103">
        <f t="shared" si="202"/>
        <v>0</v>
      </c>
      <c r="AF732" s="103">
        <f t="shared" si="203"/>
        <v>0</v>
      </c>
      <c r="AG732" s="103">
        <f t="shared" si="204"/>
        <v>0</v>
      </c>
      <c r="AH732" s="103">
        <f t="shared" si="205"/>
        <v>0</v>
      </c>
      <c r="AI732" s="103">
        <f t="shared" si="206"/>
        <v>0</v>
      </c>
      <c r="AJ732" s="103">
        <f t="shared" si="207"/>
        <v>0</v>
      </c>
    </row>
    <row r="733" spans="4:36">
      <c r="D733" s="16" t="s">
        <v>862</v>
      </c>
      <c r="E733" s="16">
        <v>0</v>
      </c>
      <c r="F733" s="16">
        <v>0</v>
      </c>
      <c r="G733" s="16">
        <v>0</v>
      </c>
      <c r="H733" s="16">
        <v>0</v>
      </c>
      <c r="I733" s="16">
        <v>0</v>
      </c>
      <c r="J733" s="16">
        <v>0</v>
      </c>
      <c r="K733" s="16">
        <v>0</v>
      </c>
      <c r="L733" s="16">
        <v>0</v>
      </c>
      <c r="M733" s="16">
        <v>0</v>
      </c>
      <c r="N733" s="16">
        <v>0</v>
      </c>
      <c r="O733" s="16">
        <v>0</v>
      </c>
      <c r="P733" s="16">
        <v>0</v>
      </c>
      <c r="Q733" s="16">
        <v>0</v>
      </c>
      <c r="R733" s="16">
        <v>0</v>
      </c>
      <c r="S733" s="16">
        <v>0</v>
      </c>
      <c r="T733" s="16">
        <v>0</v>
      </c>
      <c r="U733" s="16">
        <v>0</v>
      </c>
      <c r="V733" s="16">
        <v>0</v>
      </c>
      <c r="W733" s="16">
        <v>0</v>
      </c>
      <c r="X733" s="16">
        <v>0</v>
      </c>
      <c r="Y733" s="16">
        <v>0</v>
      </c>
      <c r="Z733" s="16">
        <v>0</v>
      </c>
      <c r="AE733" s="103">
        <f t="shared" si="202"/>
        <v>0</v>
      </c>
      <c r="AF733" s="103">
        <f t="shared" si="203"/>
        <v>0</v>
      </c>
      <c r="AG733" s="103">
        <f t="shared" si="204"/>
        <v>0</v>
      </c>
      <c r="AH733" s="103">
        <f t="shared" si="205"/>
        <v>0</v>
      </c>
      <c r="AI733" s="103">
        <f t="shared" si="206"/>
        <v>0</v>
      </c>
      <c r="AJ733" s="103">
        <f t="shared" si="207"/>
        <v>0</v>
      </c>
    </row>
    <row r="734" spans="4:36">
      <c r="D734" s="16" t="s">
        <v>863</v>
      </c>
      <c r="E734" s="16">
        <v>0</v>
      </c>
      <c r="F734" s="16">
        <v>0</v>
      </c>
      <c r="G734" s="16">
        <v>0</v>
      </c>
      <c r="H734" s="16">
        <v>0</v>
      </c>
      <c r="I734" s="16">
        <v>0</v>
      </c>
      <c r="J734" s="16">
        <v>0</v>
      </c>
      <c r="K734" s="16">
        <v>0</v>
      </c>
      <c r="L734" s="16">
        <v>0</v>
      </c>
      <c r="M734" s="16">
        <v>0</v>
      </c>
      <c r="N734" s="16">
        <v>0</v>
      </c>
      <c r="O734" s="16">
        <v>0</v>
      </c>
      <c r="P734" s="16">
        <v>0</v>
      </c>
      <c r="Q734" s="16">
        <v>0</v>
      </c>
      <c r="R734" s="16">
        <v>0</v>
      </c>
      <c r="S734" s="16">
        <v>0</v>
      </c>
      <c r="T734" s="16">
        <v>0</v>
      </c>
      <c r="U734" s="16">
        <v>0</v>
      </c>
      <c r="V734" s="16">
        <v>0</v>
      </c>
      <c r="W734" s="16">
        <v>0</v>
      </c>
      <c r="X734" s="16">
        <v>0</v>
      </c>
      <c r="Y734" s="16">
        <v>0</v>
      </c>
      <c r="Z734" s="16">
        <v>0</v>
      </c>
      <c r="AE734" s="103">
        <f t="shared" si="202"/>
        <v>0</v>
      </c>
      <c r="AF734" s="103">
        <f t="shared" si="203"/>
        <v>0</v>
      </c>
      <c r="AG734" s="103">
        <f t="shared" si="204"/>
        <v>0</v>
      </c>
      <c r="AH734" s="103">
        <f t="shared" si="205"/>
        <v>0</v>
      </c>
      <c r="AI734" s="103">
        <f t="shared" si="206"/>
        <v>0</v>
      </c>
      <c r="AJ734" s="103">
        <f t="shared" si="207"/>
        <v>0</v>
      </c>
    </row>
    <row r="735" spans="4:36">
      <c r="D735" s="16" t="s">
        <v>864</v>
      </c>
      <c r="E735" s="16">
        <v>28725.4224</v>
      </c>
      <c r="F735" s="16">
        <v>22386.8091</v>
      </c>
      <c r="G735" s="16">
        <v>22386.8091</v>
      </c>
      <c r="H735" s="16">
        <v>0</v>
      </c>
      <c r="I735" s="16">
        <v>78.2551</v>
      </c>
      <c r="J735" s="16">
        <v>674.3334</v>
      </c>
      <c r="K735" s="16">
        <v>422.3863</v>
      </c>
      <c r="L735" s="16">
        <v>157.2293</v>
      </c>
      <c r="M735" s="16">
        <v>94.7178</v>
      </c>
      <c r="N735" s="16">
        <v>3475.3203</v>
      </c>
      <c r="O735" s="16">
        <v>3475.3203</v>
      </c>
      <c r="P735" s="16">
        <v>0</v>
      </c>
      <c r="Q735" s="16">
        <v>206.6353</v>
      </c>
      <c r="R735" s="16">
        <v>1245.5688</v>
      </c>
      <c r="S735" s="16">
        <v>908.0042</v>
      </c>
      <c r="T735" s="16">
        <v>0</v>
      </c>
      <c r="U735" s="16">
        <v>337.5646</v>
      </c>
      <c r="V735" s="16">
        <v>557.4024</v>
      </c>
      <c r="W735" s="16">
        <v>0</v>
      </c>
      <c r="X735" s="16">
        <v>0</v>
      </c>
      <c r="Y735" s="16">
        <v>557.4024</v>
      </c>
      <c r="Z735" s="16">
        <v>101.098</v>
      </c>
      <c r="AE735" s="103">
        <f t="shared" si="202"/>
        <v>1.22213350550737e-12</v>
      </c>
      <c r="AF735" s="103">
        <f t="shared" si="203"/>
        <v>0</v>
      </c>
      <c r="AG735" s="103">
        <f t="shared" si="204"/>
        <v>0</v>
      </c>
      <c r="AH735" s="103">
        <f t="shared" si="205"/>
        <v>0</v>
      </c>
      <c r="AI735" s="103">
        <f t="shared" si="206"/>
        <v>0</v>
      </c>
      <c r="AJ735" s="103">
        <f t="shared" si="207"/>
        <v>0</v>
      </c>
    </row>
    <row r="736" spans="3:58">
      <c r="C736" s="16" t="s">
        <v>865</v>
      </c>
      <c r="D736" s="16" t="s">
        <v>88</v>
      </c>
      <c r="E736" s="16">
        <v>2239.9604</v>
      </c>
      <c r="F736" s="16">
        <v>1577.7586</v>
      </c>
      <c r="G736" s="16">
        <v>1577.7586</v>
      </c>
      <c r="H736" s="16">
        <v>0</v>
      </c>
      <c r="I736" s="16">
        <v>0.8378</v>
      </c>
      <c r="J736" s="16">
        <v>49.6171</v>
      </c>
      <c r="K736" s="16">
        <v>0</v>
      </c>
      <c r="L736" s="16">
        <v>49.0255</v>
      </c>
      <c r="M736" s="16">
        <v>0.5916</v>
      </c>
      <c r="N736" s="16">
        <v>161.5573</v>
      </c>
      <c r="O736" s="16">
        <v>161.5573</v>
      </c>
      <c r="P736" s="16">
        <v>0</v>
      </c>
      <c r="Q736" s="16">
        <v>23.9853</v>
      </c>
      <c r="R736" s="16">
        <v>225.3332</v>
      </c>
      <c r="S736" s="16">
        <v>76.2575</v>
      </c>
      <c r="T736" s="16">
        <v>0</v>
      </c>
      <c r="U736" s="16">
        <v>149.0757</v>
      </c>
      <c r="V736" s="16">
        <v>40.4769</v>
      </c>
      <c r="W736" s="16">
        <v>0</v>
      </c>
      <c r="X736" s="16">
        <v>0</v>
      </c>
      <c r="Y736" s="16">
        <v>40.4769</v>
      </c>
      <c r="Z736" s="16">
        <v>160.3942</v>
      </c>
      <c r="AE736" s="103">
        <f t="shared" si="202"/>
        <v>-3.19744231092045e-14</v>
      </c>
      <c r="AF736" s="103">
        <f t="shared" si="203"/>
        <v>0</v>
      </c>
      <c r="AG736" s="103">
        <f t="shared" si="204"/>
        <v>0</v>
      </c>
      <c r="AH736" s="103">
        <f t="shared" si="205"/>
        <v>0</v>
      </c>
      <c r="AI736" s="103">
        <f t="shared" si="206"/>
        <v>0</v>
      </c>
      <c r="AJ736" s="103">
        <f t="shared" si="207"/>
        <v>0</v>
      </c>
      <c r="AK736" s="16">
        <f t="shared" ref="AK736:BF736" si="218">E736-SUM(E737:E741)</f>
        <v>0</v>
      </c>
      <c r="AL736" s="16">
        <f t="shared" si="218"/>
        <v>0</v>
      </c>
      <c r="AM736" s="16">
        <f t="shared" si="218"/>
        <v>0</v>
      </c>
      <c r="AN736" s="16">
        <f t="shared" si="218"/>
        <v>0</v>
      </c>
      <c r="AO736" s="16">
        <f t="shared" si="218"/>
        <v>0</v>
      </c>
      <c r="AP736" s="16">
        <f t="shared" si="218"/>
        <v>0</v>
      </c>
      <c r="AQ736" s="16">
        <f t="shared" si="218"/>
        <v>0</v>
      </c>
      <c r="AR736" s="16">
        <f t="shared" si="218"/>
        <v>0</v>
      </c>
      <c r="AS736" s="16">
        <f t="shared" si="218"/>
        <v>0</v>
      </c>
      <c r="AT736" s="16">
        <f t="shared" si="218"/>
        <v>0</v>
      </c>
      <c r="AU736" s="16">
        <f t="shared" si="218"/>
        <v>0</v>
      </c>
      <c r="AV736" s="16">
        <f t="shared" si="218"/>
        <v>0</v>
      </c>
      <c r="AW736" s="16">
        <f t="shared" si="218"/>
        <v>0</v>
      </c>
      <c r="AX736" s="16">
        <f t="shared" si="218"/>
        <v>0</v>
      </c>
      <c r="AY736" s="16">
        <f t="shared" si="218"/>
        <v>0</v>
      </c>
      <c r="AZ736" s="16">
        <f t="shared" si="218"/>
        <v>0</v>
      </c>
      <c r="BA736" s="16">
        <f t="shared" si="218"/>
        <v>0</v>
      </c>
      <c r="BB736" s="16">
        <f t="shared" si="218"/>
        <v>0</v>
      </c>
      <c r="BC736" s="16">
        <f t="shared" si="218"/>
        <v>0</v>
      </c>
      <c r="BD736" s="16">
        <f t="shared" si="218"/>
        <v>0</v>
      </c>
      <c r="BE736" s="16">
        <f t="shared" si="218"/>
        <v>0</v>
      </c>
      <c r="BF736" s="16">
        <f t="shared" si="218"/>
        <v>0</v>
      </c>
    </row>
    <row r="737" spans="4:36">
      <c r="D737" s="16" t="s">
        <v>860</v>
      </c>
      <c r="E737" s="16">
        <v>265.8431</v>
      </c>
      <c r="F737" s="16">
        <v>200.2976</v>
      </c>
      <c r="G737" s="16">
        <v>200.2976</v>
      </c>
      <c r="H737" s="16">
        <v>0</v>
      </c>
      <c r="I737" s="16">
        <v>0</v>
      </c>
      <c r="J737" s="16">
        <v>2.2827</v>
      </c>
      <c r="K737" s="16">
        <v>0</v>
      </c>
      <c r="L737" s="16">
        <v>2.2827</v>
      </c>
      <c r="M737" s="16">
        <v>0</v>
      </c>
      <c r="N737" s="16">
        <v>29.4083</v>
      </c>
      <c r="O737" s="16">
        <v>29.4083</v>
      </c>
      <c r="P737" s="16">
        <v>0</v>
      </c>
      <c r="Q737" s="16">
        <v>0</v>
      </c>
      <c r="R737" s="16">
        <v>33.8545</v>
      </c>
      <c r="S737" s="16">
        <v>33.8545</v>
      </c>
      <c r="T737" s="16">
        <v>0</v>
      </c>
      <c r="U737" s="16">
        <v>0</v>
      </c>
      <c r="V737" s="16">
        <v>0</v>
      </c>
      <c r="W737" s="16">
        <v>0</v>
      </c>
      <c r="X737" s="16">
        <v>0</v>
      </c>
      <c r="Y737" s="16">
        <v>0</v>
      </c>
      <c r="Z737" s="16">
        <v>0</v>
      </c>
      <c r="AE737" s="103">
        <f t="shared" si="202"/>
        <v>0</v>
      </c>
      <c r="AF737" s="103">
        <f t="shared" si="203"/>
        <v>0</v>
      </c>
      <c r="AG737" s="103">
        <f t="shared" si="204"/>
        <v>0</v>
      </c>
      <c r="AH737" s="103">
        <f t="shared" si="205"/>
        <v>0</v>
      </c>
      <c r="AI737" s="103">
        <f t="shared" si="206"/>
        <v>0</v>
      </c>
      <c r="AJ737" s="103">
        <f t="shared" si="207"/>
        <v>0</v>
      </c>
    </row>
    <row r="738" spans="4:36">
      <c r="D738" s="16" t="s">
        <v>861</v>
      </c>
      <c r="E738" s="16">
        <v>416.7389</v>
      </c>
      <c r="F738" s="16">
        <v>200.4641</v>
      </c>
      <c r="G738" s="16">
        <v>200.4641</v>
      </c>
      <c r="H738" s="16">
        <v>0</v>
      </c>
      <c r="I738" s="16">
        <v>0</v>
      </c>
      <c r="J738" s="16">
        <v>2.4551</v>
      </c>
      <c r="K738" s="16">
        <v>0</v>
      </c>
      <c r="L738" s="16">
        <v>2.4551</v>
      </c>
      <c r="M738" s="16">
        <v>0</v>
      </c>
      <c r="N738" s="16">
        <v>67.471</v>
      </c>
      <c r="O738" s="16">
        <v>67.471</v>
      </c>
      <c r="P738" s="16">
        <v>0</v>
      </c>
      <c r="Q738" s="16">
        <v>10.4766</v>
      </c>
      <c r="R738" s="16">
        <v>76.5759</v>
      </c>
      <c r="S738" s="16">
        <v>4.2164</v>
      </c>
      <c r="T738" s="16">
        <v>0</v>
      </c>
      <c r="U738" s="16">
        <v>72.3595</v>
      </c>
      <c r="V738" s="16">
        <v>0</v>
      </c>
      <c r="W738" s="16">
        <v>0</v>
      </c>
      <c r="X738" s="16">
        <v>0</v>
      </c>
      <c r="Y738" s="16">
        <v>0</v>
      </c>
      <c r="Z738" s="16">
        <v>59.2962</v>
      </c>
      <c r="AE738" s="103">
        <f t="shared" si="202"/>
        <v>0</v>
      </c>
      <c r="AF738" s="103">
        <f t="shared" si="203"/>
        <v>0</v>
      </c>
      <c r="AG738" s="103">
        <f t="shared" si="204"/>
        <v>0</v>
      </c>
      <c r="AH738" s="103">
        <f t="shared" si="205"/>
        <v>0</v>
      </c>
      <c r="AI738" s="103">
        <f t="shared" si="206"/>
        <v>0</v>
      </c>
      <c r="AJ738" s="103">
        <f t="shared" si="207"/>
        <v>0</v>
      </c>
    </row>
    <row r="739" spans="4:36">
      <c r="D739" s="16" t="s">
        <v>862</v>
      </c>
      <c r="E739" s="16">
        <v>0</v>
      </c>
      <c r="F739" s="16">
        <v>0</v>
      </c>
      <c r="G739" s="16">
        <v>0</v>
      </c>
      <c r="H739" s="16">
        <v>0</v>
      </c>
      <c r="I739" s="16">
        <v>0</v>
      </c>
      <c r="J739" s="16">
        <v>0</v>
      </c>
      <c r="K739" s="16">
        <v>0</v>
      </c>
      <c r="L739" s="16">
        <v>0</v>
      </c>
      <c r="M739" s="16">
        <v>0</v>
      </c>
      <c r="N739" s="16">
        <v>0</v>
      </c>
      <c r="O739" s="16">
        <v>0</v>
      </c>
      <c r="P739" s="16">
        <v>0</v>
      </c>
      <c r="Q739" s="16">
        <v>0</v>
      </c>
      <c r="R739" s="16">
        <v>0</v>
      </c>
      <c r="S739" s="16">
        <v>0</v>
      </c>
      <c r="T739" s="16">
        <v>0</v>
      </c>
      <c r="U739" s="16">
        <v>0</v>
      </c>
      <c r="V739" s="16">
        <v>0</v>
      </c>
      <c r="W739" s="16">
        <v>0</v>
      </c>
      <c r="X739" s="16">
        <v>0</v>
      </c>
      <c r="Y739" s="16">
        <v>0</v>
      </c>
      <c r="Z739" s="16">
        <v>0</v>
      </c>
      <c r="AE739" s="103">
        <f t="shared" si="202"/>
        <v>0</v>
      </c>
      <c r="AF739" s="103">
        <f t="shared" si="203"/>
        <v>0</v>
      </c>
      <c r="AG739" s="103">
        <f t="shared" si="204"/>
        <v>0</v>
      </c>
      <c r="AH739" s="103">
        <f t="shared" si="205"/>
        <v>0</v>
      </c>
      <c r="AI739" s="103">
        <f t="shared" si="206"/>
        <v>0</v>
      </c>
      <c r="AJ739" s="103">
        <f t="shared" si="207"/>
        <v>0</v>
      </c>
    </row>
    <row r="740" spans="4:36">
      <c r="D740" s="16" t="s">
        <v>863</v>
      </c>
      <c r="E740" s="16">
        <v>0</v>
      </c>
      <c r="F740" s="16">
        <v>0</v>
      </c>
      <c r="G740" s="16">
        <v>0</v>
      </c>
      <c r="H740" s="16">
        <v>0</v>
      </c>
      <c r="I740" s="16">
        <v>0</v>
      </c>
      <c r="J740" s="16">
        <v>0</v>
      </c>
      <c r="K740" s="16">
        <v>0</v>
      </c>
      <c r="L740" s="16">
        <v>0</v>
      </c>
      <c r="M740" s="16">
        <v>0</v>
      </c>
      <c r="N740" s="16">
        <v>0</v>
      </c>
      <c r="O740" s="16">
        <v>0</v>
      </c>
      <c r="P740" s="16">
        <v>0</v>
      </c>
      <c r="Q740" s="16">
        <v>0</v>
      </c>
      <c r="R740" s="16">
        <v>0</v>
      </c>
      <c r="S740" s="16">
        <v>0</v>
      </c>
      <c r="T740" s="16">
        <v>0</v>
      </c>
      <c r="U740" s="16">
        <v>0</v>
      </c>
      <c r="V740" s="16">
        <v>0</v>
      </c>
      <c r="W740" s="16">
        <v>0</v>
      </c>
      <c r="X740" s="16">
        <v>0</v>
      </c>
      <c r="Y740" s="16">
        <v>0</v>
      </c>
      <c r="Z740" s="16">
        <v>0</v>
      </c>
      <c r="AE740" s="103">
        <f t="shared" si="202"/>
        <v>0</v>
      </c>
      <c r="AF740" s="103">
        <f t="shared" si="203"/>
        <v>0</v>
      </c>
      <c r="AG740" s="103">
        <f t="shared" si="204"/>
        <v>0</v>
      </c>
      <c r="AH740" s="103">
        <f t="shared" si="205"/>
        <v>0</v>
      </c>
      <c r="AI740" s="103">
        <f t="shared" si="206"/>
        <v>0</v>
      </c>
      <c r="AJ740" s="103">
        <f t="shared" si="207"/>
        <v>0</v>
      </c>
    </row>
    <row r="741" spans="4:36">
      <c r="D741" s="16" t="s">
        <v>864</v>
      </c>
      <c r="E741" s="16">
        <v>1557.3784</v>
      </c>
      <c r="F741" s="16">
        <v>1176.9969</v>
      </c>
      <c r="G741" s="16">
        <v>1176.9969</v>
      </c>
      <c r="H741" s="16">
        <v>0</v>
      </c>
      <c r="I741" s="16">
        <v>0.8378</v>
      </c>
      <c r="J741" s="16">
        <v>44.8793</v>
      </c>
      <c r="K741" s="16">
        <v>0</v>
      </c>
      <c r="L741" s="16">
        <v>44.2877</v>
      </c>
      <c r="M741" s="16">
        <v>0.5916</v>
      </c>
      <c r="N741" s="16">
        <v>64.678</v>
      </c>
      <c r="O741" s="16">
        <v>64.678</v>
      </c>
      <c r="P741" s="16">
        <v>0</v>
      </c>
      <c r="Q741" s="16">
        <v>13.5087</v>
      </c>
      <c r="R741" s="16">
        <v>114.9028</v>
      </c>
      <c r="S741" s="16">
        <v>38.1866</v>
      </c>
      <c r="T741" s="16">
        <v>0</v>
      </c>
      <c r="U741" s="16">
        <v>76.7162</v>
      </c>
      <c r="V741" s="16">
        <v>40.4769</v>
      </c>
      <c r="W741" s="16">
        <v>0</v>
      </c>
      <c r="X741" s="16">
        <v>0</v>
      </c>
      <c r="Y741" s="16">
        <v>40.4769</v>
      </c>
      <c r="Z741" s="16">
        <v>101.098</v>
      </c>
      <c r="AE741" s="103">
        <f t="shared" si="202"/>
        <v>-6.57252030578093e-14</v>
      </c>
      <c r="AF741" s="103">
        <f t="shared" si="203"/>
        <v>0</v>
      </c>
      <c r="AG741" s="103">
        <f t="shared" si="204"/>
        <v>0</v>
      </c>
      <c r="AH741" s="103">
        <f t="shared" si="205"/>
        <v>0</v>
      </c>
      <c r="AI741" s="103">
        <f t="shared" si="206"/>
        <v>0</v>
      </c>
      <c r="AJ741" s="103">
        <f t="shared" si="207"/>
        <v>0</v>
      </c>
    </row>
    <row r="742" spans="3:58">
      <c r="C742" s="16" t="s">
        <v>866</v>
      </c>
      <c r="D742" s="16" t="s">
        <v>88</v>
      </c>
      <c r="E742" s="16">
        <v>26624.9801</v>
      </c>
      <c r="F742" s="16">
        <v>21209.8122</v>
      </c>
      <c r="G742" s="16">
        <v>21209.8122</v>
      </c>
      <c r="H742" s="16">
        <v>0</v>
      </c>
      <c r="I742" s="16">
        <v>77.4173</v>
      </c>
      <c r="J742" s="16">
        <v>629.4541</v>
      </c>
      <c r="K742" s="16">
        <v>422.3863</v>
      </c>
      <c r="L742" s="16">
        <v>112.9416</v>
      </c>
      <c r="M742" s="16">
        <v>94.1262</v>
      </c>
      <c r="N742" s="16">
        <v>2867.5784</v>
      </c>
      <c r="O742" s="16">
        <v>2867.5784</v>
      </c>
      <c r="P742" s="16">
        <v>0</v>
      </c>
      <c r="Q742" s="16">
        <v>193.1266</v>
      </c>
      <c r="R742" s="16">
        <v>1130.666</v>
      </c>
      <c r="S742" s="16">
        <v>869.8176</v>
      </c>
      <c r="T742" s="16">
        <v>0</v>
      </c>
      <c r="U742" s="16">
        <v>260.8484</v>
      </c>
      <c r="V742" s="16">
        <v>516.9255</v>
      </c>
      <c r="W742" s="16">
        <v>0</v>
      </c>
      <c r="X742" s="16">
        <v>0</v>
      </c>
      <c r="Y742" s="16">
        <v>516.9255</v>
      </c>
      <c r="Z742" s="16">
        <v>0</v>
      </c>
      <c r="AE742" s="103">
        <f t="shared" si="202"/>
        <v>5.11590769747272e-13</v>
      </c>
      <c r="AF742" s="103">
        <f t="shared" si="203"/>
        <v>0</v>
      </c>
      <c r="AG742" s="103">
        <f t="shared" si="204"/>
        <v>0</v>
      </c>
      <c r="AH742" s="103">
        <f t="shared" si="205"/>
        <v>0</v>
      </c>
      <c r="AI742" s="103">
        <f t="shared" si="206"/>
        <v>0</v>
      </c>
      <c r="AJ742" s="103">
        <f t="shared" si="207"/>
        <v>0</v>
      </c>
      <c r="AK742" s="16">
        <f t="shared" ref="AK742:BF742" si="219">E742-SUM(E743:E747)</f>
        <v>0</v>
      </c>
      <c r="AL742" s="16">
        <f t="shared" si="219"/>
        <v>0</v>
      </c>
      <c r="AM742" s="16">
        <f t="shared" si="219"/>
        <v>0</v>
      </c>
      <c r="AN742" s="16">
        <f t="shared" si="219"/>
        <v>0</v>
      </c>
      <c r="AO742" s="16">
        <f t="shared" si="219"/>
        <v>0</v>
      </c>
      <c r="AP742" s="16">
        <f t="shared" si="219"/>
        <v>0</v>
      </c>
      <c r="AQ742" s="16">
        <f t="shared" si="219"/>
        <v>0</v>
      </c>
      <c r="AR742" s="16">
        <f t="shared" si="219"/>
        <v>0</v>
      </c>
      <c r="AS742" s="16">
        <f t="shared" si="219"/>
        <v>0</v>
      </c>
      <c r="AT742" s="16">
        <f t="shared" si="219"/>
        <v>0</v>
      </c>
      <c r="AU742" s="16">
        <f t="shared" si="219"/>
        <v>0</v>
      </c>
      <c r="AV742" s="16">
        <f t="shared" si="219"/>
        <v>0</v>
      </c>
      <c r="AW742" s="16">
        <f t="shared" si="219"/>
        <v>0</v>
      </c>
      <c r="AX742" s="16">
        <f t="shared" si="219"/>
        <v>0</v>
      </c>
      <c r="AY742" s="16">
        <f t="shared" si="219"/>
        <v>0</v>
      </c>
      <c r="AZ742" s="16">
        <f t="shared" si="219"/>
        <v>0</v>
      </c>
      <c r="BA742" s="16">
        <f t="shared" si="219"/>
        <v>0</v>
      </c>
      <c r="BB742" s="16">
        <f t="shared" si="219"/>
        <v>0</v>
      </c>
      <c r="BC742" s="16">
        <f t="shared" si="219"/>
        <v>0</v>
      </c>
      <c r="BD742" s="16">
        <f t="shared" si="219"/>
        <v>0</v>
      </c>
      <c r="BE742" s="16">
        <f t="shared" si="219"/>
        <v>0</v>
      </c>
      <c r="BF742" s="16">
        <f t="shared" si="219"/>
        <v>0</v>
      </c>
    </row>
    <row r="743" spans="4:36">
      <c r="D743" s="16" t="s">
        <v>860</v>
      </c>
      <c r="E743" s="16">
        <v>0</v>
      </c>
      <c r="F743" s="16">
        <v>0</v>
      </c>
      <c r="G743" s="16">
        <v>0</v>
      </c>
      <c r="H743" s="16">
        <v>0</v>
      </c>
      <c r="I743" s="16">
        <v>0</v>
      </c>
      <c r="J743" s="16">
        <v>0</v>
      </c>
      <c r="K743" s="16">
        <v>0</v>
      </c>
      <c r="L743" s="16">
        <v>0</v>
      </c>
      <c r="M743" s="16">
        <v>0</v>
      </c>
      <c r="N743" s="16">
        <v>0</v>
      </c>
      <c r="O743" s="16">
        <v>0</v>
      </c>
      <c r="P743" s="16">
        <v>0</v>
      </c>
      <c r="Q743" s="16">
        <v>0</v>
      </c>
      <c r="R743" s="16">
        <v>0</v>
      </c>
      <c r="S743" s="16">
        <v>0</v>
      </c>
      <c r="T743" s="16">
        <v>0</v>
      </c>
      <c r="U743" s="16">
        <v>0</v>
      </c>
      <c r="V743" s="16">
        <v>0</v>
      </c>
      <c r="W743" s="16">
        <v>0</v>
      </c>
      <c r="X743" s="16">
        <v>0</v>
      </c>
      <c r="Y743" s="16">
        <v>0</v>
      </c>
      <c r="Z743" s="16">
        <v>0</v>
      </c>
      <c r="AE743" s="103">
        <f t="shared" si="202"/>
        <v>0</v>
      </c>
      <c r="AF743" s="103">
        <f t="shared" si="203"/>
        <v>0</v>
      </c>
      <c r="AG743" s="103">
        <f t="shared" si="204"/>
        <v>0</v>
      </c>
      <c r="AH743" s="103">
        <f t="shared" si="205"/>
        <v>0</v>
      </c>
      <c r="AI743" s="103">
        <f t="shared" si="206"/>
        <v>0</v>
      </c>
      <c r="AJ743" s="103">
        <f t="shared" si="207"/>
        <v>0</v>
      </c>
    </row>
    <row r="744" spans="4:36">
      <c r="D744" s="16" t="s">
        <v>861</v>
      </c>
      <c r="E744" s="16">
        <v>0</v>
      </c>
      <c r="F744" s="16">
        <v>0</v>
      </c>
      <c r="G744" s="16">
        <v>0</v>
      </c>
      <c r="H744" s="16">
        <v>0</v>
      </c>
      <c r="I744" s="16">
        <v>0</v>
      </c>
      <c r="J744" s="16">
        <v>0</v>
      </c>
      <c r="K744" s="16">
        <v>0</v>
      </c>
      <c r="L744" s="16">
        <v>0</v>
      </c>
      <c r="M744" s="16">
        <v>0</v>
      </c>
      <c r="N744" s="16">
        <v>0</v>
      </c>
      <c r="O744" s="16">
        <v>0</v>
      </c>
      <c r="P744" s="16">
        <v>0</v>
      </c>
      <c r="Q744" s="16">
        <v>0</v>
      </c>
      <c r="R744" s="16">
        <v>0</v>
      </c>
      <c r="S744" s="16">
        <v>0</v>
      </c>
      <c r="T744" s="16">
        <v>0</v>
      </c>
      <c r="U744" s="16">
        <v>0</v>
      </c>
      <c r="V744" s="16">
        <v>0</v>
      </c>
      <c r="W744" s="16">
        <v>0</v>
      </c>
      <c r="X744" s="16">
        <v>0</v>
      </c>
      <c r="Y744" s="16">
        <v>0</v>
      </c>
      <c r="Z744" s="16">
        <v>0</v>
      </c>
      <c r="AE744" s="103">
        <f t="shared" si="202"/>
        <v>0</v>
      </c>
      <c r="AF744" s="103">
        <f t="shared" si="203"/>
        <v>0</v>
      </c>
      <c r="AG744" s="103">
        <f t="shared" si="204"/>
        <v>0</v>
      </c>
      <c r="AH744" s="103">
        <f t="shared" si="205"/>
        <v>0</v>
      </c>
      <c r="AI744" s="103">
        <f t="shared" si="206"/>
        <v>0</v>
      </c>
      <c r="AJ744" s="103">
        <f t="shared" si="207"/>
        <v>0</v>
      </c>
    </row>
    <row r="745" spans="4:36">
      <c r="D745" s="16" t="s">
        <v>862</v>
      </c>
      <c r="E745" s="16">
        <v>0</v>
      </c>
      <c r="F745" s="16">
        <v>0</v>
      </c>
      <c r="G745" s="16">
        <v>0</v>
      </c>
      <c r="H745" s="16">
        <v>0</v>
      </c>
      <c r="I745" s="16">
        <v>0</v>
      </c>
      <c r="J745" s="16">
        <v>0</v>
      </c>
      <c r="K745" s="16">
        <v>0</v>
      </c>
      <c r="L745" s="16">
        <v>0</v>
      </c>
      <c r="M745" s="16">
        <v>0</v>
      </c>
      <c r="N745" s="16">
        <v>0</v>
      </c>
      <c r="O745" s="16">
        <v>0</v>
      </c>
      <c r="P745" s="16">
        <v>0</v>
      </c>
      <c r="Q745" s="16">
        <v>0</v>
      </c>
      <c r="R745" s="16">
        <v>0</v>
      </c>
      <c r="S745" s="16">
        <v>0</v>
      </c>
      <c r="T745" s="16">
        <v>0</v>
      </c>
      <c r="U745" s="16">
        <v>0</v>
      </c>
      <c r="V745" s="16">
        <v>0</v>
      </c>
      <c r="W745" s="16">
        <v>0</v>
      </c>
      <c r="X745" s="16">
        <v>0</v>
      </c>
      <c r="Y745" s="16">
        <v>0</v>
      </c>
      <c r="Z745" s="16">
        <v>0</v>
      </c>
      <c r="AE745" s="103">
        <f t="shared" si="202"/>
        <v>0</v>
      </c>
      <c r="AF745" s="103">
        <f t="shared" si="203"/>
        <v>0</v>
      </c>
      <c r="AG745" s="103">
        <f t="shared" si="204"/>
        <v>0</v>
      </c>
      <c r="AH745" s="103">
        <f t="shared" si="205"/>
        <v>0</v>
      </c>
      <c r="AI745" s="103">
        <f t="shared" si="206"/>
        <v>0</v>
      </c>
      <c r="AJ745" s="103">
        <f t="shared" si="207"/>
        <v>0</v>
      </c>
    </row>
    <row r="746" spans="4:36">
      <c r="D746" s="16" t="s">
        <v>863</v>
      </c>
      <c r="E746" s="16">
        <v>0</v>
      </c>
      <c r="F746" s="16">
        <v>0</v>
      </c>
      <c r="G746" s="16">
        <v>0</v>
      </c>
      <c r="H746" s="16">
        <v>0</v>
      </c>
      <c r="I746" s="16">
        <v>0</v>
      </c>
      <c r="J746" s="16">
        <v>0</v>
      </c>
      <c r="K746" s="16">
        <v>0</v>
      </c>
      <c r="L746" s="16">
        <v>0</v>
      </c>
      <c r="M746" s="16">
        <v>0</v>
      </c>
      <c r="N746" s="16">
        <v>0</v>
      </c>
      <c r="O746" s="16">
        <v>0</v>
      </c>
      <c r="P746" s="16">
        <v>0</v>
      </c>
      <c r="Q746" s="16">
        <v>0</v>
      </c>
      <c r="R746" s="16">
        <v>0</v>
      </c>
      <c r="S746" s="16">
        <v>0</v>
      </c>
      <c r="T746" s="16">
        <v>0</v>
      </c>
      <c r="U746" s="16">
        <v>0</v>
      </c>
      <c r="V746" s="16">
        <v>0</v>
      </c>
      <c r="W746" s="16">
        <v>0</v>
      </c>
      <c r="X746" s="16">
        <v>0</v>
      </c>
      <c r="Y746" s="16">
        <v>0</v>
      </c>
      <c r="Z746" s="16">
        <v>0</v>
      </c>
      <c r="AE746" s="103">
        <f t="shared" si="202"/>
        <v>0</v>
      </c>
      <c r="AF746" s="103">
        <f t="shared" si="203"/>
        <v>0</v>
      </c>
      <c r="AG746" s="103">
        <f t="shared" si="204"/>
        <v>0</v>
      </c>
      <c r="AH746" s="103">
        <f t="shared" si="205"/>
        <v>0</v>
      </c>
      <c r="AI746" s="103">
        <f t="shared" si="206"/>
        <v>0</v>
      </c>
      <c r="AJ746" s="103">
        <f t="shared" si="207"/>
        <v>0</v>
      </c>
    </row>
    <row r="747" spans="4:36">
      <c r="D747" s="16" t="s">
        <v>864</v>
      </c>
      <c r="E747" s="16">
        <v>26624.9801</v>
      </c>
      <c r="F747" s="16">
        <v>21209.8122</v>
      </c>
      <c r="G747" s="16">
        <v>21209.8122</v>
      </c>
      <c r="H747" s="16">
        <v>0</v>
      </c>
      <c r="I747" s="16">
        <v>77.4173</v>
      </c>
      <c r="J747" s="16">
        <v>629.4541</v>
      </c>
      <c r="K747" s="16">
        <v>422.3863</v>
      </c>
      <c r="L747" s="16">
        <v>112.9416</v>
      </c>
      <c r="M747" s="16">
        <v>94.1262</v>
      </c>
      <c r="N747" s="16">
        <v>2867.5784</v>
      </c>
      <c r="O747" s="16">
        <v>2867.5784</v>
      </c>
      <c r="P747" s="16">
        <v>0</v>
      </c>
      <c r="Q747" s="16">
        <v>193.1266</v>
      </c>
      <c r="R747" s="16">
        <v>1130.666</v>
      </c>
      <c r="S747" s="16">
        <v>869.8176</v>
      </c>
      <c r="T747" s="16">
        <v>0</v>
      </c>
      <c r="U747" s="16">
        <v>260.8484</v>
      </c>
      <c r="V747" s="16">
        <v>516.9255</v>
      </c>
      <c r="W747" s="16">
        <v>0</v>
      </c>
      <c r="X747" s="16">
        <v>0</v>
      </c>
      <c r="Y747" s="16">
        <v>516.9255</v>
      </c>
      <c r="Z747" s="16">
        <v>0</v>
      </c>
      <c r="AE747" s="103">
        <f t="shared" si="202"/>
        <v>5.11590769747272e-13</v>
      </c>
      <c r="AF747" s="103">
        <f t="shared" si="203"/>
        <v>0</v>
      </c>
      <c r="AG747" s="103">
        <f t="shared" si="204"/>
        <v>0</v>
      </c>
      <c r="AH747" s="103">
        <f t="shared" si="205"/>
        <v>0</v>
      </c>
      <c r="AI747" s="103">
        <f t="shared" si="206"/>
        <v>0</v>
      </c>
      <c r="AJ747" s="103">
        <f t="shared" si="207"/>
        <v>0</v>
      </c>
    </row>
    <row r="748" spans="3:58">
      <c r="C748" s="16" t="s">
        <v>867</v>
      </c>
      <c r="D748" s="16" t="s">
        <v>88</v>
      </c>
      <c r="E748" s="16">
        <v>543.0639</v>
      </c>
      <c r="F748" s="16">
        <v>0</v>
      </c>
      <c r="G748" s="16">
        <v>0</v>
      </c>
      <c r="H748" s="16">
        <v>0</v>
      </c>
      <c r="I748" s="16">
        <v>0</v>
      </c>
      <c r="J748" s="16">
        <v>0</v>
      </c>
      <c r="K748" s="16">
        <v>0</v>
      </c>
      <c r="L748" s="16">
        <v>0</v>
      </c>
      <c r="M748" s="16">
        <v>0</v>
      </c>
      <c r="N748" s="16">
        <v>543.0639</v>
      </c>
      <c r="O748" s="16">
        <v>543.0639</v>
      </c>
      <c r="P748" s="16">
        <v>0</v>
      </c>
      <c r="Q748" s="16">
        <v>0</v>
      </c>
      <c r="R748" s="16">
        <v>0</v>
      </c>
      <c r="S748" s="16">
        <v>0</v>
      </c>
      <c r="T748" s="16">
        <v>0</v>
      </c>
      <c r="U748" s="16">
        <v>0</v>
      </c>
      <c r="V748" s="16">
        <v>0</v>
      </c>
      <c r="W748" s="16">
        <v>0</v>
      </c>
      <c r="X748" s="16">
        <v>0</v>
      </c>
      <c r="Y748" s="16">
        <v>0</v>
      </c>
      <c r="Z748" s="16">
        <v>0</v>
      </c>
      <c r="AE748" s="103">
        <f t="shared" si="202"/>
        <v>0</v>
      </c>
      <c r="AF748" s="103">
        <f t="shared" si="203"/>
        <v>0</v>
      </c>
      <c r="AG748" s="103">
        <f t="shared" si="204"/>
        <v>0</v>
      </c>
      <c r="AH748" s="103">
        <f t="shared" si="205"/>
        <v>0</v>
      </c>
      <c r="AI748" s="103">
        <f t="shared" si="206"/>
        <v>0</v>
      </c>
      <c r="AJ748" s="103">
        <f t="shared" si="207"/>
        <v>0</v>
      </c>
      <c r="AK748" s="16">
        <f t="shared" ref="AK748:BF748" si="220">E748-SUM(E749:E753)</f>
        <v>0</v>
      </c>
      <c r="AL748" s="16">
        <f t="shared" si="220"/>
        <v>0</v>
      </c>
      <c r="AM748" s="16">
        <f t="shared" si="220"/>
        <v>0</v>
      </c>
      <c r="AN748" s="16">
        <f t="shared" si="220"/>
        <v>0</v>
      </c>
      <c r="AO748" s="16">
        <f t="shared" si="220"/>
        <v>0</v>
      </c>
      <c r="AP748" s="16">
        <f t="shared" si="220"/>
        <v>0</v>
      </c>
      <c r="AQ748" s="16">
        <f t="shared" si="220"/>
        <v>0</v>
      </c>
      <c r="AR748" s="16">
        <f t="shared" si="220"/>
        <v>0</v>
      </c>
      <c r="AS748" s="16">
        <f t="shared" si="220"/>
        <v>0</v>
      </c>
      <c r="AT748" s="16">
        <f t="shared" si="220"/>
        <v>0</v>
      </c>
      <c r="AU748" s="16">
        <f t="shared" si="220"/>
        <v>0</v>
      </c>
      <c r="AV748" s="16">
        <f t="shared" si="220"/>
        <v>0</v>
      </c>
      <c r="AW748" s="16">
        <f t="shared" si="220"/>
        <v>0</v>
      </c>
      <c r="AX748" s="16">
        <f t="shared" si="220"/>
        <v>0</v>
      </c>
      <c r="AY748" s="16">
        <f t="shared" si="220"/>
        <v>0</v>
      </c>
      <c r="AZ748" s="16">
        <f t="shared" si="220"/>
        <v>0</v>
      </c>
      <c r="BA748" s="16">
        <f t="shared" si="220"/>
        <v>0</v>
      </c>
      <c r="BB748" s="16">
        <f t="shared" si="220"/>
        <v>0</v>
      </c>
      <c r="BC748" s="16">
        <f t="shared" si="220"/>
        <v>0</v>
      </c>
      <c r="BD748" s="16">
        <f t="shared" si="220"/>
        <v>0</v>
      </c>
      <c r="BE748" s="16">
        <f t="shared" si="220"/>
        <v>0</v>
      </c>
      <c r="BF748" s="16">
        <f t="shared" si="220"/>
        <v>0</v>
      </c>
    </row>
    <row r="749" spans="4:36">
      <c r="D749" s="16" t="s">
        <v>860</v>
      </c>
      <c r="E749" s="16">
        <v>0</v>
      </c>
      <c r="F749" s="16">
        <v>0</v>
      </c>
      <c r="G749" s="16">
        <v>0</v>
      </c>
      <c r="H749" s="16">
        <v>0</v>
      </c>
      <c r="I749" s="16">
        <v>0</v>
      </c>
      <c r="J749" s="16">
        <v>0</v>
      </c>
      <c r="K749" s="16">
        <v>0</v>
      </c>
      <c r="L749" s="16">
        <v>0</v>
      </c>
      <c r="M749" s="16">
        <v>0</v>
      </c>
      <c r="N749" s="16">
        <v>0</v>
      </c>
      <c r="O749" s="16">
        <v>0</v>
      </c>
      <c r="P749" s="16">
        <v>0</v>
      </c>
      <c r="Q749" s="16">
        <v>0</v>
      </c>
      <c r="R749" s="16">
        <v>0</v>
      </c>
      <c r="S749" s="16">
        <v>0</v>
      </c>
      <c r="T749" s="16">
        <v>0</v>
      </c>
      <c r="U749" s="16">
        <v>0</v>
      </c>
      <c r="V749" s="16">
        <v>0</v>
      </c>
      <c r="W749" s="16">
        <v>0</v>
      </c>
      <c r="X749" s="16">
        <v>0</v>
      </c>
      <c r="Y749" s="16">
        <v>0</v>
      </c>
      <c r="Z749" s="16">
        <v>0</v>
      </c>
      <c r="AE749" s="103">
        <f t="shared" ref="AE749:AE812" si="221">E749-F749-I749-J749-N749-R749-V749-Z749-Q749</f>
        <v>0</v>
      </c>
      <c r="AF749" s="103">
        <f t="shared" ref="AF749:AF812" si="222">F749-G749-H749</f>
        <v>0</v>
      </c>
      <c r="AG749" s="103">
        <f t="shared" ref="AG749:AG812" si="223">J749-K749-L749-M749</f>
        <v>0</v>
      </c>
      <c r="AH749" s="103">
        <f t="shared" ref="AH749:AH812" si="224">N749-O749-P749</f>
        <v>0</v>
      </c>
      <c r="AI749" s="103">
        <f t="shared" ref="AI749:AI812" si="225">R749-S749-T749-U749</f>
        <v>0</v>
      </c>
      <c r="AJ749" s="103">
        <f t="shared" ref="AJ749:AJ812" si="226">V749-W749-X749-Y749</f>
        <v>0</v>
      </c>
    </row>
    <row r="750" spans="4:36">
      <c r="D750" s="16" t="s">
        <v>861</v>
      </c>
      <c r="E750" s="16">
        <v>0</v>
      </c>
      <c r="F750" s="16">
        <v>0</v>
      </c>
      <c r="G750" s="16">
        <v>0</v>
      </c>
      <c r="H750" s="16">
        <v>0</v>
      </c>
      <c r="I750" s="16">
        <v>0</v>
      </c>
      <c r="J750" s="16">
        <v>0</v>
      </c>
      <c r="K750" s="16">
        <v>0</v>
      </c>
      <c r="L750" s="16">
        <v>0</v>
      </c>
      <c r="M750" s="16">
        <v>0</v>
      </c>
      <c r="N750" s="16">
        <v>0</v>
      </c>
      <c r="O750" s="16">
        <v>0</v>
      </c>
      <c r="P750" s="16">
        <v>0</v>
      </c>
      <c r="Q750" s="16">
        <v>0</v>
      </c>
      <c r="R750" s="16">
        <v>0</v>
      </c>
      <c r="S750" s="16">
        <v>0</v>
      </c>
      <c r="T750" s="16">
        <v>0</v>
      </c>
      <c r="U750" s="16">
        <v>0</v>
      </c>
      <c r="V750" s="16">
        <v>0</v>
      </c>
      <c r="W750" s="16">
        <v>0</v>
      </c>
      <c r="X750" s="16">
        <v>0</v>
      </c>
      <c r="Y750" s="16">
        <v>0</v>
      </c>
      <c r="Z750" s="16">
        <v>0</v>
      </c>
      <c r="AE750" s="103">
        <f t="shared" si="221"/>
        <v>0</v>
      </c>
      <c r="AF750" s="103">
        <f t="shared" si="222"/>
        <v>0</v>
      </c>
      <c r="AG750" s="103">
        <f t="shared" si="223"/>
        <v>0</v>
      </c>
      <c r="AH750" s="103">
        <f t="shared" si="224"/>
        <v>0</v>
      </c>
      <c r="AI750" s="103">
        <f t="shared" si="225"/>
        <v>0</v>
      </c>
      <c r="AJ750" s="103">
        <f t="shared" si="226"/>
        <v>0</v>
      </c>
    </row>
    <row r="751" spans="4:36">
      <c r="D751" s="16" t="s">
        <v>862</v>
      </c>
      <c r="E751" s="16">
        <v>0</v>
      </c>
      <c r="F751" s="16">
        <v>0</v>
      </c>
      <c r="G751" s="16">
        <v>0</v>
      </c>
      <c r="H751" s="16">
        <v>0</v>
      </c>
      <c r="I751" s="16">
        <v>0</v>
      </c>
      <c r="J751" s="16">
        <v>0</v>
      </c>
      <c r="K751" s="16">
        <v>0</v>
      </c>
      <c r="L751" s="16">
        <v>0</v>
      </c>
      <c r="M751" s="16">
        <v>0</v>
      </c>
      <c r="N751" s="16">
        <v>0</v>
      </c>
      <c r="O751" s="16">
        <v>0</v>
      </c>
      <c r="P751" s="16">
        <v>0</v>
      </c>
      <c r="Q751" s="16">
        <v>0</v>
      </c>
      <c r="R751" s="16">
        <v>0</v>
      </c>
      <c r="S751" s="16">
        <v>0</v>
      </c>
      <c r="T751" s="16">
        <v>0</v>
      </c>
      <c r="U751" s="16">
        <v>0</v>
      </c>
      <c r="V751" s="16">
        <v>0</v>
      </c>
      <c r="W751" s="16">
        <v>0</v>
      </c>
      <c r="X751" s="16">
        <v>0</v>
      </c>
      <c r="Y751" s="16">
        <v>0</v>
      </c>
      <c r="Z751" s="16">
        <v>0</v>
      </c>
      <c r="AE751" s="103">
        <f t="shared" si="221"/>
        <v>0</v>
      </c>
      <c r="AF751" s="103">
        <f t="shared" si="222"/>
        <v>0</v>
      </c>
      <c r="AG751" s="103">
        <f t="shared" si="223"/>
        <v>0</v>
      </c>
      <c r="AH751" s="103">
        <f t="shared" si="224"/>
        <v>0</v>
      </c>
      <c r="AI751" s="103">
        <f t="shared" si="225"/>
        <v>0</v>
      </c>
      <c r="AJ751" s="103">
        <f t="shared" si="226"/>
        <v>0</v>
      </c>
    </row>
    <row r="752" spans="4:36">
      <c r="D752" s="16" t="s">
        <v>863</v>
      </c>
      <c r="E752" s="16">
        <v>0</v>
      </c>
      <c r="F752" s="16">
        <v>0</v>
      </c>
      <c r="G752" s="16">
        <v>0</v>
      </c>
      <c r="H752" s="16">
        <v>0</v>
      </c>
      <c r="I752" s="16">
        <v>0</v>
      </c>
      <c r="J752" s="16">
        <v>0</v>
      </c>
      <c r="K752" s="16">
        <v>0</v>
      </c>
      <c r="L752" s="16">
        <v>0</v>
      </c>
      <c r="M752" s="16">
        <v>0</v>
      </c>
      <c r="N752" s="16">
        <v>0</v>
      </c>
      <c r="O752" s="16">
        <v>0</v>
      </c>
      <c r="P752" s="16">
        <v>0</v>
      </c>
      <c r="Q752" s="16">
        <v>0</v>
      </c>
      <c r="R752" s="16">
        <v>0</v>
      </c>
      <c r="S752" s="16">
        <v>0</v>
      </c>
      <c r="T752" s="16">
        <v>0</v>
      </c>
      <c r="U752" s="16">
        <v>0</v>
      </c>
      <c r="V752" s="16">
        <v>0</v>
      </c>
      <c r="W752" s="16">
        <v>0</v>
      </c>
      <c r="X752" s="16">
        <v>0</v>
      </c>
      <c r="Y752" s="16">
        <v>0</v>
      </c>
      <c r="Z752" s="16">
        <v>0</v>
      </c>
      <c r="AE752" s="103">
        <f t="shared" si="221"/>
        <v>0</v>
      </c>
      <c r="AF752" s="103">
        <f t="shared" si="222"/>
        <v>0</v>
      </c>
      <c r="AG752" s="103">
        <f t="shared" si="223"/>
        <v>0</v>
      </c>
      <c r="AH752" s="103">
        <f t="shared" si="224"/>
        <v>0</v>
      </c>
      <c r="AI752" s="103">
        <f t="shared" si="225"/>
        <v>0</v>
      </c>
      <c r="AJ752" s="103">
        <f t="shared" si="226"/>
        <v>0</v>
      </c>
    </row>
    <row r="753" spans="4:36">
      <c r="D753" s="16" t="s">
        <v>864</v>
      </c>
      <c r="E753" s="16">
        <v>543.0639</v>
      </c>
      <c r="F753" s="16">
        <v>0</v>
      </c>
      <c r="G753" s="16">
        <v>0</v>
      </c>
      <c r="H753" s="16">
        <v>0</v>
      </c>
      <c r="I753" s="16">
        <v>0</v>
      </c>
      <c r="J753" s="16">
        <v>0</v>
      </c>
      <c r="K753" s="16">
        <v>0</v>
      </c>
      <c r="L753" s="16">
        <v>0</v>
      </c>
      <c r="M753" s="16">
        <v>0</v>
      </c>
      <c r="N753" s="16">
        <v>543.0639</v>
      </c>
      <c r="O753" s="16">
        <v>543.0639</v>
      </c>
      <c r="P753" s="16">
        <v>0</v>
      </c>
      <c r="Q753" s="16">
        <v>0</v>
      </c>
      <c r="R753" s="16">
        <v>0</v>
      </c>
      <c r="S753" s="16">
        <v>0</v>
      </c>
      <c r="T753" s="16">
        <v>0</v>
      </c>
      <c r="U753" s="16">
        <v>0</v>
      </c>
      <c r="V753" s="16">
        <v>0</v>
      </c>
      <c r="W753" s="16">
        <v>0</v>
      </c>
      <c r="X753" s="16">
        <v>0</v>
      </c>
      <c r="Y753" s="16">
        <v>0</v>
      </c>
      <c r="Z753" s="16">
        <v>0</v>
      </c>
      <c r="AE753" s="103">
        <f t="shared" si="221"/>
        <v>0</v>
      </c>
      <c r="AF753" s="103">
        <f t="shared" si="222"/>
        <v>0</v>
      </c>
      <c r="AG753" s="103">
        <f t="shared" si="223"/>
        <v>0</v>
      </c>
      <c r="AH753" s="103">
        <f t="shared" si="224"/>
        <v>0</v>
      </c>
      <c r="AI753" s="103">
        <f t="shared" si="225"/>
        <v>0</v>
      </c>
      <c r="AJ753" s="103">
        <f t="shared" si="226"/>
        <v>0</v>
      </c>
    </row>
    <row r="754" spans="3:58">
      <c r="C754" s="16" t="s">
        <v>368</v>
      </c>
      <c r="D754" s="16" t="s">
        <v>88</v>
      </c>
      <c r="E754" s="16">
        <v>0</v>
      </c>
      <c r="F754" s="16">
        <v>0</v>
      </c>
      <c r="G754" s="16">
        <v>0</v>
      </c>
      <c r="H754" s="16">
        <v>0</v>
      </c>
      <c r="I754" s="16">
        <v>0</v>
      </c>
      <c r="J754" s="16">
        <v>0</v>
      </c>
      <c r="K754" s="16">
        <v>0</v>
      </c>
      <c r="L754" s="16">
        <v>0</v>
      </c>
      <c r="M754" s="16">
        <v>0</v>
      </c>
      <c r="N754" s="16">
        <v>0</v>
      </c>
      <c r="O754" s="16">
        <v>0</v>
      </c>
      <c r="P754" s="16">
        <v>0</v>
      </c>
      <c r="Q754" s="16">
        <v>0</v>
      </c>
      <c r="R754" s="16">
        <v>0</v>
      </c>
      <c r="S754" s="16">
        <v>0</v>
      </c>
      <c r="T754" s="16">
        <v>0</v>
      </c>
      <c r="U754" s="16">
        <v>0</v>
      </c>
      <c r="V754" s="16">
        <v>0</v>
      </c>
      <c r="W754" s="16">
        <v>0</v>
      </c>
      <c r="X754" s="16">
        <v>0</v>
      </c>
      <c r="Y754" s="16">
        <v>0</v>
      </c>
      <c r="Z754" s="16">
        <v>0</v>
      </c>
      <c r="AE754" s="103">
        <f t="shared" si="221"/>
        <v>0</v>
      </c>
      <c r="AF754" s="103">
        <f t="shared" si="222"/>
        <v>0</v>
      </c>
      <c r="AG754" s="103">
        <f t="shared" si="223"/>
        <v>0</v>
      </c>
      <c r="AH754" s="103">
        <f t="shared" si="224"/>
        <v>0</v>
      </c>
      <c r="AI754" s="103">
        <f t="shared" si="225"/>
        <v>0</v>
      </c>
      <c r="AJ754" s="103">
        <f t="shared" si="226"/>
        <v>0</v>
      </c>
      <c r="AK754" s="16">
        <f t="shared" ref="AK754:BF754" si="227">E754-SUM(E755:E759)</f>
        <v>0</v>
      </c>
      <c r="AL754" s="16">
        <f t="shared" si="227"/>
        <v>0</v>
      </c>
      <c r="AM754" s="16">
        <f t="shared" si="227"/>
        <v>0</v>
      </c>
      <c r="AN754" s="16">
        <f t="shared" si="227"/>
        <v>0</v>
      </c>
      <c r="AO754" s="16">
        <f t="shared" si="227"/>
        <v>0</v>
      </c>
      <c r="AP754" s="16">
        <f t="shared" si="227"/>
        <v>0</v>
      </c>
      <c r="AQ754" s="16">
        <f t="shared" si="227"/>
        <v>0</v>
      </c>
      <c r="AR754" s="16">
        <f t="shared" si="227"/>
        <v>0</v>
      </c>
      <c r="AS754" s="16">
        <f t="shared" si="227"/>
        <v>0</v>
      </c>
      <c r="AT754" s="16">
        <f t="shared" si="227"/>
        <v>0</v>
      </c>
      <c r="AU754" s="16">
        <f t="shared" si="227"/>
        <v>0</v>
      </c>
      <c r="AV754" s="16">
        <f t="shared" si="227"/>
        <v>0</v>
      </c>
      <c r="AW754" s="16">
        <f t="shared" si="227"/>
        <v>0</v>
      </c>
      <c r="AX754" s="16">
        <f t="shared" si="227"/>
        <v>0</v>
      </c>
      <c r="AY754" s="16">
        <f t="shared" si="227"/>
        <v>0</v>
      </c>
      <c r="AZ754" s="16">
        <f t="shared" si="227"/>
        <v>0</v>
      </c>
      <c r="BA754" s="16">
        <f t="shared" si="227"/>
        <v>0</v>
      </c>
      <c r="BB754" s="16">
        <f t="shared" si="227"/>
        <v>0</v>
      </c>
      <c r="BC754" s="16">
        <f t="shared" si="227"/>
        <v>0</v>
      </c>
      <c r="BD754" s="16">
        <f t="shared" si="227"/>
        <v>0</v>
      </c>
      <c r="BE754" s="16">
        <f t="shared" si="227"/>
        <v>0</v>
      </c>
      <c r="BF754" s="16">
        <f t="shared" si="227"/>
        <v>0</v>
      </c>
    </row>
    <row r="755" spans="4:36">
      <c r="D755" s="16" t="s">
        <v>860</v>
      </c>
      <c r="E755" s="16">
        <v>0</v>
      </c>
      <c r="F755" s="16">
        <v>0</v>
      </c>
      <c r="G755" s="16">
        <v>0</v>
      </c>
      <c r="H755" s="16">
        <v>0</v>
      </c>
      <c r="I755" s="16">
        <v>0</v>
      </c>
      <c r="J755" s="16">
        <v>0</v>
      </c>
      <c r="K755" s="16">
        <v>0</v>
      </c>
      <c r="L755" s="16">
        <v>0</v>
      </c>
      <c r="M755" s="16">
        <v>0</v>
      </c>
      <c r="N755" s="16">
        <v>0</v>
      </c>
      <c r="O755" s="16">
        <v>0</v>
      </c>
      <c r="P755" s="16">
        <v>0</v>
      </c>
      <c r="Q755" s="16">
        <v>0</v>
      </c>
      <c r="R755" s="16">
        <v>0</v>
      </c>
      <c r="S755" s="16">
        <v>0</v>
      </c>
      <c r="T755" s="16">
        <v>0</v>
      </c>
      <c r="U755" s="16">
        <v>0</v>
      </c>
      <c r="V755" s="16">
        <v>0</v>
      </c>
      <c r="W755" s="16">
        <v>0</v>
      </c>
      <c r="X755" s="16">
        <v>0</v>
      </c>
      <c r="Y755" s="16">
        <v>0</v>
      </c>
      <c r="Z755" s="16">
        <v>0</v>
      </c>
      <c r="AE755" s="103">
        <f t="shared" si="221"/>
        <v>0</v>
      </c>
      <c r="AF755" s="103">
        <f t="shared" si="222"/>
        <v>0</v>
      </c>
      <c r="AG755" s="103">
        <f t="shared" si="223"/>
        <v>0</v>
      </c>
      <c r="AH755" s="103">
        <f t="shared" si="224"/>
        <v>0</v>
      </c>
      <c r="AI755" s="103">
        <f t="shared" si="225"/>
        <v>0</v>
      </c>
      <c r="AJ755" s="103">
        <f t="shared" si="226"/>
        <v>0</v>
      </c>
    </row>
    <row r="756" spans="4:36">
      <c r="D756" s="16" t="s">
        <v>861</v>
      </c>
      <c r="E756" s="16">
        <v>0</v>
      </c>
      <c r="F756" s="16">
        <v>0</v>
      </c>
      <c r="G756" s="16">
        <v>0</v>
      </c>
      <c r="H756" s="16">
        <v>0</v>
      </c>
      <c r="I756" s="16">
        <v>0</v>
      </c>
      <c r="J756" s="16">
        <v>0</v>
      </c>
      <c r="K756" s="16">
        <v>0</v>
      </c>
      <c r="L756" s="16">
        <v>0</v>
      </c>
      <c r="M756" s="16">
        <v>0</v>
      </c>
      <c r="N756" s="16">
        <v>0</v>
      </c>
      <c r="O756" s="16">
        <v>0</v>
      </c>
      <c r="P756" s="16">
        <v>0</v>
      </c>
      <c r="Q756" s="16">
        <v>0</v>
      </c>
      <c r="R756" s="16">
        <v>0</v>
      </c>
      <c r="S756" s="16">
        <v>0</v>
      </c>
      <c r="T756" s="16">
        <v>0</v>
      </c>
      <c r="U756" s="16">
        <v>0</v>
      </c>
      <c r="V756" s="16">
        <v>0</v>
      </c>
      <c r="W756" s="16">
        <v>0</v>
      </c>
      <c r="X756" s="16">
        <v>0</v>
      </c>
      <c r="Y756" s="16">
        <v>0</v>
      </c>
      <c r="Z756" s="16">
        <v>0</v>
      </c>
      <c r="AE756" s="103">
        <f t="shared" si="221"/>
        <v>0</v>
      </c>
      <c r="AF756" s="103">
        <f t="shared" si="222"/>
        <v>0</v>
      </c>
      <c r="AG756" s="103">
        <f t="shared" si="223"/>
        <v>0</v>
      </c>
      <c r="AH756" s="103">
        <f t="shared" si="224"/>
        <v>0</v>
      </c>
      <c r="AI756" s="103">
        <f t="shared" si="225"/>
        <v>0</v>
      </c>
      <c r="AJ756" s="103">
        <f t="shared" si="226"/>
        <v>0</v>
      </c>
    </row>
    <row r="757" spans="4:36">
      <c r="D757" s="16" t="s">
        <v>862</v>
      </c>
      <c r="E757" s="16">
        <v>0</v>
      </c>
      <c r="F757" s="16">
        <v>0</v>
      </c>
      <c r="G757" s="16">
        <v>0</v>
      </c>
      <c r="H757" s="16">
        <v>0</v>
      </c>
      <c r="I757" s="16">
        <v>0</v>
      </c>
      <c r="J757" s="16">
        <v>0</v>
      </c>
      <c r="K757" s="16">
        <v>0</v>
      </c>
      <c r="L757" s="16">
        <v>0</v>
      </c>
      <c r="M757" s="16">
        <v>0</v>
      </c>
      <c r="N757" s="16">
        <v>0</v>
      </c>
      <c r="O757" s="16">
        <v>0</v>
      </c>
      <c r="P757" s="16">
        <v>0</v>
      </c>
      <c r="Q757" s="16">
        <v>0</v>
      </c>
      <c r="R757" s="16">
        <v>0</v>
      </c>
      <c r="S757" s="16">
        <v>0</v>
      </c>
      <c r="T757" s="16">
        <v>0</v>
      </c>
      <c r="U757" s="16">
        <v>0</v>
      </c>
      <c r="V757" s="16">
        <v>0</v>
      </c>
      <c r="W757" s="16">
        <v>0</v>
      </c>
      <c r="X757" s="16">
        <v>0</v>
      </c>
      <c r="Y757" s="16">
        <v>0</v>
      </c>
      <c r="Z757" s="16">
        <v>0</v>
      </c>
      <c r="AE757" s="103">
        <f t="shared" si="221"/>
        <v>0</v>
      </c>
      <c r="AF757" s="103">
        <f t="shared" si="222"/>
        <v>0</v>
      </c>
      <c r="AG757" s="103">
        <f t="shared" si="223"/>
        <v>0</v>
      </c>
      <c r="AH757" s="103">
        <f t="shared" si="224"/>
        <v>0</v>
      </c>
      <c r="AI757" s="103">
        <f t="shared" si="225"/>
        <v>0</v>
      </c>
      <c r="AJ757" s="103">
        <f t="shared" si="226"/>
        <v>0</v>
      </c>
    </row>
    <row r="758" spans="4:36">
      <c r="D758" s="16" t="s">
        <v>863</v>
      </c>
      <c r="E758" s="16">
        <v>0</v>
      </c>
      <c r="F758" s="16">
        <v>0</v>
      </c>
      <c r="G758" s="16">
        <v>0</v>
      </c>
      <c r="H758" s="16">
        <v>0</v>
      </c>
      <c r="I758" s="16">
        <v>0</v>
      </c>
      <c r="J758" s="16">
        <v>0</v>
      </c>
      <c r="K758" s="16">
        <v>0</v>
      </c>
      <c r="L758" s="16">
        <v>0</v>
      </c>
      <c r="M758" s="16">
        <v>0</v>
      </c>
      <c r="N758" s="16">
        <v>0</v>
      </c>
      <c r="O758" s="16">
        <v>0</v>
      </c>
      <c r="P758" s="16">
        <v>0</v>
      </c>
      <c r="Q758" s="16">
        <v>0</v>
      </c>
      <c r="R758" s="16">
        <v>0</v>
      </c>
      <c r="S758" s="16">
        <v>0</v>
      </c>
      <c r="T758" s="16">
        <v>0</v>
      </c>
      <c r="U758" s="16">
        <v>0</v>
      </c>
      <c r="V758" s="16">
        <v>0</v>
      </c>
      <c r="W758" s="16">
        <v>0</v>
      </c>
      <c r="X758" s="16">
        <v>0</v>
      </c>
      <c r="Y758" s="16">
        <v>0</v>
      </c>
      <c r="Z758" s="16">
        <v>0</v>
      </c>
      <c r="AE758" s="103">
        <f t="shared" si="221"/>
        <v>0</v>
      </c>
      <c r="AF758" s="103">
        <f t="shared" si="222"/>
        <v>0</v>
      </c>
      <c r="AG758" s="103">
        <f t="shared" si="223"/>
        <v>0</v>
      </c>
      <c r="AH758" s="103">
        <f t="shared" si="224"/>
        <v>0</v>
      </c>
      <c r="AI758" s="103">
        <f t="shared" si="225"/>
        <v>0</v>
      </c>
      <c r="AJ758" s="103">
        <f t="shared" si="226"/>
        <v>0</v>
      </c>
    </row>
    <row r="759" spans="4:36">
      <c r="D759" s="16" t="s">
        <v>864</v>
      </c>
      <c r="E759" s="16">
        <v>0</v>
      </c>
      <c r="F759" s="16">
        <v>0</v>
      </c>
      <c r="G759" s="16">
        <v>0</v>
      </c>
      <c r="H759" s="16">
        <v>0</v>
      </c>
      <c r="I759" s="16">
        <v>0</v>
      </c>
      <c r="J759" s="16">
        <v>0</v>
      </c>
      <c r="K759" s="16">
        <v>0</v>
      </c>
      <c r="L759" s="16">
        <v>0</v>
      </c>
      <c r="M759" s="16">
        <v>0</v>
      </c>
      <c r="N759" s="16">
        <v>0</v>
      </c>
      <c r="O759" s="16">
        <v>0</v>
      </c>
      <c r="P759" s="16">
        <v>0</v>
      </c>
      <c r="Q759" s="16">
        <v>0</v>
      </c>
      <c r="R759" s="16">
        <v>0</v>
      </c>
      <c r="S759" s="16">
        <v>0</v>
      </c>
      <c r="T759" s="16">
        <v>0</v>
      </c>
      <c r="U759" s="16">
        <v>0</v>
      </c>
      <c r="V759" s="16">
        <v>0</v>
      </c>
      <c r="W759" s="16">
        <v>0</v>
      </c>
      <c r="X759" s="16">
        <v>0</v>
      </c>
      <c r="Y759" s="16">
        <v>0</v>
      </c>
      <c r="Z759" s="16">
        <v>0</v>
      </c>
      <c r="AE759" s="103">
        <f t="shared" si="221"/>
        <v>0</v>
      </c>
      <c r="AF759" s="103">
        <f t="shared" si="222"/>
        <v>0</v>
      </c>
      <c r="AG759" s="103">
        <f t="shared" si="223"/>
        <v>0</v>
      </c>
      <c r="AH759" s="103">
        <f t="shared" si="224"/>
        <v>0</v>
      </c>
      <c r="AI759" s="103">
        <f t="shared" si="225"/>
        <v>0</v>
      </c>
      <c r="AJ759" s="103">
        <f t="shared" si="226"/>
        <v>0</v>
      </c>
    </row>
    <row r="760" spans="1:80">
      <c r="A760" s="16" t="s">
        <v>888</v>
      </c>
      <c r="B760" s="16">
        <v>142620.475</v>
      </c>
      <c r="C760" s="16" t="s">
        <v>88</v>
      </c>
      <c r="D760" s="16" t="s">
        <v>88</v>
      </c>
      <c r="E760" s="16">
        <v>18831.5125</v>
      </c>
      <c r="F760" s="16">
        <v>16553.4407</v>
      </c>
      <c r="G760" s="16">
        <v>16553.4407</v>
      </c>
      <c r="H760" s="16">
        <v>0</v>
      </c>
      <c r="I760" s="16">
        <v>31.9142</v>
      </c>
      <c r="J760" s="16">
        <v>36.3034</v>
      </c>
      <c r="K760" s="16">
        <v>4.6905</v>
      </c>
      <c r="L760" s="16">
        <v>16.9677</v>
      </c>
      <c r="M760" s="16">
        <v>14.6452</v>
      </c>
      <c r="N760" s="16">
        <v>1265.2409</v>
      </c>
      <c r="O760" s="16">
        <v>1265.2409</v>
      </c>
      <c r="P760" s="16">
        <v>0</v>
      </c>
      <c r="Q760" s="16">
        <v>32.1649</v>
      </c>
      <c r="R760" s="16">
        <v>649.4922</v>
      </c>
      <c r="S760" s="16">
        <v>263.2059</v>
      </c>
      <c r="T760" s="16">
        <v>0</v>
      </c>
      <c r="U760" s="16">
        <v>386.2863</v>
      </c>
      <c r="V760" s="16">
        <v>261.9122</v>
      </c>
      <c r="W760" s="16">
        <v>0.1389</v>
      </c>
      <c r="X760" s="16">
        <v>0</v>
      </c>
      <c r="Y760" s="16">
        <v>261.7733</v>
      </c>
      <c r="Z760" s="16">
        <v>1.044</v>
      </c>
      <c r="AB760" s="101">
        <f>(F760+K760+L760)/B760</f>
        <v>0.116218228133092</v>
      </c>
      <c r="AE760" s="103">
        <f t="shared" si="221"/>
        <v>1.56319401867222e-12</v>
      </c>
      <c r="AF760" s="103">
        <f t="shared" si="222"/>
        <v>0</v>
      </c>
      <c r="AG760" s="103">
        <f t="shared" si="223"/>
        <v>0</v>
      </c>
      <c r="AH760" s="103">
        <f t="shared" si="224"/>
        <v>0</v>
      </c>
      <c r="AI760" s="103">
        <f t="shared" si="225"/>
        <v>0</v>
      </c>
      <c r="AJ760" s="103">
        <f t="shared" si="226"/>
        <v>0</v>
      </c>
      <c r="AK760" s="16">
        <f t="shared" ref="AK760:BF760" si="228">E760-SUM(E761:E765)</f>
        <v>0</v>
      </c>
      <c r="AL760" s="16">
        <f t="shared" si="228"/>
        <v>0</v>
      </c>
      <c r="AM760" s="16">
        <f t="shared" si="228"/>
        <v>0</v>
      </c>
      <c r="AN760" s="16">
        <f t="shared" si="228"/>
        <v>0</v>
      </c>
      <c r="AO760" s="16">
        <f t="shared" si="228"/>
        <v>0</v>
      </c>
      <c r="AP760" s="16">
        <f t="shared" si="228"/>
        <v>0</v>
      </c>
      <c r="AQ760" s="16">
        <f t="shared" si="228"/>
        <v>0</v>
      </c>
      <c r="AR760" s="16">
        <f t="shared" si="228"/>
        <v>0</v>
      </c>
      <c r="AS760" s="16">
        <f t="shared" si="228"/>
        <v>0</v>
      </c>
      <c r="AT760" s="16">
        <f t="shared" si="228"/>
        <v>0</v>
      </c>
      <c r="AU760" s="16">
        <f t="shared" si="228"/>
        <v>0</v>
      </c>
      <c r="AV760" s="16">
        <f t="shared" si="228"/>
        <v>0</v>
      </c>
      <c r="AW760" s="16">
        <f t="shared" si="228"/>
        <v>0</v>
      </c>
      <c r="AX760" s="16">
        <f t="shared" si="228"/>
        <v>0</v>
      </c>
      <c r="AY760" s="16">
        <f t="shared" si="228"/>
        <v>0</v>
      </c>
      <c r="AZ760" s="16">
        <f t="shared" si="228"/>
        <v>0</v>
      </c>
      <c r="BA760" s="16">
        <f t="shared" si="228"/>
        <v>0</v>
      </c>
      <c r="BB760" s="16">
        <f t="shared" si="228"/>
        <v>0</v>
      </c>
      <c r="BC760" s="16">
        <f t="shared" si="228"/>
        <v>0</v>
      </c>
      <c r="BD760" s="16">
        <f t="shared" si="228"/>
        <v>0</v>
      </c>
      <c r="BE760" s="16">
        <f t="shared" si="228"/>
        <v>0</v>
      </c>
      <c r="BF760" s="16">
        <f t="shared" si="228"/>
        <v>0</v>
      </c>
      <c r="BG760" s="104">
        <f t="shared" ref="BG760:CB760" si="229">E760-E766-E772-E778-E784</f>
        <v>0</v>
      </c>
      <c r="BH760" s="104">
        <f t="shared" si="229"/>
        <v>0</v>
      </c>
      <c r="BI760" s="104">
        <f t="shared" si="229"/>
        <v>0</v>
      </c>
      <c r="BJ760" s="104">
        <f t="shared" si="229"/>
        <v>0</v>
      </c>
      <c r="BK760" s="104">
        <f t="shared" si="229"/>
        <v>0</v>
      </c>
      <c r="BL760" s="104">
        <f t="shared" si="229"/>
        <v>0</v>
      </c>
      <c r="BM760" s="104">
        <f t="shared" si="229"/>
        <v>0</v>
      </c>
      <c r="BN760" s="104">
        <f t="shared" si="229"/>
        <v>0</v>
      </c>
      <c r="BO760" s="104">
        <f t="shared" si="229"/>
        <v>0</v>
      </c>
      <c r="BP760" s="104">
        <f t="shared" si="229"/>
        <v>1.02318153949454e-12</v>
      </c>
      <c r="BQ760" s="104">
        <f t="shared" si="229"/>
        <v>1.02318153949454e-12</v>
      </c>
      <c r="BR760" s="104">
        <f t="shared" si="229"/>
        <v>0</v>
      </c>
      <c r="BS760" s="104">
        <f t="shared" si="229"/>
        <v>0</v>
      </c>
      <c r="BT760" s="104">
        <f t="shared" si="229"/>
        <v>0</v>
      </c>
      <c r="BU760" s="104">
        <f t="shared" si="229"/>
        <v>0</v>
      </c>
      <c r="BV760" s="104">
        <f t="shared" si="229"/>
        <v>0</v>
      </c>
      <c r="BW760" s="104">
        <f t="shared" si="229"/>
        <v>0</v>
      </c>
      <c r="BX760" s="104">
        <f t="shared" si="229"/>
        <v>0</v>
      </c>
      <c r="BY760" s="104">
        <f t="shared" si="229"/>
        <v>0</v>
      </c>
      <c r="BZ760" s="104">
        <f t="shared" si="229"/>
        <v>0</v>
      </c>
      <c r="CA760" s="104">
        <f t="shared" si="229"/>
        <v>0</v>
      </c>
      <c r="CB760" s="104">
        <f t="shared" si="229"/>
        <v>0</v>
      </c>
    </row>
    <row r="761" spans="4:36">
      <c r="D761" s="16" t="s">
        <v>860</v>
      </c>
      <c r="E761" s="16">
        <v>0</v>
      </c>
      <c r="F761" s="16">
        <v>0</v>
      </c>
      <c r="G761" s="16">
        <v>0</v>
      </c>
      <c r="H761" s="16">
        <v>0</v>
      </c>
      <c r="I761" s="16">
        <v>0</v>
      </c>
      <c r="J761" s="16">
        <v>0</v>
      </c>
      <c r="K761" s="16">
        <v>0</v>
      </c>
      <c r="L761" s="16">
        <v>0</v>
      </c>
      <c r="M761" s="16">
        <v>0</v>
      </c>
      <c r="N761" s="16">
        <v>0</v>
      </c>
      <c r="O761" s="16">
        <v>0</v>
      </c>
      <c r="P761" s="16">
        <v>0</v>
      </c>
      <c r="Q761" s="16">
        <v>0</v>
      </c>
      <c r="R761" s="16">
        <v>0</v>
      </c>
      <c r="S761" s="16">
        <v>0</v>
      </c>
      <c r="T761" s="16">
        <v>0</v>
      </c>
      <c r="U761" s="16">
        <v>0</v>
      </c>
      <c r="V761" s="16">
        <v>0</v>
      </c>
      <c r="W761" s="16">
        <v>0</v>
      </c>
      <c r="X761" s="16">
        <v>0</v>
      </c>
      <c r="Y761" s="16">
        <v>0</v>
      </c>
      <c r="Z761" s="16">
        <v>0</v>
      </c>
      <c r="AE761" s="103">
        <f t="shared" si="221"/>
        <v>0</v>
      </c>
      <c r="AF761" s="103">
        <f t="shared" si="222"/>
        <v>0</v>
      </c>
      <c r="AG761" s="103">
        <f t="shared" si="223"/>
        <v>0</v>
      </c>
      <c r="AH761" s="103">
        <f t="shared" si="224"/>
        <v>0</v>
      </c>
      <c r="AI761" s="103">
        <f t="shared" si="225"/>
        <v>0</v>
      </c>
      <c r="AJ761" s="103">
        <f t="shared" si="226"/>
        <v>0</v>
      </c>
    </row>
    <row r="762" spans="4:36">
      <c r="D762" s="16" t="s">
        <v>861</v>
      </c>
      <c r="E762" s="16">
        <v>286.2536</v>
      </c>
      <c r="F762" s="16">
        <v>255.0795</v>
      </c>
      <c r="G762" s="16">
        <v>255.0795</v>
      </c>
      <c r="H762" s="16">
        <v>0</v>
      </c>
      <c r="I762" s="16">
        <v>0</v>
      </c>
      <c r="J762" s="16">
        <v>8.6962</v>
      </c>
      <c r="K762" s="16">
        <v>0</v>
      </c>
      <c r="L762" s="16">
        <v>8.6962</v>
      </c>
      <c r="M762" s="16">
        <v>0</v>
      </c>
      <c r="N762" s="16">
        <v>22.4779</v>
      </c>
      <c r="O762" s="16">
        <v>22.4779</v>
      </c>
      <c r="P762" s="16">
        <v>0</v>
      </c>
      <c r="Q762" s="16">
        <v>0</v>
      </c>
      <c r="R762" s="16">
        <v>0</v>
      </c>
      <c r="S762" s="16">
        <v>0</v>
      </c>
      <c r="T762" s="16">
        <v>0</v>
      </c>
      <c r="U762" s="16">
        <v>0</v>
      </c>
      <c r="V762" s="16">
        <v>0</v>
      </c>
      <c r="W762" s="16">
        <v>0</v>
      </c>
      <c r="X762" s="16">
        <v>0</v>
      </c>
      <c r="Y762" s="16">
        <v>0</v>
      </c>
      <c r="Z762" s="16">
        <v>0</v>
      </c>
      <c r="AE762" s="103">
        <f t="shared" si="221"/>
        <v>0</v>
      </c>
      <c r="AF762" s="103">
        <f t="shared" si="222"/>
        <v>0</v>
      </c>
      <c r="AG762" s="103">
        <f t="shared" si="223"/>
        <v>0</v>
      </c>
      <c r="AH762" s="103">
        <f t="shared" si="224"/>
        <v>0</v>
      </c>
      <c r="AI762" s="103">
        <f t="shared" si="225"/>
        <v>0</v>
      </c>
      <c r="AJ762" s="103">
        <f t="shared" si="226"/>
        <v>0</v>
      </c>
    </row>
    <row r="763" spans="4:36">
      <c r="D763" s="16" t="s">
        <v>862</v>
      </c>
      <c r="E763" s="16">
        <v>0</v>
      </c>
      <c r="F763" s="16">
        <v>0</v>
      </c>
      <c r="G763" s="16">
        <v>0</v>
      </c>
      <c r="H763" s="16">
        <v>0</v>
      </c>
      <c r="I763" s="16">
        <v>0</v>
      </c>
      <c r="J763" s="16">
        <v>0</v>
      </c>
      <c r="K763" s="16">
        <v>0</v>
      </c>
      <c r="L763" s="16">
        <v>0</v>
      </c>
      <c r="M763" s="16">
        <v>0</v>
      </c>
      <c r="N763" s="16">
        <v>0</v>
      </c>
      <c r="O763" s="16">
        <v>0</v>
      </c>
      <c r="P763" s="16">
        <v>0</v>
      </c>
      <c r="Q763" s="16">
        <v>0</v>
      </c>
      <c r="R763" s="16">
        <v>0</v>
      </c>
      <c r="S763" s="16">
        <v>0</v>
      </c>
      <c r="T763" s="16">
        <v>0</v>
      </c>
      <c r="U763" s="16">
        <v>0</v>
      </c>
      <c r="V763" s="16">
        <v>0</v>
      </c>
      <c r="W763" s="16">
        <v>0</v>
      </c>
      <c r="X763" s="16">
        <v>0</v>
      </c>
      <c r="Y763" s="16">
        <v>0</v>
      </c>
      <c r="Z763" s="16">
        <v>0</v>
      </c>
      <c r="AE763" s="103">
        <f t="shared" si="221"/>
        <v>0</v>
      </c>
      <c r="AF763" s="103">
        <f t="shared" si="222"/>
        <v>0</v>
      </c>
      <c r="AG763" s="103">
        <f t="shared" si="223"/>
        <v>0</v>
      </c>
      <c r="AH763" s="103">
        <f t="shared" si="224"/>
        <v>0</v>
      </c>
      <c r="AI763" s="103">
        <f t="shared" si="225"/>
        <v>0</v>
      </c>
      <c r="AJ763" s="103">
        <f t="shared" si="226"/>
        <v>0</v>
      </c>
    </row>
    <row r="764" spans="4:36">
      <c r="D764" s="16" t="s">
        <v>863</v>
      </c>
      <c r="E764" s="16">
        <v>0</v>
      </c>
      <c r="F764" s="16">
        <v>0</v>
      </c>
      <c r="G764" s="16">
        <v>0</v>
      </c>
      <c r="H764" s="16">
        <v>0</v>
      </c>
      <c r="I764" s="16">
        <v>0</v>
      </c>
      <c r="J764" s="16">
        <v>0</v>
      </c>
      <c r="K764" s="16">
        <v>0</v>
      </c>
      <c r="L764" s="16">
        <v>0</v>
      </c>
      <c r="M764" s="16">
        <v>0</v>
      </c>
      <c r="N764" s="16">
        <v>0</v>
      </c>
      <c r="O764" s="16">
        <v>0</v>
      </c>
      <c r="P764" s="16">
        <v>0</v>
      </c>
      <c r="Q764" s="16">
        <v>0</v>
      </c>
      <c r="R764" s="16">
        <v>0</v>
      </c>
      <c r="S764" s="16">
        <v>0</v>
      </c>
      <c r="T764" s="16">
        <v>0</v>
      </c>
      <c r="U764" s="16">
        <v>0</v>
      </c>
      <c r="V764" s="16">
        <v>0</v>
      </c>
      <c r="W764" s="16">
        <v>0</v>
      </c>
      <c r="X764" s="16">
        <v>0</v>
      </c>
      <c r="Y764" s="16">
        <v>0</v>
      </c>
      <c r="Z764" s="16">
        <v>0</v>
      </c>
      <c r="AE764" s="103">
        <f t="shared" si="221"/>
        <v>0</v>
      </c>
      <c r="AF764" s="103">
        <f t="shared" si="222"/>
        <v>0</v>
      </c>
      <c r="AG764" s="103">
        <f t="shared" si="223"/>
        <v>0</v>
      </c>
      <c r="AH764" s="103">
        <f t="shared" si="224"/>
        <v>0</v>
      </c>
      <c r="AI764" s="103">
        <f t="shared" si="225"/>
        <v>0</v>
      </c>
      <c r="AJ764" s="103">
        <f t="shared" si="226"/>
        <v>0</v>
      </c>
    </row>
    <row r="765" spans="4:36">
      <c r="D765" s="16" t="s">
        <v>864</v>
      </c>
      <c r="E765" s="16">
        <v>18545.2589</v>
      </c>
      <c r="F765" s="16">
        <v>16298.3612</v>
      </c>
      <c r="G765" s="16">
        <v>16298.3612</v>
      </c>
      <c r="H765" s="16">
        <v>0</v>
      </c>
      <c r="I765" s="16">
        <v>31.9142</v>
      </c>
      <c r="J765" s="16">
        <v>27.6072</v>
      </c>
      <c r="K765" s="16">
        <v>4.6905</v>
      </c>
      <c r="L765" s="16">
        <v>8.2715</v>
      </c>
      <c r="M765" s="16">
        <v>14.6452</v>
      </c>
      <c r="N765" s="16">
        <v>1242.763</v>
      </c>
      <c r="O765" s="16">
        <v>1242.763</v>
      </c>
      <c r="P765" s="16">
        <v>0</v>
      </c>
      <c r="Q765" s="16">
        <v>32.1649</v>
      </c>
      <c r="R765" s="16">
        <v>649.4922</v>
      </c>
      <c r="S765" s="16">
        <v>263.2059</v>
      </c>
      <c r="T765" s="16">
        <v>0</v>
      </c>
      <c r="U765" s="16">
        <v>386.2863</v>
      </c>
      <c r="V765" s="16">
        <v>261.9122</v>
      </c>
      <c r="W765" s="16">
        <v>0.1389</v>
      </c>
      <c r="X765" s="16">
        <v>0</v>
      </c>
      <c r="Y765" s="16">
        <v>261.7733</v>
      </c>
      <c r="Z765" s="16">
        <v>1.044</v>
      </c>
      <c r="AE765" s="103">
        <f t="shared" si="221"/>
        <v>1.33582034322899e-12</v>
      </c>
      <c r="AF765" s="103">
        <f t="shared" si="222"/>
        <v>0</v>
      </c>
      <c r="AG765" s="103">
        <f t="shared" si="223"/>
        <v>0</v>
      </c>
      <c r="AH765" s="103">
        <f t="shared" si="224"/>
        <v>0</v>
      </c>
      <c r="AI765" s="103">
        <f t="shared" si="225"/>
        <v>0</v>
      </c>
      <c r="AJ765" s="103">
        <f t="shared" si="226"/>
        <v>0</v>
      </c>
    </row>
    <row r="766" spans="3:58">
      <c r="C766" s="16" t="s">
        <v>865</v>
      </c>
      <c r="D766" s="16" t="s">
        <v>88</v>
      </c>
      <c r="E766" s="16">
        <v>1464.5396</v>
      </c>
      <c r="F766" s="16">
        <v>1194.95</v>
      </c>
      <c r="G766" s="16">
        <v>1194.95</v>
      </c>
      <c r="H766" s="16">
        <v>0</v>
      </c>
      <c r="I766" s="16">
        <v>20.0594</v>
      </c>
      <c r="J766" s="16">
        <v>28.9756</v>
      </c>
      <c r="K766" s="16">
        <v>0</v>
      </c>
      <c r="L766" s="16">
        <v>14.3304</v>
      </c>
      <c r="M766" s="16">
        <v>14.6452</v>
      </c>
      <c r="N766" s="16">
        <v>74.8172</v>
      </c>
      <c r="O766" s="16">
        <v>74.8172</v>
      </c>
      <c r="P766" s="16">
        <v>0</v>
      </c>
      <c r="Q766" s="16">
        <v>0</v>
      </c>
      <c r="R766" s="16">
        <v>109.6383</v>
      </c>
      <c r="S766" s="16">
        <v>50.7896</v>
      </c>
      <c r="T766" s="16">
        <v>0</v>
      </c>
      <c r="U766" s="16">
        <v>58.8487</v>
      </c>
      <c r="V766" s="16">
        <v>35.0551</v>
      </c>
      <c r="W766" s="16">
        <v>0</v>
      </c>
      <c r="X766" s="16">
        <v>0</v>
      </c>
      <c r="Y766" s="16">
        <v>35.0551</v>
      </c>
      <c r="Z766" s="16">
        <v>1.044</v>
      </c>
      <c r="AE766" s="103">
        <f t="shared" si="221"/>
        <v>-2.44249065417534e-14</v>
      </c>
      <c r="AF766" s="103">
        <f t="shared" si="222"/>
        <v>0</v>
      </c>
      <c r="AG766" s="103">
        <f t="shared" si="223"/>
        <v>0</v>
      </c>
      <c r="AH766" s="103">
        <f t="shared" si="224"/>
        <v>0</v>
      </c>
      <c r="AI766" s="103">
        <f t="shared" si="225"/>
        <v>0</v>
      </c>
      <c r="AJ766" s="103">
        <f t="shared" si="226"/>
        <v>0</v>
      </c>
      <c r="AK766" s="16">
        <f t="shared" ref="AK766:BF766" si="230">E766-SUM(E767:E771)</f>
        <v>0</v>
      </c>
      <c r="AL766" s="16">
        <f t="shared" si="230"/>
        <v>0</v>
      </c>
      <c r="AM766" s="16">
        <f t="shared" si="230"/>
        <v>0</v>
      </c>
      <c r="AN766" s="16">
        <f t="shared" si="230"/>
        <v>0</v>
      </c>
      <c r="AO766" s="16">
        <f t="shared" si="230"/>
        <v>0</v>
      </c>
      <c r="AP766" s="16">
        <f t="shared" si="230"/>
        <v>0</v>
      </c>
      <c r="AQ766" s="16">
        <f t="shared" si="230"/>
        <v>0</v>
      </c>
      <c r="AR766" s="16">
        <f t="shared" si="230"/>
        <v>0</v>
      </c>
      <c r="AS766" s="16">
        <f t="shared" si="230"/>
        <v>0</v>
      </c>
      <c r="AT766" s="16">
        <f t="shared" si="230"/>
        <v>0</v>
      </c>
      <c r="AU766" s="16">
        <f t="shared" si="230"/>
        <v>0</v>
      </c>
      <c r="AV766" s="16">
        <f t="shared" si="230"/>
        <v>0</v>
      </c>
      <c r="AW766" s="16">
        <f t="shared" si="230"/>
        <v>0</v>
      </c>
      <c r="AX766" s="16">
        <f t="shared" si="230"/>
        <v>0</v>
      </c>
      <c r="AY766" s="16">
        <f t="shared" si="230"/>
        <v>0</v>
      </c>
      <c r="AZ766" s="16">
        <f t="shared" si="230"/>
        <v>0</v>
      </c>
      <c r="BA766" s="16">
        <f t="shared" si="230"/>
        <v>0</v>
      </c>
      <c r="BB766" s="16">
        <f t="shared" si="230"/>
        <v>0</v>
      </c>
      <c r="BC766" s="16">
        <f t="shared" si="230"/>
        <v>0</v>
      </c>
      <c r="BD766" s="16">
        <f t="shared" si="230"/>
        <v>0</v>
      </c>
      <c r="BE766" s="16">
        <f t="shared" si="230"/>
        <v>0</v>
      </c>
      <c r="BF766" s="16">
        <f t="shared" si="230"/>
        <v>0</v>
      </c>
    </row>
    <row r="767" spans="4:36">
      <c r="D767" s="16" t="s">
        <v>860</v>
      </c>
      <c r="E767" s="16">
        <v>0</v>
      </c>
      <c r="F767" s="16">
        <v>0</v>
      </c>
      <c r="G767" s="16">
        <v>0</v>
      </c>
      <c r="H767" s="16">
        <v>0</v>
      </c>
      <c r="I767" s="16">
        <v>0</v>
      </c>
      <c r="J767" s="16">
        <v>0</v>
      </c>
      <c r="K767" s="16">
        <v>0</v>
      </c>
      <c r="L767" s="16">
        <v>0</v>
      </c>
      <c r="M767" s="16">
        <v>0</v>
      </c>
      <c r="N767" s="16">
        <v>0</v>
      </c>
      <c r="O767" s="16">
        <v>0</v>
      </c>
      <c r="P767" s="16">
        <v>0</v>
      </c>
      <c r="Q767" s="16">
        <v>0</v>
      </c>
      <c r="R767" s="16">
        <v>0</v>
      </c>
      <c r="S767" s="16">
        <v>0</v>
      </c>
      <c r="T767" s="16">
        <v>0</v>
      </c>
      <c r="U767" s="16">
        <v>0</v>
      </c>
      <c r="V767" s="16">
        <v>0</v>
      </c>
      <c r="W767" s="16">
        <v>0</v>
      </c>
      <c r="X767" s="16">
        <v>0</v>
      </c>
      <c r="Y767" s="16">
        <v>0</v>
      </c>
      <c r="Z767" s="16">
        <v>0</v>
      </c>
      <c r="AE767" s="103">
        <f t="shared" si="221"/>
        <v>0</v>
      </c>
      <c r="AF767" s="103">
        <f t="shared" si="222"/>
        <v>0</v>
      </c>
      <c r="AG767" s="103">
        <f t="shared" si="223"/>
        <v>0</v>
      </c>
      <c r="AH767" s="103">
        <f t="shared" si="224"/>
        <v>0</v>
      </c>
      <c r="AI767" s="103">
        <f t="shared" si="225"/>
        <v>0</v>
      </c>
      <c r="AJ767" s="103">
        <f t="shared" si="226"/>
        <v>0</v>
      </c>
    </row>
    <row r="768" spans="4:36">
      <c r="D768" s="16" t="s">
        <v>861</v>
      </c>
      <c r="E768" s="16">
        <v>286.2536</v>
      </c>
      <c r="F768" s="16">
        <v>255.0795</v>
      </c>
      <c r="G768" s="16">
        <v>255.0795</v>
      </c>
      <c r="H768" s="16">
        <v>0</v>
      </c>
      <c r="I768" s="16">
        <v>0</v>
      </c>
      <c r="J768" s="16">
        <v>8.6962</v>
      </c>
      <c r="K768" s="16">
        <v>0</v>
      </c>
      <c r="L768" s="16">
        <v>8.6962</v>
      </c>
      <c r="M768" s="16">
        <v>0</v>
      </c>
      <c r="N768" s="16">
        <v>22.4779</v>
      </c>
      <c r="O768" s="16">
        <v>22.4779</v>
      </c>
      <c r="P768" s="16">
        <v>0</v>
      </c>
      <c r="Q768" s="16">
        <v>0</v>
      </c>
      <c r="R768" s="16">
        <v>0</v>
      </c>
      <c r="S768" s="16">
        <v>0</v>
      </c>
      <c r="T768" s="16">
        <v>0</v>
      </c>
      <c r="U768" s="16">
        <v>0</v>
      </c>
      <c r="V768" s="16">
        <v>0</v>
      </c>
      <c r="W768" s="16">
        <v>0</v>
      </c>
      <c r="X768" s="16">
        <v>0</v>
      </c>
      <c r="Y768" s="16">
        <v>0</v>
      </c>
      <c r="Z768" s="16">
        <v>0</v>
      </c>
      <c r="AE768" s="103">
        <f t="shared" si="221"/>
        <v>0</v>
      </c>
      <c r="AF768" s="103">
        <f t="shared" si="222"/>
        <v>0</v>
      </c>
      <c r="AG768" s="103">
        <f t="shared" si="223"/>
        <v>0</v>
      </c>
      <c r="AH768" s="103">
        <f t="shared" si="224"/>
        <v>0</v>
      </c>
      <c r="AI768" s="103">
        <f t="shared" si="225"/>
        <v>0</v>
      </c>
      <c r="AJ768" s="103">
        <f t="shared" si="226"/>
        <v>0</v>
      </c>
    </row>
    <row r="769" spans="4:36">
      <c r="D769" s="16" t="s">
        <v>862</v>
      </c>
      <c r="E769" s="16">
        <v>0</v>
      </c>
      <c r="F769" s="16">
        <v>0</v>
      </c>
      <c r="G769" s="16">
        <v>0</v>
      </c>
      <c r="H769" s="16">
        <v>0</v>
      </c>
      <c r="I769" s="16">
        <v>0</v>
      </c>
      <c r="J769" s="16">
        <v>0</v>
      </c>
      <c r="K769" s="16">
        <v>0</v>
      </c>
      <c r="L769" s="16">
        <v>0</v>
      </c>
      <c r="M769" s="16">
        <v>0</v>
      </c>
      <c r="N769" s="16">
        <v>0</v>
      </c>
      <c r="O769" s="16">
        <v>0</v>
      </c>
      <c r="P769" s="16">
        <v>0</v>
      </c>
      <c r="Q769" s="16">
        <v>0</v>
      </c>
      <c r="R769" s="16">
        <v>0</v>
      </c>
      <c r="S769" s="16">
        <v>0</v>
      </c>
      <c r="T769" s="16">
        <v>0</v>
      </c>
      <c r="U769" s="16">
        <v>0</v>
      </c>
      <c r="V769" s="16">
        <v>0</v>
      </c>
      <c r="W769" s="16">
        <v>0</v>
      </c>
      <c r="X769" s="16">
        <v>0</v>
      </c>
      <c r="Y769" s="16">
        <v>0</v>
      </c>
      <c r="Z769" s="16">
        <v>0</v>
      </c>
      <c r="AE769" s="103">
        <f t="shared" si="221"/>
        <v>0</v>
      </c>
      <c r="AF769" s="103">
        <f t="shared" si="222"/>
        <v>0</v>
      </c>
      <c r="AG769" s="103">
        <f t="shared" si="223"/>
        <v>0</v>
      </c>
      <c r="AH769" s="103">
        <f t="shared" si="224"/>
        <v>0</v>
      </c>
      <c r="AI769" s="103">
        <f t="shared" si="225"/>
        <v>0</v>
      </c>
      <c r="AJ769" s="103">
        <f t="shared" si="226"/>
        <v>0</v>
      </c>
    </row>
    <row r="770" spans="4:36">
      <c r="D770" s="16" t="s">
        <v>863</v>
      </c>
      <c r="E770" s="16">
        <v>0</v>
      </c>
      <c r="F770" s="16">
        <v>0</v>
      </c>
      <c r="G770" s="16">
        <v>0</v>
      </c>
      <c r="H770" s="16">
        <v>0</v>
      </c>
      <c r="I770" s="16">
        <v>0</v>
      </c>
      <c r="J770" s="16">
        <v>0</v>
      </c>
      <c r="K770" s="16">
        <v>0</v>
      </c>
      <c r="L770" s="16">
        <v>0</v>
      </c>
      <c r="M770" s="16">
        <v>0</v>
      </c>
      <c r="N770" s="16">
        <v>0</v>
      </c>
      <c r="O770" s="16">
        <v>0</v>
      </c>
      <c r="P770" s="16">
        <v>0</v>
      </c>
      <c r="Q770" s="16">
        <v>0</v>
      </c>
      <c r="R770" s="16">
        <v>0</v>
      </c>
      <c r="S770" s="16">
        <v>0</v>
      </c>
      <c r="T770" s="16">
        <v>0</v>
      </c>
      <c r="U770" s="16">
        <v>0</v>
      </c>
      <c r="V770" s="16">
        <v>0</v>
      </c>
      <c r="W770" s="16">
        <v>0</v>
      </c>
      <c r="X770" s="16">
        <v>0</v>
      </c>
      <c r="Y770" s="16">
        <v>0</v>
      </c>
      <c r="Z770" s="16">
        <v>0</v>
      </c>
      <c r="AE770" s="103">
        <f t="shared" si="221"/>
        <v>0</v>
      </c>
      <c r="AF770" s="103">
        <f t="shared" si="222"/>
        <v>0</v>
      </c>
      <c r="AG770" s="103">
        <f t="shared" si="223"/>
        <v>0</v>
      </c>
      <c r="AH770" s="103">
        <f t="shared" si="224"/>
        <v>0</v>
      </c>
      <c r="AI770" s="103">
        <f t="shared" si="225"/>
        <v>0</v>
      </c>
      <c r="AJ770" s="103">
        <f t="shared" si="226"/>
        <v>0</v>
      </c>
    </row>
    <row r="771" spans="4:36">
      <c r="D771" s="16" t="s">
        <v>864</v>
      </c>
      <c r="E771" s="16">
        <v>1178.286</v>
      </c>
      <c r="F771" s="16">
        <v>939.8705</v>
      </c>
      <c r="G771" s="16">
        <v>939.8705</v>
      </c>
      <c r="H771" s="16">
        <v>0</v>
      </c>
      <c r="I771" s="16">
        <v>20.0594</v>
      </c>
      <c r="J771" s="16">
        <v>20.2794</v>
      </c>
      <c r="K771" s="16">
        <v>0</v>
      </c>
      <c r="L771" s="16">
        <v>5.6342</v>
      </c>
      <c r="M771" s="16">
        <v>14.6452</v>
      </c>
      <c r="N771" s="16">
        <v>52.3393</v>
      </c>
      <c r="O771" s="16">
        <v>52.3393</v>
      </c>
      <c r="P771" s="16">
        <v>0</v>
      </c>
      <c r="Q771" s="16">
        <v>0</v>
      </c>
      <c r="R771" s="16">
        <v>109.6383</v>
      </c>
      <c r="S771" s="16">
        <v>50.7896</v>
      </c>
      <c r="T771" s="16">
        <v>0</v>
      </c>
      <c r="U771" s="16">
        <v>58.8487</v>
      </c>
      <c r="V771" s="16">
        <v>35.0551</v>
      </c>
      <c r="W771" s="16">
        <v>0</v>
      </c>
      <c r="X771" s="16">
        <v>0</v>
      </c>
      <c r="Y771" s="16">
        <v>35.0551</v>
      </c>
      <c r="Z771" s="16">
        <v>1.044</v>
      </c>
      <c r="AE771" s="103">
        <f t="shared" si="221"/>
        <v>3.24185123190546e-14</v>
      </c>
      <c r="AF771" s="103">
        <f t="shared" si="222"/>
        <v>0</v>
      </c>
      <c r="AG771" s="103">
        <f t="shared" si="223"/>
        <v>0</v>
      </c>
      <c r="AH771" s="103">
        <f t="shared" si="224"/>
        <v>0</v>
      </c>
      <c r="AI771" s="103">
        <f t="shared" si="225"/>
        <v>0</v>
      </c>
      <c r="AJ771" s="103">
        <f t="shared" si="226"/>
        <v>0</v>
      </c>
    </row>
    <row r="772" spans="3:58">
      <c r="C772" s="16" t="s">
        <v>866</v>
      </c>
      <c r="D772" s="16" t="s">
        <v>88</v>
      </c>
      <c r="E772" s="16">
        <v>396.5316</v>
      </c>
      <c r="F772" s="16">
        <v>36.6452</v>
      </c>
      <c r="G772" s="16">
        <v>36.6452</v>
      </c>
      <c r="H772" s="16">
        <v>0</v>
      </c>
      <c r="I772" s="16">
        <v>2.5189</v>
      </c>
      <c r="J772" s="16">
        <v>0</v>
      </c>
      <c r="K772" s="16">
        <v>0</v>
      </c>
      <c r="L772" s="16">
        <v>0</v>
      </c>
      <c r="M772" s="16">
        <v>0</v>
      </c>
      <c r="N772" s="16">
        <v>354.9122</v>
      </c>
      <c r="O772" s="16">
        <v>354.9122</v>
      </c>
      <c r="P772" s="16">
        <v>0</v>
      </c>
      <c r="Q772" s="16">
        <v>0</v>
      </c>
      <c r="R772" s="16">
        <v>2.4553</v>
      </c>
      <c r="S772" s="16">
        <v>1.6758</v>
      </c>
      <c r="T772" s="16">
        <v>0</v>
      </c>
      <c r="U772" s="16">
        <v>0.7795</v>
      </c>
      <c r="V772" s="16">
        <v>0</v>
      </c>
      <c r="W772" s="16">
        <v>0</v>
      </c>
      <c r="X772" s="16">
        <v>0</v>
      </c>
      <c r="Y772" s="16">
        <v>0</v>
      </c>
      <c r="Z772" s="16">
        <v>0</v>
      </c>
      <c r="AE772" s="103">
        <f t="shared" si="221"/>
        <v>7.94919685631612e-14</v>
      </c>
      <c r="AF772" s="103">
        <f t="shared" si="222"/>
        <v>0</v>
      </c>
      <c r="AG772" s="103">
        <f t="shared" si="223"/>
        <v>0</v>
      </c>
      <c r="AH772" s="103">
        <f t="shared" si="224"/>
        <v>0</v>
      </c>
      <c r="AI772" s="103">
        <f t="shared" si="225"/>
        <v>0</v>
      </c>
      <c r="AJ772" s="103">
        <f t="shared" si="226"/>
        <v>0</v>
      </c>
      <c r="AK772" s="16">
        <f t="shared" ref="AK772:BF772" si="231">E772-SUM(E773:E777)</f>
        <v>0</v>
      </c>
      <c r="AL772" s="16">
        <f t="shared" si="231"/>
        <v>0</v>
      </c>
      <c r="AM772" s="16">
        <f t="shared" si="231"/>
        <v>0</v>
      </c>
      <c r="AN772" s="16">
        <f t="shared" si="231"/>
        <v>0</v>
      </c>
      <c r="AO772" s="16">
        <f t="shared" si="231"/>
        <v>0</v>
      </c>
      <c r="AP772" s="16">
        <f t="shared" si="231"/>
        <v>0</v>
      </c>
      <c r="AQ772" s="16">
        <f t="shared" si="231"/>
        <v>0</v>
      </c>
      <c r="AR772" s="16">
        <f t="shared" si="231"/>
        <v>0</v>
      </c>
      <c r="AS772" s="16">
        <f t="shared" si="231"/>
        <v>0</v>
      </c>
      <c r="AT772" s="16">
        <f t="shared" si="231"/>
        <v>0</v>
      </c>
      <c r="AU772" s="16">
        <f t="shared" si="231"/>
        <v>0</v>
      </c>
      <c r="AV772" s="16">
        <f t="shared" si="231"/>
        <v>0</v>
      </c>
      <c r="AW772" s="16">
        <f t="shared" si="231"/>
        <v>0</v>
      </c>
      <c r="AX772" s="16">
        <f t="shared" si="231"/>
        <v>0</v>
      </c>
      <c r="AY772" s="16">
        <f t="shared" si="231"/>
        <v>0</v>
      </c>
      <c r="AZ772" s="16">
        <f t="shared" si="231"/>
        <v>0</v>
      </c>
      <c r="BA772" s="16">
        <f t="shared" si="231"/>
        <v>0</v>
      </c>
      <c r="BB772" s="16">
        <f t="shared" si="231"/>
        <v>0</v>
      </c>
      <c r="BC772" s="16">
        <f t="shared" si="231"/>
        <v>0</v>
      </c>
      <c r="BD772" s="16">
        <f t="shared" si="231"/>
        <v>0</v>
      </c>
      <c r="BE772" s="16">
        <f t="shared" si="231"/>
        <v>0</v>
      </c>
      <c r="BF772" s="16">
        <f t="shared" si="231"/>
        <v>0</v>
      </c>
    </row>
    <row r="773" spans="4:36">
      <c r="D773" s="16" t="s">
        <v>860</v>
      </c>
      <c r="E773" s="16">
        <v>0</v>
      </c>
      <c r="F773" s="16">
        <v>0</v>
      </c>
      <c r="G773" s="16">
        <v>0</v>
      </c>
      <c r="H773" s="16">
        <v>0</v>
      </c>
      <c r="I773" s="16">
        <v>0</v>
      </c>
      <c r="J773" s="16">
        <v>0</v>
      </c>
      <c r="K773" s="16">
        <v>0</v>
      </c>
      <c r="L773" s="16">
        <v>0</v>
      </c>
      <c r="M773" s="16">
        <v>0</v>
      </c>
      <c r="N773" s="16">
        <v>0</v>
      </c>
      <c r="O773" s="16">
        <v>0</v>
      </c>
      <c r="P773" s="16">
        <v>0</v>
      </c>
      <c r="Q773" s="16">
        <v>0</v>
      </c>
      <c r="R773" s="16">
        <v>0</v>
      </c>
      <c r="S773" s="16">
        <v>0</v>
      </c>
      <c r="T773" s="16">
        <v>0</v>
      </c>
      <c r="U773" s="16">
        <v>0</v>
      </c>
      <c r="V773" s="16">
        <v>0</v>
      </c>
      <c r="W773" s="16">
        <v>0</v>
      </c>
      <c r="X773" s="16">
        <v>0</v>
      </c>
      <c r="Y773" s="16">
        <v>0</v>
      </c>
      <c r="Z773" s="16">
        <v>0</v>
      </c>
      <c r="AE773" s="103">
        <f t="shared" si="221"/>
        <v>0</v>
      </c>
      <c r="AF773" s="103">
        <f t="shared" si="222"/>
        <v>0</v>
      </c>
      <c r="AG773" s="103">
        <f t="shared" si="223"/>
        <v>0</v>
      </c>
      <c r="AH773" s="103">
        <f t="shared" si="224"/>
        <v>0</v>
      </c>
      <c r="AI773" s="103">
        <f t="shared" si="225"/>
        <v>0</v>
      </c>
      <c r="AJ773" s="103">
        <f t="shared" si="226"/>
        <v>0</v>
      </c>
    </row>
    <row r="774" spans="4:36">
      <c r="D774" s="16" t="s">
        <v>861</v>
      </c>
      <c r="E774" s="16">
        <v>0</v>
      </c>
      <c r="F774" s="16">
        <v>0</v>
      </c>
      <c r="G774" s="16">
        <v>0</v>
      </c>
      <c r="H774" s="16">
        <v>0</v>
      </c>
      <c r="I774" s="16">
        <v>0</v>
      </c>
      <c r="J774" s="16">
        <v>0</v>
      </c>
      <c r="K774" s="16">
        <v>0</v>
      </c>
      <c r="L774" s="16">
        <v>0</v>
      </c>
      <c r="M774" s="16">
        <v>0</v>
      </c>
      <c r="N774" s="16">
        <v>0</v>
      </c>
      <c r="O774" s="16">
        <v>0</v>
      </c>
      <c r="P774" s="16">
        <v>0</v>
      </c>
      <c r="Q774" s="16">
        <v>0</v>
      </c>
      <c r="R774" s="16">
        <v>0</v>
      </c>
      <c r="S774" s="16">
        <v>0</v>
      </c>
      <c r="T774" s="16">
        <v>0</v>
      </c>
      <c r="U774" s="16">
        <v>0</v>
      </c>
      <c r="V774" s="16">
        <v>0</v>
      </c>
      <c r="W774" s="16">
        <v>0</v>
      </c>
      <c r="X774" s="16">
        <v>0</v>
      </c>
      <c r="Y774" s="16">
        <v>0</v>
      </c>
      <c r="Z774" s="16">
        <v>0</v>
      </c>
      <c r="AE774" s="103">
        <f t="shared" si="221"/>
        <v>0</v>
      </c>
      <c r="AF774" s="103">
        <f t="shared" si="222"/>
        <v>0</v>
      </c>
      <c r="AG774" s="103">
        <f t="shared" si="223"/>
        <v>0</v>
      </c>
      <c r="AH774" s="103">
        <f t="shared" si="224"/>
        <v>0</v>
      </c>
      <c r="AI774" s="103">
        <f t="shared" si="225"/>
        <v>0</v>
      </c>
      <c r="AJ774" s="103">
        <f t="shared" si="226"/>
        <v>0</v>
      </c>
    </row>
    <row r="775" spans="4:36">
      <c r="D775" s="16" t="s">
        <v>862</v>
      </c>
      <c r="E775" s="16">
        <v>0</v>
      </c>
      <c r="F775" s="16">
        <v>0</v>
      </c>
      <c r="G775" s="16">
        <v>0</v>
      </c>
      <c r="H775" s="16">
        <v>0</v>
      </c>
      <c r="I775" s="16">
        <v>0</v>
      </c>
      <c r="J775" s="16">
        <v>0</v>
      </c>
      <c r="K775" s="16">
        <v>0</v>
      </c>
      <c r="L775" s="16">
        <v>0</v>
      </c>
      <c r="M775" s="16">
        <v>0</v>
      </c>
      <c r="N775" s="16">
        <v>0</v>
      </c>
      <c r="O775" s="16">
        <v>0</v>
      </c>
      <c r="P775" s="16">
        <v>0</v>
      </c>
      <c r="Q775" s="16">
        <v>0</v>
      </c>
      <c r="R775" s="16">
        <v>0</v>
      </c>
      <c r="S775" s="16">
        <v>0</v>
      </c>
      <c r="T775" s="16">
        <v>0</v>
      </c>
      <c r="U775" s="16">
        <v>0</v>
      </c>
      <c r="V775" s="16">
        <v>0</v>
      </c>
      <c r="W775" s="16">
        <v>0</v>
      </c>
      <c r="X775" s="16">
        <v>0</v>
      </c>
      <c r="Y775" s="16">
        <v>0</v>
      </c>
      <c r="Z775" s="16">
        <v>0</v>
      </c>
      <c r="AE775" s="103">
        <f t="shared" si="221"/>
        <v>0</v>
      </c>
      <c r="AF775" s="103">
        <f t="shared" si="222"/>
        <v>0</v>
      </c>
      <c r="AG775" s="103">
        <f t="shared" si="223"/>
        <v>0</v>
      </c>
      <c r="AH775" s="103">
        <f t="shared" si="224"/>
        <v>0</v>
      </c>
      <c r="AI775" s="103">
        <f t="shared" si="225"/>
        <v>0</v>
      </c>
      <c r="AJ775" s="103">
        <f t="shared" si="226"/>
        <v>0</v>
      </c>
    </row>
    <row r="776" spans="4:36">
      <c r="D776" s="16" t="s">
        <v>863</v>
      </c>
      <c r="E776" s="16">
        <v>0</v>
      </c>
      <c r="F776" s="16">
        <v>0</v>
      </c>
      <c r="G776" s="16">
        <v>0</v>
      </c>
      <c r="H776" s="16">
        <v>0</v>
      </c>
      <c r="I776" s="16">
        <v>0</v>
      </c>
      <c r="J776" s="16">
        <v>0</v>
      </c>
      <c r="K776" s="16">
        <v>0</v>
      </c>
      <c r="L776" s="16">
        <v>0</v>
      </c>
      <c r="M776" s="16">
        <v>0</v>
      </c>
      <c r="N776" s="16">
        <v>0</v>
      </c>
      <c r="O776" s="16">
        <v>0</v>
      </c>
      <c r="P776" s="16">
        <v>0</v>
      </c>
      <c r="Q776" s="16">
        <v>0</v>
      </c>
      <c r="R776" s="16">
        <v>0</v>
      </c>
      <c r="S776" s="16">
        <v>0</v>
      </c>
      <c r="T776" s="16">
        <v>0</v>
      </c>
      <c r="U776" s="16">
        <v>0</v>
      </c>
      <c r="V776" s="16">
        <v>0</v>
      </c>
      <c r="W776" s="16">
        <v>0</v>
      </c>
      <c r="X776" s="16">
        <v>0</v>
      </c>
      <c r="Y776" s="16">
        <v>0</v>
      </c>
      <c r="Z776" s="16">
        <v>0</v>
      </c>
      <c r="AE776" s="103">
        <f t="shared" si="221"/>
        <v>0</v>
      </c>
      <c r="AF776" s="103">
        <f t="shared" si="222"/>
        <v>0</v>
      </c>
      <c r="AG776" s="103">
        <f t="shared" si="223"/>
        <v>0</v>
      </c>
      <c r="AH776" s="103">
        <f t="shared" si="224"/>
        <v>0</v>
      </c>
      <c r="AI776" s="103">
        <f t="shared" si="225"/>
        <v>0</v>
      </c>
      <c r="AJ776" s="103">
        <f t="shared" si="226"/>
        <v>0</v>
      </c>
    </row>
    <row r="777" spans="4:36">
      <c r="D777" s="16" t="s">
        <v>864</v>
      </c>
      <c r="E777" s="16">
        <v>396.5316</v>
      </c>
      <c r="F777" s="16">
        <v>36.6452</v>
      </c>
      <c r="G777" s="16">
        <v>36.6452</v>
      </c>
      <c r="H777" s="16">
        <v>0</v>
      </c>
      <c r="I777" s="16">
        <v>2.5189</v>
      </c>
      <c r="J777" s="16">
        <v>0</v>
      </c>
      <c r="K777" s="16">
        <v>0</v>
      </c>
      <c r="L777" s="16">
        <v>0</v>
      </c>
      <c r="M777" s="16">
        <v>0</v>
      </c>
      <c r="N777" s="16">
        <v>354.9122</v>
      </c>
      <c r="O777" s="16">
        <v>354.9122</v>
      </c>
      <c r="P777" s="16">
        <v>0</v>
      </c>
      <c r="Q777" s="16">
        <v>0</v>
      </c>
      <c r="R777" s="16">
        <v>2.4553</v>
      </c>
      <c r="S777" s="16">
        <v>1.6758</v>
      </c>
      <c r="T777" s="16">
        <v>0</v>
      </c>
      <c r="U777" s="16">
        <v>0.7795</v>
      </c>
      <c r="V777" s="16">
        <v>0</v>
      </c>
      <c r="W777" s="16">
        <v>0</v>
      </c>
      <c r="X777" s="16">
        <v>0</v>
      </c>
      <c r="Y777" s="16">
        <v>0</v>
      </c>
      <c r="Z777" s="16">
        <v>0</v>
      </c>
      <c r="AE777" s="103">
        <f t="shared" si="221"/>
        <v>7.94919685631612e-14</v>
      </c>
      <c r="AF777" s="103">
        <f t="shared" si="222"/>
        <v>0</v>
      </c>
      <c r="AG777" s="103">
        <f t="shared" si="223"/>
        <v>0</v>
      </c>
      <c r="AH777" s="103">
        <f t="shared" si="224"/>
        <v>0</v>
      </c>
      <c r="AI777" s="103">
        <f t="shared" si="225"/>
        <v>0</v>
      </c>
      <c r="AJ777" s="103">
        <f t="shared" si="226"/>
        <v>0</v>
      </c>
    </row>
    <row r="778" spans="3:58">
      <c r="C778" s="16" t="s">
        <v>867</v>
      </c>
      <c r="D778" s="16" t="s">
        <v>88</v>
      </c>
      <c r="E778" s="16">
        <v>16970.4413</v>
      </c>
      <c r="F778" s="16">
        <v>15321.8455</v>
      </c>
      <c r="G778" s="16">
        <v>15321.8455</v>
      </c>
      <c r="H778" s="16">
        <v>0</v>
      </c>
      <c r="I778" s="16">
        <v>9.3359</v>
      </c>
      <c r="J778" s="16">
        <v>7.3278</v>
      </c>
      <c r="K778" s="16">
        <v>4.6905</v>
      </c>
      <c r="L778" s="16">
        <v>2.6373</v>
      </c>
      <c r="M778" s="16">
        <v>0</v>
      </c>
      <c r="N778" s="16">
        <v>835.511499999999</v>
      </c>
      <c r="O778" s="16">
        <v>835.511499999999</v>
      </c>
      <c r="P778" s="16">
        <v>0</v>
      </c>
      <c r="Q778" s="16">
        <v>32.1649</v>
      </c>
      <c r="R778" s="16">
        <v>537.3986</v>
      </c>
      <c r="S778" s="16">
        <v>210.7405</v>
      </c>
      <c r="T778" s="16">
        <v>0</v>
      </c>
      <c r="U778" s="16">
        <v>326.6581</v>
      </c>
      <c r="V778" s="16">
        <v>226.8571</v>
      </c>
      <c r="W778" s="16">
        <v>0.1389</v>
      </c>
      <c r="X778" s="16">
        <v>0</v>
      </c>
      <c r="Y778" s="16">
        <v>226.7182</v>
      </c>
      <c r="Z778" s="16">
        <v>0</v>
      </c>
      <c r="AE778" s="103">
        <f t="shared" si="221"/>
        <v>0</v>
      </c>
      <c r="AF778" s="103">
        <f t="shared" si="222"/>
        <v>0</v>
      </c>
      <c r="AG778" s="103">
        <f t="shared" si="223"/>
        <v>0</v>
      </c>
      <c r="AH778" s="103">
        <f t="shared" si="224"/>
        <v>0</v>
      </c>
      <c r="AI778" s="103">
        <f t="shared" si="225"/>
        <v>0</v>
      </c>
      <c r="AJ778" s="103">
        <f t="shared" si="226"/>
        <v>0</v>
      </c>
      <c r="AK778" s="16">
        <f t="shared" ref="AK778:BF778" si="232">E778-SUM(E779:E783)</f>
        <v>0</v>
      </c>
      <c r="AL778" s="16">
        <f t="shared" si="232"/>
        <v>0</v>
      </c>
      <c r="AM778" s="16">
        <f t="shared" si="232"/>
        <v>0</v>
      </c>
      <c r="AN778" s="16">
        <f t="shared" si="232"/>
        <v>0</v>
      </c>
      <c r="AO778" s="16">
        <f t="shared" si="232"/>
        <v>0</v>
      </c>
      <c r="AP778" s="16">
        <f t="shared" si="232"/>
        <v>0</v>
      </c>
      <c r="AQ778" s="16">
        <f t="shared" si="232"/>
        <v>0</v>
      </c>
      <c r="AR778" s="16">
        <f t="shared" si="232"/>
        <v>0</v>
      </c>
      <c r="AS778" s="16">
        <f t="shared" si="232"/>
        <v>0</v>
      </c>
      <c r="AT778" s="16">
        <f t="shared" si="232"/>
        <v>0</v>
      </c>
      <c r="AU778" s="16">
        <f t="shared" si="232"/>
        <v>0</v>
      </c>
      <c r="AV778" s="16">
        <f t="shared" si="232"/>
        <v>0</v>
      </c>
      <c r="AW778" s="16">
        <f t="shared" si="232"/>
        <v>0</v>
      </c>
      <c r="AX778" s="16">
        <f t="shared" si="232"/>
        <v>0</v>
      </c>
      <c r="AY778" s="16">
        <f t="shared" si="232"/>
        <v>0</v>
      </c>
      <c r="AZ778" s="16">
        <f t="shared" si="232"/>
        <v>0</v>
      </c>
      <c r="BA778" s="16">
        <f t="shared" si="232"/>
        <v>0</v>
      </c>
      <c r="BB778" s="16">
        <f t="shared" si="232"/>
        <v>0</v>
      </c>
      <c r="BC778" s="16">
        <f t="shared" si="232"/>
        <v>0</v>
      </c>
      <c r="BD778" s="16">
        <f t="shared" si="232"/>
        <v>0</v>
      </c>
      <c r="BE778" s="16">
        <f t="shared" si="232"/>
        <v>0</v>
      </c>
      <c r="BF778" s="16">
        <f t="shared" si="232"/>
        <v>0</v>
      </c>
    </row>
    <row r="779" spans="4:36">
      <c r="D779" s="16" t="s">
        <v>860</v>
      </c>
      <c r="E779" s="16">
        <v>0</v>
      </c>
      <c r="F779" s="16">
        <v>0</v>
      </c>
      <c r="G779" s="16">
        <v>0</v>
      </c>
      <c r="H779" s="16">
        <v>0</v>
      </c>
      <c r="I779" s="16">
        <v>0</v>
      </c>
      <c r="J779" s="16">
        <v>0</v>
      </c>
      <c r="K779" s="16">
        <v>0</v>
      </c>
      <c r="L779" s="16">
        <v>0</v>
      </c>
      <c r="M779" s="16">
        <v>0</v>
      </c>
      <c r="N779" s="16">
        <v>0</v>
      </c>
      <c r="O779" s="16">
        <v>0</v>
      </c>
      <c r="P779" s="16">
        <v>0</v>
      </c>
      <c r="Q779" s="16">
        <v>0</v>
      </c>
      <c r="R779" s="16">
        <v>0</v>
      </c>
      <c r="S779" s="16">
        <v>0</v>
      </c>
      <c r="T779" s="16">
        <v>0</v>
      </c>
      <c r="U779" s="16">
        <v>0</v>
      </c>
      <c r="V779" s="16">
        <v>0</v>
      </c>
      <c r="W779" s="16">
        <v>0</v>
      </c>
      <c r="X779" s="16">
        <v>0</v>
      </c>
      <c r="Y779" s="16">
        <v>0</v>
      </c>
      <c r="Z779" s="16">
        <v>0</v>
      </c>
      <c r="AE779" s="103">
        <f t="shared" si="221"/>
        <v>0</v>
      </c>
      <c r="AF779" s="103">
        <f t="shared" si="222"/>
        <v>0</v>
      </c>
      <c r="AG779" s="103">
        <f t="shared" si="223"/>
        <v>0</v>
      </c>
      <c r="AH779" s="103">
        <f t="shared" si="224"/>
        <v>0</v>
      </c>
      <c r="AI779" s="103">
        <f t="shared" si="225"/>
        <v>0</v>
      </c>
      <c r="AJ779" s="103">
        <f t="shared" si="226"/>
        <v>0</v>
      </c>
    </row>
    <row r="780" spans="4:36">
      <c r="D780" s="16" t="s">
        <v>861</v>
      </c>
      <c r="E780" s="16">
        <v>0</v>
      </c>
      <c r="F780" s="16">
        <v>0</v>
      </c>
      <c r="G780" s="16">
        <v>0</v>
      </c>
      <c r="H780" s="16">
        <v>0</v>
      </c>
      <c r="I780" s="16">
        <v>0</v>
      </c>
      <c r="J780" s="16">
        <v>0</v>
      </c>
      <c r="K780" s="16">
        <v>0</v>
      </c>
      <c r="L780" s="16">
        <v>0</v>
      </c>
      <c r="M780" s="16">
        <v>0</v>
      </c>
      <c r="N780" s="16">
        <v>0</v>
      </c>
      <c r="O780" s="16">
        <v>0</v>
      </c>
      <c r="P780" s="16">
        <v>0</v>
      </c>
      <c r="Q780" s="16">
        <v>0</v>
      </c>
      <c r="R780" s="16">
        <v>0</v>
      </c>
      <c r="S780" s="16">
        <v>0</v>
      </c>
      <c r="T780" s="16">
        <v>0</v>
      </c>
      <c r="U780" s="16">
        <v>0</v>
      </c>
      <c r="V780" s="16">
        <v>0</v>
      </c>
      <c r="W780" s="16">
        <v>0</v>
      </c>
      <c r="X780" s="16">
        <v>0</v>
      </c>
      <c r="Y780" s="16">
        <v>0</v>
      </c>
      <c r="Z780" s="16">
        <v>0</v>
      </c>
      <c r="AE780" s="103">
        <f t="shared" si="221"/>
        <v>0</v>
      </c>
      <c r="AF780" s="103">
        <f t="shared" si="222"/>
        <v>0</v>
      </c>
      <c r="AG780" s="103">
        <f t="shared" si="223"/>
        <v>0</v>
      </c>
      <c r="AH780" s="103">
        <f t="shared" si="224"/>
        <v>0</v>
      </c>
      <c r="AI780" s="103">
        <f t="shared" si="225"/>
        <v>0</v>
      </c>
      <c r="AJ780" s="103">
        <f t="shared" si="226"/>
        <v>0</v>
      </c>
    </row>
    <row r="781" spans="4:36">
      <c r="D781" s="16" t="s">
        <v>862</v>
      </c>
      <c r="E781" s="16">
        <v>0</v>
      </c>
      <c r="F781" s="16">
        <v>0</v>
      </c>
      <c r="G781" s="16">
        <v>0</v>
      </c>
      <c r="H781" s="16">
        <v>0</v>
      </c>
      <c r="I781" s="16">
        <v>0</v>
      </c>
      <c r="J781" s="16">
        <v>0</v>
      </c>
      <c r="K781" s="16">
        <v>0</v>
      </c>
      <c r="L781" s="16">
        <v>0</v>
      </c>
      <c r="M781" s="16">
        <v>0</v>
      </c>
      <c r="N781" s="16">
        <v>0</v>
      </c>
      <c r="O781" s="16">
        <v>0</v>
      </c>
      <c r="P781" s="16">
        <v>0</v>
      </c>
      <c r="Q781" s="16">
        <v>0</v>
      </c>
      <c r="R781" s="16">
        <v>0</v>
      </c>
      <c r="S781" s="16">
        <v>0</v>
      </c>
      <c r="T781" s="16">
        <v>0</v>
      </c>
      <c r="U781" s="16">
        <v>0</v>
      </c>
      <c r="V781" s="16">
        <v>0</v>
      </c>
      <c r="W781" s="16">
        <v>0</v>
      </c>
      <c r="X781" s="16">
        <v>0</v>
      </c>
      <c r="Y781" s="16">
        <v>0</v>
      </c>
      <c r="Z781" s="16">
        <v>0</v>
      </c>
      <c r="AE781" s="103">
        <f t="shared" si="221"/>
        <v>0</v>
      </c>
      <c r="AF781" s="103">
        <f t="shared" si="222"/>
        <v>0</v>
      </c>
      <c r="AG781" s="103">
        <f t="shared" si="223"/>
        <v>0</v>
      </c>
      <c r="AH781" s="103">
        <f t="shared" si="224"/>
        <v>0</v>
      </c>
      <c r="AI781" s="103">
        <f t="shared" si="225"/>
        <v>0</v>
      </c>
      <c r="AJ781" s="103">
        <f t="shared" si="226"/>
        <v>0</v>
      </c>
    </row>
    <row r="782" spans="4:36">
      <c r="D782" s="16" t="s">
        <v>863</v>
      </c>
      <c r="E782" s="16">
        <v>0</v>
      </c>
      <c r="F782" s="16">
        <v>0</v>
      </c>
      <c r="G782" s="16">
        <v>0</v>
      </c>
      <c r="H782" s="16">
        <v>0</v>
      </c>
      <c r="I782" s="16">
        <v>0</v>
      </c>
      <c r="J782" s="16">
        <v>0</v>
      </c>
      <c r="K782" s="16">
        <v>0</v>
      </c>
      <c r="L782" s="16">
        <v>0</v>
      </c>
      <c r="M782" s="16">
        <v>0</v>
      </c>
      <c r="N782" s="16">
        <v>0</v>
      </c>
      <c r="O782" s="16">
        <v>0</v>
      </c>
      <c r="P782" s="16">
        <v>0</v>
      </c>
      <c r="Q782" s="16">
        <v>0</v>
      </c>
      <c r="R782" s="16">
        <v>0</v>
      </c>
      <c r="S782" s="16">
        <v>0</v>
      </c>
      <c r="T782" s="16">
        <v>0</v>
      </c>
      <c r="U782" s="16">
        <v>0</v>
      </c>
      <c r="V782" s="16">
        <v>0</v>
      </c>
      <c r="W782" s="16">
        <v>0</v>
      </c>
      <c r="X782" s="16">
        <v>0</v>
      </c>
      <c r="Y782" s="16">
        <v>0</v>
      </c>
      <c r="Z782" s="16">
        <v>0</v>
      </c>
      <c r="AE782" s="103">
        <f t="shared" si="221"/>
        <v>0</v>
      </c>
      <c r="AF782" s="103">
        <f t="shared" si="222"/>
        <v>0</v>
      </c>
      <c r="AG782" s="103">
        <f t="shared" si="223"/>
        <v>0</v>
      </c>
      <c r="AH782" s="103">
        <f t="shared" si="224"/>
        <v>0</v>
      </c>
      <c r="AI782" s="103">
        <f t="shared" si="225"/>
        <v>0</v>
      </c>
      <c r="AJ782" s="103">
        <f t="shared" si="226"/>
        <v>0</v>
      </c>
    </row>
    <row r="783" spans="4:36">
      <c r="D783" s="16" t="s">
        <v>864</v>
      </c>
      <c r="E783" s="16">
        <v>16970.4413</v>
      </c>
      <c r="F783" s="16">
        <v>15321.8455</v>
      </c>
      <c r="G783" s="16">
        <v>15321.8455</v>
      </c>
      <c r="H783" s="16">
        <v>0</v>
      </c>
      <c r="I783" s="16">
        <v>9.3359</v>
      </c>
      <c r="J783" s="16">
        <v>7.3278</v>
      </c>
      <c r="K783" s="16">
        <v>4.6905</v>
      </c>
      <c r="L783" s="16">
        <v>2.6373</v>
      </c>
      <c r="M783" s="16">
        <v>0</v>
      </c>
      <c r="N783" s="16">
        <v>835.511499999999</v>
      </c>
      <c r="O783" s="16">
        <v>835.511499999999</v>
      </c>
      <c r="P783" s="16">
        <v>0</v>
      </c>
      <c r="Q783" s="16">
        <v>32.1649</v>
      </c>
      <c r="R783" s="16">
        <v>537.3986</v>
      </c>
      <c r="S783" s="16">
        <v>210.7405</v>
      </c>
      <c r="T783" s="16">
        <v>0</v>
      </c>
      <c r="U783" s="16">
        <v>326.6581</v>
      </c>
      <c r="V783" s="16">
        <v>226.8571</v>
      </c>
      <c r="W783" s="16">
        <v>0.1389</v>
      </c>
      <c r="X783" s="16">
        <v>0</v>
      </c>
      <c r="Y783" s="16">
        <v>226.7182</v>
      </c>
      <c r="Z783" s="16">
        <v>0</v>
      </c>
      <c r="AE783" s="103">
        <f t="shared" si="221"/>
        <v>0</v>
      </c>
      <c r="AF783" s="103">
        <f t="shared" si="222"/>
        <v>0</v>
      </c>
      <c r="AG783" s="103">
        <f t="shared" si="223"/>
        <v>0</v>
      </c>
      <c r="AH783" s="103">
        <f t="shared" si="224"/>
        <v>0</v>
      </c>
      <c r="AI783" s="103">
        <f t="shared" si="225"/>
        <v>0</v>
      </c>
      <c r="AJ783" s="103">
        <f t="shared" si="226"/>
        <v>0</v>
      </c>
    </row>
    <row r="784" spans="3:58">
      <c r="C784" s="16" t="s">
        <v>368</v>
      </c>
      <c r="D784" s="16" t="s">
        <v>88</v>
      </c>
      <c r="E784" s="16">
        <v>0</v>
      </c>
      <c r="F784" s="16">
        <v>0</v>
      </c>
      <c r="G784" s="16">
        <v>0</v>
      </c>
      <c r="H784" s="16">
        <v>0</v>
      </c>
      <c r="I784" s="16">
        <v>0</v>
      </c>
      <c r="J784" s="16">
        <v>0</v>
      </c>
      <c r="K784" s="16">
        <v>0</v>
      </c>
      <c r="L784" s="16">
        <v>0</v>
      </c>
      <c r="M784" s="16">
        <v>0</v>
      </c>
      <c r="N784" s="16">
        <v>0</v>
      </c>
      <c r="O784" s="16">
        <v>0</v>
      </c>
      <c r="P784" s="16">
        <v>0</v>
      </c>
      <c r="Q784" s="16">
        <v>0</v>
      </c>
      <c r="R784" s="16">
        <v>0</v>
      </c>
      <c r="S784" s="16">
        <v>0</v>
      </c>
      <c r="T784" s="16">
        <v>0</v>
      </c>
      <c r="U784" s="16">
        <v>0</v>
      </c>
      <c r="V784" s="16">
        <v>0</v>
      </c>
      <c r="W784" s="16">
        <v>0</v>
      </c>
      <c r="X784" s="16">
        <v>0</v>
      </c>
      <c r="Y784" s="16">
        <v>0</v>
      </c>
      <c r="Z784" s="16">
        <v>0</v>
      </c>
      <c r="AE784" s="103">
        <f t="shared" si="221"/>
        <v>0</v>
      </c>
      <c r="AF784" s="103">
        <f t="shared" si="222"/>
        <v>0</v>
      </c>
      <c r="AG784" s="103">
        <f t="shared" si="223"/>
        <v>0</v>
      </c>
      <c r="AH784" s="103">
        <f t="shared" si="224"/>
        <v>0</v>
      </c>
      <c r="AI784" s="103">
        <f t="shared" si="225"/>
        <v>0</v>
      </c>
      <c r="AJ784" s="103">
        <f t="shared" si="226"/>
        <v>0</v>
      </c>
      <c r="AK784" s="16">
        <f t="shared" ref="AK784:BF784" si="233">E784-SUM(E785:E789)</f>
        <v>0</v>
      </c>
      <c r="AL784" s="16">
        <f t="shared" si="233"/>
        <v>0</v>
      </c>
      <c r="AM784" s="16">
        <f t="shared" si="233"/>
        <v>0</v>
      </c>
      <c r="AN784" s="16">
        <f t="shared" si="233"/>
        <v>0</v>
      </c>
      <c r="AO784" s="16">
        <f t="shared" si="233"/>
        <v>0</v>
      </c>
      <c r="AP784" s="16">
        <f t="shared" si="233"/>
        <v>0</v>
      </c>
      <c r="AQ784" s="16">
        <f t="shared" si="233"/>
        <v>0</v>
      </c>
      <c r="AR784" s="16">
        <f t="shared" si="233"/>
        <v>0</v>
      </c>
      <c r="AS784" s="16">
        <f t="shared" si="233"/>
        <v>0</v>
      </c>
      <c r="AT784" s="16">
        <f t="shared" si="233"/>
        <v>0</v>
      </c>
      <c r="AU784" s="16">
        <f t="shared" si="233"/>
        <v>0</v>
      </c>
      <c r="AV784" s="16">
        <f t="shared" si="233"/>
        <v>0</v>
      </c>
      <c r="AW784" s="16">
        <f t="shared" si="233"/>
        <v>0</v>
      </c>
      <c r="AX784" s="16">
        <f t="shared" si="233"/>
        <v>0</v>
      </c>
      <c r="AY784" s="16">
        <f t="shared" si="233"/>
        <v>0</v>
      </c>
      <c r="AZ784" s="16">
        <f t="shared" si="233"/>
        <v>0</v>
      </c>
      <c r="BA784" s="16">
        <f t="shared" si="233"/>
        <v>0</v>
      </c>
      <c r="BB784" s="16">
        <f t="shared" si="233"/>
        <v>0</v>
      </c>
      <c r="BC784" s="16">
        <f t="shared" si="233"/>
        <v>0</v>
      </c>
      <c r="BD784" s="16">
        <f t="shared" si="233"/>
        <v>0</v>
      </c>
      <c r="BE784" s="16">
        <f t="shared" si="233"/>
        <v>0</v>
      </c>
      <c r="BF784" s="16">
        <f t="shared" si="233"/>
        <v>0</v>
      </c>
    </row>
    <row r="785" spans="4:36">
      <c r="D785" s="16" t="s">
        <v>860</v>
      </c>
      <c r="E785" s="16">
        <v>0</v>
      </c>
      <c r="F785" s="16">
        <v>0</v>
      </c>
      <c r="G785" s="16">
        <v>0</v>
      </c>
      <c r="H785" s="16">
        <v>0</v>
      </c>
      <c r="I785" s="16">
        <v>0</v>
      </c>
      <c r="J785" s="16">
        <v>0</v>
      </c>
      <c r="K785" s="16">
        <v>0</v>
      </c>
      <c r="L785" s="16">
        <v>0</v>
      </c>
      <c r="M785" s="16">
        <v>0</v>
      </c>
      <c r="N785" s="16">
        <v>0</v>
      </c>
      <c r="O785" s="16">
        <v>0</v>
      </c>
      <c r="P785" s="16">
        <v>0</v>
      </c>
      <c r="Q785" s="16">
        <v>0</v>
      </c>
      <c r="R785" s="16">
        <v>0</v>
      </c>
      <c r="S785" s="16">
        <v>0</v>
      </c>
      <c r="T785" s="16">
        <v>0</v>
      </c>
      <c r="U785" s="16">
        <v>0</v>
      </c>
      <c r="V785" s="16">
        <v>0</v>
      </c>
      <c r="W785" s="16">
        <v>0</v>
      </c>
      <c r="X785" s="16">
        <v>0</v>
      </c>
      <c r="Y785" s="16">
        <v>0</v>
      </c>
      <c r="Z785" s="16">
        <v>0</v>
      </c>
      <c r="AE785" s="103">
        <f t="shared" si="221"/>
        <v>0</v>
      </c>
      <c r="AF785" s="103">
        <f t="shared" si="222"/>
        <v>0</v>
      </c>
      <c r="AG785" s="103">
        <f t="shared" si="223"/>
        <v>0</v>
      </c>
      <c r="AH785" s="103">
        <f t="shared" si="224"/>
        <v>0</v>
      </c>
      <c r="AI785" s="103">
        <f t="shared" si="225"/>
        <v>0</v>
      </c>
      <c r="AJ785" s="103">
        <f t="shared" si="226"/>
        <v>0</v>
      </c>
    </row>
    <row r="786" spans="4:36">
      <c r="D786" s="16" t="s">
        <v>861</v>
      </c>
      <c r="E786" s="16">
        <v>0</v>
      </c>
      <c r="F786" s="16">
        <v>0</v>
      </c>
      <c r="G786" s="16">
        <v>0</v>
      </c>
      <c r="H786" s="16">
        <v>0</v>
      </c>
      <c r="I786" s="16">
        <v>0</v>
      </c>
      <c r="J786" s="16">
        <v>0</v>
      </c>
      <c r="K786" s="16">
        <v>0</v>
      </c>
      <c r="L786" s="16">
        <v>0</v>
      </c>
      <c r="M786" s="16">
        <v>0</v>
      </c>
      <c r="N786" s="16">
        <v>0</v>
      </c>
      <c r="O786" s="16">
        <v>0</v>
      </c>
      <c r="P786" s="16">
        <v>0</v>
      </c>
      <c r="Q786" s="16">
        <v>0</v>
      </c>
      <c r="R786" s="16">
        <v>0</v>
      </c>
      <c r="S786" s="16">
        <v>0</v>
      </c>
      <c r="T786" s="16">
        <v>0</v>
      </c>
      <c r="U786" s="16">
        <v>0</v>
      </c>
      <c r="V786" s="16">
        <v>0</v>
      </c>
      <c r="W786" s="16">
        <v>0</v>
      </c>
      <c r="X786" s="16">
        <v>0</v>
      </c>
      <c r="Y786" s="16">
        <v>0</v>
      </c>
      <c r="Z786" s="16">
        <v>0</v>
      </c>
      <c r="AE786" s="103">
        <f t="shared" si="221"/>
        <v>0</v>
      </c>
      <c r="AF786" s="103">
        <f t="shared" si="222"/>
        <v>0</v>
      </c>
      <c r="AG786" s="103">
        <f t="shared" si="223"/>
        <v>0</v>
      </c>
      <c r="AH786" s="103">
        <f t="shared" si="224"/>
        <v>0</v>
      </c>
      <c r="AI786" s="103">
        <f t="shared" si="225"/>
        <v>0</v>
      </c>
      <c r="AJ786" s="103">
        <f t="shared" si="226"/>
        <v>0</v>
      </c>
    </row>
    <row r="787" spans="4:36">
      <c r="D787" s="16" t="s">
        <v>862</v>
      </c>
      <c r="E787" s="16">
        <v>0</v>
      </c>
      <c r="F787" s="16">
        <v>0</v>
      </c>
      <c r="G787" s="16">
        <v>0</v>
      </c>
      <c r="H787" s="16">
        <v>0</v>
      </c>
      <c r="I787" s="16">
        <v>0</v>
      </c>
      <c r="J787" s="16">
        <v>0</v>
      </c>
      <c r="K787" s="16">
        <v>0</v>
      </c>
      <c r="L787" s="16">
        <v>0</v>
      </c>
      <c r="M787" s="16">
        <v>0</v>
      </c>
      <c r="N787" s="16">
        <v>0</v>
      </c>
      <c r="O787" s="16">
        <v>0</v>
      </c>
      <c r="P787" s="16">
        <v>0</v>
      </c>
      <c r="Q787" s="16">
        <v>0</v>
      </c>
      <c r="R787" s="16">
        <v>0</v>
      </c>
      <c r="S787" s="16">
        <v>0</v>
      </c>
      <c r="T787" s="16">
        <v>0</v>
      </c>
      <c r="U787" s="16">
        <v>0</v>
      </c>
      <c r="V787" s="16">
        <v>0</v>
      </c>
      <c r="W787" s="16">
        <v>0</v>
      </c>
      <c r="X787" s="16">
        <v>0</v>
      </c>
      <c r="Y787" s="16">
        <v>0</v>
      </c>
      <c r="Z787" s="16">
        <v>0</v>
      </c>
      <c r="AE787" s="103">
        <f t="shared" si="221"/>
        <v>0</v>
      </c>
      <c r="AF787" s="103">
        <f t="shared" si="222"/>
        <v>0</v>
      </c>
      <c r="AG787" s="103">
        <f t="shared" si="223"/>
        <v>0</v>
      </c>
      <c r="AH787" s="103">
        <f t="shared" si="224"/>
        <v>0</v>
      </c>
      <c r="AI787" s="103">
        <f t="shared" si="225"/>
        <v>0</v>
      </c>
      <c r="AJ787" s="103">
        <f t="shared" si="226"/>
        <v>0</v>
      </c>
    </row>
    <row r="788" spans="4:36">
      <c r="D788" s="16" t="s">
        <v>863</v>
      </c>
      <c r="E788" s="16">
        <v>0</v>
      </c>
      <c r="F788" s="16">
        <v>0</v>
      </c>
      <c r="G788" s="16">
        <v>0</v>
      </c>
      <c r="H788" s="16">
        <v>0</v>
      </c>
      <c r="I788" s="16">
        <v>0</v>
      </c>
      <c r="J788" s="16">
        <v>0</v>
      </c>
      <c r="K788" s="16">
        <v>0</v>
      </c>
      <c r="L788" s="16">
        <v>0</v>
      </c>
      <c r="M788" s="16">
        <v>0</v>
      </c>
      <c r="N788" s="16">
        <v>0</v>
      </c>
      <c r="O788" s="16">
        <v>0</v>
      </c>
      <c r="P788" s="16">
        <v>0</v>
      </c>
      <c r="Q788" s="16">
        <v>0</v>
      </c>
      <c r="R788" s="16">
        <v>0</v>
      </c>
      <c r="S788" s="16">
        <v>0</v>
      </c>
      <c r="T788" s="16">
        <v>0</v>
      </c>
      <c r="U788" s="16">
        <v>0</v>
      </c>
      <c r="V788" s="16">
        <v>0</v>
      </c>
      <c r="W788" s="16">
        <v>0</v>
      </c>
      <c r="X788" s="16">
        <v>0</v>
      </c>
      <c r="Y788" s="16">
        <v>0</v>
      </c>
      <c r="Z788" s="16">
        <v>0</v>
      </c>
      <c r="AE788" s="103">
        <f t="shared" si="221"/>
        <v>0</v>
      </c>
      <c r="AF788" s="103">
        <f t="shared" si="222"/>
        <v>0</v>
      </c>
      <c r="AG788" s="103">
        <f t="shared" si="223"/>
        <v>0</v>
      </c>
      <c r="AH788" s="103">
        <f t="shared" si="224"/>
        <v>0</v>
      </c>
      <c r="AI788" s="103">
        <f t="shared" si="225"/>
        <v>0</v>
      </c>
      <c r="AJ788" s="103">
        <f t="shared" si="226"/>
        <v>0</v>
      </c>
    </row>
    <row r="789" spans="4:36">
      <c r="D789" s="16" t="s">
        <v>864</v>
      </c>
      <c r="E789" s="16">
        <v>0</v>
      </c>
      <c r="F789" s="16">
        <v>0</v>
      </c>
      <c r="G789" s="16">
        <v>0</v>
      </c>
      <c r="H789" s="16">
        <v>0</v>
      </c>
      <c r="I789" s="16">
        <v>0</v>
      </c>
      <c r="J789" s="16">
        <v>0</v>
      </c>
      <c r="K789" s="16">
        <v>0</v>
      </c>
      <c r="L789" s="16">
        <v>0</v>
      </c>
      <c r="M789" s="16">
        <v>0</v>
      </c>
      <c r="N789" s="16">
        <v>0</v>
      </c>
      <c r="O789" s="16">
        <v>0</v>
      </c>
      <c r="P789" s="16">
        <v>0</v>
      </c>
      <c r="Q789" s="16">
        <v>0</v>
      </c>
      <c r="R789" s="16">
        <v>0</v>
      </c>
      <c r="S789" s="16">
        <v>0</v>
      </c>
      <c r="T789" s="16">
        <v>0</v>
      </c>
      <c r="U789" s="16">
        <v>0</v>
      </c>
      <c r="V789" s="16">
        <v>0</v>
      </c>
      <c r="W789" s="16">
        <v>0</v>
      </c>
      <c r="X789" s="16">
        <v>0</v>
      </c>
      <c r="Y789" s="16">
        <v>0</v>
      </c>
      <c r="Z789" s="16">
        <v>0</v>
      </c>
      <c r="AE789" s="103">
        <f t="shared" si="221"/>
        <v>0</v>
      </c>
      <c r="AF789" s="103">
        <f t="shared" si="222"/>
        <v>0</v>
      </c>
      <c r="AG789" s="103">
        <f t="shared" si="223"/>
        <v>0</v>
      </c>
      <c r="AH789" s="103">
        <f t="shared" si="224"/>
        <v>0</v>
      </c>
      <c r="AI789" s="103">
        <f t="shared" si="225"/>
        <v>0</v>
      </c>
      <c r="AJ789" s="103">
        <f t="shared" si="226"/>
        <v>0</v>
      </c>
    </row>
    <row r="790" spans="1:80">
      <c r="A790" s="16" t="s">
        <v>889</v>
      </c>
      <c r="B790" s="16">
        <v>136079.1678</v>
      </c>
      <c r="C790" s="16" t="s">
        <v>88</v>
      </c>
      <c r="D790" s="16" t="s">
        <v>88</v>
      </c>
      <c r="E790" s="16">
        <v>14171.2709</v>
      </c>
      <c r="F790" s="16">
        <v>13751.529</v>
      </c>
      <c r="G790" s="16">
        <v>13751.529</v>
      </c>
      <c r="H790" s="16">
        <v>0</v>
      </c>
      <c r="I790" s="16">
        <v>0</v>
      </c>
      <c r="J790" s="16">
        <v>45.2385</v>
      </c>
      <c r="K790" s="16">
        <v>43.7019</v>
      </c>
      <c r="L790" s="16">
        <v>1.5366</v>
      </c>
      <c r="M790" s="16">
        <v>0</v>
      </c>
      <c r="N790" s="16">
        <v>105.0426</v>
      </c>
      <c r="O790" s="16">
        <v>105.0426</v>
      </c>
      <c r="P790" s="16">
        <v>0</v>
      </c>
      <c r="Q790" s="16">
        <v>75.1799</v>
      </c>
      <c r="R790" s="16">
        <v>144.2958</v>
      </c>
      <c r="S790" s="16">
        <v>123.4269</v>
      </c>
      <c r="T790" s="16">
        <v>0</v>
      </c>
      <c r="U790" s="16">
        <v>20.8689</v>
      </c>
      <c r="V790" s="16">
        <v>0.512</v>
      </c>
      <c r="W790" s="16">
        <v>0</v>
      </c>
      <c r="X790" s="16">
        <v>0.512</v>
      </c>
      <c r="Y790" s="16">
        <v>0</v>
      </c>
      <c r="Z790" s="16">
        <v>49.4731</v>
      </c>
      <c r="AB790" s="101">
        <f>(F790+K790+L790)/B790</f>
        <v>0.101387800374247</v>
      </c>
      <c r="AE790" s="103">
        <f t="shared" si="221"/>
        <v>-9.2370555648813e-13</v>
      </c>
      <c r="AF790" s="103">
        <f t="shared" si="222"/>
        <v>0</v>
      </c>
      <c r="AG790" s="103">
        <f t="shared" si="223"/>
        <v>0</v>
      </c>
      <c r="AH790" s="103">
        <f t="shared" si="224"/>
        <v>0</v>
      </c>
      <c r="AI790" s="103">
        <f t="shared" si="225"/>
        <v>0</v>
      </c>
      <c r="AJ790" s="103">
        <f t="shared" si="226"/>
        <v>0</v>
      </c>
      <c r="AK790" s="16">
        <f t="shared" ref="AK790:BF790" si="234">E790-SUM(E791:E795)</f>
        <v>0</v>
      </c>
      <c r="AL790" s="16">
        <f t="shared" si="234"/>
        <v>0</v>
      </c>
      <c r="AM790" s="16">
        <f t="shared" si="234"/>
        <v>0</v>
      </c>
      <c r="AN790" s="16">
        <f t="shared" si="234"/>
        <v>0</v>
      </c>
      <c r="AO790" s="16">
        <f t="shared" si="234"/>
        <v>0</v>
      </c>
      <c r="AP790" s="16">
        <f t="shared" si="234"/>
        <v>0</v>
      </c>
      <c r="AQ790" s="16">
        <f t="shared" si="234"/>
        <v>0</v>
      </c>
      <c r="AR790" s="16">
        <f t="shared" si="234"/>
        <v>0</v>
      </c>
      <c r="AS790" s="16">
        <f t="shared" si="234"/>
        <v>0</v>
      </c>
      <c r="AT790" s="16">
        <f t="shared" si="234"/>
        <v>0</v>
      </c>
      <c r="AU790" s="16">
        <f t="shared" si="234"/>
        <v>0</v>
      </c>
      <c r="AV790" s="16">
        <f t="shared" si="234"/>
        <v>0</v>
      </c>
      <c r="AW790" s="16">
        <f t="shared" si="234"/>
        <v>0</v>
      </c>
      <c r="AX790" s="16">
        <f t="shared" si="234"/>
        <v>0</v>
      </c>
      <c r="AY790" s="16">
        <f t="shared" si="234"/>
        <v>0</v>
      </c>
      <c r="AZ790" s="16">
        <f t="shared" si="234"/>
        <v>0</v>
      </c>
      <c r="BA790" s="16">
        <f t="shared" si="234"/>
        <v>0</v>
      </c>
      <c r="BB790" s="16">
        <f t="shared" si="234"/>
        <v>0</v>
      </c>
      <c r="BC790" s="16">
        <f t="shared" si="234"/>
        <v>0</v>
      </c>
      <c r="BD790" s="16">
        <f t="shared" si="234"/>
        <v>0</v>
      </c>
      <c r="BE790" s="16">
        <f t="shared" si="234"/>
        <v>0</v>
      </c>
      <c r="BF790" s="16">
        <f t="shared" si="234"/>
        <v>0</v>
      </c>
      <c r="BG790" s="104">
        <f t="shared" ref="BG790:CB790" si="235">E790-E796-E802-E808-E814</f>
        <v>0</v>
      </c>
      <c r="BH790" s="104">
        <f t="shared" si="235"/>
        <v>0</v>
      </c>
      <c r="BI790" s="104">
        <f t="shared" si="235"/>
        <v>0</v>
      </c>
      <c r="BJ790" s="104">
        <f t="shared" si="235"/>
        <v>0</v>
      </c>
      <c r="BK790" s="104">
        <f t="shared" si="235"/>
        <v>0</v>
      </c>
      <c r="BL790" s="104">
        <f t="shared" si="235"/>
        <v>0</v>
      </c>
      <c r="BM790" s="104">
        <f t="shared" si="235"/>
        <v>0</v>
      </c>
      <c r="BN790" s="104">
        <f t="shared" si="235"/>
        <v>0</v>
      </c>
      <c r="BO790" s="104">
        <f t="shared" si="235"/>
        <v>0</v>
      </c>
      <c r="BP790" s="104">
        <f t="shared" si="235"/>
        <v>0</v>
      </c>
      <c r="BQ790" s="104">
        <f t="shared" si="235"/>
        <v>0</v>
      </c>
      <c r="BR790" s="104">
        <f t="shared" si="235"/>
        <v>0</v>
      </c>
      <c r="BS790" s="104">
        <f t="shared" si="235"/>
        <v>0</v>
      </c>
      <c r="BT790" s="104">
        <f t="shared" si="235"/>
        <v>0</v>
      </c>
      <c r="BU790" s="104">
        <f t="shared" si="235"/>
        <v>0</v>
      </c>
      <c r="BV790" s="104">
        <f t="shared" si="235"/>
        <v>0</v>
      </c>
      <c r="BW790" s="104">
        <f t="shared" si="235"/>
        <v>0</v>
      </c>
      <c r="BX790" s="104">
        <f t="shared" si="235"/>
        <v>0</v>
      </c>
      <c r="BY790" s="104">
        <f t="shared" si="235"/>
        <v>0</v>
      </c>
      <c r="BZ790" s="104">
        <f t="shared" si="235"/>
        <v>0</v>
      </c>
      <c r="CA790" s="104">
        <f t="shared" si="235"/>
        <v>0</v>
      </c>
      <c r="CB790" s="104">
        <f t="shared" si="235"/>
        <v>0</v>
      </c>
    </row>
    <row r="791" spans="4:36">
      <c r="D791" s="16" t="s">
        <v>860</v>
      </c>
      <c r="E791" s="16">
        <v>266.8755</v>
      </c>
      <c r="F791" s="16">
        <v>266.8755</v>
      </c>
      <c r="G791" s="16">
        <v>266.8755</v>
      </c>
      <c r="H791" s="16">
        <v>0</v>
      </c>
      <c r="I791" s="16">
        <v>0</v>
      </c>
      <c r="J791" s="16">
        <v>0</v>
      </c>
      <c r="K791" s="16">
        <v>0</v>
      </c>
      <c r="L791" s="16">
        <v>0</v>
      </c>
      <c r="M791" s="16">
        <v>0</v>
      </c>
      <c r="N791" s="16">
        <v>0</v>
      </c>
      <c r="O791" s="16">
        <v>0</v>
      </c>
      <c r="P791" s="16">
        <v>0</v>
      </c>
      <c r="Q791" s="16">
        <v>0</v>
      </c>
      <c r="R791" s="16">
        <v>0</v>
      </c>
      <c r="S791" s="16">
        <v>0</v>
      </c>
      <c r="T791" s="16">
        <v>0</v>
      </c>
      <c r="U791" s="16">
        <v>0</v>
      </c>
      <c r="V791" s="16">
        <v>0</v>
      </c>
      <c r="W791" s="16">
        <v>0</v>
      </c>
      <c r="X791" s="16">
        <v>0</v>
      </c>
      <c r="Y791" s="16">
        <v>0</v>
      </c>
      <c r="Z791" s="16">
        <v>0</v>
      </c>
      <c r="AE791" s="103">
        <f t="shared" si="221"/>
        <v>0</v>
      </c>
      <c r="AF791" s="103">
        <f t="shared" si="222"/>
        <v>0</v>
      </c>
      <c r="AG791" s="103">
        <f t="shared" si="223"/>
        <v>0</v>
      </c>
      <c r="AH791" s="103">
        <f t="shared" si="224"/>
        <v>0</v>
      </c>
      <c r="AI791" s="103">
        <f t="shared" si="225"/>
        <v>0</v>
      </c>
      <c r="AJ791" s="103">
        <f t="shared" si="226"/>
        <v>0</v>
      </c>
    </row>
    <row r="792" spans="4:36">
      <c r="D792" s="16" t="s">
        <v>861</v>
      </c>
      <c r="E792" s="16">
        <v>0</v>
      </c>
      <c r="F792" s="16">
        <v>0</v>
      </c>
      <c r="G792" s="16">
        <v>0</v>
      </c>
      <c r="H792" s="16">
        <v>0</v>
      </c>
      <c r="I792" s="16">
        <v>0</v>
      </c>
      <c r="J792" s="16">
        <v>0</v>
      </c>
      <c r="K792" s="16">
        <v>0</v>
      </c>
      <c r="L792" s="16">
        <v>0</v>
      </c>
      <c r="M792" s="16">
        <v>0</v>
      </c>
      <c r="N792" s="16">
        <v>0</v>
      </c>
      <c r="O792" s="16">
        <v>0</v>
      </c>
      <c r="P792" s="16">
        <v>0</v>
      </c>
      <c r="Q792" s="16">
        <v>0</v>
      </c>
      <c r="R792" s="16">
        <v>0</v>
      </c>
      <c r="S792" s="16">
        <v>0</v>
      </c>
      <c r="T792" s="16">
        <v>0</v>
      </c>
      <c r="U792" s="16">
        <v>0</v>
      </c>
      <c r="V792" s="16">
        <v>0</v>
      </c>
      <c r="W792" s="16">
        <v>0</v>
      </c>
      <c r="X792" s="16">
        <v>0</v>
      </c>
      <c r="Y792" s="16">
        <v>0</v>
      </c>
      <c r="Z792" s="16">
        <v>0</v>
      </c>
      <c r="AE792" s="103">
        <f t="shared" si="221"/>
        <v>0</v>
      </c>
      <c r="AF792" s="103">
        <f t="shared" si="222"/>
        <v>0</v>
      </c>
      <c r="AG792" s="103">
        <f t="shared" si="223"/>
        <v>0</v>
      </c>
      <c r="AH792" s="103">
        <f t="shared" si="224"/>
        <v>0</v>
      </c>
      <c r="AI792" s="103">
        <f t="shared" si="225"/>
        <v>0</v>
      </c>
      <c r="AJ792" s="103">
        <f t="shared" si="226"/>
        <v>0</v>
      </c>
    </row>
    <row r="793" spans="4:36">
      <c r="D793" s="16" t="s">
        <v>862</v>
      </c>
      <c r="E793" s="16">
        <v>0</v>
      </c>
      <c r="F793" s="16">
        <v>0</v>
      </c>
      <c r="G793" s="16">
        <v>0</v>
      </c>
      <c r="H793" s="16">
        <v>0</v>
      </c>
      <c r="I793" s="16">
        <v>0</v>
      </c>
      <c r="J793" s="16">
        <v>0</v>
      </c>
      <c r="K793" s="16">
        <v>0</v>
      </c>
      <c r="L793" s="16">
        <v>0</v>
      </c>
      <c r="M793" s="16">
        <v>0</v>
      </c>
      <c r="N793" s="16">
        <v>0</v>
      </c>
      <c r="O793" s="16">
        <v>0</v>
      </c>
      <c r="P793" s="16">
        <v>0</v>
      </c>
      <c r="Q793" s="16">
        <v>0</v>
      </c>
      <c r="R793" s="16">
        <v>0</v>
      </c>
      <c r="S793" s="16">
        <v>0</v>
      </c>
      <c r="T793" s="16">
        <v>0</v>
      </c>
      <c r="U793" s="16">
        <v>0</v>
      </c>
      <c r="V793" s="16">
        <v>0</v>
      </c>
      <c r="W793" s="16">
        <v>0</v>
      </c>
      <c r="X793" s="16">
        <v>0</v>
      </c>
      <c r="Y793" s="16">
        <v>0</v>
      </c>
      <c r="Z793" s="16">
        <v>0</v>
      </c>
      <c r="AE793" s="103">
        <f t="shared" si="221"/>
        <v>0</v>
      </c>
      <c r="AF793" s="103">
        <f t="shared" si="222"/>
        <v>0</v>
      </c>
      <c r="AG793" s="103">
        <f t="shared" si="223"/>
        <v>0</v>
      </c>
      <c r="AH793" s="103">
        <f t="shared" si="224"/>
        <v>0</v>
      </c>
      <c r="AI793" s="103">
        <f t="shared" si="225"/>
        <v>0</v>
      </c>
      <c r="AJ793" s="103">
        <f t="shared" si="226"/>
        <v>0</v>
      </c>
    </row>
    <row r="794" spans="4:36">
      <c r="D794" s="16" t="s">
        <v>863</v>
      </c>
      <c r="E794" s="16">
        <v>0</v>
      </c>
      <c r="F794" s="16">
        <v>0</v>
      </c>
      <c r="G794" s="16">
        <v>0</v>
      </c>
      <c r="H794" s="16">
        <v>0</v>
      </c>
      <c r="I794" s="16">
        <v>0</v>
      </c>
      <c r="J794" s="16">
        <v>0</v>
      </c>
      <c r="K794" s="16">
        <v>0</v>
      </c>
      <c r="L794" s="16">
        <v>0</v>
      </c>
      <c r="M794" s="16">
        <v>0</v>
      </c>
      <c r="N794" s="16">
        <v>0</v>
      </c>
      <c r="O794" s="16">
        <v>0</v>
      </c>
      <c r="P794" s="16">
        <v>0</v>
      </c>
      <c r="Q794" s="16">
        <v>0</v>
      </c>
      <c r="R794" s="16">
        <v>0</v>
      </c>
      <c r="S794" s="16">
        <v>0</v>
      </c>
      <c r="T794" s="16">
        <v>0</v>
      </c>
      <c r="U794" s="16">
        <v>0</v>
      </c>
      <c r="V794" s="16">
        <v>0</v>
      </c>
      <c r="W794" s="16">
        <v>0</v>
      </c>
      <c r="X794" s="16">
        <v>0</v>
      </c>
      <c r="Y794" s="16">
        <v>0</v>
      </c>
      <c r="Z794" s="16">
        <v>0</v>
      </c>
      <c r="AE794" s="103">
        <f t="shared" si="221"/>
        <v>0</v>
      </c>
      <c r="AF794" s="103">
        <f t="shared" si="222"/>
        <v>0</v>
      </c>
      <c r="AG794" s="103">
        <f t="shared" si="223"/>
        <v>0</v>
      </c>
      <c r="AH794" s="103">
        <f t="shared" si="224"/>
        <v>0</v>
      </c>
      <c r="AI794" s="103">
        <f t="shared" si="225"/>
        <v>0</v>
      </c>
      <c r="AJ794" s="103">
        <f t="shared" si="226"/>
        <v>0</v>
      </c>
    </row>
    <row r="795" spans="4:36">
      <c r="D795" s="16" t="s">
        <v>864</v>
      </c>
      <c r="E795" s="16">
        <v>13904.3954</v>
      </c>
      <c r="F795" s="16">
        <v>13484.6535</v>
      </c>
      <c r="G795" s="16">
        <v>13484.6535</v>
      </c>
      <c r="H795" s="16">
        <v>0</v>
      </c>
      <c r="I795" s="16">
        <v>0</v>
      </c>
      <c r="J795" s="16">
        <v>45.2385</v>
      </c>
      <c r="K795" s="16">
        <v>43.7019</v>
      </c>
      <c r="L795" s="16">
        <v>1.5366</v>
      </c>
      <c r="M795" s="16">
        <v>0</v>
      </c>
      <c r="N795" s="16">
        <v>105.0426</v>
      </c>
      <c r="O795" s="16">
        <v>105.0426</v>
      </c>
      <c r="P795" s="16">
        <v>0</v>
      </c>
      <c r="Q795" s="16">
        <v>75.1799</v>
      </c>
      <c r="R795" s="16">
        <v>144.2958</v>
      </c>
      <c r="S795" s="16">
        <v>123.4269</v>
      </c>
      <c r="T795" s="16">
        <v>0</v>
      </c>
      <c r="U795" s="16">
        <v>20.8689</v>
      </c>
      <c r="V795" s="16">
        <v>0.512</v>
      </c>
      <c r="W795" s="16">
        <v>0</v>
      </c>
      <c r="X795" s="16">
        <v>0.512</v>
      </c>
      <c r="Y795" s="16">
        <v>0</v>
      </c>
      <c r="Z795" s="16">
        <v>49.4731</v>
      </c>
      <c r="AE795" s="103">
        <f t="shared" si="221"/>
        <v>-9.2370555648813e-13</v>
      </c>
      <c r="AF795" s="103">
        <f t="shared" si="222"/>
        <v>0</v>
      </c>
      <c r="AG795" s="103">
        <f t="shared" si="223"/>
        <v>0</v>
      </c>
      <c r="AH795" s="103">
        <f t="shared" si="224"/>
        <v>0</v>
      </c>
      <c r="AI795" s="103">
        <f t="shared" si="225"/>
        <v>0</v>
      </c>
      <c r="AJ795" s="103">
        <f t="shared" si="226"/>
        <v>0</v>
      </c>
    </row>
    <row r="796" spans="3:58">
      <c r="C796" s="16" t="s">
        <v>865</v>
      </c>
      <c r="D796" s="16" t="s">
        <v>88</v>
      </c>
      <c r="E796" s="16">
        <v>0</v>
      </c>
      <c r="F796" s="16">
        <v>0</v>
      </c>
      <c r="G796" s="16">
        <v>0</v>
      </c>
      <c r="H796" s="16">
        <v>0</v>
      </c>
      <c r="I796" s="16">
        <v>0</v>
      </c>
      <c r="J796" s="16">
        <v>0</v>
      </c>
      <c r="K796" s="16">
        <v>0</v>
      </c>
      <c r="L796" s="16">
        <v>0</v>
      </c>
      <c r="M796" s="16">
        <v>0</v>
      </c>
      <c r="N796" s="16">
        <v>0</v>
      </c>
      <c r="O796" s="16">
        <v>0</v>
      </c>
      <c r="P796" s="16">
        <v>0</v>
      </c>
      <c r="Q796" s="16">
        <v>0</v>
      </c>
      <c r="R796" s="16">
        <v>0</v>
      </c>
      <c r="S796" s="16">
        <v>0</v>
      </c>
      <c r="T796" s="16">
        <v>0</v>
      </c>
      <c r="U796" s="16">
        <v>0</v>
      </c>
      <c r="V796" s="16">
        <v>0</v>
      </c>
      <c r="W796" s="16">
        <v>0</v>
      </c>
      <c r="X796" s="16">
        <v>0</v>
      </c>
      <c r="Y796" s="16">
        <v>0</v>
      </c>
      <c r="Z796" s="16">
        <v>0</v>
      </c>
      <c r="AE796" s="103">
        <f t="shared" si="221"/>
        <v>0</v>
      </c>
      <c r="AF796" s="103">
        <f t="shared" si="222"/>
        <v>0</v>
      </c>
      <c r="AG796" s="103">
        <f t="shared" si="223"/>
        <v>0</v>
      </c>
      <c r="AH796" s="103">
        <f t="shared" si="224"/>
        <v>0</v>
      </c>
      <c r="AI796" s="103">
        <f t="shared" si="225"/>
        <v>0</v>
      </c>
      <c r="AJ796" s="103">
        <f t="shared" si="226"/>
        <v>0</v>
      </c>
      <c r="AK796" s="16">
        <f t="shared" ref="AK796:BF796" si="236">E796-SUM(E797:E801)</f>
        <v>0</v>
      </c>
      <c r="AL796" s="16">
        <f t="shared" si="236"/>
        <v>0</v>
      </c>
      <c r="AM796" s="16">
        <f t="shared" si="236"/>
        <v>0</v>
      </c>
      <c r="AN796" s="16">
        <f t="shared" si="236"/>
        <v>0</v>
      </c>
      <c r="AO796" s="16">
        <f t="shared" si="236"/>
        <v>0</v>
      </c>
      <c r="AP796" s="16">
        <f t="shared" si="236"/>
        <v>0</v>
      </c>
      <c r="AQ796" s="16">
        <f t="shared" si="236"/>
        <v>0</v>
      </c>
      <c r="AR796" s="16">
        <f t="shared" si="236"/>
        <v>0</v>
      </c>
      <c r="AS796" s="16">
        <f t="shared" si="236"/>
        <v>0</v>
      </c>
      <c r="AT796" s="16">
        <f t="shared" si="236"/>
        <v>0</v>
      </c>
      <c r="AU796" s="16">
        <f t="shared" si="236"/>
        <v>0</v>
      </c>
      <c r="AV796" s="16">
        <f t="shared" si="236"/>
        <v>0</v>
      </c>
      <c r="AW796" s="16">
        <f t="shared" si="236"/>
        <v>0</v>
      </c>
      <c r="AX796" s="16">
        <f t="shared" si="236"/>
        <v>0</v>
      </c>
      <c r="AY796" s="16">
        <f t="shared" si="236"/>
        <v>0</v>
      </c>
      <c r="AZ796" s="16">
        <f t="shared" si="236"/>
        <v>0</v>
      </c>
      <c r="BA796" s="16">
        <f t="shared" si="236"/>
        <v>0</v>
      </c>
      <c r="BB796" s="16">
        <f t="shared" si="236"/>
        <v>0</v>
      </c>
      <c r="BC796" s="16">
        <f t="shared" si="236"/>
        <v>0</v>
      </c>
      <c r="BD796" s="16">
        <f t="shared" si="236"/>
        <v>0</v>
      </c>
      <c r="BE796" s="16">
        <f t="shared" si="236"/>
        <v>0</v>
      </c>
      <c r="BF796" s="16">
        <f t="shared" si="236"/>
        <v>0</v>
      </c>
    </row>
    <row r="797" spans="4:36">
      <c r="D797" s="16" t="s">
        <v>860</v>
      </c>
      <c r="E797" s="16">
        <v>0</v>
      </c>
      <c r="F797" s="16">
        <v>0</v>
      </c>
      <c r="G797" s="16">
        <v>0</v>
      </c>
      <c r="H797" s="16">
        <v>0</v>
      </c>
      <c r="I797" s="16">
        <v>0</v>
      </c>
      <c r="J797" s="16">
        <v>0</v>
      </c>
      <c r="K797" s="16">
        <v>0</v>
      </c>
      <c r="L797" s="16">
        <v>0</v>
      </c>
      <c r="M797" s="16">
        <v>0</v>
      </c>
      <c r="N797" s="16">
        <v>0</v>
      </c>
      <c r="O797" s="16">
        <v>0</v>
      </c>
      <c r="P797" s="16">
        <v>0</v>
      </c>
      <c r="Q797" s="16">
        <v>0</v>
      </c>
      <c r="R797" s="16">
        <v>0</v>
      </c>
      <c r="S797" s="16">
        <v>0</v>
      </c>
      <c r="T797" s="16">
        <v>0</v>
      </c>
      <c r="U797" s="16">
        <v>0</v>
      </c>
      <c r="V797" s="16">
        <v>0</v>
      </c>
      <c r="W797" s="16">
        <v>0</v>
      </c>
      <c r="X797" s="16">
        <v>0</v>
      </c>
      <c r="Y797" s="16">
        <v>0</v>
      </c>
      <c r="Z797" s="16">
        <v>0</v>
      </c>
      <c r="AE797" s="103">
        <f t="shared" si="221"/>
        <v>0</v>
      </c>
      <c r="AF797" s="103">
        <f t="shared" si="222"/>
        <v>0</v>
      </c>
      <c r="AG797" s="103">
        <f t="shared" si="223"/>
        <v>0</v>
      </c>
      <c r="AH797" s="103">
        <f t="shared" si="224"/>
        <v>0</v>
      </c>
      <c r="AI797" s="103">
        <f t="shared" si="225"/>
        <v>0</v>
      </c>
      <c r="AJ797" s="103">
        <f t="shared" si="226"/>
        <v>0</v>
      </c>
    </row>
    <row r="798" spans="4:36">
      <c r="D798" s="16" t="s">
        <v>861</v>
      </c>
      <c r="E798" s="16">
        <v>0</v>
      </c>
      <c r="F798" s="16">
        <v>0</v>
      </c>
      <c r="G798" s="16">
        <v>0</v>
      </c>
      <c r="H798" s="16">
        <v>0</v>
      </c>
      <c r="I798" s="16">
        <v>0</v>
      </c>
      <c r="J798" s="16">
        <v>0</v>
      </c>
      <c r="K798" s="16">
        <v>0</v>
      </c>
      <c r="L798" s="16">
        <v>0</v>
      </c>
      <c r="M798" s="16">
        <v>0</v>
      </c>
      <c r="N798" s="16">
        <v>0</v>
      </c>
      <c r="O798" s="16">
        <v>0</v>
      </c>
      <c r="P798" s="16">
        <v>0</v>
      </c>
      <c r="Q798" s="16">
        <v>0</v>
      </c>
      <c r="R798" s="16">
        <v>0</v>
      </c>
      <c r="S798" s="16">
        <v>0</v>
      </c>
      <c r="T798" s="16">
        <v>0</v>
      </c>
      <c r="U798" s="16">
        <v>0</v>
      </c>
      <c r="V798" s="16">
        <v>0</v>
      </c>
      <c r="W798" s="16">
        <v>0</v>
      </c>
      <c r="X798" s="16">
        <v>0</v>
      </c>
      <c r="Y798" s="16">
        <v>0</v>
      </c>
      <c r="Z798" s="16">
        <v>0</v>
      </c>
      <c r="AE798" s="103">
        <f t="shared" si="221"/>
        <v>0</v>
      </c>
      <c r="AF798" s="103">
        <f t="shared" si="222"/>
        <v>0</v>
      </c>
      <c r="AG798" s="103">
        <f t="shared" si="223"/>
        <v>0</v>
      </c>
      <c r="AH798" s="103">
        <f t="shared" si="224"/>
        <v>0</v>
      </c>
      <c r="AI798" s="103">
        <f t="shared" si="225"/>
        <v>0</v>
      </c>
      <c r="AJ798" s="103">
        <f t="shared" si="226"/>
        <v>0</v>
      </c>
    </row>
    <row r="799" spans="4:36">
      <c r="D799" s="16" t="s">
        <v>862</v>
      </c>
      <c r="E799" s="16">
        <v>0</v>
      </c>
      <c r="F799" s="16">
        <v>0</v>
      </c>
      <c r="G799" s="16">
        <v>0</v>
      </c>
      <c r="H799" s="16">
        <v>0</v>
      </c>
      <c r="I799" s="16">
        <v>0</v>
      </c>
      <c r="J799" s="16">
        <v>0</v>
      </c>
      <c r="K799" s="16">
        <v>0</v>
      </c>
      <c r="L799" s="16">
        <v>0</v>
      </c>
      <c r="M799" s="16">
        <v>0</v>
      </c>
      <c r="N799" s="16">
        <v>0</v>
      </c>
      <c r="O799" s="16">
        <v>0</v>
      </c>
      <c r="P799" s="16">
        <v>0</v>
      </c>
      <c r="Q799" s="16">
        <v>0</v>
      </c>
      <c r="R799" s="16">
        <v>0</v>
      </c>
      <c r="S799" s="16">
        <v>0</v>
      </c>
      <c r="T799" s="16">
        <v>0</v>
      </c>
      <c r="U799" s="16">
        <v>0</v>
      </c>
      <c r="V799" s="16">
        <v>0</v>
      </c>
      <c r="W799" s="16">
        <v>0</v>
      </c>
      <c r="X799" s="16">
        <v>0</v>
      </c>
      <c r="Y799" s="16">
        <v>0</v>
      </c>
      <c r="Z799" s="16">
        <v>0</v>
      </c>
      <c r="AE799" s="103">
        <f t="shared" si="221"/>
        <v>0</v>
      </c>
      <c r="AF799" s="103">
        <f t="shared" si="222"/>
        <v>0</v>
      </c>
      <c r="AG799" s="103">
        <f t="shared" si="223"/>
        <v>0</v>
      </c>
      <c r="AH799" s="103">
        <f t="shared" si="224"/>
        <v>0</v>
      </c>
      <c r="AI799" s="103">
        <f t="shared" si="225"/>
        <v>0</v>
      </c>
      <c r="AJ799" s="103">
        <f t="shared" si="226"/>
        <v>0</v>
      </c>
    </row>
    <row r="800" spans="4:36">
      <c r="D800" s="16" t="s">
        <v>863</v>
      </c>
      <c r="E800" s="16">
        <v>0</v>
      </c>
      <c r="F800" s="16">
        <v>0</v>
      </c>
      <c r="G800" s="16">
        <v>0</v>
      </c>
      <c r="H800" s="16">
        <v>0</v>
      </c>
      <c r="I800" s="16">
        <v>0</v>
      </c>
      <c r="J800" s="16">
        <v>0</v>
      </c>
      <c r="K800" s="16">
        <v>0</v>
      </c>
      <c r="L800" s="16">
        <v>0</v>
      </c>
      <c r="M800" s="16">
        <v>0</v>
      </c>
      <c r="N800" s="16">
        <v>0</v>
      </c>
      <c r="O800" s="16">
        <v>0</v>
      </c>
      <c r="P800" s="16">
        <v>0</v>
      </c>
      <c r="Q800" s="16">
        <v>0</v>
      </c>
      <c r="R800" s="16">
        <v>0</v>
      </c>
      <c r="S800" s="16">
        <v>0</v>
      </c>
      <c r="T800" s="16">
        <v>0</v>
      </c>
      <c r="U800" s="16">
        <v>0</v>
      </c>
      <c r="V800" s="16">
        <v>0</v>
      </c>
      <c r="W800" s="16">
        <v>0</v>
      </c>
      <c r="X800" s="16">
        <v>0</v>
      </c>
      <c r="Y800" s="16">
        <v>0</v>
      </c>
      <c r="Z800" s="16">
        <v>0</v>
      </c>
      <c r="AE800" s="103">
        <f t="shared" si="221"/>
        <v>0</v>
      </c>
      <c r="AF800" s="103">
        <f t="shared" si="222"/>
        <v>0</v>
      </c>
      <c r="AG800" s="103">
        <f t="shared" si="223"/>
        <v>0</v>
      </c>
      <c r="AH800" s="103">
        <f t="shared" si="224"/>
        <v>0</v>
      </c>
      <c r="AI800" s="103">
        <f t="shared" si="225"/>
        <v>0</v>
      </c>
      <c r="AJ800" s="103">
        <f t="shared" si="226"/>
        <v>0</v>
      </c>
    </row>
    <row r="801" spans="4:36">
      <c r="D801" s="16" t="s">
        <v>864</v>
      </c>
      <c r="E801" s="16">
        <v>0</v>
      </c>
      <c r="F801" s="16">
        <v>0</v>
      </c>
      <c r="G801" s="16">
        <v>0</v>
      </c>
      <c r="H801" s="16">
        <v>0</v>
      </c>
      <c r="I801" s="16">
        <v>0</v>
      </c>
      <c r="J801" s="16">
        <v>0</v>
      </c>
      <c r="K801" s="16">
        <v>0</v>
      </c>
      <c r="L801" s="16">
        <v>0</v>
      </c>
      <c r="M801" s="16">
        <v>0</v>
      </c>
      <c r="N801" s="16">
        <v>0</v>
      </c>
      <c r="O801" s="16">
        <v>0</v>
      </c>
      <c r="P801" s="16">
        <v>0</v>
      </c>
      <c r="Q801" s="16">
        <v>0</v>
      </c>
      <c r="R801" s="16">
        <v>0</v>
      </c>
      <c r="S801" s="16">
        <v>0</v>
      </c>
      <c r="T801" s="16">
        <v>0</v>
      </c>
      <c r="U801" s="16">
        <v>0</v>
      </c>
      <c r="V801" s="16">
        <v>0</v>
      </c>
      <c r="W801" s="16">
        <v>0</v>
      </c>
      <c r="X801" s="16">
        <v>0</v>
      </c>
      <c r="Y801" s="16">
        <v>0</v>
      </c>
      <c r="Z801" s="16">
        <v>0</v>
      </c>
      <c r="AE801" s="103">
        <f t="shared" si="221"/>
        <v>0</v>
      </c>
      <c r="AF801" s="103">
        <f t="shared" si="222"/>
        <v>0</v>
      </c>
      <c r="AG801" s="103">
        <f t="shared" si="223"/>
        <v>0</v>
      </c>
      <c r="AH801" s="103">
        <f t="shared" si="224"/>
        <v>0</v>
      </c>
      <c r="AI801" s="103">
        <f t="shared" si="225"/>
        <v>0</v>
      </c>
      <c r="AJ801" s="103">
        <f t="shared" si="226"/>
        <v>0</v>
      </c>
    </row>
    <row r="802" spans="3:58">
      <c r="C802" s="16" t="s">
        <v>866</v>
      </c>
      <c r="D802" s="16" t="s">
        <v>88</v>
      </c>
      <c r="E802" s="16">
        <v>177.9286</v>
      </c>
      <c r="F802" s="16">
        <v>138.9413</v>
      </c>
      <c r="G802" s="16">
        <v>138.9413</v>
      </c>
      <c r="H802" s="16">
        <v>0</v>
      </c>
      <c r="I802" s="16">
        <v>0</v>
      </c>
      <c r="J802" s="16">
        <v>0</v>
      </c>
      <c r="K802" s="16">
        <v>0</v>
      </c>
      <c r="L802" s="16">
        <v>0</v>
      </c>
      <c r="M802" s="16">
        <v>0</v>
      </c>
      <c r="N802" s="16">
        <v>38.9873</v>
      </c>
      <c r="O802" s="16">
        <v>38.9873</v>
      </c>
      <c r="P802" s="16">
        <v>0</v>
      </c>
      <c r="Q802" s="16">
        <v>0</v>
      </c>
      <c r="R802" s="16">
        <v>0</v>
      </c>
      <c r="S802" s="16">
        <v>0</v>
      </c>
      <c r="T802" s="16">
        <v>0</v>
      </c>
      <c r="U802" s="16">
        <v>0</v>
      </c>
      <c r="V802" s="16">
        <v>0</v>
      </c>
      <c r="W802" s="16">
        <v>0</v>
      </c>
      <c r="X802" s="16">
        <v>0</v>
      </c>
      <c r="Y802" s="16">
        <v>0</v>
      </c>
      <c r="Z802" s="16">
        <v>0</v>
      </c>
      <c r="AE802" s="103">
        <f t="shared" si="221"/>
        <v>0</v>
      </c>
      <c r="AF802" s="103">
        <f t="shared" si="222"/>
        <v>0</v>
      </c>
      <c r="AG802" s="103">
        <f t="shared" si="223"/>
        <v>0</v>
      </c>
      <c r="AH802" s="103">
        <f t="shared" si="224"/>
        <v>0</v>
      </c>
      <c r="AI802" s="103">
        <f t="shared" si="225"/>
        <v>0</v>
      </c>
      <c r="AJ802" s="103">
        <f t="shared" si="226"/>
        <v>0</v>
      </c>
      <c r="AK802" s="16">
        <f t="shared" ref="AK802:BF802" si="237">E802-SUM(E803:E807)</f>
        <v>0</v>
      </c>
      <c r="AL802" s="16">
        <f t="shared" si="237"/>
        <v>0</v>
      </c>
      <c r="AM802" s="16">
        <f t="shared" si="237"/>
        <v>0</v>
      </c>
      <c r="AN802" s="16">
        <f t="shared" si="237"/>
        <v>0</v>
      </c>
      <c r="AO802" s="16">
        <f t="shared" si="237"/>
        <v>0</v>
      </c>
      <c r="AP802" s="16">
        <f t="shared" si="237"/>
        <v>0</v>
      </c>
      <c r="AQ802" s="16">
        <f t="shared" si="237"/>
        <v>0</v>
      </c>
      <c r="AR802" s="16">
        <f t="shared" si="237"/>
        <v>0</v>
      </c>
      <c r="AS802" s="16">
        <f t="shared" si="237"/>
        <v>0</v>
      </c>
      <c r="AT802" s="16">
        <f t="shared" si="237"/>
        <v>0</v>
      </c>
      <c r="AU802" s="16">
        <f t="shared" si="237"/>
        <v>0</v>
      </c>
      <c r="AV802" s="16">
        <f t="shared" si="237"/>
        <v>0</v>
      </c>
      <c r="AW802" s="16">
        <f t="shared" si="237"/>
        <v>0</v>
      </c>
      <c r="AX802" s="16">
        <f t="shared" si="237"/>
        <v>0</v>
      </c>
      <c r="AY802" s="16">
        <f t="shared" si="237"/>
        <v>0</v>
      </c>
      <c r="AZ802" s="16">
        <f t="shared" si="237"/>
        <v>0</v>
      </c>
      <c r="BA802" s="16">
        <f t="shared" si="237"/>
        <v>0</v>
      </c>
      <c r="BB802" s="16">
        <f t="shared" si="237"/>
        <v>0</v>
      </c>
      <c r="BC802" s="16">
        <f t="shared" si="237"/>
        <v>0</v>
      </c>
      <c r="BD802" s="16">
        <f t="shared" si="237"/>
        <v>0</v>
      </c>
      <c r="BE802" s="16">
        <f t="shared" si="237"/>
        <v>0</v>
      </c>
      <c r="BF802" s="16">
        <f t="shared" si="237"/>
        <v>0</v>
      </c>
    </row>
    <row r="803" spans="4:36">
      <c r="D803" s="16" t="s">
        <v>860</v>
      </c>
      <c r="E803" s="16">
        <v>130.5438</v>
      </c>
      <c r="F803" s="16">
        <v>130.5438</v>
      </c>
      <c r="G803" s="16">
        <v>130.5438</v>
      </c>
      <c r="H803" s="16">
        <v>0</v>
      </c>
      <c r="I803" s="16">
        <v>0</v>
      </c>
      <c r="J803" s="16">
        <v>0</v>
      </c>
      <c r="K803" s="16">
        <v>0</v>
      </c>
      <c r="L803" s="16">
        <v>0</v>
      </c>
      <c r="M803" s="16">
        <v>0</v>
      </c>
      <c r="N803" s="16">
        <v>0</v>
      </c>
      <c r="O803" s="16">
        <v>0</v>
      </c>
      <c r="P803" s="16">
        <v>0</v>
      </c>
      <c r="Q803" s="16">
        <v>0</v>
      </c>
      <c r="R803" s="16">
        <v>0</v>
      </c>
      <c r="S803" s="16">
        <v>0</v>
      </c>
      <c r="T803" s="16">
        <v>0</v>
      </c>
      <c r="U803" s="16">
        <v>0</v>
      </c>
      <c r="V803" s="16">
        <v>0</v>
      </c>
      <c r="W803" s="16">
        <v>0</v>
      </c>
      <c r="X803" s="16">
        <v>0</v>
      </c>
      <c r="Y803" s="16">
        <v>0</v>
      </c>
      <c r="Z803" s="16">
        <v>0</v>
      </c>
      <c r="AE803" s="103">
        <f t="shared" si="221"/>
        <v>0</v>
      </c>
      <c r="AF803" s="103">
        <f t="shared" si="222"/>
        <v>0</v>
      </c>
      <c r="AG803" s="103">
        <f t="shared" si="223"/>
        <v>0</v>
      </c>
      <c r="AH803" s="103">
        <f t="shared" si="224"/>
        <v>0</v>
      </c>
      <c r="AI803" s="103">
        <f t="shared" si="225"/>
        <v>0</v>
      </c>
      <c r="AJ803" s="103">
        <f t="shared" si="226"/>
        <v>0</v>
      </c>
    </row>
    <row r="804" spans="4:36">
      <c r="D804" s="16" t="s">
        <v>861</v>
      </c>
      <c r="E804" s="16">
        <v>0</v>
      </c>
      <c r="F804" s="16">
        <v>0</v>
      </c>
      <c r="G804" s="16">
        <v>0</v>
      </c>
      <c r="H804" s="16">
        <v>0</v>
      </c>
      <c r="I804" s="16">
        <v>0</v>
      </c>
      <c r="J804" s="16">
        <v>0</v>
      </c>
      <c r="K804" s="16">
        <v>0</v>
      </c>
      <c r="L804" s="16">
        <v>0</v>
      </c>
      <c r="M804" s="16">
        <v>0</v>
      </c>
      <c r="N804" s="16">
        <v>0</v>
      </c>
      <c r="O804" s="16">
        <v>0</v>
      </c>
      <c r="P804" s="16">
        <v>0</v>
      </c>
      <c r="Q804" s="16">
        <v>0</v>
      </c>
      <c r="R804" s="16">
        <v>0</v>
      </c>
      <c r="S804" s="16">
        <v>0</v>
      </c>
      <c r="T804" s="16">
        <v>0</v>
      </c>
      <c r="U804" s="16">
        <v>0</v>
      </c>
      <c r="V804" s="16">
        <v>0</v>
      </c>
      <c r="W804" s="16">
        <v>0</v>
      </c>
      <c r="X804" s="16">
        <v>0</v>
      </c>
      <c r="Y804" s="16">
        <v>0</v>
      </c>
      <c r="Z804" s="16">
        <v>0</v>
      </c>
      <c r="AE804" s="103">
        <f t="shared" si="221"/>
        <v>0</v>
      </c>
      <c r="AF804" s="103">
        <f t="shared" si="222"/>
        <v>0</v>
      </c>
      <c r="AG804" s="103">
        <f t="shared" si="223"/>
        <v>0</v>
      </c>
      <c r="AH804" s="103">
        <f t="shared" si="224"/>
        <v>0</v>
      </c>
      <c r="AI804" s="103">
        <f t="shared" si="225"/>
        <v>0</v>
      </c>
      <c r="AJ804" s="103">
        <f t="shared" si="226"/>
        <v>0</v>
      </c>
    </row>
    <row r="805" spans="4:36">
      <c r="D805" s="16" t="s">
        <v>862</v>
      </c>
      <c r="E805" s="16">
        <v>0</v>
      </c>
      <c r="F805" s="16">
        <v>0</v>
      </c>
      <c r="G805" s="16">
        <v>0</v>
      </c>
      <c r="H805" s="16">
        <v>0</v>
      </c>
      <c r="I805" s="16">
        <v>0</v>
      </c>
      <c r="J805" s="16">
        <v>0</v>
      </c>
      <c r="K805" s="16">
        <v>0</v>
      </c>
      <c r="L805" s="16">
        <v>0</v>
      </c>
      <c r="M805" s="16">
        <v>0</v>
      </c>
      <c r="N805" s="16">
        <v>0</v>
      </c>
      <c r="O805" s="16">
        <v>0</v>
      </c>
      <c r="P805" s="16">
        <v>0</v>
      </c>
      <c r="Q805" s="16">
        <v>0</v>
      </c>
      <c r="R805" s="16">
        <v>0</v>
      </c>
      <c r="S805" s="16">
        <v>0</v>
      </c>
      <c r="T805" s="16">
        <v>0</v>
      </c>
      <c r="U805" s="16">
        <v>0</v>
      </c>
      <c r="V805" s="16">
        <v>0</v>
      </c>
      <c r="W805" s="16">
        <v>0</v>
      </c>
      <c r="X805" s="16">
        <v>0</v>
      </c>
      <c r="Y805" s="16">
        <v>0</v>
      </c>
      <c r="Z805" s="16">
        <v>0</v>
      </c>
      <c r="AE805" s="103">
        <f t="shared" si="221"/>
        <v>0</v>
      </c>
      <c r="AF805" s="103">
        <f t="shared" si="222"/>
        <v>0</v>
      </c>
      <c r="AG805" s="103">
        <f t="shared" si="223"/>
        <v>0</v>
      </c>
      <c r="AH805" s="103">
        <f t="shared" si="224"/>
        <v>0</v>
      </c>
      <c r="AI805" s="103">
        <f t="shared" si="225"/>
        <v>0</v>
      </c>
      <c r="AJ805" s="103">
        <f t="shared" si="226"/>
        <v>0</v>
      </c>
    </row>
    <row r="806" spans="4:36">
      <c r="D806" s="16" t="s">
        <v>863</v>
      </c>
      <c r="E806" s="16">
        <v>0</v>
      </c>
      <c r="F806" s="16">
        <v>0</v>
      </c>
      <c r="G806" s="16">
        <v>0</v>
      </c>
      <c r="H806" s="16">
        <v>0</v>
      </c>
      <c r="I806" s="16">
        <v>0</v>
      </c>
      <c r="J806" s="16">
        <v>0</v>
      </c>
      <c r="K806" s="16">
        <v>0</v>
      </c>
      <c r="L806" s="16">
        <v>0</v>
      </c>
      <c r="M806" s="16">
        <v>0</v>
      </c>
      <c r="N806" s="16">
        <v>0</v>
      </c>
      <c r="O806" s="16">
        <v>0</v>
      </c>
      <c r="P806" s="16">
        <v>0</v>
      </c>
      <c r="Q806" s="16">
        <v>0</v>
      </c>
      <c r="R806" s="16">
        <v>0</v>
      </c>
      <c r="S806" s="16">
        <v>0</v>
      </c>
      <c r="T806" s="16">
        <v>0</v>
      </c>
      <c r="U806" s="16">
        <v>0</v>
      </c>
      <c r="V806" s="16">
        <v>0</v>
      </c>
      <c r="W806" s="16">
        <v>0</v>
      </c>
      <c r="X806" s="16">
        <v>0</v>
      </c>
      <c r="Y806" s="16">
        <v>0</v>
      </c>
      <c r="Z806" s="16">
        <v>0</v>
      </c>
      <c r="AE806" s="103">
        <f t="shared" si="221"/>
        <v>0</v>
      </c>
      <c r="AF806" s="103">
        <f t="shared" si="222"/>
        <v>0</v>
      </c>
      <c r="AG806" s="103">
        <f t="shared" si="223"/>
        <v>0</v>
      </c>
      <c r="AH806" s="103">
        <f t="shared" si="224"/>
        <v>0</v>
      </c>
      <c r="AI806" s="103">
        <f t="shared" si="225"/>
        <v>0</v>
      </c>
      <c r="AJ806" s="103">
        <f t="shared" si="226"/>
        <v>0</v>
      </c>
    </row>
    <row r="807" spans="4:36">
      <c r="D807" s="16" t="s">
        <v>864</v>
      </c>
      <c r="E807" s="16">
        <v>47.3848</v>
      </c>
      <c r="F807" s="16">
        <v>8.3975</v>
      </c>
      <c r="G807" s="16">
        <v>8.3975</v>
      </c>
      <c r="H807" s="16">
        <v>0</v>
      </c>
      <c r="I807" s="16">
        <v>0</v>
      </c>
      <c r="J807" s="16">
        <v>0</v>
      </c>
      <c r="K807" s="16">
        <v>0</v>
      </c>
      <c r="L807" s="16">
        <v>0</v>
      </c>
      <c r="M807" s="16">
        <v>0</v>
      </c>
      <c r="N807" s="16">
        <v>38.9873</v>
      </c>
      <c r="O807" s="16">
        <v>38.9873</v>
      </c>
      <c r="P807" s="16">
        <v>0</v>
      </c>
      <c r="Q807" s="16">
        <v>0</v>
      </c>
      <c r="R807" s="16">
        <v>0</v>
      </c>
      <c r="S807" s="16">
        <v>0</v>
      </c>
      <c r="T807" s="16">
        <v>0</v>
      </c>
      <c r="U807" s="16">
        <v>0</v>
      </c>
      <c r="V807" s="16">
        <v>0</v>
      </c>
      <c r="W807" s="16">
        <v>0</v>
      </c>
      <c r="X807" s="16">
        <v>0</v>
      </c>
      <c r="Y807" s="16">
        <v>0</v>
      </c>
      <c r="Z807" s="16">
        <v>0</v>
      </c>
      <c r="AE807" s="103">
        <f t="shared" si="221"/>
        <v>0</v>
      </c>
      <c r="AF807" s="103">
        <f t="shared" si="222"/>
        <v>0</v>
      </c>
      <c r="AG807" s="103">
        <f t="shared" si="223"/>
        <v>0</v>
      </c>
      <c r="AH807" s="103">
        <f t="shared" si="224"/>
        <v>0</v>
      </c>
      <c r="AI807" s="103">
        <f t="shared" si="225"/>
        <v>0</v>
      </c>
      <c r="AJ807" s="103">
        <f t="shared" si="226"/>
        <v>0</v>
      </c>
    </row>
    <row r="808" spans="3:58">
      <c r="C808" s="16" t="s">
        <v>867</v>
      </c>
      <c r="D808" s="16" t="s">
        <v>88</v>
      </c>
      <c r="E808" s="16">
        <v>13993.3423</v>
      </c>
      <c r="F808" s="16">
        <v>13612.5877</v>
      </c>
      <c r="G808" s="16">
        <v>13612.5877</v>
      </c>
      <c r="H808" s="16">
        <v>0</v>
      </c>
      <c r="I808" s="16">
        <v>0</v>
      </c>
      <c r="J808" s="16">
        <v>45.2385</v>
      </c>
      <c r="K808" s="16">
        <v>43.7019</v>
      </c>
      <c r="L808" s="16">
        <v>1.5366</v>
      </c>
      <c r="M808" s="16">
        <v>0</v>
      </c>
      <c r="N808" s="16">
        <v>66.0553</v>
      </c>
      <c r="O808" s="16">
        <v>66.0553</v>
      </c>
      <c r="P808" s="16">
        <v>0</v>
      </c>
      <c r="Q808" s="16">
        <v>75.1799</v>
      </c>
      <c r="R808" s="16">
        <v>144.2958</v>
      </c>
      <c r="S808" s="16">
        <v>123.4269</v>
      </c>
      <c r="T808" s="16">
        <v>0</v>
      </c>
      <c r="U808" s="16">
        <v>20.8689</v>
      </c>
      <c r="V808" s="16">
        <v>0.512</v>
      </c>
      <c r="W808" s="16">
        <v>0</v>
      </c>
      <c r="X808" s="16">
        <v>0.512</v>
      </c>
      <c r="Y808" s="16">
        <v>0</v>
      </c>
      <c r="Z808" s="16">
        <v>49.4731</v>
      </c>
      <c r="AE808" s="103">
        <f t="shared" si="221"/>
        <v>2.1316282072803e-13</v>
      </c>
      <c r="AF808" s="103">
        <f t="shared" si="222"/>
        <v>0</v>
      </c>
      <c r="AG808" s="103">
        <f t="shared" si="223"/>
        <v>0</v>
      </c>
      <c r="AH808" s="103">
        <f t="shared" si="224"/>
        <v>0</v>
      </c>
      <c r="AI808" s="103">
        <f t="shared" si="225"/>
        <v>0</v>
      </c>
      <c r="AJ808" s="103">
        <f t="shared" si="226"/>
        <v>0</v>
      </c>
      <c r="AK808" s="16">
        <f t="shared" ref="AK808:BF808" si="238">E808-SUM(E809:E813)</f>
        <v>0</v>
      </c>
      <c r="AL808" s="16">
        <f t="shared" si="238"/>
        <v>0</v>
      </c>
      <c r="AM808" s="16">
        <f t="shared" si="238"/>
        <v>0</v>
      </c>
      <c r="AN808" s="16">
        <f t="shared" si="238"/>
        <v>0</v>
      </c>
      <c r="AO808" s="16">
        <f t="shared" si="238"/>
        <v>0</v>
      </c>
      <c r="AP808" s="16">
        <f t="shared" si="238"/>
        <v>0</v>
      </c>
      <c r="AQ808" s="16">
        <f t="shared" si="238"/>
        <v>0</v>
      </c>
      <c r="AR808" s="16">
        <f t="shared" si="238"/>
        <v>0</v>
      </c>
      <c r="AS808" s="16">
        <f t="shared" si="238"/>
        <v>0</v>
      </c>
      <c r="AT808" s="16">
        <f t="shared" si="238"/>
        <v>0</v>
      </c>
      <c r="AU808" s="16">
        <f t="shared" si="238"/>
        <v>0</v>
      </c>
      <c r="AV808" s="16">
        <f t="shared" si="238"/>
        <v>0</v>
      </c>
      <c r="AW808" s="16">
        <f t="shared" si="238"/>
        <v>0</v>
      </c>
      <c r="AX808" s="16">
        <f t="shared" si="238"/>
        <v>0</v>
      </c>
      <c r="AY808" s="16">
        <f t="shared" si="238"/>
        <v>0</v>
      </c>
      <c r="AZ808" s="16">
        <f t="shared" si="238"/>
        <v>0</v>
      </c>
      <c r="BA808" s="16">
        <f t="shared" si="238"/>
        <v>0</v>
      </c>
      <c r="BB808" s="16">
        <f t="shared" si="238"/>
        <v>0</v>
      </c>
      <c r="BC808" s="16">
        <f t="shared" si="238"/>
        <v>0</v>
      </c>
      <c r="BD808" s="16">
        <f t="shared" si="238"/>
        <v>0</v>
      </c>
      <c r="BE808" s="16">
        <f t="shared" si="238"/>
        <v>0</v>
      </c>
      <c r="BF808" s="16">
        <f t="shared" si="238"/>
        <v>0</v>
      </c>
    </row>
    <row r="809" spans="4:36">
      <c r="D809" s="16" t="s">
        <v>860</v>
      </c>
      <c r="E809" s="16">
        <v>136.3317</v>
      </c>
      <c r="F809" s="16">
        <v>136.3317</v>
      </c>
      <c r="G809" s="16">
        <v>136.3317</v>
      </c>
      <c r="H809" s="16">
        <v>0</v>
      </c>
      <c r="I809" s="16">
        <v>0</v>
      </c>
      <c r="J809" s="16">
        <v>0</v>
      </c>
      <c r="K809" s="16">
        <v>0</v>
      </c>
      <c r="L809" s="16">
        <v>0</v>
      </c>
      <c r="M809" s="16">
        <v>0</v>
      </c>
      <c r="N809" s="16">
        <v>0</v>
      </c>
      <c r="O809" s="16">
        <v>0</v>
      </c>
      <c r="P809" s="16">
        <v>0</v>
      </c>
      <c r="Q809" s="16">
        <v>0</v>
      </c>
      <c r="R809" s="16">
        <v>0</v>
      </c>
      <c r="S809" s="16">
        <v>0</v>
      </c>
      <c r="T809" s="16">
        <v>0</v>
      </c>
      <c r="U809" s="16">
        <v>0</v>
      </c>
      <c r="V809" s="16">
        <v>0</v>
      </c>
      <c r="W809" s="16">
        <v>0</v>
      </c>
      <c r="X809" s="16">
        <v>0</v>
      </c>
      <c r="Y809" s="16">
        <v>0</v>
      </c>
      <c r="Z809" s="16">
        <v>0</v>
      </c>
      <c r="AE809" s="103">
        <f t="shared" si="221"/>
        <v>0</v>
      </c>
      <c r="AF809" s="103">
        <f t="shared" si="222"/>
        <v>0</v>
      </c>
      <c r="AG809" s="103">
        <f t="shared" si="223"/>
        <v>0</v>
      </c>
      <c r="AH809" s="103">
        <f t="shared" si="224"/>
        <v>0</v>
      </c>
      <c r="AI809" s="103">
        <f t="shared" si="225"/>
        <v>0</v>
      </c>
      <c r="AJ809" s="103">
        <f t="shared" si="226"/>
        <v>0</v>
      </c>
    </row>
    <row r="810" spans="4:36">
      <c r="D810" s="16" t="s">
        <v>861</v>
      </c>
      <c r="E810" s="16">
        <v>0</v>
      </c>
      <c r="F810" s="16">
        <v>0</v>
      </c>
      <c r="G810" s="16">
        <v>0</v>
      </c>
      <c r="H810" s="16">
        <v>0</v>
      </c>
      <c r="I810" s="16">
        <v>0</v>
      </c>
      <c r="J810" s="16">
        <v>0</v>
      </c>
      <c r="K810" s="16">
        <v>0</v>
      </c>
      <c r="L810" s="16">
        <v>0</v>
      </c>
      <c r="M810" s="16">
        <v>0</v>
      </c>
      <c r="N810" s="16">
        <v>0</v>
      </c>
      <c r="O810" s="16">
        <v>0</v>
      </c>
      <c r="P810" s="16">
        <v>0</v>
      </c>
      <c r="Q810" s="16">
        <v>0</v>
      </c>
      <c r="R810" s="16">
        <v>0</v>
      </c>
      <c r="S810" s="16">
        <v>0</v>
      </c>
      <c r="T810" s="16">
        <v>0</v>
      </c>
      <c r="U810" s="16">
        <v>0</v>
      </c>
      <c r="V810" s="16">
        <v>0</v>
      </c>
      <c r="W810" s="16">
        <v>0</v>
      </c>
      <c r="X810" s="16">
        <v>0</v>
      </c>
      <c r="Y810" s="16">
        <v>0</v>
      </c>
      <c r="Z810" s="16">
        <v>0</v>
      </c>
      <c r="AE810" s="103">
        <f t="shared" si="221"/>
        <v>0</v>
      </c>
      <c r="AF810" s="103">
        <f t="shared" si="222"/>
        <v>0</v>
      </c>
      <c r="AG810" s="103">
        <f t="shared" si="223"/>
        <v>0</v>
      </c>
      <c r="AH810" s="103">
        <f t="shared" si="224"/>
        <v>0</v>
      </c>
      <c r="AI810" s="103">
        <f t="shared" si="225"/>
        <v>0</v>
      </c>
      <c r="AJ810" s="103">
        <f t="shared" si="226"/>
        <v>0</v>
      </c>
    </row>
    <row r="811" spans="4:36">
      <c r="D811" s="16" t="s">
        <v>862</v>
      </c>
      <c r="E811" s="16">
        <v>0</v>
      </c>
      <c r="F811" s="16">
        <v>0</v>
      </c>
      <c r="G811" s="16">
        <v>0</v>
      </c>
      <c r="H811" s="16">
        <v>0</v>
      </c>
      <c r="I811" s="16">
        <v>0</v>
      </c>
      <c r="J811" s="16">
        <v>0</v>
      </c>
      <c r="K811" s="16">
        <v>0</v>
      </c>
      <c r="L811" s="16">
        <v>0</v>
      </c>
      <c r="M811" s="16">
        <v>0</v>
      </c>
      <c r="N811" s="16">
        <v>0</v>
      </c>
      <c r="O811" s="16">
        <v>0</v>
      </c>
      <c r="P811" s="16">
        <v>0</v>
      </c>
      <c r="Q811" s="16">
        <v>0</v>
      </c>
      <c r="R811" s="16">
        <v>0</v>
      </c>
      <c r="S811" s="16">
        <v>0</v>
      </c>
      <c r="T811" s="16">
        <v>0</v>
      </c>
      <c r="U811" s="16">
        <v>0</v>
      </c>
      <c r="V811" s="16">
        <v>0</v>
      </c>
      <c r="W811" s="16">
        <v>0</v>
      </c>
      <c r="X811" s="16">
        <v>0</v>
      </c>
      <c r="Y811" s="16">
        <v>0</v>
      </c>
      <c r="Z811" s="16">
        <v>0</v>
      </c>
      <c r="AE811" s="103">
        <f t="shared" si="221"/>
        <v>0</v>
      </c>
      <c r="AF811" s="103">
        <f t="shared" si="222"/>
        <v>0</v>
      </c>
      <c r="AG811" s="103">
        <f t="shared" si="223"/>
        <v>0</v>
      </c>
      <c r="AH811" s="103">
        <f t="shared" si="224"/>
        <v>0</v>
      </c>
      <c r="AI811" s="103">
        <f t="shared" si="225"/>
        <v>0</v>
      </c>
      <c r="AJ811" s="103">
        <f t="shared" si="226"/>
        <v>0</v>
      </c>
    </row>
    <row r="812" spans="4:36">
      <c r="D812" s="16" t="s">
        <v>863</v>
      </c>
      <c r="E812" s="16">
        <v>0</v>
      </c>
      <c r="F812" s="16">
        <v>0</v>
      </c>
      <c r="G812" s="16">
        <v>0</v>
      </c>
      <c r="H812" s="16">
        <v>0</v>
      </c>
      <c r="I812" s="16">
        <v>0</v>
      </c>
      <c r="J812" s="16">
        <v>0</v>
      </c>
      <c r="K812" s="16">
        <v>0</v>
      </c>
      <c r="L812" s="16">
        <v>0</v>
      </c>
      <c r="M812" s="16">
        <v>0</v>
      </c>
      <c r="N812" s="16">
        <v>0</v>
      </c>
      <c r="O812" s="16">
        <v>0</v>
      </c>
      <c r="P812" s="16">
        <v>0</v>
      </c>
      <c r="Q812" s="16">
        <v>0</v>
      </c>
      <c r="R812" s="16">
        <v>0</v>
      </c>
      <c r="S812" s="16">
        <v>0</v>
      </c>
      <c r="T812" s="16">
        <v>0</v>
      </c>
      <c r="U812" s="16">
        <v>0</v>
      </c>
      <c r="V812" s="16">
        <v>0</v>
      </c>
      <c r="W812" s="16">
        <v>0</v>
      </c>
      <c r="X812" s="16">
        <v>0</v>
      </c>
      <c r="Y812" s="16">
        <v>0</v>
      </c>
      <c r="Z812" s="16">
        <v>0</v>
      </c>
      <c r="AE812" s="103">
        <f t="shared" si="221"/>
        <v>0</v>
      </c>
      <c r="AF812" s="103">
        <f t="shared" si="222"/>
        <v>0</v>
      </c>
      <c r="AG812" s="103">
        <f t="shared" si="223"/>
        <v>0</v>
      </c>
      <c r="AH812" s="103">
        <f t="shared" si="224"/>
        <v>0</v>
      </c>
      <c r="AI812" s="103">
        <f t="shared" si="225"/>
        <v>0</v>
      </c>
      <c r="AJ812" s="103">
        <f t="shared" si="226"/>
        <v>0</v>
      </c>
    </row>
    <row r="813" spans="4:36">
      <c r="D813" s="16" t="s">
        <v>864</v>
      </c>
      <c r="E813" s="16">
        <v>13857.0106</v>
      </c>
      <c r="F813" s="16">
        <v>13476.256</v>
      </c>
      <c r="G813" s="16">
        <v>13476.256</v>
      </c>
      <c r="H813" s="16">
        <v>0</v>
      </c>
      <c r="I813" s="16">
        <v>0</v>
      </c>
      <c r="J813" s="16">
        <v>45.2385</v>
      </c>
      <c r="K813" s="16">
        <v>43.7019</v>
      </c>
      <c r="L813" s="16">
        <v>1.5366</v>
      </c>
      <c r="M813" s="16">
        <v>0</v>
      </c>
      <c r="N813" s="16">
        <v>66.0553</v>
      </c>
      <c r="O813" s="16">
        <v>66.0553</v>
      </c>
      <c r="P813" s="16">
        <v>0</v>
      </c>
      <c r="Q813" s="16">
        <v>75.1799</v>
      </c>
      <c r="R813" s="16">
        <v>144.2958</v>
      </c>
      <c r="S813" s="16">
        <v>123.4269</v>
      </c>
      <c r="T813" s="16">
        <v>0</v>
      </c>
      <c r="U813" s="16">
        <v>20.8689</v>
      </c>
      <c r="V813" s="16">
        <v>0.512</v>
      </c>
      <c r="W813" s="16">
        <v>0</v>
      </c>
      <c r="X813" s="16">
        <v>0.512</v>
      </c>
      <c r="Y813" s="16">
        <v>0</v>
      </c>
      <c r="Z813" s="16">
        <v>49.4731</v>
      </c>
      <c r="AE813" s="103">
        <f t="shared" ref="AE813:AE876" si="239">E813-F813-I813-J813-N813-R813-V813-Z813-Q813</f>
        <v>2.1316282072803e-13</v>
      </c>
      <c r="AF813" s="103">
        <f t="shared" ref="AF813:AF876" si="240">F813-G813-H813</f>
        <v>0</v>
      </c>
      <c r="AG813" s="103">
        <f t="shared" ref="AG813:AG876" si="241">J813-K813-L813-M813</f>
        <v>0</v>
      </c>
      <c r="AH813" s="103">
        <f t="shared" ref="AH813:AH876" si="242">N813-O813-P813</f>
        <v>0</v>
      </c>
      <c r="AI813" s="103">
        <f t="shared" ref="AI813:AI876" si="243">R813-S813-T813-U813</f>
        <v>0</v>
      </c>
      <c r="AJ813" s="103">
        <f t="shared" ref="AJ813:AJ876" si="244">V813-W813-X813-Y813</f>
        <v>0</v>
      </c>
    </row>
    <row r="814" spans="3:58">
      <c r="C814" s="16" t="s">
        <v>368</v>
      </c>
      <c r="D814" s="16" t="s">
        <v>88</v>
      </c>
      <c r="E814" s="16">
        <v>0</v>
      </c>
      <c r="F814" s="16">
        <v>0</v>
      </c>
      <c r="G814" s="16">
        <v>0</v>
      </c>
      <c r="H814" s="16">
        <v>0</v>
      </c>
      <c r="I814" s="16">
        <v>0</v>
      </c>
      <c r="J814" s="16">
        <v>0</v>
      </c>
      <c r="K814" s="16">
        <v>0</v>
      </c>
      <c r="L814" s="16">
        <v>0</v>
      </c>
      <c r="M814" s="16">
        <v>0</v>
      </c>
      <c r="N814" s="16">
        <v>0</v>
      </c>
      <c r="O814" s="16">
        <v>0</v>
      </c>
      <c r="P814" s="16">
        <v>0</v>
      </c>
      <c r="Q814" s="16">
        <v>0</v>
      </c>
      <c r="R814" s="16">
        <v>0</v>
      </c>
      <c r="S814" s="16">
        <v>0</v>
      </c>
      <c r="T814" s="16">
        <v>0</v>
      </c>
      <c r="U814" s="16">
        <v>0</v>
      </c>
      <c r="V814" s="16">
        <v>0</v>
      </c>
      <c r="W814" s="16">
        <v>0</v>
      </c>
      <c r="X814" s="16">
        <v>0</v>
      </c>
      <c r="Y814" s="16">
        <v>0</v>
      </c>
      <c r="Z814" s="16">
        <v>0</v>
      </c>
      <c r="AE814" s="103">
        <f t="shared" si="239"/>
        <v>0</v>
      </c>
      <c r="AF814" s="103">
        <f t="shared" si="240"/>
        <v>0</v>
      </c>
      <c r="AG814" s="103">
        <f t="shared" si="241"/>
        <v>0</v>
      </c>
      <c r="AH814" s="103">
        <f t="shared" si="242"/>
        <v>0</v>
      </c>
      <c r="AI814" s="103">
        <f t="shared" si="243"/>
        <v>0</v>
      </c>
      <c r="AJ814" s="103">
        <f t="shared" si="244"/>
        <v>0</v>
      </c>
      <c r="AK814" s="16">
        <f t="shared" ref="AK814:BF814" si="245">E814-SUM(E815:E819)</f>
        <v>0</v>
      </c>
      <c r="AL814" s="16">
        <f t="shared" si="245"/>
        <v>0</v>
      </c>
      <c r="AM814" s="16">
        <f t="shared" si="245"/>
        <v>0</v>
      </c>
      <c r="AN814" s="16">
        <f t="shared" si="245"/>
        <v>0</v>
      </c>
      <c r="AO814" s="16">
        <f t="shared" si="245"/>
        <v>0</v>
      </c>
      <c r="AP814" s="16">
        <f t="shared" si="245"/>
        <v>0</v>
      </c>
      <c r="AQ814" s="16">
        <f t="shared" si="245"/>
        <v>0</v>
      </c>
      <c r="AR814" s="16">
        <f t="shared" si="245"/>
        <v>0</v>
      </c>
      <c r="AS814" s="16">
        <f t="shared" si="245"/>
        <v>0</v>
      </c>
      <c r="AT814" s="16">
        <f t="shared" si="245"/>
        <v>0</v>
      </c>
      <c r="AU814" s="16">
        <f t="shared" si="245"/>
        <v>0</v>
      </c>
      <c r="AV814" s="16">
        <f t="shared" si="245"/>
        <v>0</v>
      </c>
      <c r="AW814" s="16">
        <f t="shared" si="245"/>
        <v>0</v>
      </c>
      <c r="AX814" s="16">
        <f t="shared" si="245"/>
        <v>0</v>
      </c>
      <c r="AY814" s="16">
        <f t="shared" si="245"/>
        <v>0</v>
      </c>
      <c r="AZ814" s="16">
        <f t="shared" si="245"/>
        <v>0</v>
      </c>
      <c r="BA814" s="16">
        <f t="shared" si="245"/>
        <v>0</v>
      </c>
      <c r="BB814" s="16">
        <f t="shared" si="245"/>
        <v>0</v>
      </c>
      <c r="BC814" s="16">
        <f t="shared" si="245"/>
        <v>0</v>
      </c>
      <c r="BD814" s="16">
        <f t="shared" si="245"/>
        <v>0</v>
      </c>
      <c r="BE814" s="16">
        <f t="shared" si="245"/>
        <v>0</v>
      </c>
      <c r="BF814" s="16">
        <f t="shared" si="245"/>
        <v>0</v>
      </c>
    </row>
    <row r="815" spans="4:36">
      <c r="D815" s="16" t="s">
        <v>860</v>
      </c>
      <c r="E815" s="16">
        <v>0</v>
      </c>
      <c r="F815" s="16">
        <v>0</v>
      </c>
      <c r="G815" s="16">
        <v>0</v>
      </c>
      <c r="H815" s="16">
        <v>0</v>
      </c>
      <c r="I815" s="16">
        <v>0</v>
      </c>
      <c r="J815" s="16">
        <v>0</v>
      </c>
      <c r="K815" s="16">
        <v>0</v>
      </c>
      <c r="L815" s="16">
        <v>0</v>
      </c>
      <c r="M815" s="16">
        <v>0</v>
      </c>
      <c r="N815" s="16">
        <v>0</v>
      </c>
      <c r="O815" s="16">
        <v>0</v>
      </c>
      <c r="P815" s="16">
        <v>0</v>
      </c>
      <c r="Q815" s="16">
        <v>0</v>
      </c>
      <c r="R815" s="16">
        <v>0</v>
      </c>
      <c r="S815" s="16">
        <v>0</v>
      </c>
      <c r="T815" s="16">
        <v>0</v>
      </c>
      <c r="U815" s="16">
        <v>0</v>
      </c>
      <c r="V815" s="16">
        <v>0</v>
      </c>
      <c r="W815" s="16">
        <v>0</v>
      </c>
      <c r="X815" s="16">
        <v>0</v>
      </c>
      <c r="Y815" s="16">
        <v>0</v>
      </c>
      <c r="Z815" s="16">
        <v>0</v>
      </c>
      <c r="AE815" s="103">
        <f t="shared" si="239"/>
        <v>0</v>
      </c>
      <c r="AF815" s="103">
        <f t="shared" si="240"/>
        <v>0</v>
      </c>
      <c r="AG815" s="103">
        <f t="shared" si="241"/>
        <v>0</v>
      </c>
      <c r="AH815" s="103">
        <f t="shared" si="242"/>
        <v>0</v>
      </c>
      <c r="AI815" s="103">
        <f t="shared" si="243"/>
        <v>0</v>
      </c>
      <c r="AJ815" s="103">
        <f t="shared" si="244"/>
        <v>0</v>
      </c>
    </row>
    <row r="816" spans="4:36">
      <c r="D816" s="16" t="s">
        <v>861</v>
      </c>
      <c r="E816" s="16">
        <v>0</v>
      </c>
      <c r="F816" s="16">
        <v>0</v>
      </c>
      <c r="G816" s="16">
        <v>0</v>
      </c>
      <c r="H816" s="16">
        <v>0</v>
      </c>
      <c r="I816" s="16">
        <v>0</v>
      </c>
      <c r="J816" s="16">
        <v>0</v>
      </c>
      <c r="K816" s="16">
        <v>0</v>
      </c>
      <c r="L816" s="16">
        <v>0</v>
      </c>
      <c r="M816" s="16">
        <v>0</v>
      </c>
      <c r="N816" s="16">
        <v>0</v>
      </c>
      <c r="O816" s="16">
        <v>0</v>
      </c>
      <c r="P816" s="16">
        <v>0</v>
      </c>
      <c r="Q816" s="16">
        <v>0</v>
      </c>
      <c r="R816" s="16">
        <v>0</v>
      </c>
      <c r="S816" s="16">
        <v>0</v>
      </c>
      <c r="T816" s="16">
        <v>0</v>
      </c>
      <c r="U816" s="16">
        <v>0</v>
      </c>
      <c r="V816" s="16">
        <v>0</v>
      </c>
      <c r="W816" s="16">
        <v>0</v>
      </c>
      <c r="X816" s="16">
        <v>0</v>
      </c>
      <c r="Y816" s="16">
        <v>0</v>
      </c>
      <c r="Z816" s="16">
        <v>0</v>
      </c>
      <c r="AE816" s="103">
        <f t="shared" si="239"/>
        <v>0</v>
      </c>
      <c r="AF816" s="103">
        <f t="shared" si="240"/>
        <v>0</v>
      </c>
      <c r="AG816" s="103">
        <f t="shared" si="241"/>
        <v>0</v>
      </c>
      <c r="AH816" s="103">
        <f t="shared" si="242"/>
        <v>0</v>
      </c>
      <c r="AI816" s="103">
        <f t="shared" si="243"/>
        <v>0</v>
      </c>
      <c r="AJ816" s="103">
        <f t="shared" si="244"/>
        <v>0</v>
      </c>
    </row>
    <row r="817" spans="4:36">
      <c r="D817" s="16" t="s">
        <v>862</v>
      </c>
      <c r="E817" s="16">
        <v>0</v>
      </c>
      <c r="F817" s="16">
        <v>0</v>
      </c>
      <c r="G817" s="16">
        <v>0</v>
      </c>
      <c r="H817" s="16">
        <v>0</v>
      </c>
      <c r="I817" s="16">
        <v>0</v>
      </c>
      <c r="J817" s="16">
        <v>0</v>
      </c>
      <c r="K817" s="16">
        <v>0</v>
      </c>
      <c r="L817" s="16">
        <v>0</v>
      </c>
      <c r="M817" s="16">
        <v>0</v>
      </c>
      <c r="N817" s="16">
        <v>0</v>
      </c>
      <c r="O817" s="16">
        <v>0</v>
      </c>
      <c r="P817" s="16">
        <v>0</v>
      </c>
      <c r="Q817" s="16">
        <v>0</v>
      </c>
      <c r="R817" s="16">
        <v>0</v>
      </c>
      <c r="S817" s="16">
        <v>0</v>
      </c>
      <c r="T817" s="16">
        <v>0</v>
      </c>
      <c r="U817" s="16">
        <v>0</v>
      </c>
      <c r="V817" s="16">
        <v>0</v>
      </c>
      <c r="W817" s="16">
        <v>0</v>
      </c>
      <c r="X817" s="16">
        <v>0</v>
      </c>
      <c r="Y817" s="16">
        <v>0</v>
      </c>
      <c r="Z817" s="16">
        <v>0</v>
      </c>
      <c r="AE817" s="103">
        <f t="shared" si="239"/>
        <v>0</v>
      </c>
      <c r="AF817" s="103">
        <f t="shared" si="240"/>
        <v>0</v>
      </c>
      <c r="AG817" s="103">
        <f t="shared" si="241"/>
        <v>0</v>
      </c>
      <c r="AH817" s="103">
        <f t="shared" si="242"/>
        <v>0</v>
      </c>
      <c r="AI817" s="103">
        <f t="shared" si="243"/>
        <v>0</v>
      </c>
      <c r="AJ817" s="103">
        <f t="shared" si="244"/>
        <v>0</v>
      </c>
    </row>
    <row r="818" spans="4:36">
      <c r="D818" s="16" t="s">
        <v>863</v>
      </c>
      <c r="E818" s="16">
        <v>0</v>
      </c>
      <c r="F818" s="16">
        <v>0</v>
      </c>
      <c r="G818" s="16">
        <v>0</v>
      </c>
      <c r="H818" s="16">
        <v>0</v>
      </c>
      <c r="I818" s="16">
        <v>0</v>
      </c>
      <c r="J818" s="16">
        <v>0</v>
      </c>
      <c r="K818" s="16">
        <v>0</v>
      </c>
      <c r="L818" s="16">
        <v>0</v>
      </c>
      <c r="M818" s="16">
        <v>0</v>
      </c>
      <c r="N818" s="16">
        <v>0</v>
      </c>
      <c r="O818" s="16">
        <v>0</v>
      </c>
      <c r="P818" s="16">
        <v>0</v>
      </c>
      <c r="Q818" s="16">
        <v>0</v>
      </c>
      <c r="R818" s="16">
        <v>0</v>
      </c>
      <c r="S818" s="16">
        <v>0</v>
      </c>
      <c r="T818" s="16">
        <v>0</v>
      </c>
      <c r="U818" s="16">
        <v>0</v>
      </c>
      <c r="V818" s="16">
        <v>0</v>
      </c>
      <c r="W818" s="16">
        <v>0</v>
      </c>
      <c r="X818" s="16">
        <v>0</v>
      </c>
      <c r="Y818" s="16">
        <v>0</v>
      </c>
      <c r="Z818" s="16">
        <v>0</v>
      </c>
      <c r="AE818" s="103">
        <f t="shared" si="239"/>
        <v>0</v>
      </c>
      <c r="AF818" s="103">
        <f t="shared" si="240"/>
        <v>0</v>
      </c>
      <c r="AG818" s="103">
        <f t="shared" si="241"/>
        <v>0</v>
      </c>
      <c r="AH818" s="103">
        <f t="shared" si="242"/>
        <v>0</v>
      </c>
      <c r="AI818" s="103">
        <f t="shared" si="243"/>
        <v>0</v>
      </c>
      <c r="AJ818" s="103">
        <f t="shared" si="244"/>
        <v>0</v>
      </c>
    </row>
    <row r="819" spans="4:36">
      <c r="D819" s="16" t="s">
        <v>864</v>
      </c>
      <c r="E819" s="16">
        <v>0</v>
      </c>
      <c r="F819" s="16">
        <v>0</v>
      </c>
      <c r="G819" s="16">
        <v>0</v>
      </c>
      <c r="H819" s="16">
        <v>0</v>
      </c>
      <c r="I819" s="16">
        <v>0</v>
      </c>
      <c r="J819" s="16">
        <v>0</v>
      </c>
      <c r="K819" s="16">
        <v>0</v>
      </c>
      <c r="L819" s="16">
        <v>0</v>
      </c>
      <c r="M819" s="16">
        <v>0</v>
      </c>
      <c r="N819" s="16">
        <v>0</v>
      </c>
      <c r="O819" s="16">
        <v>0</v>
      </c>
      <c r="P819" s="16">
        <v>0</v>
      </c>
      <c r="Q819" s="16">
        <v>0</v>
      </c>
      <c r="R819" s="16">
        <v>0</v>
      </c>
      <c r="S819" s="16">
        <v>0</v>
      </c>
      <c r="T819" s="16">
        <v>0</v>
      </c>
      <c r="U819" s="16">
        <v>0</v>
      </c>
      <c r="V819" s="16">
        <v>0</v>
      </c>
      <c r="W819" s="16">
        <v>0</v>
      </c>
      <c r="X819" s="16">
        <v>0</v>
      </c>
      <c r="Y819" s="16">
        <v>0</v>
      </c>
      <c r="Z819" s="16">
        <v>0</v>
      </c>
      <c r="AE819" s="103">
        <f t="shared" si="239"/>
        <v>0</v>
      </c>
      <c r="AF819" s="103">
        <f t="shared" si="240"/>
        <v>0</v>
      </c>
      <c r="AG819" s="103">
        <f t="shared" si="241"/>
        <v>0</v>
      </c>
      <c r="AH819" s="103">
        <f t="shared" si="242"/>
        <v>0</v>
      </c>
      <c r="AI819" s="103">
        <f t="shared" si="243"/>
        <v>0</v>
      </c>
      <c r="AJ819" s="103">
        <f t="shared" si="244"/>
        <v>0</v>
      </c>
    </row>
    <row r="820" spans="1:80">
      <c r="A820" s="16" t="s">
        <v>240</v>
      </c>
      <c r="B820" s="16">
        <v>553116.6375</v>
      </c>
      <c r="C820" s="16" t="s">
        <v>88</v>
      </c>
      <c r="D820" s="16" t="s">
        <v>88</v>
      </c>
      <c r="E820" s="16">
        <v>53773.8197</v>
      </c>
      <c r="F820" s="16">
        <v>48797.9837</v>
      </c>
      <c r="G820" s="16">
        <v>48768.6649</v>
      </c>
      <c r="H820" s="16">
        <v>29.3188</v>
      </c>
      <c r="I820" s="16">
        <v>60.3511</v>
      </c>
      <c r="J820" s="16">
        <v>278.5148</v>
      </c>
      <c r="K820" s="16">
        <v>149.203</v>
      </c>
      <c r="L820" s="16">
        <v>7.12029999999999</v>
      </c>
      <c r="M820" s="16">
        <v>122.1915</v>
      </c>
      <c r="N820" s="16">
        <v>3555.4608</v>
      </c>
      <c r="O820" s="16">
        <v>3555.4608</v>
      </c>
      <c r="P820" s="16">
        <v>0</v>
      </c>
      <c r="Q820" s="16">
        <v>183.6591</v>
      </c>
      <c r="R820" s="16">
        <v>755.2735</v>
      </c>
      <c r="S820" s="16">
        <v>411.6925</v>
      </c>
      <c r="T820" s="16">
        <v>0</v>
      </c>
      <c r="U820" s="16">
        <v>343.581</v>
      </c>
      <c r="V820" s="16">
        <v>123.0565</v>
      </c>
      <c r="W820" s="16">
        <v>34.8595</v>
      </c>
      <c r="X820" s="16">
        <v>6.3604</v>
      </c>
      <c r="Y820" s="16">
        <v>81.8366</v>
      </c>
      <c r="Z820" s="16">
        <v>19.5202</v>
      </c>
      <c r="AB820" s="101">
        <f>(F820+K820+L820)/B820</f>
        <v>0.0885062999031556</v>
      </c>
      <c r="AE820" s="103">
        <f t="shared" si="239"/>
        <v>3.35376171278767e-12</v>
      </c>
      <c r="AF820" s="103">
        <f t="shared" si="240"/>
        <v>-6.3558047713741e-12</v>
      </c>
      <c r="AG820" s="103">
        <f t="shared" si="241"/>
        <v>0</v>
      </c>
      <c r="AH820" s="103">
        <f t="shared" si="242"/>
        <v>0</v>
      </c>
      <c r="AI820" s="103">
        <f t="shared" si="243"/>
        <v>0</v>
      </c>
      <c r="AJ820" s="103">
        <f t="shared" si="244"/>
        <v>0</v>
      </c>
      <c r="AK820" s="16">
        <f t="shared" ref="AK820:BF820" si="246">E820-SUM(E821:E825)</f>
        <v>0</v>
      </c>
      <c r="AL820" s="16">
        <f t="shared" si="246"/>
        <v>0</v>
      </c>
      <c r="AM820" s="16">
        <f t="shared" si="246"/>
        <v>0</v>
      </c>
      <c r="AN820" s="16">
        <f t="shared" si="246"/>
        <v>0</v>
      </c>
      <c r="AO820" s="16">
        <f t="shared" si="246"/>
        <v>0</v>
      </c>
      <c r="AP820" s="16">
        <f t="shared" si="246"/>
        <v>0</v>
      </c>
      <c r="AQ820" s="16">
        <f t="shared" si="246"/>
        <v>0</v>
      </c>
      <c r="AR820" s="16">
        <f t="shared" si="246"/>
        <v>0</v>
      </c>
      <c r="AS820" s="16">
        <f t="shared" si="246"/>
        <v>0</v>
      </c>
      <c r="AT820" s="16">
        <f t="shared" si="246"/>
        <v>0</v>
      </c>
      <c r="AU820" s="16">
        <f t="shared" si="246"/>
        <v>0</v>
      </c>
      <c r="AV820" s="16">
        <f t="shared" si="246"/>
        <v>0</v>
      </c>
      <c r="AW820" s="16">
        <f t="shared" si="246"/>
        <v>0</v>
      </c>
      <c r="AX820" s="16">
        <f t="shared" si="246"/>
        <v>0</v>
      </c>
      <c r="AY820" s="16">
        <f t="shared" si="246"/>
        <v>0</v>
      </c>
      <c r="AZ820" s="16">
        <f t="shared" si="246"/>
        <v>0</v>
      </c>
      <c r="BA820" s="16">
        <f t="shared" si="246"/>
        <v>0</v>
      </c>
      <c r="BB820" s="16">
        <f t="shared" si="246"/>
        <v>0</v>
      </c>
      <c r="BC820" s="16">
        <f t="shared" si="246"/>
        <v>0</v>
      </c>
      <c r="BD820" s="16">
        <f t="shared" si="246"/>
        <v>0</v>
      </c>
      <c r="BE820" s="16">
        <f t="shared" si="246"/>
        <v>0</v>
      </c>
      <c r="BF820" s="16">
        <f t="shared" si="246"/>
        <v>0</v>
      </c>
      <c r="BG820" s="104">
        <f t="shared" ref="BG820:CB820" si="247">E820-E826-E832-E838-E844</f>
        <v>0</v>
      </c>
      <c r="BH820" s="104">
        <f t="shared" si="247"/>
        <v>0</v>
      </c>
      <c r="BI820" s="104">
        <f t="shared" si="247"/>
        <v>0</v>
      </c>
      <c r="BJ820" s="104">
        <f t="shared" si="247"/>
        <v>0</v>
      </c>
      <c r="BK820" s="104">
        <f t="shared" si="247"/>
        <v>1.33226762955019e-15</v>
      </c>
      <c r="BL820" s="104">
        <f t="shared" si="247"/>
        <v>0</v>
      </c>
      <c r="BM820" s="104">
        <f t="shared" si="247"/>
        <v>0</v>
      </c>
      <c r="BN820" s="104">
        <f t="shared" si="247"/>
        <v>0</v>
      </c>
      <c r="BO820" s="104">
        <f t="shared" si="247"/>
        <v>0</v>
      </c>
      <c r="BP820" s="104">
        <f t="shared" si="247"/>
        <v>0</v>
      </c>
      <c r="BQ820" s="104">
        <f t="shared" si="247"/>
        <v>0</v>
      </c>
      <c r="BR820" s="104">
        <f t="shared" si="247"/>
        <v>0</v>
      </c>
      <c r="BS820" s="104">
        <f t="shared" si="247"/>
        <v>0</v>
      </c>
      <c r="BT820" s="104">
        <f t="shared" si="247"/>
        <v>0</v>
      </c>
      <c r="BU820" s="104">
        <f t="shared" si="247"/>
        <v>0</v>
      </c>
      <c r="BV820" s="104">
        <f t="shared" si="247"/>
        <v>0</v>
      </c>
      <c r="BW820" s="104">
        <f t="shared" si="247"/>
        <v>1.77635683940025e-14</v>
      </c>
      <c r="BX820" s="104">
        <f t="shared" si="247"/>
        <v>0</v>
      </c>
      <c r="BY820" s="104">
        <f t="shared" si="247"/>
        <v>-3.99680288865056e-15</v>
      </c>
      <c r="BZ820" s="104">
        <f t="shared" si="247"/>
        <v>0</v>
      </c>
      <c r="CA820" s="104">
        <f t="shared" si="247"/>
        <v>0</v>
      </c>
      <c r="CB820" s="104">
        <f t="shared" si="247"/>
        <v>0</v>
      </c>
    </row>
    <row r="821" spans="4:36">
      <c r="D821" s="16" t="s">
        <v>860</v>
      </c>
      <c r="E821" s="16">
        <v>3314.7291</v>
      </c>
      <c r="F821" s="16">
        <v>3226.442</v>
      </c>
      <c r="G821" s="16">
        <v>3213.1933</v>
      </c>
      <c r="H821" s="16">
        <v>13.2487</v>
      </c>
      <c r="I821" s="16">
        <v>12.1019</v>
      </c>
      <c r="J821" s="16">
        <v>0</v>
      </c>
      <c r="K821" s="16">
        <v>0</v>
      </c>
      <c r="L821" s="16">
        <v>0</v>
      </c>
      <c r="M821" s="16">
        <v>0</v>
      </c>
      <c r="N821" s="16">
        <v>35.5136</v>
      </c>
      <c r="O821" s="16">
        <v>35.5136</v>
      </c>
      <c r="P821" s="16">
        <v>0</v>
      </c>
      <c r="Q821" s="16">
        <v>0</v>
      </c>
      <c r="R821" s="16">
        <v>40.6716</v>
      </c>
      <c r="S821" s="16">
        <v>40.6716</v>
      </c>
      <c r="T821" s="16">
        <v>0</v>
      </c>
      <c r="U821" s="16">
        <v>0</v>
      </c>
      <c r="V821" s="16">
        <v>0</v>
      </c>
      <c r="W821" s="16">
        <v>0</v>
      </c>
      <c r="X821" s="16">
        <v>0</v>
      </c>
      <c r="Y821" s="16">
        <v>0</v>
      </c>
      <c r="Z821" s="16">
        <v>0</v>
      </c>
      <c r="AE821" s="103">
        <f t="shared" si="239"/>
        <v>0</v>
      </c>
      <c r="AF821" s="103">
        <f t="shared" si="240"/>
        <v>9.9475983006414e-14</v>
      </c>
      <c r="AG821" s="103">
        <f t="shared" si="241"/>
        <v>0</v>
      </c>
      <c r="AH821" s="103">
        <f t="shared" si="242"/>
        <v>0</v>
      </c>
      <c r="AI821" s="103">
        <f t="shared" si="243"/>
        <v>0</v>
      </c>
      <c r="AJ821" s="103">
        <f t="shared" si="244"/>
        <v>0</v>
      </c>
    </row>
    <row r="822" spans="4:36">
      <c r="D822" s="16" t="s">
        <v>861</v>
      </c>
      <c r="E822" s="16">
        <v>0</v>
      </c>
      <c r="F822" s="16">
        <v>0</v>
      </c>
      <c r="G822" s="16">
        <v>0</v>
      </c>
      <c r="H822" s="16">
        <v>0</v>
      </c>
      <c r="I822" s="16">
        <v>0</v>
      </c>
      <c r="J822" s="16">
        <v>0</v>
      </c>
      <c r="K822" s="16">
        <v>0</v>
      </c>
      <c r="L822" s="16">
        <v>0</v>
      </c>
      <c r="M822" s="16">
        <v>0</v>
      </c>
      <c r="N822" s="16">
        <v>0</v>
      </c>
      <c r="O822" s="16">
        <v>0</v>
      </c>
      <c r="P822" s="16">
        <v>0</v>
      </c>
      <c r="Q822" s="16">
        <v>0</v>
      </c>
      <c r="R822" s="16">
        <v>0</v>
      </c>
      <c r="S822" s="16">
        <v>0</v>
      </c>
      <c r="T822" s="16">
        <v>0</v>
      </c>
      <c r="U822" s="16">
        <v>0</v>
      </c>
      <c r="V822" s="16">
        <v>0</v>
      </c>
      <c r="W822" s="16">
        <v>0</v>
      </c>
      <c r="X822" s="16">
        <v>0</v>
      </c>
      <c r="Y822" s="16">
        <v>0</v>
      </c>
      <c r="Z822" s="16">
        <v>0</v>
      </c>
      <c r="AE822" s="103">
        <f t="shared" si="239"/>
        <v>0</v>
      </c>
      <c r="AF822" s="103">
        <f t="shared" si="240"/>
        <v>0</v>
      </c>
      <c r="AG822" s="103">
        <f t="shared" si="241"/>
        <v>0</v>
      </c>
      <c r="AH822" s="103">
        <f t="shared" si="242"/>
        <v>0</v>
      </c>
      <c r="AI822" s="103">
        <f t="shared" si="243"/>
        <v>0</v>
      </c>
      <c r="AJ822" s="103">
        <f t="shared" si="244"/>
        <v>0</v>
      </c>
    </row>
    <row r="823" spans="4:36">
      <c r="D823" s="16" t="s">
        <v>862</v>
      </c>
      <c r="E823" s="16">
        <v>824.724</v>
      </c>
      <c r="F823" s="16">
        <v>765.7328</v>
      </c>
      <c r="G823" s="16">
        <v>762.5994</v>
      </c>
      <c r="H823" s="16">
        <v>3.1334</v>
      </c>
      <c r="I823" s="16">
        <v>13.2677</v>
      </c>
      <c r="J823" s="16">
        <v>4.8158</v>
      </c>
      <c r="K823" s="16">
        <v>0</v>
      </c>
      <c r="L823" s="16">
        <v>0</v>
      </c>
      <c r="M823" s="16">
        <v>4.8158</v>
      </c>
      <c r="N823" s="16">
        <v>27.2814</v>
      </c>
      <c r="O823" s="16">
        <v>27.2814</v>
      </c>
      <c r="P823" s="16">
        <v>0</v>
      </c>
      <c r="Q823" s="16">
        <v>0</v>
      </c>
      <c r="R823" s="16">
        <v>10.9824</v>
      </c>
      <c r="S823" s="16">
        <v>1.9631</v>
      </c>
      <c r="T823" s="16">
        <v>0</v>
      </c>
      <c r="U823" s="16">
        <v>9.0193</v>
      </c>
      <c r="V823" s="16">
        <v>2.6439</v>
      </c>
      <c r="W823" s="16">
        <v>2.6439</v>
      </c>
      <c r="X823" s="16">
        <v>0</v>
      </c>
      <c r="Y823" s="16">
        <v>0</v>
      </c>
      <c r="Z823" s="16">
        <v>0</v>
      </c>
      <c r="AE823" s="103">
        <f t="shared" si="239"/>
        <v>4.66293670342566e-14</v>
      </c>
      <c r="AF823" s="103">
        <f t="shared" si="240"/>
        <v>5.15143483426073e-14</v>
      </c>
      <c r="AG823" s="103">
        <f t="shared" si="241"/>
        <v>0</v>
      </c>
      <c r="AH823" s="103">
        <f t="shared" si="242"/>
        <v>0</v>
      </c>
      <c r="AI823" s="103">
        <f t="shared" si="243"/>
        <v>0</v>
      </c>
      <c r="AJ823" s="103">
        <f t="shared" si="244"/>
        <v>0</v>
      </c>
    </row>
    <row r="824" spans="4:36">
      <c r="D824" s="16" t="s">
        <v>863</v>
      </c>
      <c r="E824" s="16">
        <v>0</v>
      </c>
      <c r="F824" s="16">
        <v>0</v>
      </c>
      <c r="G824" s="16">
        <v>0</v>
      </c>
      <c r="H824" s="16">
        <v>0</v>
      </c>
      <c r="I824" s="16">
        <v>0</v>
      </c>
      <c r="J824" s="16">
        <v>0</v>
      </c>
      <c r="K824" s="16">
        <v>0</v>
      </c>
      <c r="L824" s="16">
        <v>0</v>
      </c>
      <c r="M824" s="16">
        <v>0</v>
      </c>
      <c r="N824" s="16">
        <v>0</v>
      </c>
      <c r="O824" s="16">
        <v>0</v>
      </c>
      <c r="P824" s="16">
        <v>0</v>
      </c>
      <c r="Q824" s="16">
        <v>0</v>
      </c>
      <c r="R824" s="16">
        <v>0</v>
      </c>
      <c r="S824" s="16">
        <v>0</v>
      </c>
      <c r="T824" s="16">
        <v>0</v>
      </c>
      <c r="U824" s="16">
        <v>0</v>
      </c>
      <c r="V824" s="16">
        <v>0</v>
      </c>
      <c r="W824" s="16">
        <v>0</v>
      </c>
      <c r="X824" s="16">
        <v>0</v>
      </c>
      <c r="Y824" s="16">
        <v>0</v>
      </c>
      <c r="Z824" s="16">
        <v>0</v>
      </c>
      <c r="AE824" s="103">
        <f t="shared" si="239"/>
        <v>0</v>
      </c>
      <c r="AF824" s="103">
        <f t="shared" si="240"/>
        <v>0</v>
      </c>
      <c r="AG824" s="103">
        <f t="shared" si="241"/>
        <v>0</v>
      </c>
      <c r="AH824" s="103">
        <f t="shared" si="242"/>
        <v>0</v>
      </c>
      <c r="AI824" s="103">
        <f t="shared" si="243"/>
        <v>0</v>
      </c>
      <c r="AJ824" s="103">
        <f t="shared" si="244"/>
        <v>0</v>
      </c>
    </row>
    <row r="825" spans="4:36">
      <c r="D825" s="16" t="s">
        <v>864</v>
      </c>
      <c r="E825" s="16">
        <v>49634.3666</v>
      </c>
      <c r="F825" s="16">
        <v>44805.8089</v>
      </c>
      <c r="G825" s="16">
        <v>44792.8722</v>
      </c>
      <c r="H825" s="16">
        <v>12.9367</v>
      </c>
      <c r="I825" s="16">
        <v>34.9815</v>
      </c>
      <c r="J825" s="16">
        <v>273.699</v>
      </c>
      <c r="K825" s="16">
        <v>149.203</v>
      </c>
      <c r="L825" s="16">
        <v>7.12029999999999</v>
      </c>
      <c r="M825" s="16">
        <v>117.3757</v>
      </c>
      <c r="N825" s="16">
        <v>3492.6658</v>
      </c>
      <c r="O825" s="16">
        <v>3492.6658</v>
      </c>
      <c r="P825" s="16">
        <v>0</v>
      </c>
      <c r="Q825" s="16">
        <v>183.6591</v>
      </c>
      <c r="R825" s="16">
        <v>703.6195</v>
      </c>
      <c r="S825" s="16">
        <v>369.0578</v>
      </c>
      <c r="T825" s="16">
        <v>0</v>
      </c>
      <c r="U825" s="16">
        <v>334.5617</v>
      </c>
      <c r="V825" s="16">
        <v>120.4126</v>
      </c>
      <c r="W825" s="16">
        <v>32.2156</v>
      </c>
      <c r="X825" s="16">
        <v>6.3604</v>
      </c>
      <c r="Y825" s="16">
        <v>81.8366</v>
      </c>
      <c r="Z825" s="16">
        <v>19.5202</v>
      </c>
      <c r="AE825" s="103">
        <f t="shared" si="239"/>
        <v>-2.1316282072803e-12</v>
      </c>
      <c r="AF825" s="103">
        <f t="shared" si="240"/>
        <v>5.6576965334898e-12</v>
      </c>
      <c r="AG825" s="103">
        <f t="shared" si="241"/>
        <v>0</v>
      </c>
      <c r="AH825" s="103">
        <f t="shared" si="242"/>
        <v>0</v>
      </c>
      <c r="AI825" s="103">
        <f t="shared" si="243"/>
        <v>0</v>
      </c>
      <c r="AJ825" s="103">
        <f t="shared" si="244"/>
        <v>0</v>
      </c>
    </row>
    <row r="826" spans="3:58">
      <c r="C826" s="16" t="s">
        <v>865</v>
      </c>
      <c r="D826" s="16" t="s">
        <v>88</v>
      </c>
      <c r="E826" s="16">
        <v>5916.7884</v>
      </c>
      <c r="F826" s="16">
        <v>5284.3018</v>
      </c>
      <c r="G826" s="16">
        <v>5266.4446</v>
      </c>
      <c r="H826" s="16">
        <v>17.8572</v>
      </c>
      <c r="I826" s="16">
        <v>31.9215</v>
      </c>
      <c r="J826" s="16">
        <v>37.7739</v>
      </c>
      <c r="K826" s="16">
        <v>17.7543</v>
      </c>
      <c r="L826" s="16">
        <v>6.27</v>
      </c>
      <c r="M826" s="16">
        <v>13.7496</v>
      </c>
      <c r="N826" s="16">
        <v>61.7061</v>
      </c>
      <c r="O826" s="16">
        <v>61.7061</v>
      </c>
      <c r="P826" s="16">
        <v>0</v>
      </c>
      <c r="Q826" s="16">
        <v>92.0377</v>
      </c>
      <c r="R826" s="16">
        <v>356.7783</v>
      </c>
      <c r="S826" s="16">
        <v>54.8802</v>
      </c>
      <c r="T826" s="16">
        <v>0</v>
      </c>
      <c r="U826" s="16">
        <v>301.8981</v>
      </c>
      <c r="V826" s="16">
        <v>32.7489</v>
      </c>
      <c r="W826" s="16">
        <v>29.0057</v>
      </c>
      <c r="X826" s="16">
        <v>0</v>
      </c>
      <c r="Y826" s="16">
        <v>3.7432</v>
      </c>
      <c r="Z826" s="16">
        <v>19.5202</v>
      </c>
      <c r="AE826" s="103">
        <f t="shared" si="239"/>
        <v>1.27897692436818e-13</v>
      </c>
      <c r="AF826" s="103">
        <f t="shared" si="240"/>
        <v>3.76587649952853e-13</v>
      </c>
      <c r="AG826" s="103">
        <f t="shared" si="241"/>
        <v>0</v>
      </c>
      <c r="AH826" s="103">
        <f t="shared" si="242"/>
        <v>0</v>
      </c>
      <c r="AI826" s="103">
        <f t="shared" si="243"/>
        <v>0</v>
      </c>
      <c r="AJ826" s="103">
        <f t="shared" si="244"/>
        <v>0</v>
      </c>
      <c r="AK826" s="16">
        <f t="shared" ref="AK826:BF826" si="248">E826-SUM(E827:E831)</f>
        <v>0</v>
      </c>
      <c r="AL826" s="16">
        <f t="shared" si="248"/>
        <v>0</v>
      </c>
      <c r="AM826" s="16">
        <f t="shared" si="248"/>
        <v>0</v>
      </c>
      <c r="AN826" s="16">
        <f t="shared" si="248"/>
        <v>0</v>
      </c>
      <c r="AO826" s="16">
        <f t="shared" si="248"/>
        <v>0</v>
      </c>
      <c r="AP826" s="16">
        <f t="shared" si="248"/>
        <v>0</v>
      </c>
      <c r="AQ826" s="16">
        <f t="shared" si="248"/>
        <v>0</v>
      </c>
      <c r="AR826" s="16">
        <f t="shared" si="248"/>
        <v>0</v>
      </c>
      <c r="AS826" s="16">
        <f t="shared" si="248"/>
        <v>0</v>
      </c>
      <c r="AT826" s="16">
        <f t="shared" si="248"/>
        <v>0</v>
      </c>
      <c r="AU826" s="16">
        <f t="shared" si="248"/>
        <v>0</v>
      </c>
      <c r="AV826" s="16">
        <f t="shared" si="248"/>
        <v>0</v>
      </c>
      <c r="AW826" s="16">
        <f t="shared" si="248"/>
        <v>0</v>
      </c>
      <c r="AX826" s="16">
        <f t="shared" si="248"/>
        <v>0</v>
      </c>
      <c r="AY826" s="16">
        <f t="shared" si="248"/>
        <v>0</v>
      </c>
      <c r="AZ826" s="16">
        <f t="shared" si="248"/>
        <v>0</v>
      </c>
      <c r="BA826" s="16">
        <f t="shared" si="248"/>
        <v>0</v>
      </c>
      <c r="BB826" s="16">
        <f t="shared" si="248"/>
        <v>0</v>
      </c>
      <c r="BC826" s="16">
        <f t="shared" si="248"/>
        <v>0</v>
      </c>
      <c r="BD826" s="16">
        <f t="shared" si="248"/>
        <v>0</v>
      </c>
      <c r="BE826" s="16">
        <f t="shared" si="248"/>
        <v>0</v>
      </c>
      <c r="BF826" s="16">
        <f t="shared" si="248"/>
        <v>0</v>
      </c>
    </row>
    <row r="827" spans="4:36">
      <c r="D827" s="16" t="s">
        <v>860</v>
      </c>
      <c r="E827" s="16">
        <v>2922.5681</v>
      </c>
      <c r="F827" s="16">
        <v>2837.572</v>
      </c>
      <c r="G827" s="16">
        <v>2824.3233</v>
      </c>
      <c r="H827" s="16">
        <v>13.2487</v>
      </c>
      <c r="I827" s="16">
        <v>12.1019</v>
      </c>
      <c r="J827" s="16">
        <v>0</v>
      </c>
      <c r="K827" s="16">
        <v>0</v>
      </c>
      <c r="L827" s="16">
        <v>0</v>
      </c>
      <c r="M827" s="16">
        <v>0</v>
      </c>
      <c r="N827" s="16">
        <v>32.2226</v>
      </c>
      <c r="O827" s="16">
        <v>32.2226</v>
      </c>
      <c r="P827" s="16">
        <v>0</v>
      </c>
      <c r="Q827" s="16">
        <v>0</v>
      </c>
      <c r="R827" s="16">
        <v>40.6716</v>
      </c>
      <c r="S827" s="16">
        <v>40.6716</v>
      </c>
      <c r="T827" s="16">
        <v>0</v>
      </c>
      <c r="U827" s="16">
        <v>0</v>
      </c>
      <c r="V827" s="16">
        <v>0</v>
      </c>
      <c r="W827" s="16">
        <v>0</v>
      </c>
      <c r="X827" s="16">
        <v>0</v>
      </c>
      <c r="Y827" s="16">
        <v>0</v>
      </c>
      <c r="Z827" s="16">
        <v>0</v>
      </c>
      <c r="AE827" s="103">
        <f t="shared" si="239"/>
        <v>-1.56319401867222e-13</v>
      </c>
      <c r="AF827" s="103">
        <f t="shared" si="240"/>
        <v>9.9475983006414e-14</v>
      </c>
      <c r="AG827" s="103">
        <f t="shared" si="241"/>
        <v>0</v>
      </c>
      <c r="AH827" s="103">
        <f t="shared" si="242"/>
        <v>0</v>
      </c>
      <c r="AI827" s="103">
        <f t="shared" si="243"/>
        <v>0</v>
      </c>
      <c r="AJ827" s="103">
        <f t="shared" si="244"/>
        <v>0</v>
      </c>
    </row>
    <row r="828" spans="4:36">
      <c r="D828" s="16" t="s">
        <v>861</v>
      </c>
      <c r="E828" s="16">
        <v>0</v>
      </c>
      <c r="F828" s="16">
        <v>0</v>
      </c>
      <c r="G828" s="16">
        <v>0</v>
      </c>
      <c r="H828" s="16">
        <v>0</v>
      </c>
      <c r="I828" s="16">
        <v>0</v>
      </c>
      <c r="J828" s="16">
        <v>0</v>
      </c>
      <c r="K828" s="16">
        <v>0</v>
      </c>
      <c r="L828" s="16">
        <v>0</v>
      </c>
      <c r="M828" s="16">
        <v>0</v>
      </c>
      <c r="N828" s="16">
        <v>0</v>
      </c>
      <c r="O828" s="16">
        <v>0</v>
      </c>
      <c r="P828" s="16">
        <v>0</v>
      </c>
      <c r="Q828" s="16">
        <v>0</v>
      </c>
      <c r="R828" s="16">
        <v>0</v>
      </c>
      <c r="S828" s="16">
        <v>0</v>
      </c>
      <c r="T828" s="16">
        <v>0</v>
      </c>
      <c r="U828" s="16">
        <v>0</v>
      </c>
      <c r="V828" s="16">
        <v>0</v>
      </c>
      <c r="W828" s="16">
        <v>0</v>
      </c>
      <c r="X828" s="16">
        <v>0</v>
      </c>
      <c r="Y828" s="16">
        <v>0</v>
      </c>
      <c r="Z828" s="16">
        <v>0</v>
      </c>
      <c r="AE828" s="103">
        <f t="shared" si="239"/>
        <v>0</v>
      </c>
      <c r="AF828" s="103">
        <f t="shared" si="240"/>
        <v>0</v>
      </c>
      <c r="AG828" s="103">
        <f t="shared" si="241"/>
        <v>0</v>
      </c>
      <c r="AH828" s="103">
        <f t="shared" si="242"/>
        <v>0</v>
      </c>
      <c r="AI828" s="103">
        <f t="shared" si="243"/>
        <v>0</v>
      </c>
      <c r="AJ828" s="103">
        <f t="shared" si="244"/>
        <v>0</v>
      </c>
    </row>
    <row r="829" spans="4:36">
      <c r="D829" s="16" t="s">
        <v>862</v>
      </c>
      <c r="E829" s="16">
        <v>327.4287</v>
      </c>
      <c r="F829" s="16">
        <v>290.8855</v>
      </c>
      <c r="G829" s="16">
        <v>287.7521</v>
      </c>
      <c r="H829" s="16">
        <v>3.1334</v>
      </c>
      <c r="I829" s="16">
        <v>13.2677</v>
      </c>
      <c r="J829" s="16">
        <v>0</v>
      </c>
      <c r="K829" s="16">
        <v>0</v>
      </c>
      <c r="L829" s="16">
        <v>0</v>
      </c>
      <c r="M829" s="16">
        <v>0</v>
      </c>
      <c r="N829" s="16">
        <v>10.1299</v>
      </c>
      <c r="O829" s="16">
        <v>10.1299</v>
      </c>
      <c r="P829" s="16">
        <v>0</v>
      </c>
      <c r="Q829" s="16">
        <v>0</v>
      </c>
      <c r="R829" s="16">
        <v>10.5017</v>
      </c>
      <c r="S829" s="16">
        <v>1.9631</v>
      </c>
      <c r="T829" s="16">
        <v>0</v>
      </c>
      <c r="U829" s="16">
        <v>8.5386</v>
      </c>
      <c r="V829" s="16">
        <v>2.6439</v>
      </c>
      <c r="W829" s="16">
        <v>2.6439</v>
      </c>
      <c r="X829" s="16">
        <v>0</v>
      </c>
      <c r="Y829" s="16">
        <v>0</v>
      </c>
      <c r="Z829" s="16">
        <v>0</v>
      </c>
      <c r="AE829" s="103">
        <f t="shared" si="239"/>
        <v>1.64313007644523e-14</v>
      </c>
      <c r="AF829" s="103">
        <f t="shared" si="240"/>
        <v>-5.32907051820075e-15</v>
      </c>
      <c r="AG829" s="103">
        <f t="shared" si="241"/>
        <v>0</v>
      </c>
      <c r="AH829" s="103">
        <f t="shared" si="242"/>
        <v>0</v>
      </c>
      <c r="AI829" s="103">
        <f t="shared" si="243"/>
        <v>0</v>
      </c>
      <c r="AJ829" s="103">
        <f t="shared" si="244"/>
        <v>0</v>
      </c>
    </row>
    <row r="830" spans="4:36">
      <c r="D830" s="16" t="s">
        <v>863</v>
      </c>
      <c r="E830" s="16">
        <v>0</v>
      </c>
      <c r="F830" s="16">
        <v>0</v>
      </c>
      <c r="G830" s="16">
        <v>0</v>
      </c>
      <c r="H830" s="16">
        <v>0</v>
      </c>
      <c r="I830" s="16">
        <v>0</v>
      </c>
      <c r="J830" s="16">
        <v>0</v>
      </c>
      <c r="K830" s="16">
        <v>0</v>
      </c>
      <c r="L830" s="16">
        <v>0</v>
      </c>
      <c r="M830" s="16">
        <v>0</v>
      </c>
      <c r="N830" s="16">
        <v>0</v>
      </c>
      <c r="O830" s="16">
        <v>0</v>
      </c>
      <c r="P830" s="16">
        <v>0</v>
      </c>
      <c r="Q830" s="16">
        <v>0</v>
      </c>
      <c r="R830" s="16">
        <v>0</v>
      </c>
      <c r="S830" s="16">
        <v>0</v>
      </c>
      <c r="T830" s="16">
        <v>0</v>
      </c>
      <c r="U830" s="16">
        <v>0</v>
      </c>
      <c r="V830" s="16">
        <v>0</v>
      </c>
      <c r="W830" s="16">
        <v>0</v>
      </c>
      <c r="X830" s="16">
        <v>0</v>
      </c>
      <c r="Y830" s="16">
        <v>0</v>
      </c>
      <c r="Z830" s="16">
        <v>0</v>
      </c>
      <c r="AE830" s="103">
        <f t="shared" si="239"/>
        <v>0</v>
      </c>
      <c r="AF830" s="103">
        <f t="shared" si="240"/>
        <v>0</v>
      </c>
      <c r="AG830" s="103">
        <f t="shared" si="241"/>
        <v>0</v>
      </c>
      <c r="AH830" s="103">
        <f t="shared" si="242"/>
        <v>0</v>
      </c>
      <c r="AI830" s="103">
        <f t="shared" si="243"/>
        <v>0</v>
      </c>
      <c r="AJ830" s="103">
        <f t="shared" si="244"/>
        <v>0</v>
      </c>
    </row>
    <row r="831" spans="4:36">
      <c r="D831" s="16" t="s">
        <v>864</v>
      </c>
      <c r="E831" s="16">
        <v>2666.7916</v>
      </c>
      <c r="F831" s="16">
        <v>2155.8443</v>
      </c>
      <c r="G831" s="16">
        <v>2154.3692</v>
      </c>
      <c r="H831" s="16">
        <v>1.4751</v>
      </c>
      <c r="I831" s="16">
        <v>6.5519</v>
      </c>
      <c r="J831" s="16">
        <v>37.7739</v>
      </c>
      <c r="K831" s="16">
        <v>17.7543</v>
      </c>
      <c r="L831" s="16">
        <v>6.27</v>
      </c>
      <c r="M831" s="16">
        <v>13.7496</v>
      </c>
      <c r="N831" s="16">
        <v>19.3536</v>
      </c>
      <c r="O831" s="16">
        <v>19.3536</v>
      </c>
      <c r="P831" s="16">
        <v>0</v>
      </c>
      <c r="Q831" s="16">
        <v>92.0377</v>
      </c>
      <c r="R831" s="16">
        <v>305.605</v>
      </c>
      <c r="S831" s="16">
        <v>12.2455</v>
      </c>
      <c r="T831" s="16">
        <v>0</v>
      </c>
      <c r="U831" s="16">
        <v>293.3595</v>
      </c>
      <c r="V831" s="16">
        <v>30.105</v>
      </c>
      <c r="W831" s="16">
        <v>26.3618</v>
      </c>
      <c r="X831" s="16">
        <v>0</v>
      </c>
      <c r="Y831" s="16">
        <v>3.7432</v>
      </c>
      <c r="Z831" s="16">
        <v>19.5202</v>
      </c>
      <c r="AE831" s="103">
        <f t="shared" si="239"/>
        <v>-1.98951966012828e-13</v>
      </c>
      <c r="AF831" s="103">
        <f t="shared" si="240"/>
        <v>1.11244347067441e-13</v>
      </c>
      <c r="AG831" s="103">
        <f t="shared" si="241"/>
        <v>0</v>
      </c>
      <c r="AH831" s="103">
        <f t="shared" si="242"/>
        <v>0</v>
      </c>
      <c r="AI831" s="103">
        <f t="shared" si="243"/>
        <v>0</v>
      </c>
      <c r="AJ831" s="103">
        <f t="shared" si="244"/>
        <v>0</v>
      </c>
    </row>
    <row r="832" spans="3:58">
      <c r="C832" s="16" t="s">
        <v>866</v>
      </c>
      <c r="D832" s="16" t="s">
        <v>88</v>
      </c>
      <c r="E832" s="16">
        <v>8043.1297</v>
      </c>
      <c r="F832" s="16">
        <v>6353.3294</v>
      </c>
      <c r="G832" s="16">
        <v>6347.1217</v>
      </c>
      <c r="H832" s="16">
        <v>6.2077</v>
      </c>
      <c r="I832" s="16">
        <v>27.1482</v>
      </c>
      <c r="J832" s="16">
        <v>53.7251</v>
      </c>
      <c r="K832" s="16">
        <v>43.6155</v>
      </c>
      <c r="L832" s="16">
        <v>0</v>
      </c>
      <c r="M832" s="16">
        <v>10.1096</v>
      </c>
      <c r="N832" s="16">
        <v>1542.9303</v>
      </c>
      <c r="O832" s="16">
        <v>1542.9303</v>
      </c>
      <c r="P832" s="16">
        <v>0</v>
      </c>
      <c r="Q832" s="16">
        <v>5.3838</v>
      </c>
      <c r="R832" s="16">
        <v>37.0575</v>
      </c>
      <c r="S832" s="16">
        <v>23.853</v>
      </c>
      <c r="T832" s="16">
        <v>0</v>
      </c>
      <c r="U832" s="16">
        <v>13.2045</v>
      </c>
      <c r="V832" s="16">
        <v>23.5554</v>
      </c>
      <c r="W832" s="16">
        <v>4.1044</v>
      </c>
      <c r="X832" s="16">
        <v>0.5789</v>
      </c>
      <c r="Y832" s="16">
        <v>18.8721</v>
      </c>
      <c r="Z832" s="16">
        <v>0</v>
      </c>
      <c r="AE832" s="103">
        <f t="shared" si="239"/>
        <v>6.04849503815785e-13</v>
      </c>
      <c r="AF832" s="103">
        <f t="shared" si="240"/>
        <v>-6.83897383169096e-14</v>
      </c>
      <c r="AG832" s="103">
        <f t="shared" si="241"/>
        <v>0</v>
      </c>
      <c r="AH832" s="103">
        <f t="shared" si="242"/>
        <v>0</v>
      </c>
      <c r="AI832" s="103">
        <f t="shared" si="243"/>
        <v>0</v>
      </c>
      <c r="AJ832" s="103">
        <f t="shared" si="244"/>
        <v>0</v>
      </c>
      <c r="AK832" s="16">
        <f t="shared" ref="AK832:BF832" si="249">E832-SUM(E833:E837)</f>
        <v>0</v>
      </c>
      <c r="AL832" s="16">
        <f t="shared" si="249"/>
        <v>0</v>
      </c>
      <c r="AM832" s="16">
        <f t="shared" si="249"/>
        <v>0</v>
      </c>
      <c r="AN832" s="16">
        <f t="shared" si="249"/>
        <v>0</v>
      </c>
      <c r="AO832" s="16">
        <f t="shared" si="249"/>
        <v>0</v>
      </c>
      <c r="AP832" s="16">
        <f t="shared" si="249"/>
        <v>0</v>
      </c>
      <c r="AQ832" s="16">
        <f t="shared" si="249"/>
        <v>0</v>
      </c>
      <c r="AR832" s="16">
        <f t="shared" si="249"/>
        <v>0</v>
      </c>
      <c r="AS832" s="16">
        <f t="shared" si="249"/>
        <v>0</v>
      </c>
      <c r="AT832" s="16">
        <f t="shared" si="249"/>
        <v>0</v>
      </c>
      <c r="AU832" s="16">
        <f t="shared" si="249"/>
        <v>0</v>
      </c>
      <c r="AV832" s="16">
        <f t="shared" si="249"/>
        <v>0</v>
      </c>
      <c r="AW832" s="16">
        <f t="shared" si="249"/>
        <v>0</v>
      </c>
      <c r="AX832" s="16">
        <f t="shared" si="249"/>
        <v>0</v>
      </c>
      <c r="AY832" s="16">
        <f t="shared" si="249"/>
        <v>0</v>
      </c>
      <c r="AZ832" s="16">
        <f t="shared" si="249"/>
        <v>0</v>
      </c>
      <c r="BA832" s="16">
        <f t="shared" si="249"/>
        <v>0</v>
      </c>
      <c r="BB832" s="16">
        <f t="shared" si="249"/>
        <v>0</v>
      </c>
      <c r="BC832" s="16">
        <f t="shared" si="249"/>
        <v>0</v>
      </c>
      <c r="BD832" s="16">
        <f t="shared" si="249"/>
        <v>0</v>
      </c>
      <c r="BE832" s="16">
        <f t="shared" si="249"/>
        <v>0</v>
      </c>
      <c r="BF832" s="16">
        <f t="shared" si="249"/>
        <v>0</v>
      </c>
    </row>
    <row r="833" spans="4:36">
      <c r="D833" s="16" t="s">
        <v>860</v>
      </c>
      <c r="E833" s="16">
        <v>101.5865</v>
      </c>
      <c r="F833" s="16">
        <v>101.1873</v>
      </c>
      <c r="G833" s="16">
        <v>101.1873</v>
      </c>
      <c r="H833" s="16">
        <v>0</v>
      </c>
      <c r="I833" s="16">
        <v>0</v>
      </c>
      <c r="J833" s="16">
        <v>0</v>
      </c>
      <c r="K833" s="16">
        <v>0</v>
      </c>
      <c r="L833" s="16">
        <v>0</v>
      </c>
      <c r="M833" s="16">
        <v>0</v>
      </c>
      <c r="N833" s="16">
        <v>0.3992</v>
      </c>
      <c r="O833" s="16">
        <v>0.3992</v>
      </c>
      <c r="P833" s="16">
        <v>0</v>
      </c>
      <c r="Q833" s="16">
        <v>0</v>
      </c>
      <c r="R833" s="16">
        <v>0</v>
      </c>
      <c r="S833" s="16">
        <v>0</v>
      </c>
      <c r="T833" s="16">
        <v>0</v>
      </c>
      <c r="U833" s="16">
        <v>0</v>
      </c>
      <c r="V833" s="16">
        <v>0</v>
      </c>
      <c r="W833" s="16">
        <v>0</v>
      </c>
      <c r="X833" s="16">
        <v>0</v>
      </c>
      <c r="Y833" s="16">
        <v>0</v>
      </c>
      <c r="Z833" s="16">
        <v>0</v>
      </c>
      <c r="AE833" s="103">
        <f t="shared" si="239"/>
        <v>7.54951656745106e-15</v>
      </c>
      <c r="AF833" s="103">
        <f t="shared" si="240"/>
        <v>0</v>
      </c>
      <c r="AG833" s="103">
        <f t="shared" si="241"/>
        <v>0</v>
      </c>
      <c r="AH833" s="103">
        <f t="shared" si="242"/>
        <v>0</v>
      </c>
      <c r="AI833" s="103">
        <f t="shared" si="243"/>
        <v>0</v>
      </c>
      <c r="AJ833" s="103">
        <f t="shared" si="244"/>
        <v>0</v>
      </c>
    </row>
    <row r="834" spans="4:36">
      <c r="D834" s="16" t="s">
        <v>861</v>
      </c>
      <c r="E834" s="16">
        <v>0</v>
      </c>
      <c r="F834" s="16">
        <v>0</v>
      </c>
      <c r="G834" s="16">
        <v>0</v>
      </c>
      <c r="H834" s="16">
        <v>0</v>
      </c>
      <c r="I834" s="16">
        <v>0</v>
      </c>
      <c r="J834" s="16">
        <v>0</v>
      </c>
      <c r="K834" s="16">
        <v>0</v>
      </c>
      <c r="L834" s="16">
        <v>0</v>
      </c>
      <c r="M834" s="16">
        <v>0</v>
      </c>
      <c r="N834" s="16">
        <v>0</v>
      </c>
      <c r="O834" s="16">
        <v>0</v>
      </c>
      <c r="P834" s="16">
        <v>0</v>
      </c>
      <c r="Q834" s="16">
        <v>0</v>
      </c>
      <c r="R834" s="16">
        <v>0</v>
      </c>
      <c r="S834" s="16">
        <v>0</v>
      </c>
      <c r="T834" s="16">
        <v>0</v>
      </c>
      <c r="U834" s="16">
        <v>0</v>
      </c>
      <c r="V834" s="16">
        <v>0</v>
      </c>
      <c r="W834" s="16">
        <v>0</v>
      </c>
      <c r="X834" s="16">
        <v>0</v>
      </c>
      <c r="Y834" s="16">
        <v>0</v>
      </c>
      <c r="Z834" s="16">
        <v>0</v>
      </c>
      <c r="AE834" s="103">
        <f t="shared" si="239"/>
        <v>0</v>
      </c>
      <c r="AF834" s="103">
        <f t="shared" si="240"/>
        <v>0</v>
      </c>
      <c r="AG834" s="103">
        <f t="shared" si="241"/>
        <v>0</v>
      </c>
      <c r="AH834" s="103">
        <f t="shared" si="242"/>
        <v>0</v>
      </c>
      <c r="AI834" s="103">
        <f t="shared" si="243"/>
        <v>0</v>
      </c>
      <c r="AJ834" s="103">
        <f t="shared" si="244"/>
        <v>0</v>
      </c>
    </row>
    <row r="835" spans="4:36">
      <c r="D835" s="16" t="s">
        <v>862</v>
      </c>
      <c r="E835" s="16">
        <v>154.03</v>
      </c>
      <c r="F835" s="16">
        <v>153.7326</v>
      </c>
      <c r="G835" s="16">
        <v>153.7326</v>
      </c>
      <c r="H835" s="16">
        <v>0</v>
      </c>
      <c r="I835" s="16">
        <v>0</v>
      </c>
      <c r="J835" s="16">
        <v>0</v>
      </c>
      <c r="K835" s="16">
        <v>0</v>
      </c>
      <c r="L835" s="16">
        <v>0</v>
      </c>
      <c r="M835" s="16">
        <v>0</v>
      </c>
      <c r="N835" s="16">
        <v>0.2974</v>
      </c>
      <c r="O835" s="16">
        <v>0.2974</v>
      </c>
      <c r="P835" s="16">
        <v>0</v>
      </c>
      <c r="Q835" s="16">
        <v>0</v>
      </c>
      <c r="R835" s="16">
        <v>0</v>
      </c>
      <c r="S835" s="16">
        <v>0</v>
      </c>
      <c r="T835" s="16">
        <v>0</v>
      </c>
      <c r="U835" s="16">
        <v>0</v>
      </c>
      <c r="V835" s="16">
        <v>0</v>
      </c>
      <c r="W835" s="16">
        <v>0</v>
      </c>
      <c r="X835" s="16">
        <v>0</v>
      </c>
      <c r="Y835" s="16">
        <v>0</v>
      </c>
      <c r="Z835" s="16">
        <v>0</v>
      </c>
      <c r="AE835" s="103">
        <f t="shared" si="239"/>
        <v>1.0325074129014e-14</v>
      </c>
      <c r="AF835" s="103">
        <f t="shared" si="240"/>
        <v>0</v>
      </c>
      <c r="AG835" s="103">
        <f t="shared" si="241"/>
        <v>0</v>
      </c>
      <c r="AH835" s="103">
        <f t="shared" si="242"/>
        <v>0</v>
      </c>
      <c r="AI835" s="103">
        <f t="shared" si="243"/>
        <v>0</v>
      </c>
      <c r="AJ835" s="103">
        <f t="shared" si="244"/>
        <v>0</v>
      </c>
    </row>
    <row r="836" spans="4:36">
      <c r="D836" s="16" t="s">
        <v>863</v>
      </c>
      <c r="E836" s="16">
        <v>0</v>
      </c>
      <c r="F836" s="16">
        <v>0</v>
      </c>
      <c r="G836" s="16">
        <v>0</v>
      </c>
      <c r="H836" s="16">
        <v>0</v>
      </c>
      <c r="I836" s="16">
        <v>0</v>
      </c>
      <c r="J836" s="16">
        <v>0</v>
      </c>
      <c r="K836" s="16">
        <v>0</v>
      </c>
      <c r="L836" s="16">
        <v>0</v>
      </c>
      <c r="M836" s="16">
        <v>0</v>
      </c>
      <c r="N836" s="16">
        <v>0</v>
      </c>
      <c r="O836" s="16">
        <v>0</v>
      </c>
      <c r="P836" s="16">
        <v>0</v>
      </c>
      <c r="Q836" s="16">
        <v>0</v>
      </c>
      <c r="R836" s="16">
        <v>0</v>
      </c>
      <c r="S836" s="16">
        <v>0</v>
      </c>
      <c r="T836" s="16">
        <v>0</v>
      </c>
      <c r="U836" s="16">
        <v>0</v>
      </c>
      <c r="V836" s="16">
        <v>0</v>
      </c>
      <c r="W836" s="16">
        <v>0</v>
      </c>
      <c r="X836" s="16">
        <v>0</v>
      </c>
      <c r="Y836" s="16">
        <v>0</v>
      </c>
      <c r="Z836" s="16">
        <v>0</v>
      </c>
      <c r="AE836" s="103">
        <f t="shared" si="239"/>
        <v>0</v>
      </c>
      <c r="AF836" s="103">
        <f t="shared" si="240"/>
        <v>0</v>
      </c>
      <c r="AG836" s="103">
        <f t="shared" si="241"/>
        <v>0</v>
      </c>
      <c r="AH836" s="103">
        <f t="shared" si="242"/>
        <v>0</v>
      </c>
      <c r="AI836" s="103">
        <f t="shared" si="243"/>
        <v>0</v>
      </c>
      <c r="AJ836" s="103">
        <f t="shared" si="244"/>
        <v>0</v>
      </c>
    </row>
    <row r="837" spans="4:36">
      <c r="D837" s="16" t="s">
        <v>864</v>
      </c>
      <c r="E837" s="16">
        <v>7787.5132</v>
      </c>
      <c r="F837" s="16">
        <v>6098.4095</v>
      </c>
      <c r="G837" s="16">
        <v>6092.2018</v>
      </c>
      <c r="H837" s="16">
        <v>6.2077</v>
      </c>
      <c r="I837" s="16">
        <v>27.1482</v>
      </c>
      <c r="J837" s="16">
        <v>53.7251</v>
      </c>
      <c r="K837" s="16">
        <v>43.6155</v>
      </c>
      <c r="L837" s="16">
        <v>0</v>
      </c>
      <c r="M837" s="16">
        <v>10.1096</v>
      </c>
      <c r="N837" s="16">
        <v>1542.2337</v>
      </c>
      <c r="O837" s="16">
        <v>1542.2337</v>
      </c>
      <c r="P837" s="16">
        <v>0</v>
      </c>
      <c r="Q837" s="16">
        <v>5.3838</v>
      </c>
      <c r="R837" s="16">
        <v>37.0575</v>
      </c>
      <c r="S837" s="16">
        <v>23.853</v>
      </c>
      <c r="T837" s="16">
        <v>0</v>
      </c>
      <c r="U837" s="16">
        <v>13.2045</v>
      </c>
      <c r="V837" s="16">
        <v>23.5554</v>
      </c>
      <c r="W837" s="16">
        <v>4.1044</v>
      </c>
      <c r="X837" s="16">
        <v>0.5789</v>
      </c>
      <c r="Y837" s="16">
        <v>18.8721</v>
      </c>
      <c r="Z837" s="16">
        <v>0</v>
      </c>
      <c r="AE837" s="103">
        <f t="shared" si="239"/>
        <v>3.77475828372553e-13</v>
      </c>
      <c r="AF837" s="103">
        <f t="shared" si="240"/>
        <v>-6.83897383169096e-14</v>
      </c>
      <c r="AG837" s="103">
        <f t="shared" si="241"/>
        <v>0</v>
      </c>
      <c r="AH837" s="103">
        <f t="shared" si="242"/>
        <v>0</v>
      </c>
      <c r="AI837" s="103">
        <f t="shared" si="243"/>
        <v>0</v>
      </c>
      <c r="AJ837" s="103">
        <f t="shared" si="244"/>
        <v>0</v>
      </c>
    </row>
    <row r="838" spans="3:58">
      <c r="C838" s="16" t="s">
        <v>867</v>
      </c>
      <c r="D838" s="16" t="s">
        <v>88</v>
      </c>
      <c r="E838" s="16">
        <v>39813.9016</v>
      </c>
      <c r="F838" s="16">
        <v>37160.3525</v>
      </c>
      <c r="G838" s="16">
        <v>37155.0986</v>
      </c>
      <c r="H838" s="16">
        <v>5.2539</v>
      </c>
      <c r="I838" s="16">
        <v>1.2814</v>
      </c>
      <c r="J838" s="16">
        <v>187.0158</v>
      </c>
      <c r="K838" s="16">
        <v>87.8332</v>
      </c>
      <c r="L838" s="16">
        <v>0.85029999999999</v>
      </c>
      <c r="M838" s="16">
        <v>98.3323</v>
      </c>
      <c r="N838" s="16">
        <v>1950.8244</v>
      </c>
      <c r="O838" s="16">
        <v>1950.8244</v>
      </c>
      <c r="P838" s="16">
        <v>0</v>
      </c>
      <c r="Q838" s="16">
        <v>86.2376</v>
      </c>
      <c r="R838" s="16">
        <v>361.4377</v>
      </c>
      <c r="S838" s="16">
        <v>332.9593</v>
      </c>
      <c r="T838" s="16">
        <v>0</v>
      </c>
      <c r="U838" s="16">
        <v>28.4784</v>
      </c>
      <c r="V838" s="16">
        <v>66.7522</v>
      </c>
      <c r="W838" s="16">
        <v>1.7494</v>
      </c>
      <c r="X838" s="16">
        <v>5.7815</v>
      </c>
      <c r="Y838" s="16">
        <v>59.2213</v>
      </c>
      <c r="Z838" s="16">
        <v>0</v>
      </c>
      <c r="AE838" s="103">
        <f t="shared" si="239"/>
        <v>-3.41060513164848e-12</v>
      </c>
      <c r="AF838" s="103">
        <f t="shared" si="240"/>
        <v>3.34132721491187e-12</v>
      </c>
      <c r="AG838" s="103">
        <f t="shared" si="241"/>
        <v>0</v>
      </c>
      <c r="AH838" s="103">
        <f t="shared" si="242"/>
        <v>0</v>
      </c>
      <c r="AI838" s="103">
        <f t="shared" si="243"/>
        <v>0</v>
      </c>
      <c r="AJ838" s="103">
        <f t="shared" si="244"/>
        <v>0</v>
      </c>
      <c r="AK838" s="16">
        <f t="shared" ref="AK838:BF838" si="250">E838-SUM(E839:E843)</f>
        <v>0</v>
      </c>
      <c r="AL838" s="16">
        <f t="shared" si="250"/>
        <v>0</v>
      </c>
      <c r="AM838" s="16">
        <f t="shared" si="250"/>
        <v>0</v>
      </c>
      <c r="AN838" s="16">
        <f t="shared" si="250"/>
        <v>0</v>
      </c>
      <c r="AO838" s="16">
        <f t="shared" si="250"/>
        <v>0</v>
      </c>
      <c r="AP838" s="16">
        <f t="shared" si="250"/>
        <v>0</v>
      </c>
      <c r="AQ838" s="16">
        <f t="shared" si="250"/>
        <v>0</v>
      </c>
      <c r="AR838" s="16">
        <f t="shared" si="250"/>
        <v>0</v>
      </c>
      <c r="AS838" s="16">
        <f t="shared" si="250"/>
        <v>0</v>
      </c>
      <c r="AT838" s="16">
        <f t="shared" si="250"/>
        <v>0</v>
      </c>
      <c r="AU838" s="16">
        <f t="shared" si="250"/>
        <v>0</v>
      </c>
      <c r="AV838" s="16">
        <f t="shared" si="250"/>
        <v>0</v>
      </c>
      <c r="AW838" s="16">
        <f t="shared" si="250"/>
        <v>0</v>
      </c>
      <c r="AX838" s="16">
        <f t="shared" si="250"/>
        <v>0</v>
      </c>
      <c r="AY838" s="16">
        <f t="shared" si="250"/>
        <v>0</v>
      </c>
      <c r="AZ838" s="16">
        <f t="shared" si="250"/>
        <v>0</v>
      </c>
      <c r="BA838" s="16">
        <f t="shared" si="250"/>
        <v>0</v>
      </c>
      <c r="BB838" s="16">
        <f t="shared" si="250"/>
        <v>0</v>
      </c>
      <c r="BC838" s="16">
        <f t="shared" si="250"/>
        <v>0</v>
      </c>
      <c r="BD838" s="16">
        <f t="shared" si="250"/>
        <v>0</v>
      </c>
      <c r="BE838" s="16">
        <f t="shared" si="250"/>
        <v>0</v>
      </c>
      <c r="BF838" s="16">
        <f t="shared" si="250"/>
        <v>0</v>
      </c>
    </row>
    <row r="839" spans="4:36">
      <c r="D839" s="16" t="s">
        <v>860</v>
      </c>
      <c r="E839" s="16">
        <v>290.5745</v>
      </c>
      <c r="F839" s="16">
        <v>287.6827</v>
      </c>
      <c r="G839" s="16">
        <v>287.6827</v>
      </c>
      <c r="H839" s="16">
        <v>0</v>
      </c>
      <c r="I839" s="16">
        <v>0</v>
      </c>
      <c r="J839" s="16">
        <v>0</v>
      </c>
      <c r="K839" s="16">
        <v>0</v>
      </c>
      <c r="L839" s="16">
        <v>0</v>
      </c>
      <c r="M839" s="16">
        <v>0</v>
      </c>
      <c r="N839" s="16">
        <v>2.8918</v>
      </c>
      <c r="O839" s="16">
        <v>2.8918</v>
      </c>
      <c r="P839" s="16">
        <v>0</v>
      </c>
      <c r="Q839" s="16">
        <v>0</v>
      </c>
      <c r="R839" s="16">
        <v>0</v>
      </c>
      <c r="S839" s="16">
        <v>0</v>
      </c>
      <c r="T839" s="16">
        <v>0</v>
      </c>
      <c r="U839" s="16">
        <v>0</v>
      </c>
      <c r="V839" s="16">
        <v>0</v>
      </c>
      <c r="W839" s="16">
        <v>0</v>
      </c>
      <c r="X839" s="16">
        <v>0</v>
      </c>
      <c r="Y839" s="16">
        <v>0</v>
      </c>
      <c r="Z839" s="16">
        <v>0</v>
      </c>
      <c r="AE839" s="103">
        <f t="shared" si="239"/>
        <v>-1.06581410364015e-14</v>
      </c>
      <c r="AF839" s="103">
        <f t="shared" si="240"/>
        <v>0</v>
      </c>
      <c r="AG839" s="103">
        <f t="shared" si="241"/>
        <v>0</v>
      </c>
      <c r="AH839" s="103">
        <f t="shared" si="242"/>
        <v>0</v>
      </c>
      <c r="AI839" s="103">
        <f t="shared" si="243"/>
        <v>0</v>
      </c>
      <c r="AJ839" s="103">
        <f t="shared" si="244"/>
        <v>0</v>
      </c>
    </row>
    <row r="840" spans="4:36">
      <c r="D840" s="16" t="s">
        <v>861</v>
      </c>
      <c r="E840" s="16">
        <v>0</v>
      </c>
      <c r="F840" s="16">
        <v>0</v>
      </c>
      <c r="G840" s="16">
        <v>0</v>
      </c>
      <c r="H840" s="16">
        <v>0</v>
      </c>
      <c r="I840" s="16">
        <v>0</v>
      </c>
      <c r="J840" s="16">
        <v>0</v>
      </c>
      <c r="K840" s="16">
        <v>0</v>
      </c>
      <c r="L840" s="16">
        <v>0</v>
      </c>
      <c r="M840" s="16">
        <v>0</v>
      </c>
      <c r="N840" s="16">
        <v>0</v>
      </c>
      <c r="O840" s="16">
        <v>0</v>
      </c>
      <c r="P840" s="16">
        <v>0</v>
      </c>
      <c r="Q840" s="16">
        <v>0</v>
      </c>
      <c r="R840" s="16">
        <v>0</v>
      </c>
      <c r="S840" s="16">
        <v>0</v>
      </c>
      <c r="T840" s="16">
        <v>0</v>
      </c>
      <c r="U840" s="16">
        <v>0</v>
      </c>
      <c r="V840" s="16">
        <v>0</v>
      </c>
      <c r="W840" s="16">
        <v>0</v>
      </c>
      <c r="X840" s="16">
        <v>0</v>
      </c>
      <c r="Y840" s="16">
        <v>0</v>
      </c>
      <c r="Z840" s="16">
        <v>0</v>
      </c>
      <c r="AE840" s="103">
        <f t="shared" si="239"/>
        <v>0</v>
      </c>
      <c r="AF840" s="103">
        <f t="shared" si="240"/>
        <v>0</v>
      </c>
      <c r="AG840" s="103">
        <f t="shared" si="241"/>
        <v>0</v>
      </c>
      <c r="AH840" s="103">
        <f t="shared" si="242"/>
        <v>0</v>
      </c>
      <c r="AI840" s="103">
        <f t="shared" si="243"/>
        <v>0</v>
      </c>
      <c r="AJ840" s="103">
        <f t="shared" si="244"/>
        <v>0</v>
      </c>
    </row>
    <row r="841" spans="4:36">
      <c r="D841" s="16" t="s">
        <v>862</v>
      </c>
      <c r="E841" s="16">
        <v>343.2653</v>
      </c>
      <c r="F841" s="16">
        <v>321.1147</v>
      </c>
      <c r="G841" s="16">
        <v>321.1147</v>
      </c>
      <c r="H841" s="16">
        <v>0</v>
      </c>
      <c r="I841" s="16">
        <v>0</v>
      </c>
      <c r="J841" s="16">
        <v>4.8158</v>
      </c>
      <c r="K841" s="16">
        <v>0</v>
      </c>
      <c r="L841" s="16">
        <v>0</v>
      </c>
      <c r="M841" s="16">
        <v>4.8158</v>
      </c>
      <c r="N841" s="16">
        <v>16.8541</v>
      </c>
      <c r="O841" s="16">
        <v>16.8541</v>
      </c>
      <c r="P841" s="16">
        <v>0</v>
      </c>
      <c r="Q841" s="16">
        <v>0</v>
      </c>
      <c r="R841" s="16">
        <v>0.4807</v>
      </c>
      <c r="S841" s="16">
        <v>0</v>
      </c>
      <c r="T841" s="16">
        <v>0</v>
      </c>
      <c r="U841" s="16">
        <v>0.4807</v>
      </c>
      <c r="V841" s="16">
        <v>0</v>
      </c>
      <c r="W841" s="16">
        <v>0</v>
      </c>
      <c r="X841" s="16">
        <v>0</v>
      </c>
      <c r="Y841" s="16">
        <v>0</v>
      </c>
      <c r="Z841" s="16">
        <v>0</v>
      </c>
      <c r="AE841" s="103">
        <f t="shared" si="239"/>
        <v>-1.22124532708767e-15</v>
      </c>
      <c r="AF841" s="103">
        <f t="shared" si="240"/>
        <v>0</v>
      </c>
      <c r="AG841" s="103">
        <f t="shared" si="241"/>
        <v>0</v>
      </c>
      <c r="AH841" s="103">
        <f t="shared" si="242"/>
        <v>0</v>
      </c>
      <c r="AI841" s="103">
        <f t="shared" si="243"/>
        <v>0</v>
      </c>
      <c r="AJ841" s="103">
        <f t="shared" si="244"/>
        <v>0</v>
      </c>
    </row>
    <row r="842" spans="4:36">
      <c r="D842" s="16" t="s">
        <v>863</v>
      </c>
      <c r="E842" s="16">
        <v>0</v>
      </c>
      <c r="F842" s="16">
        <v>0</v>
      </c>
      <c r="G842" s="16">
        <v>0</v>
      </c>
      <c r="H842" s="16">
        <v>0</v>
      </c>
      <c r="I842" s="16">
        <v>0</v>
      </c>
      <c r="J842" s="16">
        <v>0</v>
      </c>
      <c r="K842" s="16">
        <v>0</v>
      </c>
      <c r="L842" s="16">
        <v>0</v>
      </c>
      <c r="M842" s="16">
        <v>0</v>
      </c>
      <c r="N842" s="16">
        <v>0</v>
      </c>
      <c r="O842" s="16">
        <v>0</v>
      </c>
      <c r="P842" s="16">
        <v>0</v>
      </c>
      <c r="Q842" s="16">
        <v>0</v>
      </c>
      <c r="R842" s="16">
        <v>0</v>
      </c>
      <c r="S842" s="16">
        <v>0</v>
      </c>
      <c r="T842" s="16">
        <v>0</v>
      </c>
      <c r="U842" s="16">
        <v>0</v>
      </c>
      <c r="V842" s="16">
        <v>0</v>
      </c>
      <c r="W842" s="16">
        <v>0</v>
      </c>
      <c r="X842" s="16">
        <v>0</v>
      </c>
      <c r="Y842" s="16">
        <v>0</v>
      </c>
      <c r="Z842" s="16">
        <v>0</v>
      </c>
      <c r="AE842" s="103">
        <f t="shared" si="239"/>
        <v>0</v>
      </c>
      <c r="AF842" s="103">
        <f t="shared" si="240"/>
        <v>0</v>
      </c>
      <c r="AG842" s="103">
        <f t="shared" si="241"/>
        <v>0</v>
      </c>
      <c r="AH842" s="103">
        <f t="shared" si="242"/>
        <v>0</v>
      </c>
      <c r="AI842" s="103">
        <f t="shared" si="243"/>
        <v>0</v>
      </c>
      <c r="AJ842" s="103">
        <f t="shared" si="244"/>
        <v>0</v>
      </c>
    </row>
    <row r="843" spans="4:36">
      <c r="D843" s="16" t="s">
        <v>864</v>
      </c>
      <c r="E843" s="16">
        <v>39180.0618</v>
      </c>
      <c r="F843" s="16">
        <v>36551.5551</v>
      </c>
      <c r="G843" s="16">
        <v>36546.3012</v>
      </c>
      <c r="H843" s="16">
        <v>5.2539</v>
      </c>
      <c r="I843" s="16">
        <v>1.2814</v>
      </c>
      <c r="J843" s="16">
        <v>182.2</v>
      </c>
      <c r="K843" s="16">
        <v>87.8332</v>
      </c>
      <c r="L843" s="16">
        <v>0.85029999999999</v>
      </c>
      <c r="M843" s="16">
        <v>93.5165</v>
      </c>
      <c r="N843" s="16">
        <v>1931.0785</v>
      </c>
      <c r="O843" s="16">
        <v>1931.0785</v>
      </c>
      <c r="P843" s="16">
        <v>0</v>
      </c>
      <c r="Q843" s="16">
        <v>86.2376</v>
      </c>
      <c r="R843" s="16">
        <v>360.957</v>
      </c>
      <c r="S843" s="16">
        <v>332.9593</v>
      </c>
      <c r="T843" s="16">
        <v>0</v>
      </c>
      <c r="U843" s="16">
        <v>27.9977</v>
      </c>
      <c r="V843" s="16">
        <v>66.7522</v>
      </c>
      <c r="W843" s="16">
        <v>1.7494</v>
      </c>
      <c r="X843" s="16">
        <v>5.7815</v>
      </c>
      <c r="Y843" s="16">
        <v>59.2213</v>
      </c>
      <c r="Z843" s="16">
        <v>0</v>
      </c>
      <c r="AE843" s="103">
        <f t="shared" si="239"/>
        <v>5.62749846721999e-12</v>
      </c>
      <c r="AF843" s="103">
        <f t="shared" si="240"/>
        <v>-3.93463039927155e-12</v>
      </c>
      <c r="AG843" s="103">
        <f t="shared" si="241"/>
        <v>0</v>
      </c>
      <c r="AH843" s="103">
        <f t="shared" si="242"/>
        <v>0</v>
      </c>
      <c r="AI843" s="103">
        <f t="shared" si="243"/>
        <v>0</v>
      </c>
      <c r="AJ843" s="103">
        <f t="shared" si="244"/>
        <v>0</v>
      </c>
    </row>
    <row r="844" spans="3:58">
      <c r="C844" s="16" t="s">
        <v>368</v>
      </c>
      <c r="D844" s="16" t="s">
        <v>88</v>
      </c>
      <c r="E844" s="16">
        <v>0</v>
      </c>
      <c r="F844" s="16">
        <v>0</v>
      </c>
      <c r="G844" s="16">
        <v>0</v>
      </c>
      <c r="H844" s="16">
        <v>0</v>
      </c>
      <c r="I844" s="16">
        <v>0</v>
      </c>
      <c r="J844" s="16">
        <v>0</v>
      </c>
      <c r="K844" s="16">
        <v>0</v>
      </c>
      <c r="L844" s="16">
        <v>0</v>
      </c>
      <c r="M844" s="16">
        <v>0</v>
      </c>
      <c r="N844" s="16">
        <v>0</v>
      </c>
      <c r="O844" s="16">
        <v>0</v>
      </c>
      <c r="P844" s="16">
        <v>0</v>
      </c>
      <c r="Q844" s="16">
        <v>0</v>
      </c>
      <c r="R844" s="16">
        <v>0</v>
      </c>
      <c r="S844" s="16">
        <v>0</v>
      </c>
      <c r="T844" s="16">
        <v>0</v>
      </c>
      <c r="U844" s="16">
        <v>0</v>
      </c>
      <c r="V844" s="16">
        <v>0</v>
      </c>
      <c r="W844" s="16">
        <v>0</v>
      </c>
      <c r="X844" s="16">
        <v>0</v>
      </c>
      <c r="Y844" s="16">
        <v>0</v>
      </c>
      <c r="Z844" s="16">
        <v>0</v>
      </c>
      <c r="AE844" s="103">
        <f t="shared" si="239"/>
        <v>0</v>
      </c>
      <c r="AF844" s="103">
        <f t="shared" si="240"/>
        <v>0</v>
      </c>
      <c r="AG844" s="103">
        <f t="shared" si="241"/>
        <v>0</v>
      </c>
      <c r="AH844" s="103">
        <f t="shared" si="242"/>
        <v>0</v>
      </c>
      <c r="AI844" s="103">
        <f t="shared" si="243"/>
        <v>0</v>
      </c>
      <c r="AJ844" s="103">
        <f t="shared" si="244"/>
        <v>0</v>
      </c>
      <c r="AK844" s="16">
        <f t="shared" ref="AK844:BF844" si="251">E844-SUM(E845:E849)</f>
        <v>0</v>
      </c>
      <c r="AL844" s="16">
        <f t="shared" si="251"/>
        <v>0</v>
      </c>
      <c r="AM844" s="16">
        <f t="shared" si="251"/>
        <v>0</v>
      </c>
      <c r="AN844" s="16">
        <f t="shared" si="251"/>
        <v>0</v>
      </c>
      <c r="AO844" s="16">
        <f t="shared" si="251"/>
        <v>0</v>
      </c>
      <c r="AP844" s="16">
        <f t="shared" si="251"/>
        <v>0</v>
      </c>
      <c r="AQ844" s="16">
        <f t="shared" si="251"/>
        <v>0</v>
      </c>
      <c r="AR844" s="16">
        <f t="shared" si="251"/>
        <v>0</v>
      </c>
      <c r="AS844" s="16">
        <f t="shared" si="251"/>
        <v>0</v>
      </c>
      <c r="AT844" s="16">
        <f t="shared" si="251"/>
        <v>0</v>
      </c>
      <c r="AU844" s="16">
        <f t="shared" si="251"/>
        <v>0</v>
      </c>
      <c r="AV844" s="16">
        <f t="shared" si="251"/>
        <v>0</v>
      </c>
      <c r="AW844" s="16">
        <f t="shared" si="251"/>
        <v>0</v>
      </c>
      <c r="AX844" s="16">
        <f t="shared" si="251"/>
        <v>0</v>
      </c>
      <c r="AY844" s="16">
        <f t="shared" si="251"/>
        <v>0</v>
      </c>
      <c r="AZ844" s="16">
        <f t="shared" si="251"/>
        <v>0</v>
      </c>
      <c r="BA844" s="16">
        <f t="shared" si="251"/>
        <v>0</v>
      </c>
      <c r="BB844" s="16">
        <f t="shared" si="251"/>
        <v>0</v>
      </c>
      <c r="BC844" s="16">
        <f t="shared" si="251"/>
        <v>0</v>
      </c>
      <c r="BD844" s="16">
        <f t="shared" si="251"/>
        <v>0</v>
      </c>
      <c r="BE844" s="16">
        <f t="shared" si="251"/>
        <v>0</v>
      </c>
      <c r="BF844" s="16">
        <f t="shared" si="251"/>
        <v>0</v>
      </c>
    </row>
    <row r="845" spans="4:36">
      <c r="D845" s="16" t="s">
        <v>860</v>
      </c>
      <c r="E845" s="16">
        <v>0</v>
      </c>
      <c r="F845" s="16">
        <v>0</v>
      </c>
      <c r="G845" s="16">
        <v>0</v>
      </c>
      <c r="H845" s="16">
        <v>0</v>
      </c>
      <c r="I845" s="16">
        <v>0</v>
      </c>
      <c r="J845" s="16">
        <v>0</v>
      </c>
      <c r="K845" s="16">
        <v>0</v>
      </c>
      <c r="L845" s="16">
        <v>0</v>
      </c>
      <c r="M845" s="16">
        <v>0</v>
      </c>
      <c r="N845" s="16">
        <v>0</v>
      </c>
      <c r="O845" s="16">
        <v>0</v>
      </c>
      <c r="P845" s="16">
        <v>0</v>
      </c>
      <c r="Q845" s="16">
        <v>0</v>
      </c>
      <c r="R845" s="16">
        <v>0</v>
      </c>
      <c r="S845" s="16">
        <v>0</v>
      </c>
      <c r="T845" s="16">
        <v>0</v>
      </c>
      <c r="U845" s="16">
        <v>0</v>
      </c>
      <c r="V845" s="16">
        <v>0</v>
      </c>
      <c r="W845" s="16">
        <v>0</v>
      </c>
      <c r="X845" s="16">
        <v>0</v>
      </c>
      <c r="Y845" s="16">
        <v>0</v>
      </c>
      <c r="Z845" s="16">
        <v>0</v>
      </c>
      <c r="AE845" s="103">
        <f t="shared" si="239"/>
        <v>0</v>
      </c>
      <c r="AF845" s="103">
        <f t="shared" si="240"/>
        <v>0</v>
      </c>
      <c r="AG845" s="103">
        <f t="shared" si="241"/>
        <v>0</v>
      </c>
      <c r="AH845" s="103">
        <f t="shared" si="242"/>
        <v>0</v>
      </c>
      <c r="AI845" s="103">
        <f t="shared" si="243"/>
        <v>0</v>
      </c>
      <c r="AJ845" s="103">
        <f t="shared" si="244"/>
        <v>0</v>
      </c>
    </row>
    <row r="846" spans="4:36">
      <c r="D846" s="16" t="s">
        <v>861</v>
      </c>
      <c r="E846" s="16">
        <v>0</v>
      </c>
      <c r="F846" s="16">
        <v>0</v>
      </c>
      <c r="G846" s="16">
        <v>0</v>
      </c>
      <c r="H846" s="16">
        <v>0</v>
      </c>
      <c r="I846" s="16">
        <v>0</v>
      </c>
      <c r="J846" s="16">
        <v>0</v>
      </c>
      <c r="K846" s="16">
        <v>0</v>
      </c>
      <c r="L846" s="16">
        <v>0</v>
      </c>
      <c r="M846" s="16">
        <v>0</v>
      </c>
      <c r="N846" s="16">
        <v>0</v>
      </c>
      <c r="O846" s="16">
        <v>0</v>
      </c>
      <c r="P846" s="16">
        <v>0</v>
      </c>
      <c r="Q846" s="16">
        <v>0</v>
      </c>
      <c r="R846" s="16">
        <v>0</v>
      </c>
      <c r="S846" s="16">
        <v>0</v>
      </c>
      <c r="T846" s="16">
        <v>0</v>
      </c>
      <c r="U846" s="16">
        <v>0</v>
      </c>
      <c r="V846" s="16">
        <v>0</v>
      </c>
      <c r="W846" s="16">
        <v>0</v>
      </c>
      <c r="X846" s="16">
        <v>0</v>
      </c>
      <c r="Y846" s="16">
        <v>0</v>
      </c>
      <c r="Z846" s="16">
        <v>0</v>
      </c>
      <c r="AE846" s="103">
        <f t="shared" si="239"/>
        <v>0</v>
      </c>
      <c r="AF846" s="103">
        <f t="shared" si="240"/>
        <v>0</v>
      </c>
      <c r="AG846" s="103">
        <f t="shared" si="241"/>
        <v>0</v>
      </c>
      <c r="AH846" s="103">
        <f t="shared" si="242"/>
        <v>0</v>
      </c>
      <c r="AI846" s="103">
        <f t="shared" si="243"/>
        <v>0</v>
      </c>
      <c r="AJ846" s="103">
        <f t="shared" si="244"/>
        <v>0</v>
      </c>
    </row>
    <row r="847" spans="4:36">
      <c r="D847" s="16" t="s">
        <v>862</v>
      </c>
      <c r="E847" s="16">
        <v>0</v>
      </c>
      <c r="F847" s="16">
        <v>0</v>
      </c>
      <c r="G847" s="16">
        <v>0</v>
      </c>
      <c r="H847" s="16">
        <v>0</v>
      </c>
      <c r="I847" s="16">
        <v>0</v>
      </c>
      <c r="J847" s="16">
        <v>0</v>
      </c>
      <c r="K847" s="16">
        <v>0</v>
      </c>
      <c r="L847" s="16">
        <v>0</v>
      </c>
      <c r="M847" s="16">
        <v>0</v>
      </c>
      <c r="N847" s="16">
        <v>0</v>
      </c>
      <c r="O847" s="16">
        <v>0</v>
      </c>
      <c r="P847" s="16">
        <v>0</v>
      </c>
      <c r="Q847" s="16">
        <v>0</v>
      </c>
      <c r="R847" s="16">
        <v>0</v>
      </c>
      <c r="S847" s="16">
        <v>0</v>
      </c>
      <c r="T847" s="16">
        <v>0</v>
      </c>
      <c r="U847" s="16">
        <v>0</v>
      </c>
      <c r="V847" s="16">
        <v>0</v>
      </c>
      <c r="W847" s="16">
        <v>0</v>
      </c>
      <c r="X847" s="16">
        <v>0</v>
      </c>
      <c r="Y847" s="16">
        <v>0</v>
      </c>
      <c r="Z847" s="16">
        <v>0</v>
      </c>
      <c r="AE847" s="103">
        <f t="shared" si="239"/>
        <v>0</v>
      </c>
      <c r="AF847" s="103">
        <f t="shared" si="240"/>
        <v>0</v>
      </c>
      <c r="AG847" s="103">
        <f t="shared" si="241"/>
        <v>0</v>
      </c>
      <c r="AH847" s="103">
        <f t="shared" si="242"/>
        <v>0</v>
      </c>
      <c r="AI847" s="103">
        <f t="shared" si="243"/>
        <v>0</v>
      </c>
      <c r="AJ847" s="103">
        <f t="shared" si="244"/>
        <v>0</v>
      </c>
    </row>
    <row r="848" spans="4:36">
      <c r="D848" s="16" t="s">
        <v>863</v>
      </c>
      <c r="E848" s="16">
        <v>0</v>
      </c>
      <c r="F848" s="16">
        <v>0</v>
      </c>
      <c r="G848" s="16">
        <v>0</v>
      </c>
      <c r="H848" s="16">
        <v>0</v>
      </c>
      <c r="I848" s="16">
        <v>0</v>
      </c>
      <c r="J848" s="16">
        <v>0</v>
      </c>
      <c r="K848" s="16">
        <v>0</v>
      </c>
      <c r="L848" s="16">
        <v>0</v>
      </c>
      <c r="M848" s="16">
        <v>0</v>
      </c>
      <c r="N848" s="16">
        <v>0</v>
      </c>
      <c r="O848" s="16">
        <v>0</v>
      </c>
      <c r="P848" s="16">
        <v>0</v>
      </c>
      <c r="Q848" s="16">
        <v>0</v>
      </c>
      <c r="R848" s="16">
        <v>0</v>
      </c>
      <c r="S848" s="16">
        <v>0</v>
      </c>
      <c r="T848" s="16">
        <v>0</v>
      </c>
      <c r="U848" s="16">
        <v>0</v>
      </c>
      <c r="V848" s="16">
        <v>0</v>
      </c>
      <c r="W848" s="16">
        <v>0</v>
      </c>
      <c r="X848" s="16">
        <v>0</v>
      </c>
      <c r="Y848" s="16">
        <v>0</v>
      </c>
      <c r="Z848" s="16">
        <v>0</v>
      </c>
      <c r="AE848" s="103">
        <f t="shared" si="239"/>
        <v>0</v>
      </c>
      <c r="AF848" s="103">
        <f t="shared" si="240"/>
        <v>0</v>
      </c>
      <c r="AG848" s="103">
        <f t="shared" si="241"/>
        <v>0</v>
      </c>
      <c r="AH848" s="103">
        <f t="shared" si="242"/>
        <v>0</v>
      </c>
      <c r="AI848" s="103">
        <f t="shared" si="243"/>
        <v>0</v>
      </c>
      <c r="AJ848" s="103">
        <f t="shared" si="244"/>
        <v>0</v>
      </c>
    </row>
    <row r="849" spans="4:36">
      <c r="D849" s="16" t="s">
        <v>864</v>
      </c>
      <c r="E849" s="16">
        <v>0</v>
      </c>
      <c r="F849" s="16">
        <v>0</v>
      </c>
      <c r="G849" s="16">
        <v>0</v>
      </c>
      <c r="H849" s="16">
        <v>0</v>
      </c>
      <c r="I849" s="16">
        <v>0</v>
      </c>
      <c r="J849" s="16">
        <v>0</v>
      </c>
      <c r="K849" s="16">
        <v>0</v>
      </c>
      <c r="L849" s="16">
        <v>0</v>
      </c>
      <c r="M849" s="16">
        <v>0</v>
      </c>
      <c r="N849" s="16">
        <v>0</v>
      </c>
      <c r="O849" s="16">
        <v>0</v>
      </c>
      <c r="P849" s="16">
        <v>0</v>
      </c>
      <c r="Q849" s="16">
        <v>0</v>
      </c>
      <c r="R849" s="16">
        <v>0</v>
      </c>
      <c r="S849" s="16">
        <v>0</v>
      </c>
      <c r="T849" s="16">
        <v>0</v>
      </c>
      <c r="U849" s="16">
        <v>0</v>
      </c>
      <c r="V849" s="16">
        <v>0</v>
      </c>
      <c r="W849" s="16">
        <v>0</v>
      </c>
      <c r="X849" s="16">
        <v>0</v>
      </c>
      <c r="Y849" s="16">
        <v>0</v>
      </c>
      <c r="Z849" s="16">
        <v>0</v>
      </c>
      <c r="AE849" s="103">
        <f t="shared" si="239"/>
        <v>0</v>
      </c>
      <c r="AF849" s="103">
        <f t="shared" si="240"/>
        <v>0</v>
      </c>
      <c r="AG849" s="103">
        <f t="shared" si="241"/>
        <v>0</v>
      </c>
      <c r="AH849" s="103">
        <f t="shared" si="242"/>
        <v>0</v>
      </c>
      <c r="AI849" s="103">
        <f t="shared" si="243"/>
        <v>0</v>
      </c>
      <c r="AJ849" s="103">
        <f t="shared" si="244"/>
        <v>0</v>
      </c>
    </row>
    <row r="850" spans="1:80">
      <c r="A850" s="16" t="s">
        <v>890</v>
      </c>
      <c r="B850" s="16">
        <v>30625.9009</v>
      </c>
      <c r="C850" s="16" t="s">
        <v>88</v>
      </c>
      <c r="D850" s="16" t="s">
        <v>88</v>
      </c>
      <c r="E850" s="16">
        <v>3933.5308</v>
      </c>
      <c r="F850" s="16">
        <v>3371.9075</v>
      </c>
      <c r="G850" s="16">
        <v>3348.7014</v>
      </c>
      <c r="H850" s="16">
        <v>23.2061</v>
      </c>
      <c r="I850" s="16">
        <v>51.92</v>
      </c>
      <c r="J850" s="16">
        <v>43.6155</v>
      </c>
      <c r="K850" s="16">
        <v>43.6155</v>
      </c>
      <c r="L850" s="16">
        <v>0</v>
      </c>
      <c r="M850" s="16">
        <v>0</v>
      </c>
      <c r="N850" s="16">
        <v>331.1299</v>
      </c>
      <c r="O850" s="16">
        <v>331.1299</v>
      </c>
      <c r="P850" s="16">
        <v>0</v>
      </c>
      <c r="Q850" s="16">
        <v>6.9944</v>
      </c>
      <c r="R850" s="16">
        <v>46.605</v>
      </c>
      <c r="S850" s="16">
        <v>24.8619</v>
      </c>
      <c r="T850" s="16">
        <v>0</v>
      </c>
      <c r="U850" s="16">
        <v>21.7431</v>
      </c>
      <c r="V850" s="16">
        <v>81.3585</v>
      </c>
      <c r="W850" s="16">
        <v>6.7483</v>
      </c>
      <c r="X850" s="16">
        <v>0.5789</v>
      </c>
      <c r="Y850" s="16">
        <v>74.0313</v>
      </c>
      <c r="Z850" s="16">
        <v>0</v>
      </c>
      <c r="AB850" s="101">
        <f>(F850+K850+L850)/B850</f>
        <v>0.111524000915186</v>
      </c>
      <c r="AE850" s="103">
        <f t="shared" si="239"/>
        <v>1.69642078162724e-13</v>
      </c>
      <c r="AF850" s="103">
        <f t="shared" si="240"/>
        <v>-1.20792265079217e-13</v>
      </c>
      <c r="AG850" s="103">
        <f t="shared" si="241"/>
        <v>0</v>
      </c>
      <c r="AH850" s="103">
        <f t="shared" si="242"/>
        <v>0</v>
      </c>
      <c r="AI850" s="103">
        <f t="shared" si="243"/>
        <v>0</v>
      </c>
      <c r="AJ850" s="103">
        <f t="shared" si="244"/>
        <v>0</v>
      </c>
      <c r="AK850" s="16">
        <f t="shared" ref="AK850:BF850" si="252">E850-SUM(E851:E855)</f>
        <v>0</v>
      </c>
      <c r="AL850" s="16">
        <f t="shared" si="252"/>
        <v>0</v>
      </c>
      <c r="AM850" s="16">
        <f t="shared" si="252"/>
        <v>0</v>
      </c>
      <c r="AN850" s="16">
        <f t="shared" si="252"/>
        <v>0</v>
      </c>
      <c r="AO850" s="16">
        <f t="shared" si="252"/>
        <v>0</v>
      </c>
      <c r="AP850" s="16">
        <f t="shared" si="252"/>
        <v>0</v>
      </c>
      <c r="AQ850" s="16">
        <f t="shared" si="252"/>
        <v>0</v>
      </c>
      <c r="AR850" s="16">
        <f t="shared" si="252"/>
        <v>0</v>
      </c>
      <c r="AS850" s="16">
        <f t="shared" si="252"/>
        <v>0</v>
      </c>
      <c r="AT850" s="16">
        <f t="shared" si="252"/>
        <v>0</v>
      </c>
      <c r="AU850" s="16">
        <f t="shared" si="252"/>
        <v>0</v>
      </c>
      <c r="AV850" s="16">
        <f t="shared" si="252"/>
        <v>0</v>
      </c>
      <c r="AW850" s="16">
        <f t="shared" si="252"/>
        <v>0</v>
      </c>
      <c r="AX850" s="16">
        <f t="shared" si="252"/>
        <v>0</v>
      </c>
      <c r="AY850" s="16">
        <f t="shared" si="252"/>
        <v>0</v>
      </c>
      <c r="AZ850" s="16">
        <f t="shared" si="252"/>
        <v>0</v>
      </c>
      <c r="BA850" s="16">
        <f t="shared" si="252"/>
        <v>0</v>
      </c>
      <c r="BB850" s="16">
        <f t="shared" si="252"/>
        <v>0</v>
      </c>
      <c r="BC850" s="16">
        <f t="shared" si="252"/>
        <v>0</v>
      </c>
      <c r="BD850" s="16">
        <f t="shared" si="252"/>
        <v>0</v>
      </c>
      <c r="BE850" s="16">
        <f t="shared" si="252"/>
        <v>0</v>
      </c>
      <c r="BF850" s="16">
        <f t="shared" si="252"/>
        <v>0</v>
      </c>
      <c r="BG850" s="104">
        <f t="shared" ref="BG850:CB850" si="253">E850-E856-E862-E868-E874</f>
        <v>0</v>
      </c>
      <c r="BH850" s="104">
        <f t="shared" si="253"/>
        <v>-5.6843418860808e-13</v>
      </c>
      <c r="BI850" s="104">
        <f t="shared" si="253"/>
        <v>0</v>
      </c>
      <c r="BJ850" s="104">
        <f t="shared" si="253"/>
        <v>0</v>
      </c>
      <c r="BK850" s="104">
        <f t="shared" si="253"/>
        <v>0</v>
      </c>
      <c r="BL850" s="104">
        <f t="shared" si="253"/>
        <v>0</v>
      </c>
      <c r="BM850" s="104">
        <f t="shared" si="253"/>
        <v>0</v>
      </c>
      <c r="BN850" s="104">
        <f t="shared" si="253"/>
        <v>0</v>
      </c>
      <c r="BO850" s="104">
        <f t="shared" si="253"/>
        <v>0</v>
      </c>
      <c r="BP850" s="104">
        <f t="shared" si="253"/>
        <v>4.9737991503207e-14</v>
      </c>
      <c r="BQ850" s="104">
        <f t="shared" si="253"/>
        <v>4.9737991503207e-14</v>
      </c>
      <c r="BR850" s="104">
        <f t="shared" si="253"/>
        <v>0</v>
      </c>
      <c r="BS850" s="104">
        <f t="shared" si="253"/>
        <v>0</v>
      </c>
      <c r="BT850" s="104">
        <f t="shared" si="253"/>
        <v>0</v>
      </c>
      <c r="BU850" s="104">
        <f t="shared" si="253"/>
        <v>0</v>
      </c>
      <c r="BV850" s="104">
        <f t="shared" si="253"/>
        <v>0</v>
      </c>
      <c r="BW850" s="104">
        <f t="shared" si="253"/>
        <v>0</v>
      </c>
      <c r="BX850" s="104">
        <f t="shared" si="253"/>
        <v>0</v>
      </c>
      <c r="BY850" s="104">
        <f t="shared" si="253"/>
        <v>0</v>
      </c>
      <c r="BZ850" s="104">
        <f t="shared" si="253"/>
        <v>0</v>
      </c>
      <c r="CA850" s="104">
        <f t="shared" si="253"/>
        <v>0</v>
      </c>
      <c r="CB850" s="104">
        <f t="shared" si="253"/>
        <v>0</v>
      </c>
    </row>
    <row r="851" spans="4:36">
      <c r="D851" s="16" t="s">
        <v>860</v>
      </c>
      <c r="E851" s="16">
        <v>689.0965</v>
      </c>
      <c r="F851" s="16">
        <v>664.898</v>
      </c>
      <c r="G851" s="16">
        <v>651.6493</v>
      </c>
      <c r="H851" s="16">
        <v>13.2487</v>
      </c>
      <c r="I851" s="16">
        <v>12.1019</v>
      </c>
      <c r="J851" s="16">
        <v>0</v>
      </c>
      <c r="K851" s="16">
        <v>0</v>
      </c>
      <c r="L851" s="16">
        <v>0</v>
      </c>
      <c r="M851" s="16">
        <v>0</v>
      </c>
      <c r="N851" s="16">
        <v>11.8889</v>
      </c>
      <c r="O851" s="16">
        <v>11.8889</v>
      </c>
      <c r="P851" s="16">
        <v>0</v>
      </c>
      <c r="Q851" s="16">
        <v>0</v>
      </c>
      <c r="R851" s="16">
        <v>0.2077</v>
      </c>
      <c r="S851" s="16">
        <v>0.2077</v>
      </c>
      <c r="T851" s="16">
        <v>0</v>
      </c>
      <c r="U851" s="16">
        <v>0</v>
      </c>
      <c r="V851" s="16">
        <v>0</v>
      </c>
      <c r="W851" s="16">
        <v>0</v>
      </c>
      <c r="X851" s="16">
        <v>0</v>
      </c>
      <c r="Y851" s="16">
        <v>0</v>
      </c>
      <c r="Z851" s="16">
        <v>0</v>
      </c>
      <c r="AE851" s="103">
        <f t="shared" si="239"/>
        <v>-3.28626015289046e-14</v>
      </c>
      <c r="AF851" s="103">
        <f t="shared" si="240"/>
        <v>-1.4210854715202e-14</v>
      </c>
      <c r="AG851" s="103">
        <f t="shared" si="241"/>
        <v>0</v>
      </c>
      <c r="AH851" s="103">
        <f t="shared" si="242"/>
        <v>0</v>
      </c>
      <c r="AI851" s="103">
        <f t="shared" si="243"/>
        <v>0</v>
      </c>
      <c r="AJ851" s="103">
        <f t="shared" si="244"/>
        <v>0</v>
      </c>
    </row>
    <row r="852" spans="4:36">
      <c r="D852" s="16" t="s">
        <v>861</v>
      </c>
      <c r="E852" s="16">
        <v>0</v>
      </c>
      <c r="F852" s="16">
        <v>0</v>
      </c>
      <c r="G852" s="16">
        <v>0</v>
      </c>
      <c r="H852" s="16">
        <v>0</v>
      </c>
      <c r="I852" s="16">
        <v>0</v>
      </c>
      <c r="J852" s="16">
        <v>0</v>
      </c>
      <c r="K852" s="16">
        <v>0</v>
      </c>
      <c r="L852" s="16">
        <v>0</v>
      </c>
      <c r="M852" s="16">
        <v>0</v>
      </c>
      <c r="N852" s="16">
        <v>0</v>
      </c>
      <c r="O852" s="16">
        <v>0</v>
      </c>
      <c r="P852" s="16">
        <v>0</v>
      </c>
      <c r="Q852" s="16">
        <v>0</v>
      </c>
      <c r="R852" s="16">
        <v>0</v>
      </c>
      <c r="S852" s="16">
        <v>0</v>
      </c>
      <c r="T852" s="16">
        <v>0</v>
      </c>
      <c r="U852" s="16">
        <v>0</v>
      </c>
      <c r="V852" s="16">
        <v>0</v>
      </c>
      <c r="W852" s="16">
        <v>0</v>
      </c>
      <c r="X852" s="16">
        <v>0</v>
      </c>
      <c r="Y852" s="16">
        <v>0</v>
      </c>
      <c r="Z852" s="16">
        <v>0</v>
      </c>
      <c r="AE852" s="103">
        <f t="shared" si="239"/>
        <v>0</v>
      </c>
      <c r="AF852" s="103">
        <f t="shared" si="240"/>
        <v>0</v>
      </c>
      <c r="AG852" s="103">
        <f t="shared" si="241"/>
        <v>0</v>
      </c>
      <c r="AH852" s="103">
        <f t="shared" si="242"/>
        <v>0</v>
      </c>
      <c r="AI852" s="103">
        <f t="shared" si="243"/>
        <v>0</v>
      </c>
      <c r="AJ852" s="103">
        <f t="shared" si="244"/>
        <v>0</v>
      </c>
    </row>
    <row r="853" spans="4:36">
      <c r="D853" s="16" t="s">
        <v>862</v>
      </c>
      <c r="E853" s="16">
        <v>117.586</v>
      </c>
      <c r="F853" s="16">
        <v>89.7785</v>
      </c>
      <c r="G853" s="16">
        <v>86.6451</v>
      </c>
      <c r="H853" s="16">
        <v>3.1334</v>
      </c>
      <c r="I853" s="16">
        <v>13.2677</v>
      </c>
      <c r="J853" s="16">
        <v>0</v>
      </c>
      <c r="K853" s="16">
        <v>0</v>
      </c>
      <c r="L853" s="16">
        <v>0</v>
      </c>
      <c r="M853" s="16">
        <v>0</v>
      </c>
      <c r="N853" s="16">
        <v>1.3942</v>
      </c>
      <c r="O853" s="16">
        <v>1.3942</v>
      </c>
      <c r="P853" s="16">
        <v>0</v>
      </c>
      <c r="Q853" s="16">
        <v>0</v>
      </c>
      <c r="R853" s="16">
        <v>10.5017</v>
      </c>
      <c r="S853" s="16">
        <v>1.9631</v>
      </c>
      <c r="T853" s="16">
        <v>0</v>
      </c>
      <c r="U853" s="16">
        <v>8.5386</v>
      </c>
      <c r="V853" s="16">
        <v>2.6439</v>
      </c>
      <c r="W853" s="16">
        <v>2.6439</v>
      </c>
      <c r="X853" s="16">
        <v>0</v>
      </c>
      <c r="Y853" s="16">
        <v>0</v>
      </c>
      <c r="Z853" s="16">
        <v>0</v>
      </c>
      <c r="AE853" s="103">
        <f t="shared" si="239"/>
        <v>5.77315972805081e-15</v>
      </c>
      <c r="AF853" s="103">
        <f t="shared" si="240"/>
        <v>-5.32907051820075e-15</v>
      </c>
      <c r="AG853" s="103">
        <f t="shared" si="241"/>
        <v>0</v>
      </c>
      <c r="AH853" s="103">
        <f t="shared" si="242"/>
        <v>0</v>
      </c>
      <c r="AI853" s="103">
        <f t="shared" si="243"/>
        <v>0</v>
      </c>
      <c r="AJ853" s="103">
        <f t="shared" si="244"/>
        <v>0</v>
      </c>
    </row>
    <row r="854" spans="4:36">
      <c r="D854" s="16" t="s">
        <v>863</v>
      </c>
      <c r="E854" s="16">
        <v>0</v>
      </c>
      <c r="F854" s="16">
        <v>0</v>
      </c>
      <c r="G854" s="16">
        <v>0</v>
      </c>
      <c r="H854" s="16">
        <v>0</v>
      </c>
      <c r="I854" s="16">
        <v>0</v>
      </c>
      <c r="J854" s="16">
        <v>0</v>
      </c>
      <c r="K854" s="16">
        <v>0</v>
      </c>
      <c r="L854" s="16">
        <v>0</v>
      </c>
      <c r="M854" s="16">
        <v>0</v>
      </c>
      <c r="N854" s="16">
        <v>0</v>
      </c>
      <c r="O854" s="16">
        <v>0</v>
      </c>
      <c r="P854" s="16">
        <v>0</v>
      </c>
      <c r="Q854" s="16">
        <v>0</v>
      </c>
      <c r="R854" s="16">
        <v>0</v>
      </c>
      <c r="S854" s="16">
        <v>0</v>
      </c>
      <c r="T854" s="16">
        <v>0</v>
      </c>
      <c r="U854" s="16">
        <v>0</v>
      </c>
      <c r="V854" s="16">
        <v>0</v>
      </c>
      <c r="W854" s="16">
        <v>0</v>
      </c>
      <c r="X854" s="16">
        <v>0</v>
      </c>
      <c r="Y854" s="16">
        <v>0</v>
      </c>
      <c r="Z854" s="16">
        <v>0</v>
      </c>
      <c r="AE854" s="103">
        <f t="shared" si="239"/>
        <v>0</v>
      </c>
      <c r="AF854" s="103">
        <f t="shared" si="240"/>
        <v>0</v>
      </c>
      <c r="AG854" s="103">
        <f t="shared" si="241"/>
        <v>0</v>
      </c>
      <c r="AH854" s="103">
        <f t="shared" si="242"/>
        <v>0</v>
      </c>
      <c r="AI854" s="103">
        <f t="shared" si="243"/>
        <v>0</v>
      </c>
      <c r="AJ854" s="103">
        <f t="shared" si="244"/>
        <v>0</v>
      </c>
    </row>
    <row r="855" spans="4:36">
      <c r="D855" s="16" t="s">
        <v>864</v>
      </c>
      <c r="E855" s="16">
        <v>3126.8483</v>
      </c>
      <c r="F855" s="16">
        <v>2617.231</v>
      </c>
      <c r="G855" s="16">
        <v>2610.407</v>
      </c>
      <c r="H855" s="16">
        <v>6.824</v>
      </c>
      <c r="I855" s="16">
        <v>26.5504</v>
      </c>
      <c r="J855" s="16">
        <v>43.6155</v>
      </c>
      <c r="K855" s="16">
        <v>43.6155</v>
      </c>
      <c r="L855" s="16">
        <v>0</v>
      </c>
      <c r="M855" s="16">
        <v>0</v>
      </c>
      <c r="N855" s="16">
        <v>317.8468</v>
      </c>
      <c r="O855" s="16">
        <v>317.8468</v>
      </c>
      <c r="P855" s="16">
        <v>0</v>
      </c>
      <c r="Q855" s="16">
        <v>6.9944</v>
      </c>
      <c r="R855" s="16">
        <v>35.8956</v>
      </c>
      <c r="S855" s="16">
        <v>22.6911</v>
      </c>
      <c r="T855" s="16">
        <v>0</v>
      </c>
      <c r="U855" s="16">
        <v>13.2045</v>
      </c>
      <c r="V855" s="16">
        <v>78.7146</v>
      </c>
      <c r="W855" s="16">
        <v>4.1044</v>
      </c>
      <c r="X855" s="16">
        <v>0.5789</v>
      </c>
      <c r="Y855" s="16">
        <v>74.0313</v>
      </c>
      <c r="Z855" s="16">
        <v>0</v>
      </c>
      <c r="AE855" s="103">
        <f t="shared" si="239"/>
        <v>-1.14575016141316e-13</v>
      </c>
      <c r="AF855" s="103">
        <f t="shared" si="240"/>
        <v>6.92779167366098e-14</v>
      </c>
      <c r="AG855" s="103">
        <f t="shared" si="241"/>
        <v>0</v>
      </c>
      <c r="AH855" s="103">
        <f t="shared" si="242"/>
        <v>0</v>
      </c>
      <c r="AI855" s="103">
        <f t="shared" si="243"/>
        <v>0</v>
      </c>
      <c r="AJ855" s="103">
        <f t="shared" si="244"/>
        <v>0</v>
      </c>
    </row>
    <row r="856" spans="3:58">
      <c r="C856" s="16" t="s">
        <v>865</v>
      </c>
      <c r="D856" s="16" t="s">
        <v>88</v>
      </c>
      <c r="E856" s="16">
        <v>825.5623</v>
      </c>
      <c r="F856" s="16">
        <v>763.5774</v>
      </c>
      <c r="G856" s="16">
        <v>746.4926</v>
      </c>
      <c r="H856" s="16">
        <v>17.0848</v>
      </c>
      <c r="I856" s="16">
        <v>31.9215</v>
      </c>
      <c r="J856" s="16">
        <v>0</v>
      </c>
      <c r="K856" s="16">
        <v>0</v>
      </c>
      <c r="L856" s="16">
        <v>0</v>
      </c>
      <c r="M856" s="16">
        <v>0</v>
      </c>
      <c r="N856" s="16">
        <v>14.2682</v>
      </c>
      <c r="O856" s="16">
        <v>14.2682</v>
      </c>
      <c r="P856" s="16">
        <v>0</v>
      </c>
      <c r="Q856" s="16">
        <v>1.746</v>
      </c>
      <c r="R856" s="16">
        <v>11.4053</v>
      </c>
      <c r="S856" s="16">
        <v>2.8667</v>
      </c>
      <c r="T856" s="16">
        <v>0</v>
      </c>
      <c r="U856" s="16">
        <v>8.5386</v>
      </c>
      <c r="V856" s="16">
        <v>2.6439</v>
      </c>
      <c r="W856" s="16">
        <v>2.6439</v>
      </c>
      <c r="X856" s="16">
        <v>0</v>
      </c>
      <c r="Y856" s="16">
        <v>0</v>
      </c>
      <c r="Z856" s="16">
        <v>0</v>
      </c>
      <c r="AE856" s="103">
        <f t="shared" si="239"/>
        <v>3.64153152077051e-14</v>
      </c>
      <c r="AF856" s="103">
        <f t="shared" si="240"/>
        <v>-2.8421709430404e-14</v>
      </c>
      <c r="AG856" s="103">
        <f t="shared" si="241"/>
        <v>0</v>
      </c>
      <c r="AH856" s="103">
        <f t="shared" si="242"/>
        <v>0</v>
      </c>
      <c r="AI856" s="103">
        <f t="shared" si="243"/>
        <v>0</v>
      </c>
      <c r="AJ856" s="103">
        <f t="shared" si="244"/>
        <v>0</v>
      </c>
      <c r="AK856" s="16">
        <f t="shared" ref="AK856:BF856" si="254">E856-SUM(E857:E861)</f>
        <v>0</v>
      </c>
      <c r="AL856" s="16">
        <f t="shared" si="254"/>
        <v>0</v>
      </c>
      <c r="AM856" s="16">
        <f t="shared" si="254"/>
        <v>0</v>
      </c>
      <c r="AN856" s="16">
        <f t="shared" si="254"/>
        <v>0</v>
      </c>
      <c r="AO856" s="16">
        <f t="shared" si="254"/>
        <v>0</v>
      </c>
      <c r="AP856" s="16">
        <f t="shared" si="254"/>
        <v>0</v>
      </c>
      <c r="AQ856" s="16">
        <f t="shared" si="254"/>
        <v>0</v>
      </c>
      <c r="AR856" s="16">
        <f t="shared" si="254"/>
        <v>0</v>
      </c>
      <c r="AS856" s="16">
        <f t="shared" si="254"/>
        <v>0</v>
      </c>
      <c r="AT856" s="16">
        <f t="shared" si="254"/>
        <v>0</v>
      </c>
      <c r="AU856" s="16">
        <f t="shared" si="254"/>
        <v>0</v>
      </c>
      <c r="AV856" s="16">
        <f t="shared" si="254"/>
        <v>0</v>
      </c>
      <c r="AW856" s="16">
        <f t="shared" si="254"/>
        <v>0</v>
      </c>
      <c r="AX856" s="16">
        <f t="shared" si="254"/>
        <v>0</v>
      </c>
      <c r="AY856" s="16">
        <f t="shared" si="254"/>
        <v>0</v>
      </c>
      <c r="AZ856" s="16">
        <f t="shared" si="254"/>
        <v>0</v>
      </c>
      <c r="BA856" s="16">
        <f t="shared" si="254"/>
        <v>0</v>
      </c>
      <c r="BB856" s="16">
        <f t="shared" si="254"/>
        <v>0</v>
      </c>
      <c r="BC856" s="16">
        <f t="shared" si="254"/>
        <v>0</v>
      </c>
      <c r="BD856" s="16">
        <f t="shared" si="254"/>
        <v>0</v>
      </c>
      <c r="BE856" s="16">
        <f t="shared" si="254"/>
        <v>0</v>
      </c>
      <c r="BF856" s="16">
        <f t="shared" si="254"/>
        <v>0</v>
      </c>
    </row>
    <row r="857" spans="4:36">
      <c r="D857" s="16" t="s">
        <v>860</v>
      </c>
      <c r="E857" s="16">
        <v>587.51</v>
      </c>
      <c r="F857" s="16">
        <v>563.7107</v>
      </c>
      <c r="G857" s="16">
        <v>550.462</v>
      </c>
      <c r="H857" s="16">
        <v>13.2487</v>
      </c>
      <c r="I857" s="16">
        <v>12.1019</v>
      </c>
      <c r="J857" s="16">
        <v>0</v>
      </c>
      <c r="K857" s="16">
        <v>0</v>
      </c>
      <c r="L857" s="16">
        <v>0</v>
      </c>
      <c r="M857" s="16">
        <v>0</v>
      </c>
      <c r="N857" s="16">
        <v>11.4897</v>
      </c>
      <c r="O857" s="16">
        <v>11.4897</v>
      </c>
      <c r="P857" s="16">
        <v>0</v>
      </c>
      <c r="Q857" s="16">
        <v>0</v>
      </c>
      <c r="R857" s="16">
        <v>0.2077</v>
      </c>
      <c r="S857" s="16">
        <v>0.2077</v>
      </c>
      <c r="T857" s="16">
        <v>0</v>
      </c>
      <c r="U857" s="16">
        <v>0</v>
      </c>
      <c r="V857" s="16">
        <v>0</v>
      </c>
      <c r="W857" s="16">
        <v>0</v>
      </c>
      <c r="X857" s="16">
        <v>0</v>
      </c>
      <c r="Y857" s="16">
        <v>0</v>
      </c>
      <c r="Z857" s="16">
        <v>0</v>
      </c>
      <c r="AE857" s="103">
        <f t="shared" si="239"/>
        <v>1.68753899743024e-14</v>
      </c>
      <c r="AF857" s="103">
        <f t="shared" si="240"/>
        <v>-1.4210854715202e-14</v>
      </c>
      <c r="AG857" s="103">
        <f t="shared" si="241"/>
        <v>0</v>
      </c>
      <c r="AH857" s="103">
        <f t="shared" si="242"/>
        <v>0</v>
      </c>
      <c r="AI857" s="103">
        <f t="shared" si="243"/>
        <v>0</v>
      </c>
      <c r="AJ857" s="103">
        <f t="shared" si="244"/>
        <v>0</v>
      </c>
    </row>
    <row r="858" spans="4:36">
      <c r="D858" s="16" t="s">
        <v>861</v>
      </c>
      <c r="E858" s="16">
        <v>0</v>
      </c>
      <c r="F858" s="16">
        <v>0</v>
      </c>
      <c r="G858" s="16">
        <v>0</v>
      </c>
      <c r="H858" s="16">
        <v>0</v>
      </c>
      <c r="I858" s="16">
        <v>0</v>
      </c>
      <c r="J858" s="16">
        <v>0</v>
      </c>
      <c r="K858" s="16">
        <v>0</v>
      </c>
      <c r="L858" s="16">
        <v>0</v>
      </c>
      <c r="M858" s="16">
        <v>0</v>
      </c>
      <c r="N858" s="16">
        <v>0</v>
      </c>
      <c r="O858" s="16">
        <v>0</v>
      </c>
      <c r="P858" s="16">
        <v>0</v>
      </c>
      <c r="Q858" s="16">
        <v>0</v>
      </c>
      <c r="R858" s="16">
        <v>0</v>
      </c>
      <c r="S858" s="16">
        <v>0</v>
      </c>
      <c r="T858" s="16">
        <v>0</v>
      </c>
      <c r="U858" s="16">
        <v>0</v>
      </c>
      <c r="V858" s="16">
        <v>0</v>
      </c>
      <c r="W858" s="16">
        <v>0</v>
      </c>
      <c r="X858" s="16">
        <v>0</v>
      </c>
      <c r="Y858" s="16">
        <v>0</v>
      </c>
      <c r="Z858" s="16">
        <v>0</v>
      </c>
      <c r="AE858" s="103">
        <f t="shared" si="239"/>
        <v>0</v>
      </c>
      <c r="AF858" s="103">
        <f t="shared" si="240"/>
        <v>0</v>
      </c>
      <c r="AG858" s="103">
        <f t="shared" si="241"/>
        <v>0</v>
      </c>
      <c r="AH858" s="103">
        <f t="shared" si="242"/>
        <v>0</v>
      </c>
      <c r="AI858" s="103">
        <f t="shared" si="243"/>
        <v>0</v>
      </c>
      <c r="AJ858" s="103">
        <f t="shared" si="244"/>
        <v>0</v>
      </c>
    </row>
    <row r="859" spans="4:36">
      <c r="D859" s="16" t="s">
        <v>862</v>
      </c>
      <c r="E859" s="16">
        <v>117.586</v>
      </c>
      <c r="F859" s="16">
        <v>89.7785</v>
      </c>
      <c r="G859" s="16">
        <v>86.6451</v>
      </c>
      <c r="H859" s="16">
        <v>3.1334</v>
      </c>
      <c r="I859" s="16">
        <v>13.2677</v>
      </c>
      <c r="J859" s="16">
        <v>0</v>
      </c>
      <c r="K859" s="16">
        <v>0</v>
      </c>
      <c r="L859" s="16">
        <v>0</v>
      </c>
      <c r="M859" s="16">
        <v>0</v>
      </c>
      <c r="N859" s="16">
        <v>1.3942</v>
      </c>
      <c r="O859" s="16">
        <v>1.3942</v>
      </c>
      <c r="P859" s="16">
        <v>0</v>
      </c>
      <c r="Q859" s="16">
        <v>0</v>
      </c>
      <c r="R859" s="16">
        <v>10.5017</v>
      </c>
      <c r="S859" s="16">
        <v>1.9631</v>
      </c>
      <c r="T859" s="16">
        <v>0</v>
      </c>
      <c r="U859" s="16">
        <v>8.5386</v>
      </c>
      <c r="V859" s="16">
        <v>2.6439</v>
      </c>
      <c r="W859" s="16">
        <v>2.6439</v>
      </c>
      <c r="X859" s="16">
        <v>0</v>
      </c>
      <c r="Y859" s="16">
        <v>0</v>
      </c>
      <c r="Z859" s="16">
        <v>0</v>
      </c>
      <c r="AE859" s="103">
        <f t="shared" si="239"/>
        <v>5.77315972805081e-15</v>
      </c>
      <c r="AF859" s="103">
        <f t="shared" si="240"/>
        <v>-5.32907051820075e-15</v>
      </c>
      <c r="AG859" s="103">
        <f t="shared" si="241"/>
        <v>0</v>
      </c>
      <c r="AH859" s="103">
        <f t="shared" si="242"/>
        <v>0</v>
      </c>
      <c r="AI859" s="103">
        <f t="shared" si="243"/>
        <v>0</v>
      </c>
      <c r="AJ859" s="103">
        <f t="shared" si="244"/>
        <v>0</v>
      </c>
    </row>
    <row r="860" spans="4:36">
      <c r="D860" s="16" t="s">
        <v>863</v>
      </c>
      <c r="E860" s="16">
        <v>0</v>
      </c>
      <c r="F860" s="16">
        <v>0</v>
      </c>
      <c r="G860" s="16">
        <v>0</v>
      </c>
      <c r="H860" s="16">
        <v>0</v>
      </c>
      <c r="I860" s="16">
        <v>0</v>
      </c>
      <c r="J860" s="16">
        <v>0</v>
      </c>
      <c r="K860" s="16">
        <v>0</v>
      </c>
      <c r="L860" s="16">
        <v>0</v>
      </c>
      <c r="M860" s="16">
        <v>0</v>
      </c>
      <c r="N860" s="16">
        <v>0</v>
      </c>
      <c r="O860" s="16">
        <v>0</v>
      </c>
      <c r="P860" s="16">
        <v>0</v>
      </c>
      <c r="Q860" s="16">
        <v>0</v>
      </c>
      <c r="R860" s="16">
        <v>0</v>
      </c>
      <c r="S860" s="16">
        <v>0</v>
      </c>
      <c r="T860" s="16">
        <v>0</v>
      </c>
      <c r="U860" s="16">
        <v>0</v>
      </c>
      <c r="V860" s="16">
        <v>0</v>
      </c>
      <c r="W860" s="16">
        <v>0</v>
      </c>
      <c r="X860" s="16">
        <v>0</v>
      </c>
      <c r="Y860" s="16">
        <v>0</v>
      </c>
      <c r="Z860" s="16">
        <v>0</v>
      </c>
      <c r="AE860" s="103">
        <f t="shared" si="239"/>
        <v>0</v>
      </c>
      <c r="AF860" s="103">
        <f t="shared" si="240"/>
        <v>0</v>
      </c>
      <c r="AG860" s="103">
        <f t="shared" si="241"/>
        <v>0</v>
      </c>
      <c r="AH860" s="103">
        <f t="shared" si="242"/>
        <v>0</v>
      </c>
      <c r="AI860" s="103">
        <f t="shared" si="243"/>
        <v>0</v>
      </c>
      <c r="AJ860" s="103">
        <f t="shared" si="244"/>
        <v>0</v>
      </c>
    </row>
    <row r="861" spans="4:36">
      <c r="D861" s="16" t="s">
        <v>864</v>
      </c>
      <c r="E861" s="16">
        <v>120.4663</v>
      </c>
      <c r="F861" s="16">
        <v>110.0882</v>
      </c>
      <c r="G861" s="16">
        <v>109.3855</v>
      </c>
      <c r="H861" s="16">
        <v>0.7027</v>
      </c>
      <c r="I861" s="16">
        <v>6.5519</v>
      </c>
      <c r="J861" s="16">
        <v>0</v>
      </c>
      <c r="K861" s="16">
        <v>0</v>
      </c>
      <c r="L861" s="16">
        <v>0</v>
      </c>
      <c r="M861" s="16">
        <v>0</v>
      </c>
      <c r="N861" s="16">
        <v>1.3843</v>
      </c>
      <c r="O861" s="16">
        <v>1.3843</v>
      </c>
      <c r="P861" s="16">
        <v>0</v>
      </c>
      <c r="Q861" s="16">
        <v>1.746</v>
      </c>
      <c r="R861" s="16">
        <v>0.6959</v>
      </c>
      <c r="S861" s="16">
        <v>0.6959</v>
      </c>
      <c r="T861" s="16">
        <v>0</v>
      </c>
      <c r="U861" s="16">
        <v>0</v>
      </c>
      <c r="V861" s="16">
        <v>0</v>
      </c>
      <c r="W861" s="16">
        <v>0</v>
      </c>
      <c r="X861" s="16">
        <v>0</v>
      </c>
      <c r="Y861" s="16">
        <v>0</v>
      </c>
      <c r="Z861" s="16">
        <v>0</v>
      </c>
      <c r="AE861" s="103">
        <f t="shared" si="239"/>
        <v>3.5527136788005e-15</v>
      </c>
      <c r="AF861" s="103">
        <f t="shared" si="240"/>
        <v>7.21644966006352e-15</v>
      </c>
      <c r="AG861" s="103">
        <f t="shared" si="241"/>
        <v>0</v>
      </c>
      <c r="AH861" s="103">
        <f t="shared" si="242"/>
        <v>0</v>
      </c>
      <c r="AI861" s="103">
        <f t="shared" si="243"/>
        <v>0</v>
      </c>
      <c r="AJ861" s="103">
        <f t="shared" si="244"/>
        <v>0</v>
      </c>
    </row>
    <row r="862" spans="3:58">
      <c r="C862" s="16" t="s">
        <v>866</v>
      </c>
      <c r="D862" s="16" t="s">
        <v>88</v>
      </c>
      <c r="E862" s="16">
        <v>2473.3245</v>
      </c>
      <c r="F862" s="16">
        <v>2083.0073</v>
      </c>
      <c r="G862" s="16">
        <v>2076.886</v>
      </c>
      <c r="H862" s="16">
        <v>6.1213</v>
      </c>
      <c r="I862" s="16">
        <v>19.9985</v>
      </c>
      <c r="J862" s="16">
        <v>43.6155</v>
      </c>
      <c r="K862" s="16">
        <v>43.6155</v>
      </c>
      <c r="L862" s="16">
        <v>0</v>
      </c>
      <c r="M862" s="16">
        <v>0</v>
      </c>
      <c r="N862" s="16">
        <v>266.7618</v>
      </c>
      <c r="O862" s="16">
        <v>266.7618</v>
      </c>
      <c r="P862" s="16">
        <v>0</v>
      </c>
      <c r="Q862" s="16">
        <v>5.2484</v>
      </c>
      <c r="R862" s="16">
        <v>35.1997</v>
      </c>
      <c r="S862" s="16">
        <v>21.9952</v>
      </c>
      <c r="T862" s="16">
        <v>0</v>
      </c>
      <c r="U862" s="16">
        <v>13.2045</v>
      </c>
      <c r="V862" s="16">
        <v>19.4933</v>
      </c>
      <c r="W862" s="16">
        <v>4.1044</v>
      </c>
      <c r="X862" s="16">
        <v>0.5789</v>
      </c>
      <c r="Y862" s="16">
        <v>14.81</v>
      </c>
      <c r="Z862" s="16">
        <v>0</v>
      </c>
      <c r="AE862" s="103">
        <f t="shared" si="239"/>
        <v>-1.4210854715202e-14</v>
      </c>
      <c r="AF862" s="103">
        <f t="shared" si="240"/>
        <v>2.46913600676635e-13</v>
      </c>
      <c r="AG862" s="103">
        <f t="shared" si="241"/>
        <v>0</v>
      </c>
      <c r="AH862" s="103">
        <f t="shared" si="242"/>
        <v>0</v>
      </c>
      <c r="AI862" s="103">
        <f t="shared" si="243"/>
        <v>0</v>
      </c>
      <c r="AJ862" s="103">
        <f t="shared" si="244"/>
        <v>0</v>
      </c>
      <c r="AK862" s="16">
        <f t="shared" ref="AK862:BF862" si="255">E862-SUM(E863:E867)</f>
        <v>0</v>
      </c>
      <c r="AL862" s="16">
        <f t="shared" si="255"/>
        <v>0</v>
      </c>
      <c r="AM862" s="16">
        <f t="shared" si="255"/>
        <v>0</v>
      </c>
      <c r="AN862" s="16">
        <f t="shared" si="255"/>
        <v>0</v>
      </c>
      <c r="AO862" s="16">
        <f t="shared" si="255"/>
        <v>0</v>
      </c>
      <c r="AP862" s="16">
        <f t="shared" si="255"/>
        <v>0</v>
      </c>
      <c r="AQ862" s="16">
        <f t="shared" si="255"/>
        <v>0</v>
      </c>
      <c r="AR862" s="16">
        <f t="shared" si="255"/>
        <v>0</v>
      </c>
      <c r="AS862" s="16">
        <f t="shared" si="255"/>
        <v>0</v>
      </c>
      <c r="AT862" s="16">
        <f t="shared" si="255"/>
        <v>0</v>
      </c>
      <c r="AU862" s="16">
        <f t="shared" si="255"/>
        <v>0</v>
      </c>
      <c r="AV862" s="16">
        <f t="shared" si="255"/>
        <v>0</v>
      </c>
      <c r="AW862" s="16">
        <f t="shared" si="255"/>
        <v>0</v>
      </c>
      <c r="AX862" s="16">
        <f t="shared" si="255"/>
        <v>0</v>
      </c>
      <c r="AY862" s="16">
        <f t="shared" si="255"/>
        <v>0</v>
      </c>
      <c r="AZ862" s="16">
        <f t="shared" si="255"/>
        <v>0</v>
      </c>
      <c r="BA862" s="16">
        <f t="shared" si="255"/>
        <v>0</v>
      </c>
      <c r="BB862" s="16">
        <f t="shared" si="255"/>
        <v>0</v>
      </c>
      <c r="BC862" s="16">
        <f t="shared" si="255"/>
        <v>0</v>
      </c>
      <c r="BD862" s="16">
        <f t="shared" si="255"/>
        <v>0</v>
      </c>
      <c r="BE862" s="16">
        <f t="shared" si="255"/>
        <v>0</v>
      </c>
      <c r="BF862" s="16">
        <f t="shared" si="255"/>
        <v>0</v>
      </c>
    </row>
    <row r="863" spans="4:36">
      <c r="D863" s="16" t="s">
        <v>860</v>
      </c>
      <c r="E863" s="16">
        <v>101.5865</v>
      </c>
      <c r="F863" s="16">
        <v>101.1873</v>
      </c>
      <c r="G863" s="16">
        <v>101.1873</v>
      </c>
      <c r="H863" s="16">
        <v>0</v>
      </c>
      <c r="I863" s="16">
        <v>0</v>
      </c>
      <c r="J863" s="16">
        <v>0</v>
      </c>
      <c r="K863" s="16">
        <v>0</v>
      </c>
      <c r="L863" s="16">
        <v>0</v>
      </c>
      <c r="M863" s="16">
        <v>0</v>
      </c>
      <c r="N863" s="16">
        <v>0.3992</v>
      </c>
      <c r="O863" s="16">
        <v>0.3992</v>
      </c>
      <c r="P863" s="16">
        <v>0</v>
      </c>
      <c r="Q863" s="16">
        <v>0</v>
      </c>
      <c r="R863" s="16">
        <v>0</v>
      </c>
      <c r="S863" s="16">
        <v>0</v>
      </c>
      <c r="T863" s="16">
        <v>0</v>
      </c>
      <c r="U863" s="16">
        <v>0</v>
      </c>
      <c r="V863" s="16">
        <v>0</v>
      </c>
      <c r="W863" s="16">
        <v>0</v>
      </c>
      <c r="X863" s="16">
        <v>0</v>
      </c>
      <c r="Y863" s="16">
        <v>0</v>
      </c>
      <c r="Z863" s="16">
        <v>0</v>
      </c>
      <c r="AE863" s="103">
        <f t="shared" si="239"/>
        <v>7.54951656745106e-15</v>
      </c>
      <c r="AF863" s="103">
        <f t="shared" si="240"/>
        <v>0</v>
      </c>
      <c r="AG863" s="103">
        <f t="shared" si="241"/>
        <v>0</v>
      </c>
      <c r="AH863" s="103">
        <f t="shared" si="242"/>
        <v>0</v>
      </c>
      <c r="AI863" s="103">
        <f t="shared" si="243"/>
        <v>0</v>
      </c>
      <c r="AJ863" s="103">
        <f t="shared" si="244"/>
        <v>0</v>
      </c>
    </row>
    <row r="864" spans="4:36">
      <c r="D864" s="16" t="s">
        <v>861</v>
      </c>
      <c r="E864" s="16">
        <v>0</v>
      </c>
      <c r="F864" s="16">
        <v>0</v>
      </c>
      <c r="G864" s="16">
        <v>0</v>
      </c>
      <c r="H864" s="16">
        <v>0</v>
      </c>
      <c r="I864" s="16">
        <v>0</v>
      </c>
      <c r="J864" s="16">
        <v>0</v>
      </c>
      <c r="K864" s="16">
        <v>0</v>
      </c>
      <c r="L864" s="16">
        <v>0</v>
      </c>
      <c r="M864" s="16">
        <v>0</v>
      </c>
      <c r="N864" s="16">
        <v>0</v>
      </c>
      <c r="O864" s="16">
        <v>0</v>
      </c>
      <c r="P864" s="16">
        <v>0</v>
      </c>
      <c r="Q864" s="16">
        <v>0</v>
      </c>
      <c r="R864" s="16">
        <v>0</v>
      </c>
      <c r="S864" s="16">
        <v>0</v>
      </c>
      <c r="T864" s="16">
        <v>0</v>
      </c>
      <c r="U864" s="16">
        <v>0</v>
      </c>
      <c r="V864" s="16">
        <v>0</v>
      </c>
      <c r="W864" s="16">
        <v>0</v>
      </c>
      <c r="X864" s="16">
        <v>0</v>
      </c>
      <c r="Y864" s="16">
        <v>0</v>
      </c>
      <c r="Z864" s="16">
        <v>0</v>
      </c>
      <c r="AE864" s="103">
        <f t="shared" si="239"/>
        <v>0</v>
      </c>
      <c r="AF864" s="103">
        <f t="shared" si="240"/>
        <v>0</v>
      </c>
      <c r="AG864" s="103">
        <f t="shared" si="241"/>
        <v>0</v>
      </c>
      <c r="AH864" s="103">
        <f t="shared" si="242"/>
        <v>0</v>
      </c>
      <c r="AI864" s="103">
        <f t="shared" si="243"/>
        <v>0</v>
      </c>
      <c r="AJ864" s="103">
        <f t="shared" si="244"/>
        <v>0</v>
      </c>
    </row>
    <row r="865" spans="4:36">
      <c r="D865" s="16" t="s">
        <v>862</v>
      </c>
      <c r="E865" s="16">
        <v>0</v>
      </c>
      <c r="F865" s="16">
        <v>0</v>
      </c>
      <c r="G865" s="16">
        <v>0</v>
      </c>
      <c r="H865" s="16">
        <v>0</v>
      </c>
      <c r="I865" s="16">
        <v>0</v>
      </c>
      <c r="J865" s="16">
        <v>0</v>
      </c>
      <c r="K865" s="16">
        <v>0</v>
      </c>
      <c r="L865" s="16">
        <v>0</v>
      </c>
      <c r="M865" s="16">
        <v>0</v>
      </c>
      <c r="N865" s="16">
        <v>0</v>
      </c>
      <c r="O865" s="16">
        <v>0</v>
      </c>
      <c r="P865" s="16">
        <v>0</v>
      </c>
      <c r="Q865" s="16">
        <v>0</v>
      </c>
      <c r="R865" s="16">
        <v>0</v>
      </c>
      <c r="S865" s="16">
        <v>0</v>
      </c>
      <c r="T865" s="16">
        <v>0</v>
      </c>
      <c r="U865" s="16">
        <v>0</v>
      </c>
      <c r="V865" s="16">
        <v>0</v>
      </c>
      <c r="W865" s="16">
        <v>0</v>
      </c>
      <c r="X865" s="16">
        <v>0</v>
      </c>
      <c r="Y865" s="16">
        <v>0</v>
      </c>
      <c r="Z865" s="16">
        <v>0</v>
      </c>
      <c r="AE865" s="103">
        <f t="shared" si="239"/>
        <v>0</v>
      </c>
      <c r="AF865" s="103">
        <f t="shared" si="240"/>
        <v>0</v>
      </c>
      <c r="AG865" s="103">
        <f t="shared" si="241"/>
        <v>0</v>
      </c>
      <c r="AH865" s="103">
        <f t="shared" si="242"/>
        <v>0</v>
      </c>
      <c r="AI865" s="103">
        <f t="shared" si="243"/>
        <v>0</v>
      </c>
      <c r="AJ865" s="103">
        <f t="shared" si="244"/>
        <v>0</v>
      </c>
    </row>
    <row r="866" spans="4:36">
      <c r="D866" s="16" t="s">
        <v>863</v>
      </c>
      <c r="E866" s="16">
        <v>0</v>
      </c>
      <c r="F866" s="16">
        <v>0</v>
      </c>
      <c r="G866" s="16">
        <v>0</v>
      </c>
      <c r="H866" s="16">
        <v>0</v>
      </c>
      <c r="I866" s="16">
        <v>0</v>
      </c>
      <c r="J866" s="16">
        <v>0</v>
      </c>
      <c r="K866" s="16">
        <v>0</v>
      </c>
      <c r="L866" s="16">
        <v>0</v>
      </c>
      <c r="M866" s="16">
        <v>0</v>
      </c>
      <c r="N866" s="16">
        <v>0</v>
      </c>
      <c r="O866" s="16">
        <v>0</v>
      </c>
      <c r="P866" s="16">
        <v>0</v>
      </c>
      <c r="Q866" s="16">
        <v>0</v>
      </c>
      <c r="R866" s="16">
        <v>0</v>
      </c>
      <c r="S866" s="16">
        <v>0</v>
      </c>
      <c r="T866" s="16">
        <v>0</v>
      </c>
      <c r="U866" s="16">
        <v>0</v>
      </c>
      <c r="V866" s="16">
        <v>0</v>
      </c>
      <c r="W866" s="16">
        <v>0</v>
      </c>
      <c r="X866" s="16">
        <v>0</v>
      </c>
      <c r="Y866" s="16">
        <v>0</v>
      </c>
      <c r="Z866" s="16">
        <v>0</v>
      </c>
      <c r="AE866" s="103">
        <f t="shared" si="239"/>
        <v>0</v>
      </c>
      <c r="AF866" s="103">
        <f t="shared" si="240"/>
        <v>0</v>
      </c>
      <c r="AG866" s="103">
        <f t="shared" si="241"/>
        <v>0</v>
      </c>
      <c r="AH866" s="103">
        <f t="shared" si="242"/>
        <v>0</v>
      </c>
      <c r="AI866" s="103">
        <f t="shared" si="243"/>
        <v>0</v>
      </c>
      <c r="AJ866" s="103">
        <f t="shared" si="244"/>
        <v>0</v>
      </c>
    </row>
    <row r="867" spans="4:36">
      <c r="D867" s="16" t="s">
        <v>864</v>
      </c>
      <c r="E867" s="16">
        <v>2371.738</v>
      </c>
      <c r="F867" s="16">
        <v>1981.82</v>
      </c>
      <c r="G867" s="16">
        <v>1975.6987</v>
      </c>
      <c r="H867" s="16">
        <v>6.1213</v>
      </c>
      <c r="I867" s="16">
        <v>19.9985</v>
      </c>
      <c r="J867" s="16">
        <v>43.6155</v>
      </c>
      <c r="K867" s="16">
        <v>43.6155</v>
      </c>
      <c r="L867" s="16">
        <v>0</v>
      </c>
      <c r="M867" s="16">
        <v>0</v>
      </c>
      <c r="N867" s="16">
        <v>266.3626</v>
      </c>
      <c r="O867" s="16">
        <v>266.3626</v>
      </c>
      <c r="P867" s="16">
        <v>0</v>
      </c>
      <c r="Q867" s="16">
        <v>5.2484</v>
      </c>
      <c r="R867" s="16">
        <v>35.1997</v>
      </c>
      <c r="S867" s="16">
        <v>21.9952</v>
      </c>
      <c r="T867" s="16">
        <v>0</v>
      </c>
      <c r="U867" s="16">
        <v>13.2045</v>
      </c>
      <c r="V867" s="16">
        <v>19.4933</v>
      </c>
      <c r="W867" s="16">
        <v>4.1044</v>
      </c>
      <c r="X867" s="16">
        <v>0.5789</v>
      </c>
      <c r="Y867" s="16">
        <v>14.81</v>
      </c>
      <c r="Z867" s="16">
        <v>0</v>
      </c>
      <c r="AE867" s="103">
        <f t="shared" si="239"/>
        <v>-7.105427357601e-14</v>
      </c>
      <c r="AF867" s="103">
        <f t="shared" si="240"/>
        <v>1.95399252334028e-14</v>
      </c>
      <c r="AG867" s="103">
        <f t="shared" si="241"/>
        <v>0</v>
      </c>
      <c r="AH867" s="103">
        <f t="shared" si="242"/>
        <v>0</v>
      </c>
      <c r="AI867" s="103">
        <f t="shared" si="243"/>
        <v>0</v>
      </c>
      <c r="AJ867" s="103">
        <f t="shared" si="244"/>
        <v>0</v>
      </c>
    </row>
    <row r="868" spans="3:58">
      <c r="C868" s="16" t="s">
        <v>867</v>
      </c>
      <c r="D868" s="16" t="s">
        <v>88</v>
      </c>
      <c r="E868" s="16">
        <v>634.644</v>
      </c>
      <c r="F868" s="16">
        <v>525.3228</v>
      </c>
      <c r="G868" s="16">
        <v>525.3228</v>
      </c>
      <c r="H868" s="16">
        <v>0</v>
      </c>
      <c r="I868" s="16">
        <v>0</v>
      </c>
      <c r="J868" s="16">
        <v>0</v>
      </c>
      <c r="K868" s="16">
        <v>0</v>
      </c>
      <c r="L868" s="16">
        <v>0</v>
      </c>
      <c r="M868" s="16">
        <v>0</v>
      </c>
      <c r="N868" s="16">
        <v>50.0999</v>
      </c>
      <c r="O868" s="16">
        <v>50.0999</v>
      </c>
      <c r="P868" s="16">
        <v>0</v>
      </c>
      <c r="Q868" s="16">
        <v>0</v>
      </c>
      <c r="R868" s="16">
        <v>0</v>
      </c>
      <c r="S868" s="16">
        <v>0</v>
      </c>
      <c r="T868" s="16">
        <v>0</v>
      </c>
      <c r="U868" s="16">
        <v>0</v>
      </c>
      <c r="V868" s="16">
        <v>59.2213</v>
      </c>
      <c r="W868" s="16">
        <v>0</v>
      </c>
      <c r="X868" s="16">
        <v>0</v>
      </c>
      <c r="Y868" s="16">
        <v>59.2213</v>
      </c>
      <c r="Z868" s="16">
        <v>0</v>
      </c>
      <c r="AE868" s="103">
        <f t="shared" si="239"/>
        <v>0</v>
      </c>
      <c r="AF868" s="103">
        <f t="shared" si="240"/>
        <v>0</v>
      </c>
      <c r="AG868" s="103">
        <f t="shared" si="241"/>
        <v>0</v>
      </c>
      <c r="AH868" s="103">
        <f t="shared" si="242"/>
        <v>0</v>
      </c>
      <c r="AI868" s="103">
        <f t="shared" si="243"/>
        <v>0</v>
      </c>
      <c r="AJ868" s="103">
        <f t="shared" si="244"/>
        <v>0</v>
      </c>
      <c r="AK868" s="16">
        <f t="shared" ref="AK868:BF868" si="256">E868-SUM(E869:E873)</f>
        <v>0</v>
      </c>
      <c r="AL868" s="16">
        <f t="shared" si="256"/>
        <v>0</v>
      </c>
      <c r="AM868" s="16">
        <f t="shared" si="256"/>
        <v>0</v>
      </c>
      <c r="AN868" s="16">
        <f t="shared" si="256"/>
        <v>0</v>
      </c>
      <c r="AO868" s="16">
        <f t="shared" si="256"/>
        <v>0</v>
      </c>
      <c r="AP868" s="16">
        <f t="shared" si="256"/>
        <v>0</v>
      </c>
      <c r="AQ868" s="16">
        <f t="shared" si="256"/>
        <v>0</v>
      </c>
      <c r="AR868" s="16">
        <f t="shared" si="256"/>
        <v>0</v>
      </c>
      <c r="AS868" s="16">
        <f t="shared" si="256"/>
        <v>0</v>
      </c>
      <c r="AT868" s="16">
        <f t="shared" si="256"/>
        <v>0</v>
      </c>
      <c r="AU868" s="16">
        <f t="shared" si="256"/>
        <v>0</v>
      </c>
      <c r="AV868" s="16">
        <f t="shared" si="256"/>
        <v>0</v>
      </c>
      <c r="AW868" s="16">
        <f t="shared" si="256"/>
        <v>0</v>
      </c>
      <c r="AX868" s="16">
        <f t="shared" si="256"/>
        <v>0</v>
      </c>
      <c r="AY868" s="16">
        <f t="shared" si="256"/>
        <v>0</v>
      </c>
      <c r="AZ868" s="16">
        <f t="shared" si="256"/>
        <v>0</v>
      </c>
      <c r="BA868" s="16">
        <f t="shared" si="256"/>
        <v>0</v>
      </c>
      <c r="BB868" s="16">
        <f t="shared" si="256"/>
        <v>0</v>
      </c>
      <c r="BC868" s="16">
        <f t="shared" si="256"/>
        <v>0</v>
      </c>
      <c r="BD868" s="16">
        <f t="shared" si="256"/>
        <v>0</v>
      </c>
      <c r="BE868" s="16">
        <f t="shared" si="256"/>
        <v>0</v>
      </c>
      <c r="BF868" s="16">
        <f t="shared" si="256"/>
        <v>0</v>
      </c>
    </row>
    <row r="869" spans="4:36">
      <c r="D869" s="16" t="s">
        <v>860</v>
      </c>
      <c r="E869" s="16">
        <v>0</v>
      </c>
      <c r="F869" s="16">
        <v>0</v>
      </c>
      <c r="G869" s="16">
        <v>0</v>
      </c>
      <c r="H869" s="16">
        <v>0</v>
      </c>
      <c r="I869" s="16">
        <v>0</v>
      </c>
      <c r="J869" s="16">
        <v>0</v>
      </c>
      <c r="K869" s="16">
        <v>0</v>
      </c>
      <c r="L869" s="16">
        <v>0</v>
      </c>
      <c r="M869" s="16">
        <v>0</v>
      </c>
      <c r="N869" s="16">
        <v>0</v>
      </c>
      <c r="O869" s="16">
        <v>0</v>
      </c>
      <c r="P869" s="16">
        <v>0</v>
      </c>
      <c r="Q869" s="16">
        <v>0</v>
      </c>
      <c r="R869" s="16">
        <v>0</v>
      </c>
      <c r="S869" s="16">
        <v>0</v>
      </c>
      <c r="T869" s="16">
        <v>0</v>
      </c>
      <c r="U869" s="16">
        <v>0</v>
      </c>
      <c r="V869" s="16">
        <v>0</v>
      </c>
      <c r="W869" s="16">
        <v>0</v>
      </c>
      <c r="X869" s="16">
        <v>0</v>
      </c>
      <c r="Y869" s="16">
        <v>0</v>
      </c>
      <c r="Z869" s="16">
        <v>0</v>
      </c>
      <c r="AE869" s="103">
        <f t="shared" si="239"/>
        <v>0</v>
      </c>
      <c r="AF869" s="103">
        <f t="shared" si="240"/>
        <v>0</v>
      </c>
      <c r="AG869" s="103">
        <f t="shared" si="241"/>
        <v>0</v>
      </c>
      <c r="AH869" s="103">
        <f t="shared" si="242"/>
        <v>0</v>
      </c>
      <c r="AI869" s="103">
        <f t="shared" si="243"/>
        <v>0</v>
      </c>
      <c r="AJ869" s="103">
        <f t="shared" si="244"/>
        <v>0</v>
      </c>
    </row>
    <row r="870" spans="4:36">
      <c r="D870" s="16" t="s">
        <v>861</v>
      </c>
      <c r="E870" s="16">
        <v>0</v>
      </c>
      <c r="F870" s="16">
        <v>0</v>
      </c>
      <c r="G870" s="16">
        <v>0</v>
      </c>
      <c r="H870" s="16">
        <v>0</v>
      </c>
      <c r="I870" s="16">
        <v>0</v>
      </c>
      <c r="J870" s="16">
        <v>0</v>
      </c>
      <c r="K870" s="16">
        <v>0</v>
      </c>
      <c r="L870" s="16">
        <v>0</v>
      </c>
      <c r="M870" s="16">
        <v>0</v>
      </c>
      <c r="N870" s="16">
        <v>0</v>
      </c>
      <c r="O870" s="16">
        <v>0</v>
      </c>
      <c r="P870" s="16">
        <v>0</v>
      </c>
      <c r="Q870" s="16">
        <v>0</v>
      </c>
      <c r="R870" s="16">
        <v>0</v>
      </c>
      <c r="S870" s="16">
        <v>0</v>
      </c>
      <c r="T870" s="16">
        <v>0</v>
      </c>
      <c r="U870" s="16">
        <v>0</v>
      </c>
      <c r="V870" s="16">
        <v>0</v>
      </c>
      <c r="W870" s="16">
        <v>0</v>
      </c>
      <c r="X870" s="16">
        <v>0</v>
      </c>
      <c r="Y870" s="16">
        <v>0</v>
      </c>
      <c r="Z870" s="16">
        <v>0</v>
      </c>
      <c r="AE870" s="103">
        <f t="shared" si="239"/>
        <v>0</v>
      </c>
      <c r="AF870" s="103">
        <f t="shared" si="240"/>
        <v>0</v>
      </c>
      <c r="AG870" s="103">
        <f t="shared" si="241"/>
        <v>0</v>
      </c>
      <c r="AH870" s="103">
        <f t="shared" si="242"/>
        <v>0</v>
      </c>
      <c r="AI870" s="103">
        <f t="shared" si="243"/>
        <v>0</v>
      </c>
      <c r="AJ870" s="103">
        <f t="shared" si="244"/>
        <v>0</v>
      </c>
    </row>
    <row r="871" spans="4:36">
      <c r="D871" s="16" t="s">
        <v>862</v>
      </c>
      <c r="E871" s="16">
        <v>0</v>
      </c>
      <c r="F871" s="16">
        <v>0</v>
      </c>
      <c r="G871" s="16">
        <v>0</v>
      </c>
      <c r="H871" s="16">
        <v>0</v>
      </c>
      <c r="I871" s="16">
        <v>0</v>
      </c>
      <c r="J871" s="16">
        <v>0</v>
      </c>
      <c r="K871" s="16">
        <v>0</v>
      </c>
      <c r="L871" s="16">
        <v>0</v>
      </c>
      <c r="M871" s="16">
        <v>0</v>
      </c>
      <c r="N871" s="16">
        <v>0</v>
      </c>
      <c r="O871" s="16">
        <v>0</v>
      </c>
      <c r="P871" s="16">
        <v>0</v>
      </c>
      <c r="Q871" s="16">
        <v>0</v>
      </c>
      <c r="R871" s="16">
        <v>0</v>
      </c>
      <c r="S871" s="16">
        <v>0</v>
      </c>
      <c r="T871" s="16">
        <v>0</v>
      </c>
      <c r="U871" s="16">
        <v>0</v>
      </c>
      <c r="V871" s="16">
        <v>0</v>
      </c>
      <c r="W871" s="16">
        <v>0</v>
      </c>
      <c r="X871" s="16">
        <v>0</v>
      </c>
      <c r="Y871" s="16">
        <v>0</v>
      </c>
      <c r="Z871" s="16">
        <v>0</v>
      </c>
      <c r="AE871" s="103">
        <f t="shared" si="239"/>
        <v>0</v>
      </c>
      <c r="AF871" s="103">
        <f t="shared" si="240"/>
        <v>0</v>
      </c>
      <c r="AG871" s="103">
        <f t="shared" si="241"/>
        <v>0</v>
      </c>
      <c r="AH871" s="103">
        <f t="shared" si="242"/>
        <v>0</v>
      </c>
      <c r="AI871" s="103">
        <f t="shared" si="243"/>
        <v>0</v>
      </c>
      <c r="AJ871" s="103">
        <f t="shared" si="244"/>
        <v>0</v>
      </c>
    </row>
    <row r="872" spans="4:36">
      <c r="D872" s="16" t="s">
        <v>863</v>
      </c>
      <c r="E872" s="16">
        <v>0</v>
      </c>
      <c r="F872" s="16">
        <v>0</v>
      </c>
      <c r="G872" s="16">
        <v>0</v>
      </c>
      <c r="H872" s="16">
        <v>0</v>
      </c>
      <c r="I872" s="16">
        <v>0</v>
      </c>
      <c r="J872" s="16">
        <v>0</v>
      </c>
      <c r="K872" s="16">
        <v>0</v>
      </c>
      <c r="L872" s="16">
        <v>0</v>
      </c>
      <c r="M872" s="16">
        <v>0</v>
      </c>
      <c r="N872" s="16">
        <v>0</v>
      </c>
      <c r="O872" s="16">
        <v>0</v>
      </c>
      <c r="P872" s="16">
        <v>0</v>
      </c>
      <c r="Q872" s="16">
        <v>0</v>
      </c>
      <c r="R872" s="16">
        <v>0</v>
      </c>
      <c r="S872" s="16">
        <v>0</v>
      </c>
      <c r="T872" s="16">
        <v>0</v>
      </c>
      <c r="U872" s="16">
        <v>0</v>
      </c>
      <c r="V872" s="16">
        <v>0</v>
      </c>
      <c r="W872" s="16">
        <v>0</v>
      </c>
      <c r="X872" s="16">
        <v>0</v>
      </c>
      <c r="Y872" s="16">
        <v>0</v>
      </c>
      <c r="Z872" s="16">
        <v>0</v>
      </c>
      <c r="AE872" s="103">
        <f t="shared" si="239"/>
        <v>0</v>
      </c>
      <c r="AF872" s="103">
        <f t="shared" si="240"/>
        <v>0</v>
      </c>
      <c r="AG872" s="103">
        <f t="shared" si="241"/>
        <v>0</v>
      </c>
      <c r="AH872" s="103">
        <f t="shared" si="242"/>
        <v>0</v>
      </c>
      <c r="AI872" s="103">
        <f t="shared" si="243"/>
        <v>0</v>
      </c>
      <c r="AJ872" s="103">
        <f t="shared" si="244"/>
        <v>0</v>
      </c>
    </row>
    <row r="873" spans="4:36">
      <c r="D873" s="16" t="s">
        <v>864</v>
      </c>
      <c r="E873" s="16">
        <v>634.644</v>
      </c>
      <c r="F873" s="16">
        <v>525.3228</v>
      </c>
      <c r="G873" s="16">
        <v>525.3228</v>
      </c>
      <c r="H873" s="16">
        <v>0</v>
      </c>
      <c r="I873" s="16">
        <v>0</v>
      </c>
      <c r="J873" s="16">
        <v>0</v>
      </c>
      <c r="K873" s="16">
        <v>0</v>
      </c>
      <c r="L873" s="16">
        <v>0</v>
      </c>
      <c r="M873" s="16">
        <v>0</v>
      </c>
      <c r="N873" s="16">
        <v>50.0999</v>
      </c>
      <c r="O873" s="16">
        <v>50.0999</v>
      </c>
      <c r="P873" s="16">
        <v>0</v>
      </c>
      <c r="Q873" s="16">
        <v>0</v>
      </c>
      <c r="R873" s="16">
        <v>0</v>
      </c>
      <c r="S873" s="16">
        <v>0</v>
      </c>
      <c r="T873" s="16">
        <v>0</v>
      </c>
      <c r="U873" s="16">
        <v>0</v>
      </c>
      <c r="V873" s="16">
        <v>59.2213</v>
      </c>
      <c r="W873" s="16">
        <v>0</v>
      </c>
      <c r="X873" s="16">
        <v>0</v>
      </c>
      <c r="Y873" s="16">
        <v>59.2213</v>
      </c>
      <c r="Z873" s="16">
        <v>0</v>
      </c>
      <c r="AE873" s="103">
        <f t="shared" si="239"/>
        <v>0</v>
      </c>
      <c r="AF873" s="103">
        <f t="shared" si="240"/>
        <v>0</v>
      </c>
      <c r="AG873" s="103">
        <f t="shared" si="241"/>
        <v>0</v>
      </c>
      <c r="AH873" s="103">
        <f t="shared" si="242"/>
        <v>0</v>
      </c>
      <c r="AI873" s="103">
        <f t="shared" si="243"/>
        <v>0</v>
      </c>
      <c r="AJ873" s="103">
        <f t="shared" si="244"/>
        <v>0</v>
      </c>
    </row>
    <row r="874" spans="3:58">
      <c r="C874" s="16" t="s">
        <v>368</v>
      </c>
      <c r="D874" s="16" t="s">
        <v>88</v>
      </c>
      <c r="E874" s="16">
        <v>0</v>
      </c>
      <c r="F874" s="16">
        <v>0</v>
      </c>
      <c r="G874" s="16">
        <v>0</v>
      </c>
      <c r="H874" s="16">
        <v>0</v>
      </c>
      <c r="I874" s="16">
        <v>0</v>
      </c>
      <c r="J874" s="16">
        <v>0</v>
      </c>
      <c r="K874" s="16">
        <v>0</v>
      </c>
      <c r="L874" s="16">
        <v>0</v>
      </c>
      <c r="M874" s="16">
        <v>0</v>
      </c>
      <c r="N874" s="16">
        <v>0</v>
      </c>
      <c r="O874" s="16">
        <v>0</v>
      </c>
      <c r="P874" s="16">
        <v>0</v>
      </c>
      <c r="Q874" s="16">
        <v>0</v>
      </c>
      <c r="R874" s="16">
        <v>0</v>
      </c>
      <c r="S874" s="16">
        <v>0</v>
      </c>
      <c r="T874" s="16">
        <v>0</v>
      </c>
      <c r="U874" s="16">
        <v>0</v>
      </c>
      <c r="V874" s="16">
        <v>0</v>
      </c>
      <c r="W874" s="16">
        <v>0</v>
      </c>
      <c r="X874" s="16">
        <v>0</v>
      </c>
      <c r="Y874" s="16">
        <v>0</v>
      </c>
      <c r="Z874" s="16">
        <v>0</v>
      </c>
      <c r="AE874" s="103">
        <f t="shared" si="239"/>
        <v>0</v>
      </c>
      <c r="AF874" s="103">
        <f t="shared" si="240"/>
        <v>0</v>
      </c>
      <c r="AG874" s="103">
        <f t="shared" si="241"/>
        <v>0</v>
      </c>
      <c r="AH874" s="103">
        <f t="shared" si="242"/>
        <v>0</v>
      </c>
      <c r="AI874" s="103">
        <f t="shared" si="243"/>
        <v>0</v>
      </c>
      <c r="AJ874" s="103">
        <f t="shared" si="244"/>
        <v>0</v>
      </c>
      <c r="AK874" s="16">
        <f t="shared" ref="AK874:BF874" si="257">E874-SUM(E875:E879)</f>
        <v>0</v>
      </c>
      <c r="AL874" s="16">
        <f t="shared" si="257"/>
        <v>0</v>
      </c>
      <c r="AM874" s="16">
        <f t="shared" si="257"/>
        <v>0</v>
      </c>
      <c r="AN874" s="16">
        <f t="shared" si="257"/>
        <v>0</v>
      </c>
      <c r="AO874" s="16">
        <f t="shared" si="257"/>
        <v>0</v>
      </c>
      <c r="AP874" s="16">
        <f t="shared" si="257"/>
        <v>0</v>
      </c>
      <c r="AQ874" s="16">
        <f t="shared" si="257"/>
        <v>0</v>
      </c>
      <c r="AR874" s="16">
        <f t="shared" si="257"/>
        <v>0</v>
      </c>
      <c r="AS874" s="16">
        <f t="shared" si="257"/>
        <v>0</v>
      </c>
      <c r="AT874" s="16">
        <f t="shared" si="257"/>
        <v>0</v>
      </c>
      <c r="AU874" s="16">
        <f t="shared" si="257"/>
        <v>0</v>
      </c>
      <c r="AV874" s="16">
        <f t="shared" si="257"/>
        <v>0</v>
      </c>
      <c r="AW874" s="16">
        <f t="shared" si="257"/>
        <v>0</v>
      </c>
      <c r="AX874" s="16">
        <f t="shared" si="257"/>
        <v>0</v>
      </c>
      <c r="AY874" s="16">
        <f t="shared" si="257"/>
        <v>0</v>
      </c>
      <c r="AZ874" s="16">
        <f t="shared" si="257"/>
        <v>0</v>
      </c>
      <c r="BA874" s="16">
        <f t="shared" si="257"/>
        <v>0</v>
      </c>
      <c r="BB874" s="16">
        <f t="shared" si="257"/>
        <v>0</v>
      </c>
      <c r="BC874" s="16">
        <f t="shared" si="257"/>
        <v>0</v>
      </c>
      <c r="BD874" s="16">
        <f t="shared" si="257"/>
        <v>0</v>
      </c>
      <c r="BE874" s="16">
        <f t="shared" si="257"/>
        <v>0</v>
      </c>
      <c r="BF874" s="16">
        <f t="shared" si="257"/>
        <v>0</v>
      </c>
    </row>
    <row r="875" spans="4:36">
      <c r="D875" s="16" t="s">
        <v>860</v>
      </c>
      <c r="E875" s="16">
        <v>0</v>
      </c>
      <c r="F875" s="16">
        <v>0</v>
      </c>
      <c r="G875" s="16">
        <v>0</v>
      </c>
      <c r="H875" s="16">
        <v>0</v>
      </c>
      <c r="I875" s="16">
        <v>0</v>
      </c>
      <c r="J875" s="16">
        <v>0</v>
      </c>
      <c r="K875" s="16">
        <v>0</v>
      </c>
      <c r="L875" s="16">
        <v>0</v>
      </c>
      <c r="M875" s="16">
        <v>0</v>
      </c>
      <c r="N875" s="16">
        <v>0</v>
      </c>
      <c r="O875" s="16">
        <v>0</v>
      </c>
      <c r="P875" s="16">
        <v>0</v>
      </c>
      <c r="Q875" s="16">
        <v>0</v>
      </c>
      <c r="R875" s="16">
        <v>0</v>
      </c>
      <c r="S875" s="16">
        <v>0</v>
      </c>
      <c r="T875" s="16">
        <v>0</v>
      </c>
      <c r="U875" s="16">
        <v>0</v>
      </c>
      <c r="V875" s="16">
        <v>0</v>
      </c>
      <c r="W875" s="16">
        <v>0</v>
      </c>
      <c r="X875" s="16">
        <v>0</v>
      </c>
      <c r="Y875" s="16">
        <v>0</v>
      </c>
      <c r="Z875" s="16">
        <v>0</v>
      </c>
      <c r="AE875" s="103">
        <f t="shared" si="239"/>
        <v>0</v>
      </c>
      <c r="AF875" s="103">
        <f t="shared" si="240"/>
        <v>0</v>
      </c>
      <c r="AG875" s="103">
        <f t="shared" si="241"/>
        <v>0</v>
      </c>
      <c r="AH875" s="103">
        <f t="shared" si="242"/>
        <v>0</v>
      </c>
      <c r="AI875" s="103">
        <f t="shared" si="243"/>
        <v>0</v>
      </c>
      <c r="AJ875" s="103">
        <f t="shared" si="244"/>
        <v>0</v>
      </c>
    </row>
    <row r="876" spans="4:36">
      <c r="D876" s="16" t="s">
        <v>861</v>
      </c>
      <c r="E876" s="16">
        <v>0</v>
      </c>
      <c r="F876" s="16">
        <v>0</v>
      </c>
      <c r="G876" s="16">
        <v>0</v>
      </c>
      <c r="H876" s="16">
        <v>0</v>
      </c>
      <c r="I876" s="16">
        <v>0</v>
      </c>
      <c r="J876" s="16">
        <v>0</v>
      </c>
      <c r="K876" s="16">
        <v>0</v>
      </c>
      <c r="L876" s="16">
        <v>0</v>
      </c>
      <c r="M876" s="16">
        <v>0</v>
      </c>
      <c r="N876" s="16">
        <v>0</v>
      </c>
      <c r="O876" s="16">
        <v>0</v>
      </c>
      <c r="P876" s="16">
        <v>0</v>
      </c>
      <c r="Q876" s="16">
        <v>0</v>
      </c>
      <c r="R876" s="16">
        <v>0</v>
      </c>
      <c r="S876" s="16">
        <v>0</v>
      </c>
      <c r="T876" s="16">
        <v>0</v>
      </c>
      <c r="U876" s="16">
        <v>0</v>
      </c>
      <c r="V876" s="16">
        <v>0</v>
      </c>
      <c r="W876" s="16">
        <v>0</v>
      </c>
      <c r="X876" s="16">
        <v>0</v>
      </c>
      <c r="Y876" s="16">
        <v>0</v>
      </c>
      <c r="Z876" s="16">
        <v>0</v>
      </c>
      <c r="AE876" s="103">
        <f t="shared" si="239"/>
        <v>0</v>
      </c>
      <c r="AF876" s="103">
        <f t="shared" si="240"/>
        <v>0</v>
      </c>
      <c r="AG876" s="103">
        <f t="shared" si="241"/>
        <v>0</v>
      </c>
      <c r="AH876" s="103">
        <f t="shared" si="242"/>
        <v>0</v>
      </c>
      <c r="AI876" s="103">
        <f t="shared" si="243"/>
        <v>0</v>
      </c>
      <c r="AJ876" s="103">
        <f t="shared" si="244"/>
        <v>0</v>
      </c>
    </row>
    <row r="877" spans="4:36">
      <c r="D877" s="16" t="s">
        <v>862</v>
      </c>
      <c r="E877" s="16">
        <v>0</v>
      </c>
      <c r="F877" s="16">
        <v>0</v>
      </c>
      <c r="G877" s="16">
        <v>0</v>
      </c>
      <c r="H877" s="16">
        <v>0</v>
      </c>
      <c r="I877" s="16">
        <v>0</v>
      </c>
      <c r="J877" s="16">
        <v>0</v>
      </c>
      <c r="K877" s="16">
        <v>0</v>
      </c>
      <c r="L877" s="16">
        <v>0</v>
      </c>
      <c r="M877" s="16">
        <v>0</v>
      </c>
      <c r="N877" s="16">
        <v>0</v>
      </c>
      <c r="O877" s="16">
        <v>0</v>
      </c>
      <c r="P877" s="16">
        <v>0</v>
      </c>
      <c r="Q877" s="16">
        <v>0</v>
      </c>
      <c r="R877" s="16">
        <v>0</v>
      </c>
      <c r="S877" s="16">
        <v>0</v>
      </c>
      <c r="T877" s="16">
        <v>0</v>
      </c>
      <c r="U877" s="16">
        <v>0</v>
      </c>
      <c r="V877" s="16">
        <v>0</v>
      </c>
      <c r="W877" s="16">
        <v>0</v>
      </c>
      <c r="X877" s="16">
        <v>0</v>
      </c>
      <c r="Y877" s="16">
        <v>0</v>
      </c>
      <c r="Z877" s="16">
        <v>0</v>
      </c>
      <c r="AE877" s="103">
        <f t="shared" ref="AE877:AE940" si="258">E877-F877-I877-J877-N877-R877-V877-Z877-Q877</f>
        <v>0</v>
      </c>
      <c r="AF877" s="103">
        <f t="shared" ref="AF877:AF940" si="259">F877-G877-H877</f>
        <v>0</v>
      </c>
      <c r="AG877" s="103">
        <f t="shared" ref="AG877:AG940" si="260">J877-K877-L877-M877</f>
        <v>0</v>
      </c>
      <c r="AH877" s="103">
        <f t="shared" ref="AH877:AH940" si="261">N877-O877-P877</f>
        <v>0</v>
      </c>
      <c r="AI877" s="103">
        <f t="shared" ref="AI877:AI940" si="262">R877-S877-T877-U877</f>
        <v>0</v>
      </c>
      <c r="AJ877" s="103">
        <f t="shared" ref="AJ877:AJ940" si="263">V877-W877-X877-Y877</f>
        <v>0</v>
      </c>
    </row>
    <row r="878" spans="4:36">
      <c r="D878" s="16" t="s">
        <v>863</v>
      </c>
      <c r="E878" s="16">
        <v>0</v>
      </c>
      <c r="F878" s="16">
        <v>0</v>
      </c>
      <c r="G878" s="16">
        <v>0</v>
      </c>
      <c r="H878" s="16">
        <v>0</v>
      </c>
      <c r="I878" s="16">
        <v>0</v>
      </c>
      <c r="J878" s="16">
        <v>0</v>
      </c>
      <c r="K878" s="16">
        <v>0</v>
      </c>
      <c r="L878" s="16">
        <v>0</v>
      </c>
      <c r="M878" s="16">
        <v>0</v>
      </c>
      <c r="N878" s="16">
        <v>0</v>
      </c>
      <c r="O878" s="16">
        <v>0</v>
      </c>
      <c r="P878" s="16">
        <v>0</v>
      </c>
      <c r="Q878" s="16">
        <v>0</v>
      </c>
      <c r="R878" s="16">
        <v>0</v>
      </c>
      <c r="S878" s="16">
        <v>0</v>
      </c>
      <c r="T878" s="16">
        <v>0</v>
      </c>
      <c r="U878" s="16">
        <v>0</v>
      </c>
      <c r="V878" s="16">
        <v>0</v>
      </c>
      <c r="W878" s="16">
        <v>0</v>
      </c>
      <c r="X878" s="16">
        <v>0</v>
      </c>
      <c r="Y878" s="16">
        <v>0</v>
      </c>
      <c r="Z878" s="16">
        <v>0</v>
      </c>
      <c r="AE878" s="103">
        <f t="shared" si="258"/>
        <v>0</v>
      </c>
      <c r="AF878" s="103">
        <f t="shared" si="259"/>
        <v>0</v>
      </c>
      <c r="AG878" s="103">
        <f t="shared" si="260"/>
        <v>0</v>
      </c>
      <c r="AH878" s="103">
        <f t="shared" si="261"/>
        <v>0</v>
      </c>
      <c r="AI878" s="103">
        <f t="shared" si="262"/>
        <v>0</v>
      </c>
      <c r="AJ878" s="103">
        <f t="shared" si="263"/>
        <v>0</v>
      </c>
    </row>
    <row r="879" spans="4:36">
      <c r="D879" s="16" t="s">
        <v>864</v>
      </c>
      <c r="E879" s="16">
        <v>0</v>
      </c>
      <c r="F879" s="16">
        <v>0</v>
      </c>
      <c r="G879" s="16">
        <v>0</v>
      </c>
      <c r="H879" s="16">
        <v>0</v>
      </c>
      <c r="I879" s="16">
        <v>0</v>
      </c>
      <c r="J879" s="16">
        <v>0</v>
      </c>
      <c r="K879" s="16">
        <v>0</v>
      </c>
      <c r="L879" s="16">
        <v>0</v>
      </c>
      <c r="M879" s="16">
        <v>0</v>
      </c>
      <c r="N879" s="16">
        <v>0</v>
      </c>
      <c r="O879" s="16">
        <v>0</v>
      </c>
      <c r="P879" s="16">
        <v>0</v>
      </c>
      <c r="Q879" s="16">
        <v>0</v>
      </c>
      <c r="R879" s="16">
        <v>0</v>
      </c>
      <c r="S879" s="16">
        <v>0</v>
      </c>
      <c r="T879" s="16">
        <v>0</v>
      </c>
      <c r="U879" s="16">
        <v>0</v>
      </c>
      <c r="V879" s="16">
        <v>0</v>
      </c>
      <c r="W879" s="16">
        <v>0</v>
      </c>
      <c r="X879" s="16">
        <v>0</v>
      </c>
      <c r="Y879" s="16">
        <v>0</v>
      </c>
      <c r="Z879" s="16">
        <v>0</v>
      </c>
      <c r="AE879" s="103">
        <f t="shared" si="258"/>
        <v>0</v>
      </c>
      <c r="AF879" s="103">
        <f t="shared" si="259"/>
        <v>0</v>
      </c>
      <c r="AG879" s="103">
        <f t="shared" si="260"/>
        <v>0</v>
      </c>
      <c r="AH879" s="103">
        <f t="shared" si="261"/>
        <v>0</v>
      </c>
      <c r="AI879" s="103">
        <f t="shared" si="262"/>
        <v>0</v>
      </c>
      <c r="AJ879" s="103">
        <f t="shared" si="263"/>
        <v>0</v>
      </c>
    </row>
    <row r="880" spans="1:80">
      <c r="A880" s="16" t="s">
        <v>891</v>
      </c>
      <c r="B880" s="16">
        <v>24999.1307</v>
      </c>
      <c r="C880" s="16" t="s">
        <v>88</v>
      </c>
      <c r="D880" s="16" t="s">
        <v>88</v>
      </c>
      <c r="E880" s="16">
        <v>3852.6033</v>
      </c>
      <c r="F880" s="16">
        <v>3527.9922</v>
      </c>
      <c r="G880" s="16">
        <v>3527.3893</v>
      </c>
      <c r="H880" s="16">
        <v>0.6029</v>
      </c>
      <c r="I880" s="16">
        <v>0</v>
      </c>
      <c r="J880" s="16">
        <v>7.8998</v>
      </c>
      <c r="K880" s="16">
        <v>0</v>
      </c>
      <c r="L880" s="16">
        <v>0</v>
      </c>
      <c r="M880" s="16">
        <v>7.8998</v>
      </c>
      <c r="N880" s="16">
        <v>308.3975</v>
      </c>
      <c r="O880" s="16">
        <v>308.3975</v>
      </c>
      <c r="P880" s="16">
        <v>0</v>
      </c>
      <c r="Q880" s="16">
        <v>8.3138</v>
      </c>
      <c r="R880" s="16">
        <v>0</v>
      </c>
      <c r="S880" s="16">
        <v>0</v>
      </c>
      <c r="T880" s="16">
        <v>0</v>
      </c>
      <c r="U880" s="16">
        <v>0</v>
      </c>
      <c r="V880" s="16">
        <v>0</v>
      </c>
      <c r="W880" s="16">
        <v>0</v>
      </c>
      <c r="X880" s="16">
        <v>0</v>
      </c>
      <c r="Y880" s="16">
        <v>0</v>
      </c>
      <c r="Z880" s="16">
        <v>0</v>
      </c>
      <c r="AB880" s="101">
        <f>(F880+K880+L880)/B880</f>
        <v>0.141124595184424</v>
      </c>
      <c r="AE880" s="103">
        <f t="shared" si="258"/>
        <v>7.105427357601e-14</v>
      </c>
      <c r="AF880" s="103">
        <f t="shared" si="259"/>
        <v>3.17967874252645e-13</v>
      </c>
      <c r="AG880" s="103">
        <f t="shared" si="260"/>
        <v>0</v>
      </c>
      <c r="AH880" s="103">
        <f t="shared" si="261"/>
        <v>0</v>
      </c>
      <c r="AI880" s="103">
        <f t="shared" si="262"/>
        <v>0</v>
      </c>
      <c r="AJ880" s="103">
        <f t="shared" si="263"/>
        <v>0</v>
      </c>
      <c r="AK880" s="16">
        <f t="shared" ref="AK880:BF880" si="264">E880-SUM(E881:E885)</f>
        <v>0</v>
      </c>
      <c r="AL880" s="16">
        <f t="shared" si="264"/>
        <v>0</v>
      </c>
      <c r="AM880" s="16">
        <f t="shared" si="264"/>
        <v>0</v>
      </c>
      <c r="AN880" s="16">
        <f t="shared" si="264"/>
        <v>0</v>
      </c>
      <c r="AO880" s="16">
        <f t="shared" si="264"/>
        <v>0</v>
      </c>
      <c r="AP880" s="16">
        <f t="shared" si="264"/>
        <v>0</v>
      </c>
      <c r="AQ880" s="16">
        <f t="shared" si="264"/>
        <v>0</v>
      </c>
      <c r="AR880" s="16">
        <f t="shared" si="264"/>
        <v>0</v>
      </c>
      <c r="AS880" s="16">
        <f t="shared" si="264"/>
        <v>0</v>
      </c>
      <c r="AT880" s="16">
        <f t="shared" si="264"/>
        <v>0</v>
      </c>
      <c r="AU880" s="16">
        <f t="shared" si="264"/>
        <v>0</v>
      </c>
      <c r="AV880" s="16">
        <f t="shared" si="264"/>
        <v>0</v>
      </c>
      <c r="AW880" s="16">
        <f t="shared" si="264"/>
        <v>0</v>
      </c>
      <c r="AX880" s="16">
        <f t="shared" si="264"/>
        <v>0</v>
      </c>
      <c r="AY880" s="16">
        <f t="shared" si="264"/>
        <v>0</v>
      </c>
      <c r="AZ880" s="16">
        <f t="shared" si="264"/>
        <v>0</v>
      </c>
      <c r="BA880" s="16">
        <f t="shared" si="264"/>
        <v>0</v>
      </c>
      <c r="BB880" s="16">
        <f t="shared" si="264"/>
        <v>0</v>
      </c>
      <c r="BC880" s="16">
        <f t="shared" si="264"/>
        <v>0</v>
      </c>
      <c r="BD880" s="16">
        <f t="shared" si="264"/>
        <v>0</v>
      </c>
      <c r="BE880" s="16">
        <f t="shared" si="264"/>
        <v>0</v>
      </c>
      <c r="BF880" s="16">
        <f t="shared" si="264"/>
        <v>0</v>
      </c>
      <c r="BG880" s="104">
        <f t="shared" ref="BG880:CB880" si="265">E880-E886-E892-E898-E904</f>
        <v>5.6843418860808e-13</v>
      </c>
      <c r="BH880" s="104">
        <f t="shared" si="265"/>
        <v>0</v>
      </c>
      <c r="BI880" s="104">
        <f t="shared" si="265"/>
        <v>0</v>
      </c>
      <c r="BJ880" s="104">
        <f t="shared" si="265"/>
        <v>0</v>
      </c>
      <c r="BK880" s="104">
        <f t="shared" si="265"/>
        <v>0</v>
      </c>
      <c r="BL880" s="104">
        <f t="shared" si="265"/>
        <v>2.77555756156289e-16</v>
      </c>
      <c r="BM880" s="104">
        <f t="shared" si="265"/>
        <v>0</v>
      </c>
      <c r="BN880" s="104">
        <f t="shared" si="265"/>
        <v>0</v>
      </c>
      <c r="BO880" s="104">
        <f t="shared" si="265"/>
        <v>2.77555756156289e-16</v>
      </c>
      <c r="BP880" s="104">
        <f t="shared" si="265"/>
        <v>-3.5527136788005e-14</v>
      </c>
      <c r="BQ880" s="104">
        <f t="shared" si="265"/>
        <v>-3.5527136788005e-14</v>
      </c>
      <c r="BR880" s="104">
        <f t="shared" si="265"/>
        <v>0</v>
      </c>
      <c r="BS880" s="104">
        <f t="shared" si="265"/>
        <v>0</v>
      </c>
      <c r="BT880" s="104">
        <f t="shared" si="265"/>
        <v>0</v>
      </c>
      <c r="BU880" s="104">
        <f t="shared" si="265"/>
        <v>0</v>
      </c>
      <c r="BV880" s="104">
        <f t="shared" si="265"/>
        <v>0</v>
      </c>
      <c r="BW880" s="104">
        <f t="shared" si="265"/>
        <v>0</v>
      </c>
      <c r="BX880" s="104">
        <f t="shared" si="265"/>
        <v>0</v>
      </c>
      <c r="BY880" s="104">
        <f t="shared" si="265"/>
        <v>0</v>
      </c>
      <c r="BZ880" s="104">
        <f t="shared" si="265"/>
        <v>0</v>
      </c>
      <c r="CA880" s="104">
        <f t="shared" si="265"/>
        <v>0</v>
      </c>
      <c r="CB880" s="104">
        <f t="shared" si="265"/>
        <v>0</v>
      </c>
    </row>
    <row r="881" spans="4:36">
      <c r="D881" s="16" t="s">
        <v>860</v>
      </c>
      <c r="E881" s="16">
        <v>284.7954</v>
      </c>
      <c r="F881" s="16">
        <v>284.7954</v>
      </c>
      <c r="G881" s="16">
        <v>284.7954</v>
      </c>
      <c r="H881" s="16">
        <v>0</v>
      </c>
      <c r="I881" s="16">
        <v>0</v>
      </c>
      <c r="J881" s="16">
        <v>0</v>
      </c>
      <c r="K881" s="16">
        <v>0</v>
      </c>
      <c r="L881" s="16">
        <v>0</v>
      </c>
      <c r="M881" s="16">
        <v>0</v>
      </c>
      <c r="N881" s="16">
        <v>0</v>
      </c>
      <c r="O881" s="16">
        <v>0</v>
      </c>
      <c r="P881" s="16">
        <v>0</v>
      </c>
      <c r="Q881" s="16">
        <v>0</v>
      </c>
      <c r="R881" s="16">
        <v>0</v>
      </c>
      <c r="S881" s="16">
        <v>0</v>
      </c>
      <c r="T881" s="16">
        <v>0</v>
      </c>
      <c r="U881" s="16">
        <v>0</v>
      </c>
      <c r="V881" s="16">
        <v>0</v>
      </c>
      <c r="W881" s="16">
        <v>0</v>
      </c>
      <c r="X881" s="16">
        <v>0</v>
      </c>
      <c r="Y881" s="16">
        <v>0</v>
      </c>
      <c r="Z881" s="16">
        <v>0</v>
      </c>
      <c r="AE881" s="103">
        <f t="shared" si="258"/>
        <v>0</v>
      </c>
      <c r="AF881" s="103">
        <f t="shared" si="259"/>
        <v>0</v>
      </c>
      <c r="AG881" s="103">
        <f t="shared" si="260"/>
        <v>0</v>
      </c>
      <c r="AH881" s="103">
        <f t="shared" si="261"/>
        <v>0</v>
      </c>
      <c r="AI881" s="103">
        <f t="shared" si="262"/>
        <v>0</v>
      </c>
      <c r="AJ881" s="103">
        <f t="shared" si="263"/>
        <v>0</v>
      </c>
    </row>
    <row r="882" spans="4:36">
      <c r="D882" s="16" t="s">
        <v>861</v>
      </c>
      <c r="E882" s="16">
        <v>0</v>
      </c>
      <c r="F882" s="16">
        <v>0</v>
      </c>
      <c r="G882" s="16">
        <v>0</v>
      </c>
      <c r="H882" s="16">
        <v>0</v>
      </c>
      <c r="I882" s="16">
        <v>0</v>
      </c>
      <c r="J882" s="16">
        <v>0</v>
      </c>
      <c r="K882" s="16">
        <v>0</v>
      </c>
      <c r="L882" s="16">
        <v>0</v>
      </c>
      <c r="M882" s="16">
        <v>0</v>
      </c>
      <c r="N882" s="16">
        <v>0</v>
      </c>
      <c r="O882" s="16">
        <v>0</v>
      </c>
      <c r="P882" s="16">
        <v>0</v>
      </c>
      <c r="Q882" s="16">
        <v>0</v>
      </c>
      <c r="R882" s="16">
        <v>0</v>
      </c>
      <c r="S882" s="16">
        <v>0</v>
      </c>
      <c r="T882" s="16">
        <v>0</v>
      </c>
      <c r="U882" s="16">
        <v>0</v>
      </c>
      <c r="V882" s="16">
        <v>0</v>
      </c>
      <c r="W882" s="16">
        <v>0</v>
      </c>
      <c r="X882" s="16">
        <v>0</v>
      </c>
      <c r="Y882" s="16">
        <v>0</v>
      </c>
      <c r="Z882" s="16">
        <v>0</v>
      </c>
      <c r="AE882" s="103">
        <f t="shared" si="258"/>
        <v>0</v>
      </c>
      <c r="AF882" s="103">
        <f t="shared" si="259"/>
        <v>0</v>
      </c>
      <c r="AG882" s="103">
        <f t="shared" si="260"/>
        <v>0</v>
      </c>
      <c r="AH882" s="103">
        <f t="shared" si="261"/>
        <v>0</v>
      </c>
      <c r="AI882" s="103">
        <f t="shared" si="262"/>
        <v>0</v>
      </c>
      <c r="AJ882" s="103">
        <f t="shared" si="263"/>
        <v>0</v>
      </c>
    </row>
    <row r="883" spans="4:36">
      <c r="D883" s="16" t="s">
        <v>862</v>
      </c>
      <c r="E883" s="16">
        <v>5.8247</v>
      </c>
      <c r="F883" s="16">
        <v>5.8247</v>
      </c>
      <c r="G883" s="16">
        <v>5.8247</v>
      </c>
      <c r="H883" s="16">
        <v>0</v>
      </c>
      <c r="I883" s="16">
        <v>0</v>
      </c>
      <c r="J883" s="16">
        <v>0</v>
      </c>
      <c r="K883" s="16">
        <v>0</v>
      </c>
      <c r="L883" s="16">
        <v>0</v>
      </c>
      <c r="M883" s="16">
        <v>0</v>
      </c>
      <c r="N883" s="16">
        <v>0</v>
      </c>
      <c r="O883" s="16">
        <v>0</v>
      </c>
      <c r="P883" s="16">
        <v>0</v>
      </c>
      <c r="Q883" s="16">
        <v>0</v>
      </c>
      <c r="R883" s="16">
        <v>0</v>
      </c>
      <c r="S883" s="16">
        <v>0</v>
      </c>
      <c r="T883" s="16">
        <v>0</v>
      </c>
      <c r="U883" s="16">
        <v>0</v>
      </c>
      <c r="V883" s="16">
        <v>0</v>
      </c>
      <c r="W883" s="16">
        <v>0</v>
      </c>
      <c r="X883" s="16">
        <v>0</v>
      </c>
      <c r="Y883" s="16">
        <v>0</v>
      </c>
      <c r="Z883" s="16">
        <v>0</v>
      </c>
      <c r="AE883" s="103">
        <f t="shared" si="258"/>
        <v>0</v>
      </c>
      <c r="AF883" s="103">
        <f t="shared" si="259"/>
        <v>0</v>
      </c>
      <c r="AG883" s="103">
        <f t="shared" si="260"/>
        <v>0</v>
      </c>
      <c r="AH883" s="103">
        <f t="shared" si="261"/>
        <v>0</v>
      </c>
      <c r="AI883" s="103">
        <f t="shared" si="262"/>
        <v>0</v>
      </c>
      <c r="AJ883" s="103">
        <f t="shared" si="263"/>
        <v>0</v>
      </c>
    </row>
    <row r="884" spans="4:36">
      <c r="D884" s="16" t="s">
        <v>863</v>
      </c>
      <c r="E884" s="16">
        <v>0</v>
      </c>
      <c r="F884" s="16">
        <v>0</v>
      </c>
      <c r="G884" s="16">
        <v>0</v>
      </c>
      <c r="H884" s="16">
        <v>0</v>
      </c>
      <c r="I884" s="16">
        <v>0</v>
      </c>
      <c r="J884" s="16">
        <v>0</v>
      </c>
      <c r="K884" s="16">
        <v>0</v>
      </c>
      <c r="L884" s="16">
        <v>0</v>
      </c>
      <c r="M884" s="16">
        <v>0</v>
      </c>
      <c r="N884" s="16">
        <v>0</v>
      </c>
      <c r="O884" s="16">
        <v>0</v>
      </c>
      <c r="P884" s="16">
        <v>0</v>
      </c>
      <c r="Q884" s="16">
        <v>0</v>
      </c>
      <c r="R884" s="16">
        <v>0</v>
      </c>
      <c r="S884" s="16">
        <v>0</v>
      </c>
      <c r="T884" s="16">
        <v>0</v>
      </c>
      <c r="U884" s="16">
        <v>0</v>
      </c>
      <c r="V884" s="16">
        <v>0</v>
      </c>
      <c r="W884" s="16">
        <v>0</v>
      </c>
      <c r="X884" s="16">
        <v>0</v>
      </c>
      <c r="Y884" s="16">
        <v>0</v>
      </c>
      <c r="Z884" s="16">
        <v>0</v>
      </c>
      <c r="AE884" s="103">
        <f t="shared" si="258"/>
        <v>0</v>
      </c>
      <c r="AF884" s="103">
        <f t="shared" si="259"/>
        <v>0</v>
      </c>
      <c r="AG884" s="103">
        <f t="shared" si="260"/>
        <v>0</v>
      </c>
      <c r="AH884" s="103">
        <f t="shared" si="261"/>
        <v>0</v>
      </c>
      <c r="AI884" s="103">
        <f t="shared" si="262"/>
        <v>0</v>
      </c>
      <c r="AJ884" s="103">
        <f t="shared" si="263"/>
        <v>0</v>
      </c>
    </row>
    <row r="885" spans="4:36">
      <c r="D885" s="16" t="s">
        <v>864</v>
      </c>
      <c r="E885" s="16">
        <v>3561.9832</v>
      </c>
      <c r="F885" s="16">
        <v>3237.3721</v>
      </c>
      <c r="G885" s="16">
        <v>3236.7692</v>
      </c>
      <c r="H885" s="16">
        <v>0.6029</v>
      </c>
      <c r="I885" s="16">
        <v>0</v>
      </c>
      <c r="J885" s="16">
        <v>7.8998</v>
      </c>
      <c r="K885" s="16">
        <v>0</v>
      </c>
      <c r="L885" s="16">
        <v>0</v>
      </c>
      <c r="M885" s="16">
        <v>7.8998</v>
      </c>
      <c r="N885" s="16">
        <v>308.3975</v>
      </c>
      <c r="O885" s="16">
        <v>308.3975</v>
      </c>
      <c r="P885" s="16">
        <v>0</v>
      </c>
      <c r="Q885" s="16">
        <v>8.3138</v>
      </c>
      <c r="R885" s="16">
        <v>0</v>
      </c>
      <c r="S885" s="16">
        <v>0</v>
      </c>
      <c r="T885" s="16">
        <v>0</v>
      </c>
      <c r="U885" s="16">
        <v>0</v>
      </c>
      <c r="V885" s="16">
        <v>0</v>
      </c>
      <c r="W885" s="16">
        <v>0</v>
      </c>
      <c r="X885" s="16">
        <v>0</v>
      </c>
      <c r="Y885" s="16">
        <v>0</v>
      </c>
      <c r="Z885" s="16">
        <v>0</v>
      </c>
      <c r="AE885" s="103">
        <f t="shared" si="258"/>
        <v>7.105427357601e-14</v>
      </c>
      <c r="AF885" s="103">
        <f t="shared" si="259"/>
        <v>-1.36779476633819e-13</v>
      </c>
      <c r="AG885" s="103">
        <f t="shared" si="260"/>
        <v>0</v>
      </c>
      <c r="AH885" s="103">
        <f t="shared" si="261"/>
        <v>0</v>
      </c>
      <c r="AI885" s="103">
        <f t="shared" si="262"/>
        <v>0</v>
      </c>
      <c r="AJ885" s="103">
        <f t="shared" si="263"/>
        <v>0</v>
      </c>
    </row>
    <row r="886" spans="3:58">
      <c r="C886" s="16" t="s">
        <v>865</v>
      </c>
      <c r="D886" s="16" t="s">
        <v>88</v>
      </c>
      <c r="E886" s="16">
        <v>1173.1525</v>
      </c>
      <c r="F886" s="16">
        <v>1169.9401</v>
      </c>
      <c r="G886" s="16">
        <v>1169.4236</v>
      </c>
      <c r="H886" s="16">
        <v>0.5165</v>
      </c>
      <c r="I886" s="16">
        <v>0</v>
      </c>
      <c r="J886" s="16">
        <v>0.241</v>
      </c>
      <c r="K886" s="16">
        <v>0</v>
      </c>
      <c r="L886" s="16">
        <v>0</v>
      </c>
      <c r="M886" s="16">
        <v>0.241</v>
      </c>
      <c r="N886" s="16">
        <v>1.9366</v>
      </c>
      <c r="O886" s="16">
        <v>1.9366</v>
      </c>
      <c r="P886" s="16">
        <v>0</v>
      </c>
      <c r="Q886" s="16">
        <v>1.0348</v>
      </c>
      <c r="R886" s="16">
        <v>0</v>
      </c>
      <c r="S886" s="16">
        <v>0</v>
      </c>
      <c r="T886" s="16">
        <v>0</v>
      </c>
      <c r="U886" s="16">
        <v>0</v>
      </c>
      <c r="V886" s="16">
        <v>0</v>
      </c>
      <c r="W886" s="16">
        <v>0</v>
      </c>
      <c r="X886" s="16">
        <v>0</v>
      </c>
      <c r="Y886" s="16">
        <v>0</v>
      </c>
      <c r="Z886" s="16">
        <v>0</v>
      </c>
      <c r="AE886" s="103">
        <f t="shared" si="258"/>
        <v>-1.11466391672366e-13</v>
      </c>
      <c r="AF886" s="103">
        <f t="shared" si="259"/>
        <v>-4.90718576884319e-14</v>
      </c>
      <c r="AG886" s="103">
        <f t="shared" si="260"/>
        <v>0</v>
      </c>
      <c r="AH886" s="103">
        <f t="shared" si="261"/>
        <v>0</v>
      </c>
      <c r="AI886" s="103">
        <f t="shared" si="262"/>
        <v>0</v>
      </c>
      <c r="AJ886" s="103">
        <f t="shared" si="263"/>
        <v>0</v>
      </c>
      <c r="AK886" s="16">
        <f t="shared" ref="AK886:BF886" si="266">E886-SUM(E887:E891)</f>
        <v>0</v>
      </c>
      <c r="AL886" s="16">
        <f t="shared" si="266"/>
        <v>0</v>
      </c>
      <c r="AM886" s="16">
        <f t="shared" si="266"/>
        <v>0</v>
      </c>
      <c r="AN886" s="16">
        <f t="shared" si="266"/>
        <v>0</v>
      </c>
      <c r="AO886" s="16">
        <f t="shared" si="266"/>
        <v>0</v>
      </c>
      <c r="AP886" s="16">
        <f t="shared" si="266"/>
        <v>0</v>
      </c>
      <c r="AQ886" s="16">
        <f t="shared" si="266"/>
        <v>0</v>
      </c>
      <c r="AR886" s="16">
        <f t="shared" si="266"/>
        <v>0</v>
      </c>
      <c r="AS886" s="16">
        <f t="shared" si="266"/>
        <v>0</v>
      </c>
      <c r="AT886" s="16">
        <f t="shared" si="266"/>
        <v>0</v>
      </c>
      <c r="AU886" s="16">
        <f t="shared" si="266"/>
        <v>0</v>
      </c>
      <c r="AV886" s="16">
        <f t="shared" si="266"/>
        <v>0</v>
      </c>
      <c r="AW886" s="16">
        <f t="shared" si="266"/>
        <v>0</v>
      </c>
      <c r="AX886" s="16">
        <f t="shared" si="266"/>
        <v>0</v>
      </c>
      <c r="AY886" s="16">
        <f t="shared" si="266"/>
        <v>0</v>
      </c>
      <c r="AZ886" s="16">
        <f t="shared" si="266"/>
        <v>0</v>
      </c>
      <c r="BA886" s="16">
        <f t="shared" si="266"/>
        <v>0</v>
      </c>
      <c r="BB886" s="16">
        <f t="shared" si="266"/>
        <v>0</v>
      </c>
      <c r="BC886" s="16">
        <f t="shared" si="266"/>
        <v>0</v>
      </c>
      <c r="BD886" s="16">
        <f t="shared" si="266"/>
        <v>0</v>
      </c>
      <c r="BE886" s="16">
        <f t="shared" si="266"/>
        <v>0</v>
      </c>
      <c r="BF886" s="16">
        <f t="shared" si="266"/>
        <v>0</v>
      </c>
    </row>
    <row r="887" spans="4:36">
      <c r="D887" s="16" t="s">
        <v>860</v>
      </c>
      <c r="E887" s="16">
        <v>284.7954</v>
      </c>
      <c r="F887" s="16">
        <v>284.7954</v>
      </c>
      <c r="G887" s="16">
        <v>284.7954</v>
      </c>
      <c r="H887" s="16">
        <v>0</v>
      </c>
      <c r="I887" s="16">
        <v>0</v>
      </c>
      <c r="J887" s="16">
        <v>0</v>
      </c>
      <c r="K887" s="16">
        <v>0</v>
      </c>
      <c r="L887" s="16">
        <v>0</v>
      </c>
      <c r="M887" s="16">
        <v>0</v>
      </c>
      <c r="N887" s="16">
        <v>0</v>
      </c>
      <c r="O887" s="16">
        <v>0</v>
      </c>
      <c r="P887" s="16">
        <v>0</v>
      </c>
      <c r="Q887" s="16">
        <v>0</v>
      </c>
      <c r="R887" s="16">
        <v>0</v>
      </c>
      <c r="S887" s="16">
        <v>0</v>
      </c>
      <c r="T887" s="16">
        <v>0</v>
      </c>
      <c r="U887" s="16">
        <v>0</v>
      </c>
      <c r="V887" s="16">
        <v>0</v>
      </c>
      <c r="W887" s="16">
        <v>0</v>
      </c>
      <c r="X887" s="16">
        <v>0</v>
      </c>
      <c r="Y887" s="16">
        <v>0</v>
      </c>
      <c r="Z887" s="16">
        <v>0</v>
      </c>
      <c r="AE887" s="103">
        <f t="shared" si="258"/>
        <v>0</v>
      </c>
      <c r="AF887" s="103">
        <f t="shared" si="259"/>
        <v>0</v>
      </c>
      <c r="AG887" s="103">
        <f t="shared" si="260"/>
        <v>0</v>
      </c>
      <c r="AH887" s="103">
        <f t="shared" si="261"/>
        <v>0</v>
      </c>
      <c r="AI887" s="103">
        <f t="shared" si="262"/>
        <v>0</v>
      </c>
      <c r="AJ887" s="103">
        <f t="shared" si="263"/>
        <v>0</v>
      </c>
    </row>
    <row r="888" spans="4:36">
      <c r="D888" s="16" t="s">
        <v>861</v>
      </c>
      <c r="E888" s="16">
        <v>0</v>
      </c>
      <c r="F888" s="16">
        <v>0</v>
      </c>
      <c r="G888" s="16">
        <v>0</v>
      </c>
      <c r="H888" s="16">
        <v>0</v>
      </c>
      <c r="I888" s="16">
        <v>0</v>
      </c>
      <c r="J888" s="16">
        <v>0</v>
      </c>
      <c r="K888" s="16">
        <v>0</v>
      </c>
      <c r="L888" s="16">
        <v>0</v>
      </c>
      <c r="M888" s="16">
        <v>0</v>
      </c>
      <c r="N888" s="16">
        <v>0</v>
      </c>
      <c r="O888" s="16">
        <v>0</v>
      </c>
      <c r="P888" s="16">
        <v>0</v>
      </c>
      <c r="Q888" s="16">
        <v>0</v>
      </c>
      <c r="R888" s="16">
        <v>0</v>
      </c>
      <c r="S888" s="16">
        <v>0</v>
      </c>
      <c r="T888" s="16">
        <v>0</v>
      </c>
      <c r="U888" s="16">
        <v>0</v>
      </c>
      <c r="V888" s="16">
        <v>0</v>
      </c>
      <c r="W888" s="16">
        <v>0</v>
      </c>
      <c r="X888" s="16">
        <v>0</v>
      </c>
      <c r="Y888" s="16">
        <v>0</v>
      </c>
      <c r="Z888" s="16">
        <v>0</v>
      </c>
      <c r="AE888" s="103">
        <f t="shared" si="258"/>
        <v>0</v>
      </c>
      <c r="AF888" s="103">
        <f t="shared" si="259"/>
        <v>0</v>
      </c>
      <c r="AG888" s="103">
        <f t="shared" si="260"/>
        <v>0</v>
      </c>
      <c r="AH888" s="103">
        <f t="shared" si="261"/>
        <v>0</v>
      </c>
      <c r="AI888" s="103">
        <f t="shared" si="262"/>
        <v>0</v>
      </c>
      <c r="AJ888" s="103">
        <f t="shared" si="263"/>
        <v>0</v>
      </c>
    </row>
    <row r="889" spans="4:36">
      <c r="D889" s="16" t="s">
        <v>862</v>
      </c>
      <c r="E889" s="16">
        <v>5.8247</v>
      </c>
      <c r="F889" s="16">
        <v>5.8247</v>
      </c>
      <c r="G889" s="16">
        <v>5.8247</v>
      </c>
      <c r="H889" s="16">
        <v>0</v>
      </c>
      <c r="I889" s="16">
        <v>0</v>
      </c>
      <c r="J889" s="16">
        <v>0</v>
      </c>
      <c r="K889" s="16">
        <v>0</v>
      </c>
      <c r="L889" s="16">
        <v>0</v>
      </c>
      <c r="M889" s="16">
        <v>0</v>
      </c>
      <c r="N889" s="16">
        <v>0</v>
      </c>
      <c r="O889" s="16">
        <v>0</v>
      </c>
      <c r="P889" s="16">
        <v>0</v>
      </c>
      <c r="Q889" s="16">
        <v>0</v>
      </c>
      <c r="R889" s="16">
        <v>0</v>
      </c>
      <c r="S889" s="16">
        <v>0</v>
      </c>
      <c r="T889" s="16">
        <v>0</v>
      </c>
      <c r="U889" s="16">
        <v>0</v>
      </c>
      <c r="V889" s="16">
        <v>0</v>
      </c>
      <c r="W889" s="16">
        <v>0</v>
      </c>
      <c r="X889" s="16">
        <v>0</v>
      </c>
      <c r="Y889" s="16">
        <v>0</v>
      </c>
      <c r="Z889" s="16">
        <v>0</v>
      </c>
      <c r="AE889" s="103">
        <f t="shared" si="258"/>
        <v>0</v>
      </c>
      <c r="AF889" s="103">
        <f t="shared" si="259"/>
        <v>0</v>
      </c>
      <c r="AG889" s="103">
        <f t="shared" si="260"/>
        <v>0</v>
      </c>
      <c r="AH889" s="103">
        <f t="shared" si="261"/>
        <v>0</v>
      </c>
      <c r="AI889" s="103">
        <f t="shared" si="262"/>
        <v>0</v>
      </c>
      <c r="AJ889" s="103">
        <f t="shared" si="263"/>
        <v>0</v>
      </c>
    </row>
    <row r="890" spans="4:36">
      <c r="D890" s="16" t="s">
        <v>863</v>
      </c>
      <c r="E890" s="16">
        <v>0</v>
      </c>
      <c r="F890" s="16">
        <v>0</v>
      </c>
      <c r="G890" s="16">
        <v>0</v>
      </c>
      <c r="H890" s="16">
        <v>0</v>
      </c>
      <c r="I890" s="16">
        <v>0</v>
      </c>
      <c r="J890" s="16">
        <v>0</v>
      </c>
      <c r="K890" s="16">
        <v>0</v>
      </c>
      <c r="L890" s="16">
        <v>0</v>
      </c>
      <c r="M890" s="16">
        <v>0</v>
      </c>
      <c r="N890" s="16">
        <v>0</v>
      </c>
      <c r="O890" s="16">
        <v>0</v>
      </c>
      <c r="P890" s="16">
        <v>0</v>
      </c>
      <c r="Q890" s="16">
        <v>0</v>
      </c>
      <c r="R890" s="16">
        <v>0</v>
      </c>
      <c r="S890" s="16">
        <v>0</v>
      </c>
      <c r="T890" s="16">
        <v>0</v>
      </c>
      <c r="U890" s="16">
        <v>0</v>
      </c>
      <c r="V890" s="16">
        <v>0</v>
      </c>
      <c r="W890" s="16">
        <v>0</v>
      </c>
      <c r="X890" s="16">
        <v>0</v>
      </c>
      <c r="Y890" s="16">
        <v>0</v>
      </c>
      <c r="Z890" s="16">
        <v>0</v>
      </c>
      <c r="AE890" s="103">
        <f t="shared" si="258"/>
        <v>0</v>
      </c>
      <c r="AF890" s="103">
        <f t="shared" si="259"/>
        <v>0</v>
      </c>
      <c r="AG890" s="103">
        <f t="shared" si="260"/>
        <v>0</v>
      </c>
      <c r="AH890" s="103">
        <f t="shared" si="261"/>
        <v>0</v>
      </c>
      <c r="AI890" s="103">
        <f t="shared" si="262"/>
        <v>0</v>
      </c>
      <c r="AJ890" s="103">
        <f t="shared" si="263"/>
        <v>0</v>
      </c>
    </row>
    <row r="891" spans="4:36">
      <c r="D891" s="16" t="s">
        <v>864</v>
      </c>
      <c r="E891" s="16">
        <v>882.5324</v>
      </c>
      <c r="F891" s="16">
        <v>879.32</v>
      </c>
      <c r="G891" s="16">
        <v>878.8035</v>
      </c>
      <c r="H891" s="16">
        <v>0.5165</v>
      </c>
      <c r="I891" s="16">
        <v>0</v>
      </c>
      <c r="J891" s="16">
        <v>0.241</v>
      </c>
      <c r="K891" s="16">
        <v>0</v>
      </c>
      <c r="L891" s="16">
        <v>0</v>
      </c>
      <c r="M891" s="16">
        <v>0.241</v>
      </c>
      <c r="N891" s="16">
        <v>1.9366</v>
      </c>
      <c r="O891" s="16">
        <v>1.9366</v>
      </c>
      <c r="P891" s="16">
        <v>0</v>
      </c>
      <c r="Q891" s="16">
        <v>1.0348</v>
      </c>
      <c r="R891" s="16">
        <v>0</v>
      </c>
      <c r="S891" s="16">
        <v>0</v>
      </c>
      <c r="T891" s="16">
        <v>0</v>
      </c>
      <c r="U891" s="16">
        <v>0</v>
      </c>
      <c r="V891" s="16">
        <v>0</v>
      </c>
      <c r="W891" s="16">
        <v>0</v>
      </c>
      <c r="X891" s="16">
        <v>0</v>
      </c>
      <c r="Y891" s="16">
        <v>0</v>
      </c>
      <c r="Z891" s="16">
        <v>0</v>
      </c>
      <c r="AE891" s="103">
        <f t="shared" si="258"/>
        <v>2.22044604925031e-15</v>
      </c>
      <c r="AF891" s="103">
        <f t="shared" si="259"/>
        <v>6.46149800331841e-14</v>
      </c>
      <c r="AG891" s="103">
        <f t="shared" si="260"/>
        <v>0</v>
      </c>
      <c r="AH891" s="103">
        <f t="shared" si="261"/>
        <v>0</v>
      </c>
      <c r="AI891" s="103">
        <f t="shared" si="262"/>
        <v>0</v>
      </c>
      <c r="AJ891" s="103">
        <f t="shared" si="263"/>
        <v>0</v>
      </c>
    </row>
    <row r="892" spans="3:58">
      <c r="C892" s="16" t="s">
        <v>866</v>
      </c>
      <c r="D892" s="16" t="s">
        <v>88</v>
      </c>
      <c r="E892" s="16">
        <v>1931.5663</v>
      </c>
      <c r="F892" s="16">
        <v>1671.8063</v>
      </c>
      <c r="G892" s="16">
        <v>1671.7199</v>
      </c>
      <c r="H892" s="16">
        <v>0.0864</v>
      </c>
      <c r="I892" s="16">
        <v>0</v>
      </c>
      <c r="J892" s="16">
        <v>7.1894</v>
      </c>
      <c r="K892" s="16">
        <v>0</v>
      </c>
      <c r="L892" s="16">
        <v>0</v>
      </c>
      <c r="M892" s="16">
        <v>7.1894</v>
      </c>
      <c r="N892" s="16">
        <v>252.5706</v>
      </c>
      <c r="O892" s="16">
        <v>252.5706</v>
      </c>
      <c r="P892" s="16">
        <v>0</v>
      </c>
      <c r="Q892" s="16">
        <v>0</v>
      </c>
      <c r="R892" s="16">
        <v>0</v>
      </c>
      <c r="S892" s="16">
        <v>0</v>
      </c>
      <c r="T892" s="16">
        <v>0</v>
      </c>
      <c r="U892" s="16">
        <v>0</v>
      </c>
      <c r="V892" s="16">
        <v>0</v>
      </c>
      <c r="W892" s="16">
        <v>0</v>
      </c>
      <c r="X892" s="16">
        <v>0</v>
      </c>
      <c r="Y892" s="16">
        <v>0</v>
      </c>
      <c r="Z892" s="16">
        <v>0</v>
      </c>
      <c r="AE892" s="103">
        <f t="shared" si="258"/>
        <v>0</v>
      </c>
      <c r="AF892" s="103">
        <f t="shared" si="259"/>
        <v>-8.76798633697717e-14</v>
      </c>
      <c r="AG892" s="103">
        <f t="shared" si="260"/>
        <v>0</v>
      </c>
      <c r="AH892" s="103">
        <f t="shared" si="261"/>
        <v>0</v>
      </c>
      <c r="AI892" s="103">
        <f t="shared" si="262"/>
        <v>0</v>
      </c>
      <c r="AJ892" s="103">
        <f t="shared" si="263"/>
        <v>0</v>
      </c>
      <c r="AK892" s="16">
        <f t="shared" ref="AK892:BF892" si="267">E892-SUM(E893:E897)</f>
        <v>0</v>
      </c>
      <c r="AL892" s="16">
        <f t="shared" si="267"/>
        <v>0</v>
      </c>
      <c r="AM892" s="16">
        <f t="shared" si="267"/>
        <v>0</v>
      </c>
      <c r="AN892" s="16">
        <f t="shared" si="267"/>
        <v>0</v>
      </c>
      <c r="AO892" s="16">
        <f t="shared" si="267"/>
        <v>0</v>
      </c>
      <c r="AP892" s="16">
        <f t="shared" si="267"/>
        <v>0</v>
      </c>
      <c r="AQ892" s="16">
        <f t="shared" si="267"/>
        <v>0</v>
      </c>
      <c r="AR892" s="16">
        <f t="shared" si="267"/>
        <v>0</v>
      </c>
      <c r="AS892" s="16">
        <f t="shared" si="267"/>
        <v>0</v>
      </c>
      <c r="AT892" s="16">
        <f t="shared" si="267"/>
        <v>0</v>
      </c>
      <c r="AU892" s="16">
        <f t="shared" si="267"/>
        <v>0</v>
      </c>
      <c r="AV892" s="16">
        <f t="shared" si="267"/>
        <v>0</v>
      </c>
      <c r="AW892" s="16">
        <f t="shared" si="267"/>
        <v>0</v>
      </c>
      <c r="AX892" s="16">
        <f t="shared" si="267"/>
        <v>0</v>
      </c>
      <c r="AY892" s="16">
        <f t="shared" si="267"/>
        <v>0</v>
      </c>
      <c r="AZ892" s="16">
        <f t="shared" si="267"/>
        <v>0</v>
      </c>
      <c r="BA892" s="16">
        <f t="shared" si="267"/>
        <v>0</v>
      </c>
      <c r="BB892" s="16">
        <f t="shared" si="267"/>
        <v>0</v>
      </c>
      <c r="BC892" s="16">
        <f t="shared" si="267"/>
        <v>0</v>
      </c>
      <c r="BD892" s="16">
        <f t="shared" si="267"/>
        <v>0</v>
      </c>
      <c r="BE892" s="16">
        <f t="shared" si="267"/>
        <v>0</v>
      </c>
      <c r="BF892" s="16">
        <f t="shared" si="267"/>
        <v>0</v>
      </c>
    </row>
    <row r="893" spans="4:36">
      <c r="D893" s="16" t="s">
        <v>860</v>
      </c>
      <c r="E893" s="16">
        <v>0</v>
      </c>
      <c r="F893" s="16">
        <v>0</v>
      </c>
      <c r="G893" s="16">
        <v>0</v>
      </c>
      <c r="H893" s="16">
        <v>0</v>
      </c>
      <c r="I893" s="16">
        <v>0</v>
      </c>
      <c r="J893" s="16">
        <v>0</v>
      </c>
      <c r="K893" s="16">
        <v>0</v>
      </c>
      <c r="L893" s="16">
        <v>0</v>
      </c>
      <c r="M893" s="16">
        <v>0</v>
      </c>
      <c r="N893" s="16">
        <v>0</v>
      </c>
      <c r="O893" s="16">
        <v>0</v>
      </c>
      <c r="P893" s="16">
        <v>0</v>
      </c>
      <c r="Q893" s="16">
        <v>0</v>
      </c>
      <c r="R893" s="16">
        <v>0</v>
      </c>
      <c r="S893" s="16">
        <v>0</v>
      </c>
      <c r="T893" s="16">
        <v>0</v>
      </c>
      <c r="U893" s="16">
        <v>0</v>
      </c>
      <c r="V893" s="16">
        <v>0</v>
      </c>
      <c r="W893" s="16">
        <v>0</v>
      </c>
      <c r="X893" s="16">
        <v>0</v>
      </c>
      <c r="Y893" s="16">
        <v>0</v>
      </c>
      <c r="Z893" s="16">
        <v>0</v>
      </c>
      <c r="AE893" s="103">
        <f t="shared" si="258"/>
        <v>0</v>
      </c>
      <c r="AF893" s="103">
        <f t="shared" si="259"/>
        <v>0</v>
      </c>
      <c r="AG893" s="103">
        <f t="shared" si="260"/>
        <v>0</v>
      </c>
      <c r="AH893" s="103">
        <f t="shared" si="261"/>
        <v>0</v>
      </c>
      <c r="AI893" s="103">
        <f t="shared" si="262"/>
        <v>0</v>
      </c>
      <c r="AJ893" s="103">
        <f t="shared" si="263"/>
        <v>0</v>
      </c>
    </row>
    <row r="894" spans="4:36">
      <c r="D894" s="16" t="s">
        <v>861</v>
      </c>
      <c r="E894" s="16">
        <v>0</v>
      </c>
      <c r="F894" s="16">
        <v>0</v>
      </c>
      <c r="G894" s="16">
        <v>0</v>
      </c>
      <c r="H894" s="16">
        <v>0</v>
      </c>
      <c r="I894" s="16">
        <v>0</v>
      </c>
      <c r="J894" s="16">
        <v>0</v>
      </c>
      <c r="K894" s="16">
        <v>0</v>
      </c>
      <c r="L894" s="16">
        <v>0</v>
      </c>
      <c r="M894" s="16">
        <v>0</v>
      </c>
      <c r="N894" s="16">
        <v>0</v>
      </c>
      <c r="O894" s="16">
        <v>0</v>
      </c>
      <c r="P894" s="16">
        <v>0</v>
      </c>
      <c r="Q894" s="16">
        <v>0</v>
      </c>
      <c r="R894" s="16">
        <v>0</v>
      </c>
      <c r="S894" s="16">
        <v>0</v>
      </c>
      <c r="T894" s="16">
        <v>0</v>
      </c>
      <c r="U894" s="16">
        <v>0</v>
      </c>
      <c r="V894" s="16">
        <v>0</v>
      </c>
      <c r="W894" s="16">
        <v>0</v>
      </c>
      <c r="X894" s="16">
        <v>0</v>
      </c>
      <c r="Y894" s="16">
        <v>0</v>
      </c>
      <c r="Z894" s="16">
        <v>0</v>
      </c>
      <c r="AE894" s="103">
        <f t="shared" si="258"/>
        <v>0</v>
      </c>
      <c r="AF894" s="103">
        <f t="shared" si="259"/>
        <v>0</v>
      </c>
      <c r="AG894" s="103">
        <f t="shared" si="260"/>
        <v>0</v>
      </c>
      <c r="AH894" s="103">
        <f t="shared" si="261"/>
        <v>0</v>
      </c>
      <c r="AI894" s="103">
        <f t="shared" si="262"/>
        <v>0</v>
      </c>
      <c r="AJ894" s="103">
        <f t="shared" si="263"/>
        <v>0</v>
      </c>
    </row>
    <row r="895" spans="4:36">
      <c r="D895" s="16" t="s">
        <v>862</v>
      </c>
      <c r="E895" s="16">
        <v>0</v>
      </c>
      <c r="F895" s="16">
        <v>0</v>
      </c>
      <c r="G895" s="16">
        <v>0</v>
      </c>
      <c r="H895" s="16">
        <v>0</v>
      </c>
      <c r="I895" s="16">
        <v>0</v>
      </c>
      <c r="J895" s="16">
        <v>0</v>
      </c>
      <c r="K895" s="16">
        <v>0</v>
      </c>
      <c r="L895" s="16">
        <v>0</v>
      </c>
      <c r="M895" s="16">
        <v>0</v>
      </c>
      <c r="N895" s="16">
        <v>0</v>
      </c>
      <c r="O895" s="16">
        <v>0</v>
      </c>
      <c r="P895" s="16">
        <v>0</v>
      </c>
      <c r="Q895" s="16">
        <v>0</v>
      </c>
      <c r="R895" s="16">
        <v>0</v>
      </c>
      <c r="S895" s="16">
        <v>0</v>
      </c>
      <c r="T895" s="16">
        <v>0</v>
      </c>
      <c r="U895" s="16">
        <v>0</v>
      </c>
      <c r="V895" s="16">
        <v>0</v>
      </c>
      <c r="W895" s="16">
        <v>0</v>
      </c>
      <c r="X895" s="16">
        <v>0</v>
      </c>
      <c r="Y895" s="16">
        <v>0</v>
      </c>
      <c r="Z895" s="16">
        <v>0</v>
      </c>
      <c r="AE895" s="103">
        <f t="shared" si="258"/>
        <v>0</v>
      </c>
      <c r="AF895" s="103">
        <f t="shared" si="259"/>
        <v>0</v>
      </c>
      <c r="AG895" s="103">
        <f t="shared" si="260"/>
        <v>0</v>
      </c>
      <c r="AH895" s="103">
        <f t="shared" si="261"/>
        <v>0</v>
      </c>
      <c r="AI895" s="103">
        <f t="shared" si="262"/>
        <v>0</v>
      </c>
      <c r="AJ895" s="103">
        <f t="shared" si="263"/>
        <v>0</v>
      </c>
    </row>
    <row r="896" spans="4:36">
      <c r="D896" s="16" t="s">
        <v>863</v>
      </c>
      <c r="E896" s="16">
        <v>0</v>
      </c>
      <c r="F896" s="16">
        <v>0</v>
      </c>
      <c r="G896" s="16">
        <v>0</v>
      </c>
      <c r="H896" s="16">
        <v>0</v>
      </c>
      <c r="I896" s="16">
        <v>0</v>
      </c>
      <c r="J896" s="16">
        <v>0</v>
      </c>
      <c r="K896" s="16">
        <v>0</v>
      </c>
      <c r="L896" s="16">
        <v>0</v>
      </c>
      <c r="M896" s="16">
        <v>0</v>
      </c>
      <c r="N896" s="16">
        <v>0</v>
      </c>
      <c r="O896" s="16">
        <v>0</v>
      </c>
      <c r="P896" s="16">
        <v>0</v>
      </c>
      <c r="Q896" s="16">
        <v>0</v>
      </c>
      <c r="R896" s="16">
        <v>0</v>
      </c>
      <c r="S896" s="16">
        <v>0</v>
      </c>
      <c r="T896" s="16">
        <v>0</v>
      </c>
      <c r="U896" s="16">
        <v>0</v>
      </c>
      <c r="V896" s="16">
        <v>0</v>
      </c>
      <c r="W896" s="16">
        <v>0</v>
      </c>
      <c r="X896" s="16">
        <v>0</v>
      </c>
      <c r="Y896" s="16">
        <v>0</v>
      </c>
      <c r="Z896" s="16">
        <v>0</v>
      </c>
      <c r="AE896" s="103">
        <f t="shared" si="258"/>
        <v>0</v>
      </c>
      <c r="AF896" s="103">
        <f t="shared" si="259"/>
        <v>0</v>
      </c>
      <c r="AG896" s="103">
        <f t="shared" si="260"/>
        <v>0</v>
      </c>
      <c r="AH896" s="103">
        <f t="shared" si="261"/>
        <v>0</v>
      </c>
      <c r="AI896" s="103">
        <f t="shared" si="262"/>
        <v>0</v>
      </c>
      <c r="AJ896" s="103">
        <f t="shared" si="263"/>
        <v>0</v>
      </c>
    </row>
    <row r="897" spans="4:36">
      <c r="D897" s="16" t="s">
        <v>864</v>
      </c>
      <c r="E897" s="16">
        <v>1931.5663</v>
      </c>
      <c r="F897" s="16">
        <v>1671.8063</v>
      </c>
      <c r="G897" s="16">
        <v>1671.7199</v>
      </c>
      <c r="H897" s="16">
        <v>0.0864</v>
      </c>
      <c r="I897" s="16">
        <v>0</v>
      </c>
      <c r="J897" s="16">
        <v>7.1894</v>
      </c>
      <c r="K897" s="16">
        <v>0</v>
      </c>
      <c r="L897" s="16">
        <v>0</v>
      </c>
      <c r="M897" s="16">
        <v>7.1894</v>
      </c>
      <c r="N897" s="16">
        <v>252.5706</v>
      </c>
      <c r="O897" s="16">
        <v>252.5706</v>
      </c>
      <c r="P897" s="16">
        <v>0</v>
      </c>
      <c r="Q897" s="16">
        <v>0</v>
      </c>
      <c r="R897" s="16">
        <v>0</v>
      </c>
      <c r="S897" s="16">
        <v>0</v>
      </c>
      <c r="T897" s="16">
        <v>0</v>
      </c>
      <c r="U897" s="16">
        <v>0</v>
      </c>
      <c r="V897" s="16">
        <v>0</v>
      </c>
      <c r="W897" s="16">
        <v>0</v>
      </c>
      <c r="X897" s="16">
        <v>0</v>
      </c>
      <c r="Y897" s="16">
        <v>0</v>
      </c>
      <c r="Z897" s="16">
        <v>0</v>
      </c>
      <c r="AE897" s="103">
        <f t="shared" si="258"/>
        <v>0</v>
      </c>
      <c r="AF897" s="103">
        <f t="shared" si="259"/>
        <v>-8.76798633697717e-14</v>
      </c>
      <c r="AG897" s="103">
        <f t="shared" si="260"/>
        <v>0</v>
      </c>
      <c r="AH897" s="103">
        <f t="shared" si="261"/>
        <v>0</v>
      </c>
      <c r="AI897" s="103">
        <f t="shared" si="262"/>
        <v>0</v>
      </c>
      <c r="AJ897" s="103">
        <f t="shared" si="263"/>
        <v>0</v>
      </c>
    </row>
    <row r="898" spans="3:58">
      <c r="C898" s="16" t="s">
        <v>867</v>
      </c>
      <c r="D898" s="16" t="s">
        <v>88</v>
      </c>
      <c r="E898" s="16">
        <v>747.8845</v>
      </c>
      <c r="F898" s="16">
        <v>686.2458</v>
      </c>
      <c r="G898" s="16">
        <v>686.2458</v>
      </c>
      <c r="H898" s="16">
        <v>0</v>
      </c>
      <c r="I898" s="16">
        <v>0</v>
      </c>
      <c r="J898" s="16">
        <v>0.4694</v>
      </c>
      <c r="K898" s="16">
        <v>0</v>
      </c>
      <c r="L898" s="16">
        <v>0</v>
      </c>
      <c r="M898" s="16">
        <v>0.4694</v>
      </c>
      <c r="N898" s="16">
        <v>53.8903</v>
      </c>
      <c r="O898" s="16">
        <v>53.8903</v>
      </c>
      <c r="P898" s="16">
        <v>0</v>
      </c>
      <c r="Q898" s="16">
        <v>7.279</v>
      </c>
      <c r="R898" s="16">
        <v>0</v>
      </c>
      <c r="S898" s="16">
        <v>0</v>
      </c>
      <c r="T898" s="16">
        <v>0</v>
      </c>
      <c r="U898" s="16">
        <v>0</v>
      </c>
      <c r="V898" s="16">
        <v>0</v>
      </c>
      <c r="W898" s="16">
        <v>0</v>
      </c>
      <c r="X898" s="16">
        <v>0</v>
      </c>
      <c r="Y898" s="16">
        <v>0</v>
      </c>
      <c r="Z898" s="16">
        <v>0</v>
      </c>
      <c r="AE898" s="103">
        <f t="shared" si="258"/>
        <v>-3.19744231092045e-14</v>
      </c>
      <c r="AF898" s="103">
        <f t="shared" si="259"/>
        <v>0</v>
      </c>
      <c r="AG898" s="103">
        <f t="shared" si="260"/>
        <v>0</v>
      </c>
      <c r="AH898" s="103">
        <f t="shared" si="261"/>
        <v>0</v>
      </c>
      <c r="AI898" s="103">
        <f t="shared" si="262"/>
        <v>0</v>
      </c>
      <c r="AJ898" s="103">
        <f t="shared" si="263"/>
        <v>0</v>
      </c>
      <c r="AK898" s="16">
        <f t="shared" ref="AK898:BF898" si="268">E898-SUM(E899:E903)</f>
        <v>0</v>
      </c>
      <c r="AL898" s="16">
        <f t="shared" si="268"/>
        <v>0</v>
      </c>
      <c r="AM898" s="16">
        <f t="shared" si="268"/>
        <v>0</v>
      </c>
      <c r="AN898" s="16">
        <f t="shared" si="268"/>
        <v>0</v>
      </c>
      <c r="AO898" s="16">
        <f t="shared" si="268"/>
        <v>0</v>
      </c>
      <c r="AP898" s="16">
        <f t="shared" si="268"/>
        <v>0</v>
      </c>
      <c r="AQ898" s="16">
        <f t="shared" si="268"/>
        <v>0</v>
      </c>
      <c r="AR898" s="16">
        <f t="shared" si="268"/>
        <v>0</v>
      </c>
      <c r="AS898" s="16">
        <f t="shared" si="268"/>
        <v>0</v>
      </c>
      <c r="AT898" s="16">
        <f t="shared" si="268"/>
        <v>0</v>
      </c>
      <c r="AU898" s="16">
        <f t="shared" si="268"/>
        <v>0</v>
      </c>
      <c r="AV898" s="16">
        <f t="shared" si="268"/>
        <v>0</v>
      </c>
      <c r="AW898" s="16">
        <f t="shared" si="268"/>
        <v>0</v>
      </c>
      <c r="AX898" s="16">
        <f t="shared" si="268"/>
        <v>0</v>
      </c>
      <c r="AY898" s="16">
        <f t="shared" si="268"/>
        <v>0</v>
      </c>
      <c r="AZ898" s="16">
        <f t="shared" si="268"/>
        <v>0</v>
      </c>
      <c r="BA898" s="16">
        <f t="shared" si="268"/>
        <v>0</v>
      </c>
      <c r="BB898" s="16">
        <f t="shared" si="268"/>
        <v>0</v>
      </c>
      <c r="BC898" s="16">
        <f t="shared" si="268"/>
        <v>0</v>
      </c>
      <c r="BD898" s="16">
        <f t="shared" si="268"/>
        <v>0</v>
      </c>
      <c r="BE898" s="16">
        <f t="shared" si="268"/>
        <v>0</v>
      </c>
      <c r="BF898" s="16">
        <f t="shared" si="268"/>
        <v>0</v>
      </c>
    </row>
    <row r="899" spans="4:36">
      <c r="D899" s="16" t="s">
        <v>860</v>
      </c>
      <c r="E899" s="16">
        <v>0</v>
      </c>
      <c r="F899" s="16">
        <v>0</v>
      </c>
      <c r="G899" s="16">
        <v>0</v>
      </c>
      <c r="H899" s="16">
        <v>0</v>
      </c>
      <c r="I899" s="16">
        <v>0</v>
      </c>
      <c r="J899" s="16">
        <v>0</v>
      </c>
      <c r="K899" s="16">
        <v>0</v>
      </c>
      <c r="L899" s="16">
        <v>0</v>
      </c>
      <c r="M899" s="16">
        <v>0</v>
      </c>
      <c r="N899" s="16">
        <v>0</v>
      </c>
      <c r="O899" s="16">
        <v>0</v>
      </c>
      <c r="P899" s="16">
        <v>0</v>
      </c>
      <c r="Q899" s="16">
        <v>0</v>
      </c>
      <c r="R899" s="16">
        <v>0</v>
      </c>
      <c r="S899" s="16">
        <v>0</v>
      </c>
      <c r="T899" s="16">
        <v>0</v>
      </c>
      <c r="U899" s="16">
        <v>0</v>
      </c>
      <c r="V899" s="16">
        <v>0</v>
      </c>
      <c r="W899" s="16">
        <v>0</v>
      </c>
      <c r="X899" s="16">
        <v>0</v>
      </c>
      <c r="Y899" s="16">
        <v>0</v>
      </c>
      <c r="Z899" s="16">
        <v>0</v>
      </c>
      <c r="AE899" s="103">
        <f t="shared" si="258"/>
        <v>0</v>
      </c>
      <c r="AF899" s="103">
        <f t="shared" si="259"/>
        <v>0</v>
      </c>
      <c r="AG899" s="103">
        <f t="shared" si="260"/>
        <v>0</v>
      </c>
      <c r="AH899" s="103">
        <f t="shared" si="261"/>
        <v>0</v>
      </c>
      <c r="AI899" s="103">
        <f t="shared" si="262"/>
        <v>0</v>
      </c>
      <c r="AJ899" s="103">
        <f t="shared" si="263"/>
        <v>0</v>
      </c>
    </row>
    <row r="900" spans="4:36">
      <c r="D900" s="16" t="s">
        <v>861</v>
      </c>
      <c r="E900" s="16">
        <v>0</v>
      </c>
      <c r="F900" s="16">
        <v>0</v>
      </c>
      <c r="G900" s="16">
        <v>0</v>
      </c>
      <c r="H900" s="16">
        <v>0</v>
      </c>
      <c r="I900" s="16">
        <v>0</v>
      </c>
      <c r="J900" s="16">
        <v>0</v>
      </c>
      <c r="K900" s="16">
        <v>0</v>
      </c>
      <c r="L900" s="16">
        <v>0</v>
      </c>
      <c r="M900" s="16">
        <v>0</v>
      </c>
      <c r="N900" s="16">
        <v>0</v>
      </c>
      <c r="O900" s="16">
        <v>0</v>
      </c>
      <c r="P900" s="16">
        <v>0</v>
      </c>
      <c r="Q900" s="16">
        <v>0</v>
      </c>
      <c r="R900" s="16">
        <v>0</v>
      </c>
      <c r="S900" s="16">
        <v>0</v>
      </c>
      <c r="T900" s="16">
        <v>0</v>
      </c>
      <c r="U900" s="16">
        <v>0</v>
      </c>
      <c r="V900" s="16">
        <v>0</v>
      </c>
      <c r="W900" s="16">
        <v>0</v>
      </c>
      <c r="X900" s="16">
        <v>0</v>
      </c>
      <c r="Y900" s="16">
        <v>0</v>
      </c>
      <c r="Z900" s="16">
        <v>0</v>
      </c>
      <c r="AE900" s="103">
        <f t="shared" si="258"/>
        <v>0</v>
      </c>
      <c r="AF900" s="103">
        <f t="shared" si="259"/>
        <v>0</v>
      </c>
      <c r="AG900" s="103">
        <f t="shared" si="260"/>
        <v>0</v>
      </c>
      <c r="AH900" s="103">
        <f t="shared" si="261"/>
        <v>0</v>
      </c>
      <c r="AI900" s="103">
        <f t="shared" si="262"/>
        <v>0</v>
      </c>
      <c r="AJ900" s="103">
        <f t="shared" si="263"/>
        <v>0</v>
      </c>
    </row>
    <row r="901" spans="4:36">
      <c r="D901" s="16" t="s">
        <v>862</v>
      </c>
      <c r="E901" s="16">
        <v>0</v>
      </c>
      <c r="F901" s="16">
        <v>0</v>
      </c>
      <c r="G901" s="16">
        <v>0</v>
      </c>
      <c r="H901" s="16">
        <v>0</v>
      </c>
      <c r="I901" s="16">
        <v>0</v>
      </c>
      <c r="J901" s="16">
        <v>0</v>
      </c>
      <c r="K901" s="16">
        <v>0</v>
      </c>
      <c r="L901" s="16">
        <v>0</v>
      </c>
      <c r="M901" s="16">
        <v>0</v>
      </c>
      <c r="N901" s="16">
        <v>0</v>
      </c>
      <c r="O901" s="16">
        <v>0</v>
      </c>
      <c r="P901" s="16">
        <v>0</v>
      </c>
      <c r="Q901" s="16">
        <v>0</v>
      </c>
      <c r="R901" s="16">
        <v>0</v>
      </c>
      <c r="S901" s="16">
        <v>0</v>
      </c>
      <c r="T901" s="16">
        <v>0</v>
      </c>
      <c r="U901" s="16">
        <v>0</v>
      </c>
      <c r="V901" s="16">
        <v>0</v>
      </c>
      <c r="W901" s="16">
        <v>0</v>
      </c>
      <c r="X901" s="16">
        <v>0</v>
      </c>
      <c r="Y901" s="16">
        <v>0</v>
      </c>
      <c r="Z901" s="16">
        <v>0</v>
      </c>
      <c r="AE901" s="103">
        <f t="shared" si="258"/>
        <v>0</v>
      </c>
      <c r="AF901" s="103">
        <f t="shared" si="259"/>
        <v>0</v>
      </c>
      <c r="AG901" s="103">
        <f t="shared" si="260"/>
        <v>0</v>
      </c>
      <c r="AH901" s="103">
        <f t="shared" si="261"/>
        <v>0</v>
      </c>
      <c r="AI901" s="103">
        <f t="shared" si="262"/>
        <v>0</v>
      </c>
      <c r="AJ901" s="103">
        <f t="shared" si="263"/>
        <v>0</v>
      </c>
    </row>
    <row r="902" spans="4:36">
      <c r="D902" s="16" t="s">
        <v>863</v>
      </c>
      <c r="E902" s="16">
        <v>0</v>
      </c>
      <c r="F902" s="16">
        <v>0</v>
      </c>
      <c r="G902" s="16">
        <v>0</v>
      </c>
      <c r="H902" s="16">
        <v>0</v>
      </c>
      <c r="I902" s="16">
        <v>0</v>
      </c>
      <c r="J902" s="16">
        <v>0</v>
      </c>
      <c r="K902" s="16">
        <v>0</v>
      </c>
      <c r="L902" s="16">
        <v>0</v>
      </c>
      <c r="M902" s="16">
        <v>0</v>
      </c>
      <c r="N902" s="16">
        <v>0</v>
      </c>
      <c r="O902" s="16">
        <v>0</v>
      </c>
      <c r="P902" s="16">
        <v>0</v>
      </c>
      <c r="Q902" s="16">
        <v>0</v>
      </c>
      <c r="R902" s="16">
        <v>0</v>
      </c>
      <c r="S902" s="16">
        <v>0</v>
      </c>
      <c r="T902" s="16">
        <v>0</v>
      </c>
      <c r="U902" s="16">
        <v>0</v>
      </c>
      <c r="V902" s="16">
        <v>0</v>
      </c>
      <c r="W902" s="16">
        <v>0</v>
      </c>
      <c r="X902" s="16">
        <v>0</v>
      </c>
      <c r="Y902" s="16">
        <v>0</v>
      </c>
      <c r="Z902" s="16">
        <v>0</v>
      </c>
      <c r="AE902" s="103">
        <f t="shared" si="258"/>
        <v>0</v>
      </c>
      <c r="AF902" s="103">
        <f t="shared" si="259"/>
        <v>0</v>
      </c>
      <c r="AG902" s="103">
        <f t="shared" si="260"/>
        <v>0</v>
      </c>
      <c r="AH902" s="103">
        <f t="shared" si="261"/>
        <v>0</v>
      </c>
      <c r="AI902" s="103">
        <f t="shared" si="262"/>
        <v>0</v>
      </c>
      <c r="AJ902" s="103">
        <f t="shared" si="263"/>
        <v>0</v>
      </c>
    </row>
    <row r="903" spans="4:36">
      <c r="D903" s="16" t="s">
        <v>864</v>
      </c>
      <c r="E903" s="16">
        <v>747.8845</v>
      </c>
      <c r="F903" s="16">
        <v>686.2458</v>
      </c>
      <c r="G903" s="16">
        <v>686.2458</v>
      </c>
      <c r="H903" s="16">
        <v>0</v>
      </c>
      <c r="I903" s="16">
        <v>0</v>
      </c>
      <c r="J903" s="16">
        <v>0.4694</v>
      </c>
      <c r="K903" s="16">
        <v>0</v>
      </c>
      <c r="L903" s="16">
        <v>0</v>
      </c>
      <c r="M903" s="16">
        <v>0.4694</v>
      </c>
      <c r="N903" s="16">
        <v>53.8903</v>
      </c>
      <c r="O903" s="16">
        <v>53.8903</v>
      </c>
      <c r="P903" s="16">
        <v>0</v>
      </c>
      <c r="Q903" s="16">
        <v>7.279</v>
      </c>
      <c r="R903" s="16">
        <v>0</v>
      </c>
      <c r="S903" s="16">
        <v>0</v>
      </c>
      <c r="T903" s="16">
        <v>0</v>
      </c>
      <c r="U903" s="16">
        <v>0</v>
      </c>
      <c r="V903" s="16">
        <v>0</v>
      </c>
      <c r="W903" s="16">
        <v>0</v>
      </c>
      <c r="X903" s="16">
        <v>0</v>
      </c>
      <c r="Y903" s="16">
        <v>0</v>
      </c>
      <c r="Z903" s="16">
        <v>0</v>
      </c>
      <c r="AE903" s="103">
        <f t="shared" si="258"/>
        <v>-3.19744231092045e-14</v>
      </c>
      <c r="AF903" s="103">
        <f t="shared" si="259"/>
        <v>0</v>
      </c>
      <c r="AG903" s="103">
        <f t="shared" si="260"/>
        <v>0</v>
      </c>
      <c r="AH903" s="103">
        <f t="shared" si="261"/>
        <v>0</v>
      </c>
      <c r="AI903" s="103">
        <f t="shared" si="262"/>
        <v>0</v>
      </c>
      <c r="AJ903" s="103">
        <f t="shared" si="263"/>
        <v>0</v>
      </c>
    </row>
    <row r="904" spans="3:58">
      <c r="C904" s="16" t="s">
        <v>368</v>
      </c>
      <c r="D904" s="16" t="s">
        <v>88</v>
      </c>
      <c r="E904" s="16">
        <v>0</v>
      </c>
      <c r="F904" s="16">
        <v>0</v>
      </c>
      <c r="G904" s="16">
        <v>0</v>
      </c>
      <c r="H904" s="16">
        <v>0</v>
      </c>
      <c r="I904" s="16">
        <v>0</v>
      </c>
      <c r="J904" s="16">
        <v>0</v>
      </c>
      <c r="K904" s="16">
        <v>0</v>
      </c>
      <c r="L904" s="16">
        <v>0</v>
      </c>
      <c r="M904" s="16">
        <v>0</v>
      </c>
      <c r="N904" s="16">
        <v>0</v>
      </c>
      <c r="O904" s="16">
        <v>0</v>
      </c>
      <c r="P904" s="16">
        <v>0</v>
      </c>
      <c r="Q904" s="16">
        <v>0</v>
      </c>
      <c r="R904" s="16">
        <v>0</v>
      </c>
      <c r="S904" s="16">
        <v>0</v>
      </c>
      <c r="T904" s="16">
        <v>0</v>
      </c>
      <c r="U904" s="16">
        <v>0</v>
      </c>
      <c r="V904" s="16">
        <v>0</v>
      </c>
      <c r="W904" s="16">
        <v>0</v>
      </c>
      <c r="X904" s="16">
        <v>0</v>
      </c>
      <c r="Y904" s="16">
        <v>0</v>
      </c>
      <c r="Z904" s="16">
        <v>0</v>
      </c>
      <c r="AE904" s="103">
        <f t="shared" si="258"/>
        <v>0</v>
      </c>
      <c r="AF904" s="103">
        <f t="shared" si="259"/>
        <v>0</v>
      </c>
      <c r="AG904" s="103">
        <f t="shared" si="260"/>
        <v>0</v>
      </c>
      <c r="AH904" s="103">
        <f t="shared" si="261"/>
        <v>0</v>
      </c>
      <c r="AI904" s="103">
        <f t="shared" si="262"/>
        <v>0</v>
      </c>
      <c r="AJ904" s="103">
        <f t="shared" si="263"/>
        <v>0</v>
      </c>
      <c r="AK904" s="16">
        <f t="shared" ref="AK904:BF904" si="269">E904-SUM(E905:E909)</f>
        <v>0</v>
      </c>
      <c r="AL904" s="16">
        <f t="shared" si="269"/>
        <v>0</v>
      </c>
      <c r="AM904" s="16">
        <f t="shared" si="269"/>
        <v>0</v>
      </c>
      <c r="AN904" s="16">
        <f t="shared" si="269"/>
        <v>0</v>
      </c>
      <c r="AO904" s="16">
        <f t="shared" si="269"/>
        <v>0</v>
      </c>
      <c r="AP904" s="16">
        <f t="shared" si="269"/>
        <v>0</v>
      </c>
      <c r="AQ904" s="16">
        <f t="shared" si="269"/>
        <v>0</v>
      </c>
      <c r="AR904" s="16">
        <f t="shared" si="269"/>
        <v>0</v>
      </c>
      <c r="AS904" s="16">
        <f t="shared" si="269"/>
        <v>0</v>
      </c>
      <c r="AT904" s="16">
        <f t="shared" si="269"/>
        <v>0</v>
      </c>
      <c r="AU904" s="16">
        <f t="shared" si="269"/>
        <v>0</v>
      </c>
      <c r="AV904" s="16">
        <f t="shared" si="269"/>
        <v>0</v>
      </c>
      <c r="AW904" s="16">
        <f t="shared" si="269"/>
        <v>0</v>
      </c>
      <c r="AX904" s="16">
        <f t="shared" si="269"/>
        <v>0</v>
      </c>
      <c r="AY904" s="16">
        <f t="shared" si="269"/>
        <v>0</v>
      </c>
      <c r="AZ904" s="16">
        <f t="shared" si="269"/>
        <v>0</v>
      </c>
      <c r="BA904" s="16">
        <f t="shared" si="269"/>
        <v>0</v>
      </c>
      <c r="BB904" s="16">
        <f t="shared" si="269"/>
        <v>0</v>
      </c>
      <c r="BC904" s="16">
        <f t="shared" si="269"/>
        <v>0</v>
      </c>
      <c r="BD904" s="16">
        <f t="shared" si="269"/>
        <v>0</v>
      </c>
      <c r="BE904" s="16">
        <f t="shared" si="269"/>
        <v>0</v>
      </c>
      <c r="BF904" s="16">
        <f t="shared" si="269"/>
        <v>0</v>
      </c>
    </row>
    <row r="905" spans="4:36">
      <c r="D905" s="16" t="s">
        <v>860</v>
      </c>
      <c r="E905" s="16">
        <v>0</v>
      </c>
      <c r="F905" s="16">
        <v>0</v>
      </c>
      <c r="G905" s="16">
        <v>0</v>
      </c>
      <c r="H905" s="16">
        <v>0</v>
      </c>
      <c r="I905" s="16">
        <v>0</v>
      </c>
      <c r="J905" s="16">
        <v>0</v>
      </c>
      <c r="K905" s="16">
        <v>0</v>
      </c>
      <c r="L905" s="16">
        <v>0</v>
      </c>
      <c r="M905" s="16">
        <v>0</v>
      </c>
      <c r="N905" s="16">
        <v>0</v>
      </c>
      <c r="O905" s="16">
        <v>0</v>
      </c>
      <c r="P905" s="16">
        <v>0</v>
      </c>
      <c r="Q905" s="16">
        <v>0</v>
      </c>
      <c r="R905" s="16">
        <v>0</v>
      </c>
      <c r="S905" s="16">
        <v>0</v>
      </c>
      <c r="T905" s="16">
        <v>0</v>
      </c>
      <c r="U905" s="16">
        <v>0</v>
      </c>
      <c r="V905" s="16">
        <v>0</v>
      </c>
      <c r="W905" s="16">
        <v>0</v>
      </c>
      <c r="X905" s="16">
        <v>0</v>
      </c>
      <c r="Y905" s="16">
        <v>0</v>
      </c>
      <c r="Z905" s="16">
        <v>0</v>
      </c>
      <c r="AE905" s="103">
        <f t="shared" si="258"/>
        <v>0</v>
      </c>
      <c r="AF905" s="103">
        <f t="shared" si="259"/>
        <v>0</v>
      </c>
      <c r="AG905" s="103">
        <f t="shared" si="260"/>
        <v>0</v>
      </c>
      <c r="AH905" s="103">
        <f t="shared" si="261"/>
        <v>0</v>
      </c>
      <c r="AI905" s="103">
        <f t="shared" si="262"/>
        <v>0</v>
      </c>
      <c r="AJ905" s="103">
        <f t="shared" si="263"/>
        <v>0</v>
      </c>
    </row>
    <row r="906" spans="4:36">
      <c r="D906" s="16" t="s">
        <v>861</v>
      </c>
      <c r="E906" s="16">
        <v>0</v>
      </c>
      <c r="F906" s="16">
        <v>0</v>
      </c>
      <c r="G906" s="16">
        <v>0</v>
      </c>
      <c r="H906" s="16">
        <v>0</v>
      </c>
      <c r="I906" s="16">
        <v>0</v>
      </c>
      <c r="J906" s="16">
        <v>0</v>
      </c>
      <c r="K906" s="16">
        <v>0</v>
      </c>
      <c r="L906" s="16">
        <v>0</v>
      </c>
      <c r="M906" s="16">
        <v>0</v>
      </c>
      <c r="N906" s="16">
        <v>0</v>
      </c>
      <c r="O906" s="16">
        <v>0</v>
      </c>
      <c r="P906" s="16">
        <v>0</v>
      </c>
      <c r="Q906" s="16">
        <v>0</v>
      </c>
      <c r="R906" s="16">
        <v>0</v>
      </c>
      <c r="S906" s="16">
        <v>0</v>
      </c>
      <c r="T906" s="16">
        <v>0</v>
      </c>
      <c r="U906" s="16">
        <v>0</v>
      </c>
      <c r="V906" s="16">
        <v>0</v>
      </c>
      <c r="W906" s="16">
        <v>0</v>
      </c>
      <c r="X906" s="16">
        <v>0</v>
      </c>
      <c r="Y906" s="16">
        <v>0</v>
      </c>
      <c r="Z906" s="16">
        <v>0</v>
      </c>
      <c r="AE906" s="103">
        <f t="shared" si="258"/>
        <v>0</v>
      </c>
      <c r="AF906" s="103">
        <f t="shared" si="259"/>
        <v>0</v>
      </c>
      <c r="AG906" s="103">
        <f t="shared" si="260"/>
        <v>0</v>
      </c>
      <c r="AH906" s="103">
        <f t="shared" si="261"/>
        <v>0</v>
      </c>
      <c r="AI906" s="103">
        <f t="shared" si="262"/>
        <v>0</v>
      </c>
      <c r="AJ906" s="103">
        <f t="shared" si="263"/>
        <v>0</v>
      </c>
    </row>
    <row r="907" spans="4:36">
      <c r="D907" s="16" t="s">
        <v>862</v>
      </c>
      <c r="E907" s="16">
        <v>0</v>
      </c>
      <c r="F907" s="16">
        <v>0</v>
      </c>
      <c r="G907" s="16">
        <v>0</v>
      </c>
      <c r="H907" s="16">
        <v>0</v>
      </c>
      <c r="I907" s="16">
        <v>0</v>
      </c>
      <c r="J907" s="16">
        <v>0</v>
      </c>
      <c r="K907" s="16">
        <v>0</v>
      </c>
      <c r="L907" s="16">
        <v>0</v>
      </c>
      <c r="M907" s="16">
        <v>0</v>
      </c>
      <c r="N907" s="16">
        <v>0</v>
      </c>
      <c r="O907" s="16">
        <v>0</v>
      </c>
      <c r="P907" s="16">
        <v>0</v>
      </c>
      <c r="Q907" s="16">
        <v>0</v>
      </c>
      <c r="R907" s="16">
        <v>0</v>
      </c>
      <c r="S907" s="16">
        <v>0</v>
      </c>
      <c r="T907" s="16">
        <v>0</v>
      </c>
      <c r="U907" s="16">
        <v>0</v>
      </c>
      <c r="V907" s="16">
        <v>0</v>
      </c>
      <c r="W907" s="16">
        <v>0</v>
      </c>
      <c r="X907" s="16">
        <v>0</v>
      </c>
      <c r="Y907" s="16">
        <v>0</v>
      </c>
      <c r="Z907" s="16">
        <v>0</v>
      </c>
      <c r="AE907" s="103">
        <f t="shared" si="258"/>
        <v>0</v>
      </c>
      <c r="AF907" s="103">
        <f t="shared" si="259"/>
        <v>0</v>
      </c>
      <c r="AG907" s="103">
        <f t="shared" si="260"/>
        <v>0</v>
      </c>
      <c r="AH907" s="103">
        <f t="shared" si="261"/>
        <v>0</v>
      </c>
      <c r="AI907" s="103">
        <f t="shared" si="262"/>
        <v>0</v>
      </c>
      <c r="AJ907" s="103">
        <f t="shared" si="263"/>
        <v>0</v>
      </c>
    </row>
    <row r="908" spans="4:36">
      <c r="D908" s="16" t="s">
        <v>863</v>
      </c>
      <c r="E908" s="16">
        <v>0</v>
      </c>
      <c r="F908" s="16">
        <v>0</v>
      </c>
      <c r="G908" s="16">
        <v>0</v>
      </c>
      <c r="H908" s="16">
        <v>0</v>
      </c>
      <c r="I908" s="16">
        <v>0</v>
      </c>
      <c r="J908" s="16">
        <v>0</v>
      </c>
      <c r="K908" s="16">
        <v>0</v>
      </c>
      <c r="L908" s="16">
        <v>0</v>
      </c>
      <c r="M908" s="16">
        <v>0</v>
      </c>
      <c r="N908" s="16">
        <v>0</v>
      </c>
      <c r="O908" s="16">
        <v>0</v>
      </c>
      <c r="P908" s="16">
        <v>0</v>
      </c>
      <c r="Q908" s="16">
        <v>0</v>
      </c>
      <c r="R908" s="16">
        <v>0</v>
      </c>
      <c r="S908" s="16">
        <v>0</v>
      </c>
      <c r="T908" s="16">
        <v>0</v>
      </c>
      <c r="U908" s="16">
        <v>0</v>
      </c>
      <c r="V908" s="16">
        <v>0</v>
      </c>
      <c r="W908" s="16">
        <v>0</v>
      </c>
      <c r="X908" s="16">
        <v>0</v>
      </c>
      <c r="Y908" s="16">
        <v>0</v>
      </c>
      <c r="Z908" s="16">
        <v>0</v>
      </c>
      <c r="AE908" s="103">
        <f t="shared" si="258"/>
        <v>0</v>
      </c>
      <c r="AF908" s="103">
        <f t="shared" si="259"/>
        <v>0</v>
      </c>
      <c r="AG908" s="103">
        <f t="shared" si="260"/>
        <v>0</v>
      </c>
      <c r="AH908" s="103">
        <f t="shared" si="261"/>
        <v>0</v>
      </c>
      <c r="AI908" s="103">
        <f t="shared" si="262"/>
        <v>0</v>
      </c>
      <c r="AJ908" s="103">
        <f t="shared" si="263"/>
        <v>0</v>
      </c>
    </row>
    <row r="909" spans="4:36">
      <c r="D909" s="16" t="s">
        <v>864</v>
      </c>
      <c r="E909" s="16">
        <v>0</v>
      </c>
      <c r="F909" s="16">
        <v>0</v>
      </c>
      <c r="G909" s="16">
        <v>0</v>
      </c>
      <c r="H909" s="16">
        <v>0</v>
      </c>
      <c r="I909" s="16">
        <v>0</v>
      </c>
      <c r="J909" s="16">
        <v>0</v>
      </c>
      <c r="K909" s="16">
        <v>0</v>
      </c>
      <c r="L909" s="16">
        <v>0</v>
      </c>
      <c r="M909" s="16">
        <v>0</v>
      </c>
      <c r="N909" s="16">
        <v>0</v>
      </c>
      <c r="O909" s="16">
        <v>0</v>
      </c>
      <c r="P909" s="16">
        <v>0</v>
      </c>
      <c r="Q909" s="16">
        <v>0</v>
      </c>
      <c r="R909" s="16">
        <v>0</v>
      </c>
      <c r="S909" s="16">
        <v>0</v>
      </c>
      <c r="T909" s="16">
        <v>0</v>
      </c>
      <c r="U909" s="16">
        <v>0</v>
      </c>
      <c r="V909" s="16">
        <v>0</v>
      </c>
      <c r="W909" s="16">
        <v>0</v>
      </c>
      <c r="X909" s="16">
        <v>0</v>
      </c>
      <c r="Y909" s="16">
        <v>0</v>
      </c>
      <c r="Z909" s="16">
        <v>0</v>
      </c>
      <c r="AE909" s="103">
        <f t="shared" si="258"/>
        <v>0</v>
      </c>
      <c r="AF909" s="103">
        <f t="shared" si="259"/>
        <v>0</v>
      </c>
      <c r="AG909" s="103">
        <f t="shared" si="260"/>
        <v>0</v>
      </c>
      <c r="AH909" s="103">
        <f t="shared" si="261"/>
        <v>0</v>
      </c>
      <c r="AI909" s="103">
        <f t="shared" si="262"/>
        <v>0</v>
      </c>
      <c r="AJ909" s="103">
        <f t="shared" si="263"/>
        <v>0</v>
      </c>
    </row>
    <row r="910" spans="1:80">
      <c r="A910" s="16" t="s">
        <v>892</v>
      </c>
      <c r="B910" s="16">
        <v>27065.2059</v>
      </c>
      <c r="C910" s="16" t="s">
        <v>88</v>
      </c>
      <c r="D910" s="16" t="s">
        <v>88</v>
      </c>
      <c r="E910" s="16">
        <v>2626.5122</v>
      </c>
      <c r="F910" s="16">
        <v>2097.3949</v>
      </c>
      <c r="G910" s="16">
        <v>2097.3949</v>
      </c>
      <c r="H910" s="16">
        <v>0</v>
      </c>
      <c r="I910" s="16">
        <v>0</v>
      </c>
      <c r="J910" s="16">
        <v>48.8165</v>
      </c>
      <c r="K910" s="16">
        <v>0</v>
      </c>
      <c r="L910" s="16">
        <v>0</v>
      </c>
      <c r="M910" s="16">
        <v>48.8165</v>
      </c>
      <c r="N910" s="16">
        <v>425.2052</v>
      </c>
      <c r="O910" s="16">
        <v>425.2052</v>
      </c>
      <c r="P910" s="16">
        <v>0</v>
      </c>
      <c r="Q910" s="16">
        <v>44.0271</v>
      </c>
      <c r="R910" s="16">
        <v>5.287</v>
      </c>
      <c r="S910" s="16">
        <v>0</v>
      </c>
      <c r="T910" s="16">
        <v>0</v>
      </c>
      <c r="U910" s="16">
        <v>5.287</v>
      </c>
      <c r="V910" s="16">
        <v>5.7815</v>
      </c>
      <c r="W910" s="16">
        <v>0</v>
      </c>
      <c r="X910" s="16">
        <v>5.7815</v>
      </c>
      <c r="Y910" s="16">
        <v>0</v>
      </c>
      <c r="Z910" s="16">
        <v>0</v>
      </c>
      <c r="AB910" s="101">
        <f>(F910+K910+L910)/B910</f>
        <v>0.077494141657352</v>
      </c>
      <c r="AE910" s="103">
        <f t="shared" si="258"/>
        <v>3.33955085807247e-13</v>
      </c>
      <c r="AF910" s="103">
        <f t="shared" si="259"/>
        <v>0</v>
      </c>
      <c r="AG910" s="103">
        <f t="shared" si="260"/>
        <v>0</v>
      </c>
      <c r="AH910" s="103">
        <f t="shared" si="261"/>
        <v>0</v>
      </c>
      <c r="AI910" s="103">
        <f t="shared" si="262"/>
        <v>0</v>
      </c>
      <c r="AJ910" s="103">
        <f t="shared" si="263"/>
        <v>0</v>
      </c>
      <c r="AK910" s="16">
        <f t="shared" ref="AK910:BF910" si="270">E910-SUM(E911:E915)</f>
        <v>0</v>
      </c>
      <c r="AL910" s="16">
        <f t="shared" si="270"/>
        <v>0</v>
      </c>
      <c r="AM910" s="16">
        <f t="shared" si="270"/>
        <v>0</v>
      </c>
      <c r="AN910" s="16">
        <f t="shared" si="270"/>
        <v>0</v>
      </c>
      <c r="AO910" s="16">
        <f t="shared" si="270"/>
        <v>0</v>
      </c>
      <c r="AP910" s="16">
        <f t="shared" si="270"/>
        <v>0</v>
      </c>
      <c r="AQ910" s="16">
        <f t="shared" si="270"/>
        <v>0</v>
      </c>
      <c r="AR910" s="16">
        <f t="shared" si="270"/>
        <v>0</v>
      </c>
      <c r="AS910" s="16">
        <f t="shared" si="270"/>
        <v>0</v>
      </c>
      <c r="AT910" s="16">
        <f t="shared" si="270"/>
        <v>0</v>
      </c>
      <c r="AU910" s="16">
        <f t="shared" si="270"/>
        <v>0</v>
      </c>
      <c r="AV910" s="16">
        <f t="shared" si="270"/>
        <v>0</v>
      </c>
      <c r="AW910" s="16">
        <f t="shared" si="270"/>
        <v>0</v>
      </c>
      <c r="AX910" s="16">
        <f t="shared" si="270"/>
        <v>0</v>
      </c>
      <c r="AY910" s="16">
        <f t="shared" si="270"/>
        <v>0</v>
      </c>
      <c r="AZ910" s="16">
        <f t="shared" si="270"/>
        <v>0</v>
      </c>
      <c r="BA910" s="16">
        <f t="shared" si="270"/>
        <v>0</v>
      </c>
      <c r="BB910" s="16">
        <f t="shared" si="270"/>
        <v>0</v>
      </c>
      <c r="BC910" s="16">
        <f t="shared" si="270"/>
        <v>0</v>
      </c>
      <c r="BD910" s="16">
        <f t="shared" si="270"/>
        <v>0</v>
      </c>
      <c r="BE910" s="16">
        <f t="shared" si="270"/>
        <v>0</v>
      </c>
      <c r="BF910" s="16">
        <f t="shared" si="270"/>
        <v>0</v>
      </c>
      <c r="BG910" s="104">
        <f t="shared" ref="BG910:CB910" si="271">E910-E916-E922-E928-E934</f>
        <v>0</v>
      </c>
      <c r="BH910" s="104">
        <f t="shared" si="271"/>
        <v>0</v>
      </c>
      <c r="BI910" s="104">
        <f t="shared" si="271"/>
        <v>0</v>
      </c>
      <c r="BJ910" s="104">
        <f t="shared" si="271"/>
        <v>0</v>
      </c>
      <c r="BK910" s="104">
        <f t="shared" si="271"/>
        <v>0</v>
      </c>
      <c r="BL910" s="104">
        <f t="shared" si="271"/>
        <v>0</v>
      </c>
      <c r="BM910" s="104">
        <f t="shared" si="271"/>
        <v>0</v>
      </c>
      <c r="BN910" s="104">
        <f t="shared" si="271"/>
        <v>0</v>
      </c>
      <c r="BO910" s="104">
        <f t="shared" si="271"/>
        <v>0</v>
      </c>
      <c r="BP910" s="104">
        <f t="shared" si="271"/>
        <v>0</v>
      </c>
      <c r="BQ910" s="104">
        <f t="shared" si="271"/>
        <v>0</v>
      </c>
      <c r="BR910" s="104">
        <f t="shared" si="271"/>
        <v>0</v>
      </c>
      <c r="BS910" s="104">
        <f t="shared" si="271"/>
        <v>0</v>
      </c>
      <c r="BT910" s="104">
        <f t="shared" si="271"/>
        <v>0</v>
      </c>
      <c r="BU910" s="104">
        <f t="shared" si="271"/>
        <v>0</v>
      </c>
      <c r="BV910" s="104">
        <f t="shared" si="271"/>
        <v>0</v>
      </c>
      <c r="BW910" s="104">
        <f t="shared" si="271"/>
        <v>0</v>
      </c>
      <c r="BX910" s="104">
        <f t="shared" si="271"/>
        <v>0</v>
      </c>
      <c r="BY910" s="104">
        <f t="shared" si="271"/>
        <v>0</v>
      </c>
      <c r="BZ910" s="104">
        <f t="shared" si="271"/>
        <v>0</v>
      </c>
      <c r="CA910" s="104">
        <f t="shared" si="271"/>
        <v>0</v>
      </c>
      <c r="CB910" s="104">
        <f t="shared" si="271"/>
        <v>0</v>
      </c>
    </row>
    <row r="911" spans="4:36">
      <c r="D911" s="16" t="s">
        <v>860</v>
      </c>
      <c r="E911" s="16">
        <v>0</v>
      </c>
      <c r="F911" s="16">
        <v>0</v>
      </c>
      <c r="G911" s="16">
        <v>0</v>
      </c>
      <c r="H911" s="16">
        <v>0</v>
      </c>
      <c r="I911" s="16">
        <v>0</v>
      </c>
      <c r="J911" s="16">
        <v>0</v>
      </c>
      <c r="K911" s="16">
        <v>0</v>
      </c>
      <c r="L911" s="16">
        <v>0</v>
      </c>
      <c r="M911" s="16">
        <v>0</v>
      </c>
      <c r="N911" s="16">
        <v>0</v>
      </c>
      <c r="O911" s="16">
        <v>0</v>
      </c>
      <c r="P911" s="16">
        <v>0</v>
      </c>
      <c r="Q911" s="16">
        <v>0</v>
      </c>
      <c r="R911" s="16">
        <v>0</v>
      </c>
      <c r="S911" s="16">
        <v>0</v>
      </c>
      <c r="T911" s="16">
        <v>0</v>
      </c>
      <c r="U911" s="16">
        <v>0</v>
      </c>
      <c r="V911" s="16">
        <v>0</v>
      </c>
      <c r="W911" s="16">
        <v>0</v>
      </c>
      <c r="X911" s="16">
        <v>0</v>
      </c>
      <c r="Y911" s="16">
        <v>0</v>
      </c>
      <c r="Z911" s="16">
        <v>0</v>
      </c>
      <c r="AE911" s="103">
        <f t="shared" si="258"/>
        <v>0</v>
      </c>
      <c r="AF911" s="103">
        <f t="shared" si="259"/>
        <v>0</v>
      </c>
      <c r="AG911" s="103">
        <f t="shared" si="260"/>
        <v>0</v>
      </c>
      <c r="AH911" s="103">
        <f t="shared" si="261"/>
        <v>0</v>
      </c>
      <c r="AI911" s="103">
        <f t="shared" si="262"/>
        <v>0</v>
      </c>
      <c r="AJ911" s="103">
        <f t="shared" si="263"/>
        <v>0</v>
      </c>
    </row>
    <row r="912" spans="4:36">
      <c r="D912" s="16" t="s">
        <v>861</v>
      </c>
      <c r="E912" s="16">
        <v>0</v>
      </c>
      <c r="F912" s="16">
        <v>0</v>
      </c>
      <c r="G912" s="16">
        <v>0</v>
      </c>
      <c r="H912" s="16">
        <v>0</v>
      </c>
      <c r="I912" s="16">
        <v>0</v>
      </c>
      <c r="J912" s="16">
        <v>0</v>
      </c>
      <c r="K912" s="16">
        <v>0</v>
      </c>
      <c r="L912" s="16">
        <v>0</v>
      </c>
      <c r="M912" s="16">
        <v>0</v>
      </c>
      <c r="N912" s="16">
        <v>0</v>
      </c>
      <c r="O912" s="16">
        <v>0</v>
      </c>
      <c r="P912" s="16">
        <v>0</v>
      </c>
      <c r="Q912" s="16">
        <v>0</v>
      </c>
      <c r="R912" s="16">
        <v>0</v>
      </c>
      <c r="S912" s="16">
        <v>0</v>
      </c>
      <c r="T912" s="16">
        <v>0</v>
      </c>
      <c r="U912" s="16">
        <v>0</v>
      </c>
      <c r="V912" s="16">
        <v>0</v>
      </c>
      <c r="W912" s="16">
        <v>0</v>
      </c>
      <c r="X912" s="16">
        <v>0</v>
      </c>
      <c r="Y912" s="16">
        <v>0</v>
      </c>
      <c r="Z912" s="16">
        <v>0</v>
      </c>
      <c r="AE912" s="103">
        <f t="shared" si="258"/>
        <v>0</v>
      </c>
      <c r="AF912" s="103">
        <f t="shared" si="259"/>
        <v>0</v>
      </c>
      <c r="AG912" s="103">
        <f t="shared" si="260"/>
        <v>0</v>
      </c>
      <c r="AH912" s="103">
        <f t="shared" si="261"/>
        <v>0</v>
      </c>
      <c r="AI912" s="103">
        <f t="shared" si="262"/>
        <v>0</v>
      </c>
      <c r="AJ912" s="103">
        <f t="shared" si="263"/>
        <v>0</v>
      </c>
    </row>
    <row r="913" spans="4:36">
      <c r="D913" s="16" t="s">
        <v>862</v>
      </c>
      <c r="E913" s="16">
        <v>0</v>
      </c>
      <c r="F913" s="16">
        <v>0</v>
      </c>
      <c r="G913" s="16">
        <v>0</v>
      </c>
      <c r="H913" s="16">
        <v>0</v>
      </c>
      <c r="I913" s="16">
        <v>0</v>
      </c>
      <c r="J913" s="16">
        <v>0</v>
      </c>
      <c r="K913" s="16">
        <v>0</v>
      </c>
      <c r="L913" s="16">
        <v>0</v>
      </c>
      <c r="M913" s="16">
        <v>0</v>
      </c>
      <c r="N913" s="16">
        <v>0</v>
      </c>
      <c r="O913" s="16">
        <v>0</v>
      </c>
      <c r="P913" s="16">
        <v>0</v>
      </c>
      <c r="Q913" s="16">
        <v>0</v>
      </c>
      <c r="R913" s="16">
        <v>0</v>
      </c>
      <c r="S913" s="16">
        <v>0</v>
      </c>
      <c r="T913" s="16">
        <v>0</v>
      </c>
      <c r="U913" s="16">
        <v>0</v>
      </c>
      <c r="V913" s="16">
        <v>0</v>
      </c>
      <c r="W913" s="16">
        <v>0</v>
      </c>
      <c r="X913" s="16">
        <v>0</v>
      </c>
      <c r="Y913" s="16">
        <v>0</v>
      </c>
      <c r="Z913" s="16">
        <v>0</v>
      </c>
      <c r="AE913" s="103">
        <f t="shared" si="258"/>
        <v>0</v>
      </c>
      <c r="AF913" s="103">
        <f t="shared" si="259"/>
        <v>0</v>
      </c>
      <c r="AG913" s="103">
        <f t="shared" si="260"/>
        <v>0</v>
      </c>
      <c r="AH913" s="103">
        <f t="shared" si="261"/>
        <v>0</v>
      </c>
      <c r="AI913" s="103">
        <f t="shared" si="262"/>
        <v>0</v>
      </c>
      <c r="AJ913" s="103">
        <f t="shared" si="263"/>
        <v>0</v>
      </c>
    </row>
    <row r="914" spans="4:36">
      <c r="D914" s="16" t="s">
        <v>863</v>
      </c>
      <c r="E914" s="16">
        <v>0</v>
      </c>
      <c r="F914" s="16">
        <v>0</v>
      </c>
      <c r="G914" s="16">
        <v>0</v>
      </c>
      <c r="H914" s="16">
        <v>0</v>
      </c>
      <c r="I914" s="16">
        <v>0</v>
      </c>
      <c r="J914" s="16">
        <v>0</v>
      </c>
      <c r="K914" s="16">
        <v>0</v>
      </c>
      <c r="L914" s="16">
        <v>0</v>
      </c>
      <c r="M914" s="16">
        <v>0</v>
      </c>
      <c r="N914" s="16">
        <v>0</v>
      </c>
      <c r="O914" s="16">
        <v>0</v>
      </c>
      <c r="P914" s="16">
        <v>0</v>
      </c>
      <c r="Q914" s="16">
        <v>0</v>
      </c>
      <c r="R914" s="16">
        <v>0</v>
      </c>
      <c r="S914" s="16">
        <v>0</v>
      </c>
      <c r="T914" s="16">
        <v>0</v>
      </c>
      <c r="U914" s="16">
        <v>0</v>
      </c>
      <c r="V914" s="16">
        <v>0</v>
      </c>
      <c r="W914" s="16">
        <v>0</v>
      </c>
      <c r="X914" s="16">
        <v>0</v>
      </c>
      <c r="Y914" s="16">
        <v>0</v>
      </c>
      <c r="Z914" s="16">
        <v>0</v>
      </c>
      <c r="AE914" s="103">
        <f t="shared" si="258"/>
        <v>0</v>
      </c>
      <c r="AF914" s="103">
        <f t="shared" si="259"/>
        <v>0</v>
      </c>
      <c r="AG914" s="103">
        <f t="shared" si="260"/>
        <v>0</v>
      </c>
      <c r="AH914" s="103">
        <f t="shared" si="261"/>
        <v>0</v>
      </c>
      <c r="AI914" s="103">
        <f t="shared" si="262"/>
        <v>0</v>
      </c>
      <c r="AJ914" s="103">
        <f t="shared" si="263"/>
        <v>0</v>
      </c>
    </row>
    <row r="915" spans="4:36">
      <c r="D915" s="16" t="s">
        <v>864</v>
      </c>
      <c r="E915" s="16">
        <v>2626.5122</v>
      </c>
      <c r="F915" s="16">
        <v>2097.3949</v>
      </c>
      <c r="G915" s="16">
        <v>2097.3949</v>
      </c>
      <c r="H915" s="16">
        <v>0</v>
      </c>
      <c r="I915" s="16">
        <v>0</v>
      </c>
      <c r="J915" s="16">
        <v>48.8165</v>
      </c>
      <c r="K915" s="16">
        <v>0</v>
      </c>
      <c r="L915" s="16">
        <v>0</v>
      </c>
      <c r="M915" s="16">
        <v>48.8165</v>
      </c>
      <c r="N915" s="16">
        <v>425.2052</v>
      </c>
      <c r="O915" s="16">
        <v>425.2052</v>
      </c>
      <c r="P915" s="16">
        <v>0</v>
      </c>
      <c r="Q915" s="16">
        <v>44.0271</v>
      </c>
      <c r="R915" s="16">
        <v>5.287</v>
      </c>
      <c r="S915" s="16">
        <v>0</v>
      </c>
      <c r="T915" s="16">
        <v>0</v>
      </c>
      <c r="U915" s="16">
        <v>5.287</v>
      </c>
      <c r="V915" s="16">
        <v>5.7815</v>
      </c>
      <c r="W915" s="16">
        <v>0</v>
      </c>
      <c r="X915" s="16">
        <v>5.7815</v>
      </c>
      <c r="Y915" s="16">
        <v>0</v>
      </c>
      <c r="Z915" s="16">
        <v>0</v>
      </c>
      <c r="AE915" s="103">
        <f t="shared" si="258"/>
        <v>3.33955085807247e-13</v>
      </c>
      <c r="AF915" s="103">
        <f t="shared" si="259"/>
        <v>0</v>
      </c>
      <c r="AG915" s="103">
        <f t="shared" si="260"/>
        <v>0</v>
      </c>
      <c r="AH915" s="103">
        <f t="shared" si="261"/>
        <v>0</v>
      </c>
      <c r="AI915" s="103">
        <f t="shared" si="262"/>
        <v>0</v>
      </c>
      <c r="AJ915" s="103">
        <f t="shared" si="263"/>
        <v>0</v>
      </c>
    </row>
    <row r="916" spans="3:58">
      <c r="C916" s="16" t="s">
        <v>865</v>
      </c>
      <c r="D916" s="16" t="s">
        <v>88</v>
      </c>
      <c r="E916" s="16">
        <v>0</v>
      </c>
      <c r="F916" s="16">
        <v>0</v>
      </c>
      <c r="G916" s="16">
        <v>0</v>
      </c>
      <c r="H916" s="16">
        <v>0</v>
      </c>
      <c r="I916" s="16">
        <v>0</v>
      </c>
      <c r="J916" s="16">
        <v>0</v>
      </c>
      <c r="K916" s="16">
        <v>0</v>
      </c>
      <c r="L916" s="16">
        <v>0</v>
      </c>
      <c r="M916" s="16">
        <v>0</v>
      </c>
      <c r="N916" s="16">
        <v>0</v>
      </c>
      <c r="O916" s="16">
        <v>0</v>
      </c>
      <c r="P916" s="16">
        <v>0</v>
      </c>
      <c r="Q916" s="16">
        <v>0</v>
      </c>
      <c r="R916" s="16">
        <v>0</v>
      </c>
      <c r="S916" s="16">
        <v>0</v>
      </c>
      <c r="T916" s="16">
        <v>0</v>
      </c>
      <c r="U916" s="16">
        <v>0</v>
      </c>
      <c r="V916" s="16">
        <v>0</v>
      </c>
      <c r="W916" s="16">
        <v>0</v>
      </c>
      <c r="X916" s="16">
        <v>0</v>
      </c>
      <c r="Y916" s="16">
        <v>0</v>
      </c>
      <c r="Z916" s="16">
        <v>0</v>
      </c>
      <c r="AE916" s="103">
        <f t="shared" si="258"/>
        <v>0</v>
      </c>
      <c r="AF916" s="103">
        <f t="shared" si="259"/>
        <v>0</v>
      </c>
      <c r="AG916" s="103">
        <f t="shared" si="260"/>
        <v>0</v>
      </c>
      <c r="AH916" s="103">
        <f t="shared" si="261"/>
        <v>0</v>
      </c>
      <c r="AI916" s="103">
        <f t="shared" si="262"/>
        <v>0</v>
      </c>
      <c r="AJ916" s="103">
        <f t="shared" si="263"/>
        <v>0</v>
      </c>
      <c r="AK916" s="16">
        <f t="shared" ref="AK916:BF916" si="272">E916-SUM(E917:E921)</f>
        <v>0</v>
      </c>
      <c r="AL916" s="16">
        <f t="shared" si="272"/>
        <v>0</v>
      </c>
      <c r="AM916" s="16">
        <f t="shared" si="272"/>
        <v>0</v>
      </c>
      <c r="AN916" s="16">
        <f t="shared" si="272"/>
        <v>0</v>
      </c>
      <c r="AO916" s="16">
        <f t="shared" si="272"/>
        <v>0</v>
      </c>
      <c r="AP916" s="16">
        <f t="shared" si="272"/>
        <v>0</v>
      </c>
      <c r="AQ916" s="16">
        <f t="shared" si="272"/>
        <v>0</v>
      </c>
      <c r="AR916" s="16">
        <f t="shared" si="272"/>
        <v>0</v>
      </c>
      <c r="AS916" s="16">
        <f t="shared" si="272"/>
        <v>0</v>
      </c>
      <c r="AT916" s="16">
        <f t="shared" si="272"/>
        <v>0</v>
      </c>
      <c r="AU916" s="16">
        <f t="shared" si="272"/>
        <v>0</v>
      </c>
      <c r="AV916" s="16">
        <f t="shared" si="272"/>
        <v>0</v>
      </c>
      <c r="AW916" s="16">
        <f t="shared" si="272"/>
        <v>0</v>
      </c>
      <c r="AX916" s="16">
        <f t="shared" si="272"/>
        <v>0</v>
      </c>
      <c r="AY916" s="16">
        <f t="shared" si="272"/>
        <v>0</v>
      </c>
      <c r="AZ916" s="16">
        <f t="shared" si="272"/>
        <v>0</v>
      </c>
      <c r="BA916" s="16">
        <f t="shared" si="272"/>
        <v>0</v>
      </c>
      <c r="BB916" s="16">
        <f t="shared" si="272"/>
        <v>0</v>
      </c>
      <c r="BC916" s="16">
        <f t="shared" si="272"/>
        <v>0</v>
      </c>
      <c r="BD916" s="16">
        <f t="shared" si="272"/>
        <v>0</v>
      </c>
      <c r="BE916" s="16">
        <f t="shared" si="272"/>
        <v>0</v>
      </c>
      <c r="BF916" s="16">
        <f t="shared" si="272"/>
        <v>0</v>
      </c>
    </row>
    <row r="917" spans="4:36">
      <c r="D917" s="16" t="s">
        <v>860</v>
      </c>
      <c r="E917" s="16">
        <v>0</v>
      </c>
      <c r="F917" s="16">
        <v>0</v>
      </c>
      <c r="G917" s="16">
        <v>0</v>
      </c>
      <c r="H917" s="16">
        <v>0</v>
      </c>
      <c r="I917" s="16">
        <v>0</v>
      </c>
      <c r="J917" s="16">
        <v>0</v>
      </c>
      <c r="K917" s="16">
        <v>0</v>
      </c>
      <c r="L917" s="16">
        <v>0</v>
      </c>
      <c r="M917" s="16">
        <v>0</v>
      </c>
      <c r="N917" s="16">
        <v>0</v>
      </c>
      <c r="O917" s="16">
        <v>0</v>
      </c>
      <c r="P917" s="16">
        <v>0</v>
      </c>
      <c r="Q917" s="16">
        <v>0</v>
      </c>
      <c r="R917" s="16">
        <v>0</v>
      </c>
      <c r="S917" s="16">
        <v>0</v>
      </c>
      <c r="T917" s="16">
        <v>0</v>
      </c>
      <c r="U917" s="16">
        <v>0</v>
      </c>
      <c r="V917" s="16">
        <v>0</v>
      </c>
      <c r="W917" s="16">
        <v>0</v>
      </c>
      <c r="X917" s="16">
        <v>0</v>
      </c>
      <c r="Y917" s="16">
        <v>0</v>
      </c>
      <c r="Z917" s="16">
        <v>0</v>
      </c>
      <c r="AE917" s="103">
        <f t="shared" si="258"/>
        <v>0</v>
      </c>
      <c r="AF917" s="103">
        <f t="shared" si="259"/>
        <v>0</v>
      </c>
      <c r="AG917" s="103">
        <f t="shared" si="260"/>
        <v>0</v>
      </c>
      <c r="AH917" s="103">
        <f t="shared" si="261"/>
        <v>0</v>
      </c>
      <c r="AI917" s="103">
        <f t="shared" si="262"/>
        <v>0</v>
      </c>
      <c r="AJ917" s="103">
        <f t="shared" si="263"/>
        <v>0</v>
      </c>
    </row>
    <row r="918" spans="4:36">
      <c r="D918" s="16" t="s">
        <v>861</v>
      </c>
      <c r="E918" s="16">
        <v>0</v>
      </c>
      <c r="F918" s="16">
        <v>0</v>
      </c>
      <c r="G918" s="16">
        <v>0</v>
      </c>
      <c r="H918" s="16">
        <v>0</v>
      </c>
      <c r="I918" s="16">
        <v>0</v>
      </c>
      <c r="J918" s="16">
        <v>0</v>
      </c>
      <c r="K918" s="16">
        <v>0</v>
      </c>
      <c r="L918" s="16">
        <v>0</v>
      </c>
      <c r="M918" s="16">
        <v>0</v>
      </c>
      <c r="N918" s="16">
        <v>0</v>
      </c>
      <c r="O918" s="16">
        <v>0</v>
      </c>
      <c r="P918" s="16">
        <v>0</v>
      </c>
      <c r="Q918" s="16">
        <v>0</v>
      </c>
      <c r="R918" s="16">
        <v>0</v>
      </c>
      <c r="S918" s="16">
        <v>0</v>
      </c>
      <c r="T918" s="16">
        <v>0</v>
      </c>
      <c r="U918" s="16">
        <v>0</v>
      </c>
      <c r="V918" s="16">
        <v>0</v>
      </c>
      <c r="W918" s="16">
        <v>0</v>
      </c>
      <c r="X918" s="16">
        <v>0</v>
      </c>
      <c r="Y918" s="16">
        <v>0</v>
      </c>
      <c r="Z918" s="16">
        <v>0</v>
      </c>
      <c r="AE918" s="103">
        <f t="shared" si="258"/>
        <v>0</v>
      </c>
      <c r="AF918" s="103">
        <f t="shared" si="259"/>
        <v>0</v>
      </c>
      <c r="AG918" s="103">
        <f t="shared" si="260"/>
        <v>0</v>
      </c>
      <c r="AH918" s="103">
        <f t="shared" si="261"/>
        <v>0</v>
      </c>
      <c r="AI918" s="103">
        <f t="shared" si="262"/>
        <v>0</v>
      </c>
      <c r="AJ918" s="103">
        <f t="shared" si="263"/>
        <v>0</v>
      </c>
    </row>
    <row r="919" spans="4:36">
      <c r="D919" s="16" t="s">
        <v>862</v>
      </c>
      <c r="E919" s="16">
        <v>0</v>
      </c>
      <c r="F919" s="16">
        <v>0</v>
      </c>
      <c r="G919" s="16">
        <v>0</v>
      </c>
      <c r="H919" s="16">
        <v>0</v>
      </c>
      <c r="I919" s="16">
        <v>0</v>
      </c>
      <c r="J919" s="16">
        <v>0</v>
      </c>
      <c r="K919" s="16">
        <v>0</v>
      </c>
      <c r="L919" s="16">
        <v>0</v>
      </c>
      <c r="M919" s="16">
        <v>0</v>
      </c>
      <c r="N919" s="16">
        <v>0</v>
      </c>
      <c r="O919" s="16">
        <v>0</v>
      </c>
      <c r="P919" s="16">
        <v>0</v>
      </c>
      <c r="Q919" s="16">
        <v>0</v>
      </c>
      <c r="R919" s="16">
        <v>0</v>
      </c>
      <c r="S919" s="16">
        <v>0</v>
      </c>
      <c r="T919" s="16">
        <v>0</v>
      </c>
      <c r="U919" s="16">
        <v>0</v>
      </c>
      <c r="V919" s="16">
        <v>0</v>
      </c>
      <c r="W919" s="16">
        <v>0</v>
      </c>
      <c r="X919" s="16">
        <v>0</v>
      </c>
      <c r="Y919" s="16">
        <v>0</v>
      </c>
      <c r="Z919" s="16">
        <v>0</v>
      </c>
      <c r="AE919" s="103">
        <f t="shared" si="258"/>
        <v>0</v>
      </c>
      <c r="AF919" s="103">
        <f t="shared" si="259"/>
        <v>0</v>
      </c>
      <c r="AG919" s="103">
        <f t="shared" si="260"/>
        <v>0</v>
      </c>
      <c r="AH919" s="103">
        <f t="shared" si="261"/>
        <v>0</v>
      </c>
      <c r="AI919" s="103">
        <f t="shared" si="262"/>
        <v>0</v>
      </c>
      <c r="AJ919" s="103">
        <f t="shared" si="263"/>
        <v>0</v>
      </c>
    </row>
    <row r="920" spans="4:36">
      <c r="D920" s="16" t="s">
        <v>863</v>
      </c>
      <c r="E920" s="16">
        <v>0</v>
      </c>
      <c r="F920" s="16">
        <v>0</v>
      </c>
      <c r="G920" s="16">
        <v>0</v>
      </c>
      <c r="H920" s="16">
        <v>0</v>
      </c>
      <c r="I920" s="16">
        <v>0</v>
      </c>
      <c r="J920" s="16">
        <v>0</v>
      </c>
      <c r="K920" s="16">
        <v>0</v>
      </c>
      <c r="L920" s="16">
        <v>0</v>
      </c>
      <c r="M920" s="16">
        <v>0</v>
      </c>
      <c r="N920" s="16">
        <v>0</v>
      </c>
      <c r="O920" s="16">
        <v>0</v>
      </c>
      <c r="P920" s="16">
        <v>0</v>
      </c>
      <c r="Q920" s="16">
        <v>0</v>
      </c>
      <c r="R920" s="16">
        <v>0</v>
      </c>
      <c r="S920" s="16">
        <v>0</v>
      </c>
      <c r="T920" s="16">
        <v>0</v>
      </c>
      <c r="U920" s="16">
        <v>0</v>
      </c>
      <c r="V920" s="16">
        <v>0</v>
      </c>
      <c r="W920" s="16">
        <v>0</v>
      </c>
      <c r="X920" s="16">
        <v>0</v>
      </c>
      <c r="Y920" s="16">
        <v>0</v>
      </c>
      <c r="Z920" s="16">
        <v>0</v>
      </c>
      <c r="AE920" s="103">
        <f t="shared" si="258"/>
        <v>0</v>
      </c>
      <c r="AF920" s="103">
        <f t="shared" si="259"/>
        <v>0</v>
      </c>
      <c r="AG920" s="103">
        <f t="shared" si="260"/>
        <v>0</v>
      </c>
      <c r="AH920" s="103">
        <f t="shared" si="261"/>
        <v>0</v>
      </c>
      <c r="AI920" s="103">
        <f t="shared" si="262"/>
        <v>0</v>
      </c>
      <c r="AJ920" s="103">
        <f t="shared" si="263"/>
        <v>0</v>
      </c>
    </row>
    <row r="921" spans="4:36">
      <c r="D921" s="16" t="s">
        <v>864</v>
      </c>
      <c r="E921" s="16">
        <v>0</v>
      </c>
      <c r="F921" s="16">
        <v>0</v>
      </c>
      <c r="G921" s="16">
        <v>0</v>
      </c>
      <c r="H921" s="16">
        <v>0</v>
      </c>
      <c r="I921" s="16">
        <v>0</v>
      </c>
      <c r="J921" s="16">
        <v>0</v>
      </c>
      <c r="K921" s="16">
        <v>0</v>
      </c>
      <c r="L921" s="16">
        <v>0</v>
      </c>
      <c r="M921" s="16">
        <v>0</v>
      </c>
      <c r="N921" s="16">
        <v>0</v>
      </c>
      <c r="O921" s="16">
        <v>0</v>
      </c>
      <c r="P921" s="16">
        <v>0</v>
      </c>
      <c r="Q921" s="16">
        <v>0</v>
      </c>
      <c r="R921" s="16">
        <v>0</v>
      </c>
      <c r="S921" s="16">
        <v>0</v>
      </c>
      <c r="T921" s="16">
        <v>0</v>
      </c>
      <c r="U921" s="16">
        <v>0</v>
      </c>
      <c r="V921" s="16">
        <v>0</v>
      </c>
      <c r="W921" s="16">
        <v>0</v>
      </c>
      <c r="X921" s="16">
        <v>0</v>
      </c>
      <c r="Y921" s="16">
        <v>0</v>
      </c>
      <c r="Z921" s="16">
        <v>0</v>
      </c>
      <c r="AE921" s="103">
        <f t="shared" si="258"/>
        <v>0</v>
      </c>
      <c r="AF921" s="103">
        <f t="shared" si="259"/>
        <v>0</v>
      </c>
      <c r="AG921" s="103">
        <f t="shared" si="260"/>
        <v>0</v>
      </c>
      <c r="AH921" s="103">
        <f t="shared" si="261"/>
        <v>0</v>
      </c>
      <c r="AI921" s="103">
        <f t="shared" si="262"/>
        <v>0</v>
      </c>
      <c r="AJ921" s="103">
        <f t="shared" si="263"/>
        <v>0</v>
      </c>
    </row>
    <row r="922" spans="3:58">
      <c r="C922" s="16" t="s">
        <v>866</v>
      </c>
      <c r="D922" s="16" t="s">
        <v>88</v>
      </c>
      <c r="E922" s="16">
        <v>0</v>
      </c>
      <c r="F922" s="16">
        <v>0</v>
      </c>
      <c r="G922" s="16">
        <v>0</v>
      </c>
      <c r="H922" s="16">
        <v>0</v>
      </c>
      <c r="I922" s="16">
        <v>0</v>
      </c>
      <c r="J922" s="16">
        <v>0</v>
      </c>
      <c r="K922" s="16">
        <v>0</v>
      </c>
      <c r="L922" s="16">
        <v>0</v>
      </c>
      <c r="M922" s="16">
        <v>0</v>
      </c>
      <c r="N922" s="16">
        <v>0</v>
      </c>
      <c r="O922" s="16">
        <v>0</v>
      </c>
      <c r="P922" s="16">
        <v>0</v>
      </c>
      <c r="Q922" s="16">
        <v>0</v>
      </c>
      <c r="R922" s="16">
        <v>0</v>
      </c>
      <c r="S922" s="16">
        <v>0</v>
      </c>
      <c r="T922" s="16">
        <v>0</v>
      </c>
      <c r="U922" s="16">
        <v>0</v>
      </c>
      <c r="V922" s="16">
        <v>0</v>
      </c>
      <c r="W922" s="16">
        <v>0</v>
      </c>
      <c r="X922" s="16">
        <v>0</v>
      </c>
      <c r="Y922" s="16">
        <v>0</v>
      </c>
      <c r="Z922" s="16">
        <v>0</v>
      </c>
      <c r="AE922" s="103">
        <f t="shared" si="258"/>
        <v>0</v>
      </c>
      <c r="AF922" s="103">
        <f t="shared" si="259"/>
        <v>0</v>
      </c>
      <c r="AG922" s="103">
        <f t="shared" si="260"/>
        <v>0</v>
      </c>
      <c r="AH922" s="103">
        <f t="shared" si="261"/>
        <v>0</v>
      </c>
      <c r="AI922" s="103">
        <f t="shared" si="262"/>
        <v>0</v>
      </c>
      <c r="AJ922" s="103">
        <f t="shared" si="263"/>
        <v>0</v>
      </c>
      <c r="AK922" s="16">
        <f t="shared" ref="AK922:BF922" si="273">E922-SUM(E923:E927)</f>
        <v>0</v>
      </c>
      <c r="AL922" s="16">
        <f t="shared" si="273"/>
        <v>0</v>
      </c>
      <c r="AM922" s="16">
        <f t="shared" si="273"/>
        <v>0</v>
      </c>
      <c r="AN922" s="16">
        <f t="shared" si="273"/>
        <v>0</v>
      </c>
      <c r="AO922" s="16">
        <f t="shared" si="273"/>
        <v>0</v>
      </c>
      <c r="AP922" s="16">
        <f t="shared" si="273"/>
        <v>0</v>
      </c>
      <c r="AQ922" s="16">
        <f t="shared" si="273"/>
        <v>0</v>
      </c>
      <c r="AR922" s="16">
        <f t="shared" si="273"/>
        <v>0</v>
      </c>
      <c r="AS922" s="16">
        <f t="shared" si="273"/>
        <v>0</v>
      </c>
      <c r="AT922" s="16">
        <f t="shared" si="273"/>
        <v>0</v>
      </c>
      <c r="AU922" s="16">
        <f t="shared" si="273"/>
        <v>0</v>
      </c>
      <c r="AV922" s="16">
        <f t="shared" si="273"/>
        <v>0</v>
      </c>
      <c r="AW922" s="16">
        <f t="shared" si="273"/>
        <v>0</v>
      </c>
      <c r="AX922" s="16">
        <f t="shared" si="273"/>
        <v>0</v>
      </c>
      <c r="AY922" s="16">
        <f t="shared" si="273"/>
        <v>0</v>
      </c>
      <c r="AZ922" s="16">
        <f t="shared" si="273"/>
        <v>0</v>
      </c>
      <c r="BA922" s="16">
        <f t="shared" si="273"/>
        <v>0</v>
      </c>
      <c r="BB922" s="16">
        <f t="shared" si="273"/>
        <v>0</v>
      </c>
      <c r="BC922" s="16">
        <f t="shared" si="273"/>
        <v>0</v>
      </c>
      <c r="BD922" s="16">
        <f t="shared" si="273"/>
        <v>0</v>
      </c>
      <c r="BE922" s="16">
        <f t="shared" si="273"/>
        <v>0</v>
      </c>
      <c r="BF922" s="16">
        <f t="shared" si="273"/>
        <v>0</v>
      </c>
    </row>
    <row r="923" spans="4:36">
      <c r="D923" s="16" t="s">
        <v>860</v>
      </c>
      <c r="E923" s="16">
        <v>0</v>
      </c>
      <c r="F923" s="16">
        <v>0</v>
      </c>
      <c r="G923" s="16">
        <v>0</v>
      </c>
      <c r="H923" s="16">
        <v>0</v>
      </c>
      <c r="I923" s="16">
        <v>0</v>
      </c>
      <c r="J923" s="16">
        <v>0</v>
      </c>
      <c r="K923" s="16">
        <v>0</v>
      </c>
      <c r="L923" s="16">
        <v>0</v>
      </c>
      <c r="M923" s="16">
        <v>0</v>
      </c>
      <c r="N923" s="16">
        <v>0</v>
      </c>
      <c r="O923" s="16">
        <v>0</v>
      </c>
      <c r="P923" s="16">
        <v>0</v>
      </c>
      <c r="Q923" s="16">
        <v>0</v>
      </c>
      <c r="R923" s="16">
        <v>0</v>
      </c>
      <c r="S923" s="16">
        <v>0</v>
      </c>
      <c r="T923" s="16">
        <v>0</v>
      </c>
      <c r="U923" s="16">
        <v>0</v>
      </c>
      <c r="V923" s="16">
        <v>0</v>
      </c>
      <c r="W923" s="16">
        <v>0</v>
      </c>
      <c r="X923" s="16">
        <v>0</v>
      </c>
      <c r="Y923" s="16">
        <v>0</v>
      </c>
      <c r="Z923" s="16">
        <v>0</v>
      </c>
      <c r="AE923" s="103">
        <f t="shared" si="258"/>
        <v>0</v>
      </c>
      <c r="AF923" s="103">
        <f t="shared" si="259"/>
        <v>0</v>
      </c>
      <c r="AG923" s="103">
        <f t="shared" si="260"/>
        <v>0</v>
      </c>
      <c r="AH923" s="103">
        <f t="shared" si="261"/>
        <v>0</v>
      </c>
      <c r="AI923" s="103">
        <f t="shared" si="262"/>
        <v>0</v>
      </c>
      <c r="AJ923" s="103">
        <f t="shared" si="263"/>
        <v>0</v>
      </c>
    </row>
    <row r="924" spans="4:36">
      <c r="D924" s="16" t="s">
        <v>861</v>
      </c>
      <c r="E924" s="16">
        <v>0</v>
      </c>
      <c r="F924" s="16">
        <v>0</v>
      </c>
      <c r="G924" s="16">
        <v>0</v>
      </c>
      <c r="H924" s="16">
        <v>0</v>
      </c>
      <c r="I924" s="16">
        <v>0</v>
      </c>
      <c r="J924" s="16">
        <v>0</v>
      </c>
      <c r="K924" s="16">
        <v>0</v>
      </c>
      <c r="L924" s="16">
        <v>0</v>
      </c>
      <c r="M924" s="16">
        <v>0</v>
      </c>
      <c r="N924" s="16">
        <v>0</v>
      </c>
      <c r="O924" s="16">
        <v>0</v>
      </c>
      <c r="P924" s="16">
        <v>0</v>
      </c>
      <c r="Q924" s="16">
        <v>0</v>
      </c>
      <c r="R924" s="16">
        <v>0</v>
      </c>
      <c r="S924" s="16">
        <v>0</v>
      </c>
      <c r="T924" s="16">
        <v>0</v>
      </c>
      <c r="U924" s="16">
        <v>0</v>
      </c>
      <c r="V924" s="16">
        <v>0</v>
      </c>
      <c r="W924" s="16">
        <v>0</v>
      </c>
      <c r="X924" s="16">
        <v>0</v>
      </c>
      <c r="Y924" s="16">
        <v>0</v>
      </c>
      <c r="Z924" s="16">
        <v>0</v>
      </c>
      <c r="AE924" s="103">
        <f t="shared" si="258"/>
        <v>0</v>
      </c>
      <c r="AF924" s="103">
        <f t="shared" si="259"/>
        <v>0</v>
      </c>
      <c r="AG924" s="103">
        <f t="shared" si="260"/>
        <v>0</v>
      </c>
      <c r="AH924" s="103">
        <f t="shared" si="261"/>
        <v>0</v>
      </c>
      <c r="AI924" s="103">
        <f t="shared" si="262"/>
        <v>0</v>
      </c>
      <c r="AJ924" s="103">
        <f t="shared" si="263"/>
        <v>0</v>
      </c>
    </row>
    <row r="925" spans="4:36">
      <c r="D925" s="16" t="s">
        <v>862</v>
      </c>
      <c r="E925" s="16">
        <v>0</v>
      </c>
      <c r="F925" s="16">
        <v>0</v>
      </c>
      <c r="G925" s="16">
        <v>0</v>
      </c>
      <c r="H925" s="16">
        <v>0</v>
      </c>
      <c r="I925" s="16">
        <v>0</v>
      </c>
      <c r="J925" s="16">
        <v>0</v>
      </c>
      <c r="K925" s="16">
        <v>0</v>
      </c>
      <c r="L925" s="16">
        <v>0</v>
      </c>
      <c r="M925" s="16">
        <v>0</v>
      </c>
      <c r="N925" s="16">
        <v>0</v>
      </c>
      <c r="O925" s="16">
        <v>0</v>
      </c>
      <c r="P925" s="16">
        <v>0</v>
      </c>
      <c r="Q925" s="16">
        <v>0</v>
      </c>
      <c r="R925" s="16">
        <v>0</v>
      </c>
      <c r="S925" s="16">
        <v>0</v>
      </c>
      <c r="T925" s="16">
        <v>0</v>
      </c>
      <c r="U925" s="16">
        <v>0</v>
      </c>
      <c r="V925" s="16">
        <v>0</v>
      </c>
      <c r="W925" s="16">
        <v>0</v>
      </c>
      <c r="X925" s="16">
        <v>0</v>
      </c>
      <c r="Y925" s="16">
        <v>0</v>
      </c>
      <c r="Z925" s="16">
        <v>0</v>
      </c>
      <c r="AE925" s="103">
        <f t="shared" si="258"/>
        <v>0</v>
      </c>
      <c r="AF925" s="103">
        <f t="shared" si="259"/>
        <v>0</v>
      </c>
      <c r="AG925" s="103">
        <f t="shared" si="260"/>
        <v>0</v>
      </c>
      <c r="AH925" s="103">
        <f t="shared" si="261"/>
        <v>0</v>
      </c>
      <c r="AI925" s="103">
        <f t="shared" si="262"/>
        <v>0</v>
      </c>
      <c r="AJ925" s="103">
        <f t="shared" si="263"/>
        <v>0</v>
      </c>
    </row>
    <row r="926" spans="4:36">
      <c r="D926" s="16" t="s">
        <v>863</v>
      </c>
      <c r="E926" s="16">
        <v>0</v>
      </c>
      <c r="F926" s="16">
        <v>0</v>
      </c>
      <c r="G926" s="16">
        <v>0</v>
      </c>
      <c r="H926" s="16">
        <v>0</v>
      </c>
      <c r="I926" s="16">
        <v>0</v>
      </c>
      <c r="J926" s="16">
        <v>0</v>
      </c>
      <c r="K926" s="16">
        <v>0</v>
      </c>
      <c r="L926" s="16">
        <v>0</v>
      </c>
      <c r="M926" s="16">
        <v>0</v>
      </c>
      <c r="N926" s="16">
        <v>0</v>
      </c>
      <c r="O926" s="16">
        <v>0</v>
      </c>
      <c r="P926" s="16">
        <v>0</v>
      </c>
      <c r="Q926" s="16">
        <v>0</v>
      </c>
      <c r="R926" s="16">
        <v>0</v>
      </c>
      <c r="S926" s="16">
        <v>0</v>
      </c>
      <c r="T926" s="16">
        <v>0</v>
      </c>
      <c r="U926" s="16">
        <v>0</v>
      </c>
      <c r="V926" s="16">
        <v>0</v>
      </c>
      <c r="W926" s="16">
        <v>0</v>
      </c>
      <c r="X926" s="16">
        <v>0</v>
      </c>
      <c r="Y926" s="16">
        <v>0</v>
      </c>
      <c r="Z926" s="16">
        <v>0</v>
      </c>
      <c r="AE926" s="103">
        <f t="shared" si="258"/>
        <v>0</v>
      </c>
      <c r="AF926" s="103">
        <f t="shared" si="259"/>
        <v>0</v>
      </c>
      <c r="AG926" s="103">
        <f t="shared" si="260"/>
        <v>0</v>
      </c>
      <c r="AH926" s="103">
        <f t="shared" si="261"/>
        <v>0</v>
      </c>
      <c r="AI926" s="103">
        <f t="shared" si="262"/>
        <v>0</v>
      </c>
      <c r="AJ926" s="103">
        <f t="shared" si="263"/>
        <v>0</v>
      </c>
    </row>
    <row r="927" spans="4:36">
      <c r="D927" s="16" t="s">
        <v>864</v>
      </c>
      <c r="E927" s="16">
        <v>0</v>
      </c>
      <c r="F927" s="16">
        <v>0</v>
      </c>
      <c r="G927" s="16">
        <v>0</v>
      </c>
      <c r="H927" s="16">
        <v>0</v>
      </c>
      <c r="I927" s="16">
        <v>0</v>
      </c>
      <c r="J927" s="16">
        <v>0</v>
      </c>
      <c r="K927" s="16">
        <v>0</v>
      </c>
      <c r="L927" s="16">
        <v>0</v>
      </c>
      <c r="M927" s="16">
        <v>0</v>
      </c>
      <c r="N927" s="16">
        <v>0</v>
      </c>
      <c r="O927" s="16">
        <v>0</v>
      </c>
      <c r="P927" s="16">
        <v>0</v>
      </c>
      <c r="Q927" s="16">
        <v>0</v>
      </c>
      <c r="R927" s="16">
        <v>0</v>
      </c>
      <c r="S927" s="16">
        <v>0</v>
      </c>
      <c r="T927" s="16">
        <v>0</v>
      </c>
      <c r="U927" s="16">
        <v>0</v>
      </c>
      <c r="V927" s="16">
        <v>0</v>
      </c>
      <c r="W927" s="16">
        <v>0</v>
      </c>
      <c r="X927" s="16">
        <v>0</v>
      </c>
      <c r="Y927" s="16">
        <v>0</v>
      </c>
      <c r="Z927" s="16">
        <v>0</v>
      </c>
      <c r="AE927" s="103">
        <f t="shared" si="258"/>
        <v>0</v>
      </c>
      <c r="AF927" s="103">
        <f t="shared" si="259"/>
        <v>0</v>
      </c>
      <c r="AG927" s="103">
        <f t="shared" si="260"/>
        <v>0</v>
      </c>
      <c r="AH927" s="103">
        <f t="shared" si="261"/>
        <v>0</v>
      </c>
      <c r="AI927" s="103">
        <f t="shared" si="262"/>
        <v>0</v>
      </c>
      <c r="AJ927" s="103">
        <f t="shared" si="263"/>
        <v>0</v>
      </c>
    </row>
    <row r="928" spans="3:58">
      <c r="C928" s="16" t="s">
        <v>867</v>
      </c>
      <c r="D928" s="16" t="s">
        <v>88</v>
      </c>
      <c r="E928" s="16">
        <v>2626.5122</v>
      </c>
      <c r="F928" s="16">
        <v>2097.3949</v>
      </c>
      <c r="G928" s="16">
        <v>2097.3949</v>
      </c>
      <c r="H928" s="16">
        <v>0</v>
      </c>
      <c r="I928" s="16">
        <v>0</v>
      </c>
      <c r="J928" s="16">
        <v>48.8165</v>
      </c>
      <c r="K928" s="16">
        <v>0</v>
      </c>
      <c r="L928" s="16">
        <v>0</v>
      </c>
      <c r="M928" s="16">
        <v>48.8165</v>
      </c>
      <c r="N928" s="16">
        <v>425.2052</v>
      </c>
      <c r="O928" s="16">
        <v>425.2052</v>
      </c>
      <c r="P928" s="16">
        <v>0</v>
      </c>
      <c r="Q928" s="16">
        <v>44.0271</v>
      </c>
      <c r="R928" s="16">
        <v>5.287</v>
      </c>
      <c r="S928" s="16">
        <v>0</v>
      </c>
      <c r="T928" s="16">
        <v>0</v>
      </c>
      <c r="U928" s="16">
        <v>5.287</v>
      </c>
      <c r="V928" s="16">
        <v>5.7815</v>
      </c>
      <c r="W928" s="16">
        <v>0</v>
      </c>
      <c r="X928" s="16">
        <v>5.7815</v>
      </c>
      <c r="Y928" s="16">
        <v>0</v>
      </c>
      <c r="Z928" s="16">
        <v>0</v>
      </c>
      <c r="AE928" s="103">
        <f t="shared" si="258"/>
        <v>3.33955085807247e-13</v>
      </c>
      <c r="AF928" s="103">
        <f t="shared" si="259"/>
        <v>0</v>
      </c>
      <c r="AG928" s="103">
        <f t="shared" si="260"/>
        <v>0</v>
      </c>
      <c r="AH928" s="103">
        <f t="shared" si="261"/>
        <v>0</v>
      </c>
      <c r="AI928" s="103">
        <f t="shared" si="262"/>
        <v>0</v>
      </c>
      <c r="AJ928" s="103">
        <f t="shared" si="263"/>
        <v>0</v>
      </c>
      <c r="AK928" s="16">
        <f t="shared" ref="AK928:BF928" si="274">E928-SUM(E929:E933)</f>
        <v>0</v>
      </c>
      <c r="AL928" s="16">
        <f t="shared" si="274"/>
        <v>0</v>
      </c>
      <c r="AM928" s="16">
        <f t="shared" si="274"/>
        <v>0</v>
      </c>
      <c r="AN928" s="16">
        <f t="shared" si="274"/>
        <v>0</v>
      </c>
      <c r="AO928" s="16">
        <f t="shared" si="274"/>
        <v>0</v>
      </c>
      <c r="AP928" s="16">
        <f t="shared" si="274"/>
        <v>0</v>
      </c>
      <c r="AQ928" s="16">
        <f t="shared" si="274"/>
        <v>0</v>
      </c>
      <c r="AR928" s="16">
        <f t="shared" si="274"/>
        <v>0</v>
      </c>
      <c r="AS928" s="16">
        <f t="shared" si="274"/>
        <v>0</v>
      </c>
      <c r="AT928" s="16">
        <f t="shared" si="274"/>
        <v>0</v>
      </c>
      <c r="AU928" s="16">
        <f t="shared" si="274"/>
        <v>0</v>
      </c>
      <c r="AV928" s="16">
        <f t="shared" si="274"/>
        <v>0</v>
      </c>
      <c r="AW928" s="16">
        <f t="shared" si="274"/>
        <v>0</v>
      </c>
      <c r="AX928" s="16">
        <f t="shared" si="274"/>
        <v>0</v>
      </c>
      <c r="AY928" s="16">
        <f t="shared" si="274"/>
        <v>0</v>
      </c>
      <c r="AZ928" s="16">
        <f t="shared" si="274"/>
        <v>0</v>
      </c>
      <c r="BA928" s="16">
        <f t="shared" si="274"/>
        <v>0</v>
      </c>
      <c r="BB928" s="16">
        <f t="shared" si="274"/>
        <v>0</v>
      </c>
      <c r="BC928" s="16">
        <f t="shared" si="274"/>
        <v>0</v>
      </c>
      <c r="BD928" s="16">
        <f t="shared" si="274"/>
        <v>0</v>
      </c>
      <c r="BE928" s="16">
        <f t="shared" si="274"/>
        <v>0</v>
      </c>
      <c r="BF928" s="16">
        <f t="shared" si="274"/>
        <v>0</v>
      </c>
    </row>
    <row r="929" spans="4:36">
      <c r="D929" s="16" t="s">
        <v>860</v>
      </c>
      <c r="E929" s="16">
        <v>0</v>
      </c>
      <c r="F929" s="16">
        <v>0</v>
      </c>
      <c r="G929" s="16">
        <v>0</v>
      </c>
      <c r="H929" s="16">
        <v>0</v>
      </c>
      <c r="I929" s="16">
        <v>0</v>
      </c>
      <c r="J929" s="16">
        <v>0</v>
      </c>
      <c r="K929" s="16">
        <v>0</v>
      </c>
      <c r="L929" s="16">
        <v>0</v>
      </c>
      <c r="M929" s="16">
        <v>0</v>
      </c>
      <c r="N929" s="16">
        <v>0</v>
      </c>
      <c r="O929" s="16">
        <v>0</v>
      </c>
      <c r="P929" s="16">
        <v>0</v>
      </c>
      <c r="Q929" s="16">
        <v>0</v>
      </c>
      <c r="R929" s="16">
        <v>0</v>
      </c>
      <c r="S929" s="16">
        <v>0</v>
      </c>
      <c r="T929" s="16">
        <v>0</v>
      </c>
      <c r="U929" s="16">
        <v>0</v>
      </c>
      <c r="V929" s="16">
        <v>0</v>
      </c>
      <c r="W929" s="16">
        <v>0</v>
      </c>
      <c r="X929" s="16">
        <v>0</v>
      </c>
      <c r="Y929" s="16">
        <v>0</v>
      </c>
      <c r="Z929" s="16">
        <v>0</v>
      </c>
      <c r="AE929" s="103">
        <f t="shared" si="258"/>
        <v>0</v>
      </c>
      <c r="AF929" s="103">
        <f t="shared" si="259"/>
        <v>0</v>
      </c>
      <c r="AG929" s="103">
        <f t="shared" si="260"/>
        <v>0</v>
      </c>
      <c r="AH929" s="103">
        <f t="shared" si="261"/>
        <v>0</v>
      </c>
      <c r="AI929" s="103">
        <f t="shared" si="262"/>
        <v>0</v>
      </c>
      <c r="AJ929" s="103">
        <f t="shared" si="263"/>
        <v>0</v>
      </c>
    </row>
    <row r="930" spans="4:36">
      <c r="D930" s="16" t="s">
        <v>861</v>
      </c>
      <c r="E930" s="16">
        <v>0</v>
      </c>
      <c r="F930" s="16">
        <v>0</v>
      </c>
      <c r="G930" s="16">
        <v>0</v>
      </c>
      <c r="H930" s="16">
        <v>0</v>
      </c>
      <c r="I930" s="16">
        <v>0</v>
      </c>
      <c r="J930" s="16">
        <v>0</v>
      </c>
      <c r="K930" s="16">
        <v>0</v>
      </c>
      <c r="L930" s="16">
        <v>0</v>
      </c>
      <c r="M930" s="16">
        <v>0</v>
      </c>
      <c r="N930" s="16">
        <v>0</v>
      </c>
      <c r="O930" s="16">
        <v>0</v>
      </c>
      <c r="P930" s="16">
        <v>0</v>
      </c>
      <c r="Q930" s="16">
        <v>0</v>
      </c>
      <c r="R930" s="16">
        <v>0</v>
      </c>
      <c r="S930" s="16">
        <v>0</v>
      </c>
      <c r="T930" s="16">
        <v>0</v>
      </c>
      <c r="U930" s="16">
        <v>0</v>
      </c>
      <c r="V930" s="16">
        <v>0</v>
      </c>
      <c r="W930" s="16">
        <v>0</v>
      </c>
      <c r="X930" s="16">
        <v>0</v>
      </c>
      <c r="Y930" s="16">
        <v>0</v>
      </c>
      <c r="Z930" s="16">
        <v>0</v>
      </c>
      <c r="AE930" s="103">
        <f t="shared" si="258"/>
        <v>0</v>
      </c>
      <c r="AF930" s="103">
        <f t="shared" si="259"/>
        <v>0</v>
      </c>
      <c r="AG930" s="103">
        <f t="shared" si="260"/>
        <v>0</v>
      </c>
      <c r="AH930" s="103">
        <f t="shared" si="261"/>
        <v>0</v>
      </c>
      <c r="AI930" s="103">
        <f t="shared" si="262"/>
        <v>0</v>
      </c>
      <c r="AJ930" s="103">
        <f t="shared" si="263"/>
        <v>0</v>
      </c>
    </row>
    <row r="931" spans="4:36">
      <c r="D931" s="16" t="s">
        <v>862</v>
      </c>
      <c r="E931" s="16">
        <v>0</v>
      </c>
      <c r="F931" s="16">
        <v>0</v>
      </c>
      <c r="G931" s="16">
        <v>0</v>
      </c>
      <c r="H931" s="16">
        <v>0</v>
      </c>
      <c r="I931" s="16">
        <v>0</v>
      </c>
      <c r="J931" s="16">
        <v>0</v>
      </c>
      <c r="K931" s="16">
        <v>0</v>
      </c>
      <c r="L931" s="16">
        <v>0</v>
      </c>
      <c r="M931" s="16">
        <v>0</v>
      </c>
      <c r="N931" s="16">
        <v>0</v>
      </c>
      <c r="O931" s="16">
        <v>0</v>
      </c>
      <c r="P931" s="16">
        <v>0</v>
      </c>
      <c r="Q931" s="16">
        <v>0</v>
      </c>
      <c r="R931" s="16">
        <v>0</v>
      </c>
      <c r="S931" s="16">
        <v>0</v>
      </c>
      <c r="T931" s="16">
        <v>0</v>
      </c>
      <c r="U931" s="16">
        <v>0</v>
      </c>
      <c r="V931" s="16">
        <v>0</v>
      </c>
      <c r="W931" s="16">
        <v>0</v>
      </c>
      <c r="X931" s="16">
        <v>0</v>
      </c>
      <c r="Y931" s="16">
        <v>0</v>
      </c>
      <c r="Z931" s="16">
        <v>0</v>
      </c>
      <c r="AE931" s="103">
        <f t="shared" si="258"/>
        <v>0</v>
      </c>
      <c r="AF931" s="103">
        <f t="shared" si="259"/>
        <v>0</v>
      </c>
      <c r="AG931" s="103">
        <f t="shared" si="260"/>
        <v>0</v>
      </c>
      <c r="AH931" s="103">
        <f t="shared" si="261"/>
        <v>0</v>
      </c>
      <c r="AI931" s="103">
        <f t="shared" si="262"/>
        <v>0</v>
      </c>
      <c r="AJ931" s="103">
        <f t="shared" si="263"/>
        <v>0</v>
      </c>
    </row>
    <row r="932" spans="4:36">
      <c r="D932" s="16" t="s">
        <v>863</v>
      </c>
      <c r="E932" s="16">
        <v>0</v>
      </c>
      <c r="F932" s="16">
        <v>0</v>
      </c>
      <c r="G932" s="16">
        <v>0</v>
      </c>
      <c r="H932" s="16">
        <v>0</v>
      </c>
      <c r="I932" s="16">
        <v>0</v>
      </c>
      <c r="J932" s="16">
        <v>0</v>
      </c>
      <c r="K932" s="16">
        <v>0</v>
      </c>
      <c r="L932" s="16">
        <v>0</v>
      </c>
      <c r="M932" s="16">
        <v>0</v>
      </c>
      <c r="N932" s="16">
        <v>0</v>
      </c>
      <c r="O932" s="16">
        <v>0</v>
      </c>
      <c r="P932" s="16">
        <v>0</v>
      </c>
      <c r="Q932" s="16">
        <v>0</v>
      </c>
      <c r="R932" s="16">
        <v>0</v>
      </c>
      <c r="S932" s="16">
        <v>0</v>
      </c>
      <c r="T932" s="16">
        <v>0</v>
      </c>
      <c r="U932" s="16">
        <v>0</v>
      </c>
      <c r="V932" s="16">
        <v>0</v>
      </c>
      <c r="W932" s="16">
        <v>0</v>
      </c>
      <c r="X932" s="16">
        <v>0</v>
      </c>
      <c r="Y932" s="16">
        <v>0</v>
      </c>
      <c r="Z932" s="16">
        <v>0</v>
      </c>
      <c r="AE932" s="103">
        <f t="shared" si="258"/>
        <v>0</v>
      </c>
      <c r="AF932" s="103">
        <f t="shared" si="259"/>
        <v>0</v>
      </c>
      <c r="AG932" s="103">
        <f t="shared" si="260"/>
        <v>0</v>
      </c>
      <c r="AH932" s="103">
        <f t="shared" si="261"/>
        <v>0</v>
      </c>
      <c r="AI932" s="103">
        <f t="shared" si="262"/>
        <v>0</v>
      </c>
      <c r="AJ932" s="103">
        <f t="shared" si="263"/>
        <v>0</v>
      </c>
    </row>
    <row r="933" spans="4:36">
      <c r="D933" s="16" t="s">
        <v>864</v>
      </c>
      <c r="E933" s="16">
        <v>2626.5122</v>
      </c>
      <c r="F933" s="16">
        <v>2097.3949</v>
      </c>
      <c r="G933" s="16">
        <v>2097.3949</v>
      </c>
      <c r="H933" s="16">
        <v>0</v>
      </c>
      <c r="I933" s="16">
        <v>0</v>
      </c>
      <c r="J933" s="16">
        <v>48.8165</v>
      </c>
      <c r="K933" s="16">
        <v>0</v>
      </c>
      <c r="L933" s="16">
        <v>0</v>
      </c>
      <c r="M933" s="16">
        <v>48.8165</v>
      </c>
      <c r="N933" s="16">
        <v>425.2052</v>
      </c>
      <c r="O933" s="16">
        <v>425.2052</v>
      </c>
      <c r="P933" s="16">
        <v>0</v>
      </c>
      <c r="Q933" s="16">
        <v>44.0271</v>
      </c>
      <c r="R933" s="16">
        <v>5.287</v>
      </c>
      <c r="S933" s="16">
        <v>0</v>
      </c>
      <c r="T933" s="16">
        <v>0</v>
      </c>
      <c r="U933" s="16">
        <v>5.287</v>
      </c>
      <c r="V933" s="16">
        <v>5.7815</v>
      </c>
      <c r="W933" s="16">
        <v>0</v>
      </c>
      <c r="X933" s="16">
        <v>5.7815</v>
      </c>
      <c r="Y933" s="16">
        <v>0</v>
      </c>
      <c r="Z933" s="16">
        <v>0</v>
      </c>
      <c r="AE933" s="103">
        <f t="shared" si="258"/>
        <v>3.33955085807247e-13</v>
      </c>
      <c r="AF933" s="103">
        <f t="shared" si="259"/>
        <v>0</v>
      </c>
      <c r="AG933" s="103">
        <f t="shared" si="260"/>
        <v>0</v>
      </c>
      <c r="AH933" s="103">
        <f t="shared" si="261"/>
        <v>0</v>
      </c>
      <c r="AI933" s="103">
        <f t="shared" si="262"/>
        <v>0</v>
      </c>
      <c r="AJ933" s="103">
        <f t="shared" si="263"/>
        <v>0</v>
      </c>
    </row>
    <row r="934" spans="3:58">
      <c r="C934" s="16" t="s">
        <v>368</v>
      </c>
      <c r="D934" s="16" t="s">
        <v>88</v>
      </c>
      <c r="E934" s="16">
        <v>0</v>
      </c>
      <c r="F934" s="16">
        <v>0</v>
      </c>
      <c r="G934" s="16">
        <v>0</v>
      </c>
      <c r="H934" s="16">
        <v>0</v>
      </c>
      <c r="I934" s="16">
        <v>0</v>
      </c>
      <c r="J934" s="16">
        <v>0</v>
      </c>
      <c r="K934" s="16">
        <v>0</v>
      </c>
      <c r="L934" s="16">
        <v>0</v>
      </c>
      <c r="M934" s="16">
        <v>0</v>
      </c>
      <c r="N934" s="16">
        <v>0</v>
      </c>
      <c r="O934" s="16">
        <v>0</v>
      </c>
      <c r="P934" s="16">
        <v>0</v>
      </c>
      <c r="Q934" s="16">
        <v>0</v>
      </c>
      <c r="R934" s="16">
        <v>0</v>
      </c>
      <c r="S934" s="16">
        <v>0</v>
      </c>
      <c r="T934" s="16">
        <v>0</v>
      </c>
      <c r="U934" s="16">
        <v>0</v>
      </c>
      <c r="V934" s="16">
        <v>0</v>
      </c>
      <c r="W934" s="16">
        <v>0</v>
      </c>
      <c r="X934" s="16">
        <v>0</v>
      </c>
      <c r="Y934" s="16">
        <v>0</v>
      </c>
      <c r="Z934" s="16">
        <v>0</v>
      </c>
      <c r="AE934" s="103">
        <f t="shared" si="258"/>
        <v>0</v>
      </c>
      <c r="AF934" s="103">
        <f t="shared" si="259"/>
        <v>0</v>
      </c>
      <c r="AG934" s="103">
        <f t="shared" si="260"/>
        <v>0</v>
      </c>
      <c r="AH934" s="103">
        <f t="shared" si="261"/>
        <v>0</v>
      </c>
      <c r="AI934" s="103">
        <f t="shared" si="262"/>
        <v>0</v>
      </c>
      <c r="AJ934" s="103">
        <f t="shared" si="263"/>
        <v>0</v>
      </c>
      <c r="AK934" s="16">
        <f t="shared" ref="AK934:BF934" si="275">E934-SUM(E935:E939)</f>
        <v>0</v>
      </c>
      <c r="AL934" s="16">
        <f t="shared" si="275"/>
        <v>0</v>
      </c>
      <c r="AM934" s="16">
        <f t="shared" si="275"/>
        <v>0</v>
      </c>
      <c r="AN934" s="16">
        <f t="shared" si="275"/>
        <v>0</v>
      </c>
      <c r="AO934" s="16">
        <f t="shared" si="275"/>
        <v>0</v>
      </c>
      <c r="AP934" s="16">
        <f t="shared" si="275"/>
        <v>0</v>
      </c>
      <c r="AQ934" s="16">
        <f t="shared" si="275"/>
        <v>0</v>
      </c>
      <c r="AR934" s="16">
        <f t="shared" si="275"/>
        <v>0</v>
      </c>
      <c r="AS934" s="16">
        <f t="shared" si="275"/>
        <v>0</v>
      </c>
      <c r="AT934" s="16">
        <f t="shared" si="275"/>
        <v>0</v>
      </c>
      <c r="AU934" s="16">
        <f t="shared" si="275"/>
        <v>0</v>
      </c>
      <c r="AV934" s="16">
        <f t="shared" si="275"/>
        <v>0</v>
      </c>
      <c r="AW934" s="16">
        <f t="shared" si="275"/>
        <v>0</v>
      </c>
      <c r="AX934" s="16">
        <f t="shared" si="275"/>
        <v>0</v>
      </c>
      <c r="AY934" s="16">
        <f t="shared" si="275"/>
        <v>0</v>
      </c>
      <c r="AZ934" s="16">
        <f t="shared" si="275"/>
        <v>0</v>
      </c>
      <c r="BA934" s="16">
        <f t="shared" si="275"/>
        <v>0</v>
      </c>
      <c r="BB934" s="16">
        <f t="shared" si="275"/>
        <v>0</v>
      </c>
      <c r="BC934" s="16">
        <f t="shared" si="275"/>
        <v>0</v>
      </c>
      <c r="BD934" s="16">
        <f t="shared" si="275"/>
        <v>0</v>
      </c>
      <c r="BE934" s="16">
        <f t="shared" si="275"/>
        <v>0</v>
      </c>
      <c r="BF934" s="16">
        <f t="shared" si="275"/>
        <v>0</v>
      </c>
    </row>
    <row r="935" spans="4:36">
      <c r="D935" s="16" t="s">
        <v>860</v>
      </c>
      <c r="E935" s="16">
        <v>0</v>
      </c>
      <c r="F935" s="16">
        <v>0</v>
      </c>
      <c r="G935" s="16">
        <v>0</v>
      </c>
      <c r="H935" s="16">
        <v>0</v>
      </c>
      <c r="I935" s="16">
        <v>0</v>
      </c>
      <c r="J935" s="16">
        <v>0</v>
      </c>
      <c r="K935" s="16">
        <v>0</v>
      </c>
      <c r="L935" s="16">
        <v>0</v>
      </c>
      <c r="M935" s="16">
        <v>0</v>
      </c>
      <c r="N935" s="16">
        <v>0</v>
      </c>
      <c r="O935" s="16">
        <v>0</v>
      </c>
      <c r="P935" s="16">
        <v>0</v>
      </c>
      <c r="Q935" s="16">
        <v>0</v>
      </c>
      <c r="R935" s="16">
        <v>0</v>
      </c>
      <c r="S935" s="16">
        <v>0</v>
      </c>
      <c r="T935" s="16">
        <v>0</v>
      </c>
      <c r="U935" s="16">
        <v>0</v>
      </c>
      <c r="V935" s="16">
        <v>0</v>
      </c>
      <c r="W935" s="16">
        <v>0</v>
      </c>
      <c r="X935" s="16">
        <v>0</v>
      </c>
      <c r="Y935" s="16">
        <v>0</v>
      </c>
      <c r="Z935" s="16">
        <v>0</v>
      </c>
      <c r="AE935" s="103">
        <f t="shared" si="258"/>
        <v>0</v>
      </c>
      <c r="AF935" s="103">
        <f t="shared" si="259"/>
        <v>0</v>
      </c>
      <c r="AG935" s="103">
        <f t="shared" si="260"/>
        <v>0</v>
      </c>
      <c r="AH935" s="103">
        <f t="shared" si="261"/>
        <v>0</v>
      </c>
      <c r="AI935" s="103">
        <f t="shared" si="262"/>
        <v>0</v>
      </c>
      <c r="AJ935" s="103">
        <f t="shared" si="263"/>
        <v>0</v>
      </c>
    </row>
    <row r="936" spans="4:36">
      <c r="D936" s="16" t="s">
        <v>861</v>
      </c>
      <c r="E936" s="16">
        <v>0</v>
      </c>
      <c r="F936" s="16">
        <v>0</v>
      </c>
      <c r="G936" s="16">
        <v>0</v>
      </c>
      <c r="H936" s="16">
        <v>0</v>
      </c>
      <c r="I936" s="16">
        <v>0</v>
      </c>
      <c r="J936" s="16">
        <v>0</v>
      </c>
      <c r="K936" s="16">
        <v>0</v>
      </c>
      <c r="L936" s="16">
        <v>0</v>
      </c>
      <c r="M936" s="16">
        <v>0</v>
      </c>
      <c r="N936" s="16">
        <v>0</v>
      </c>
      <c r="O936" s="16">
        <v>0</v>
      </c>
      <c r="P936" s="16">
        <v>0</v>
      </c>
      <c r="Q936" s="16">
        <v>0</v>
      </c>
      <c r="R936" s="16">
        <v>0</v>
      </c>
      <c r="S936" s="16">
        <v>0</v>
      </c>
      <c r="T936" s="16">
        <v>0</v>
      </c>
      <c r="U936" s="16">
        <v>0</v>
      </c>
      <c r="V936" s="16">
        <v>0</v>
      </c>
      <c r="W936" s="16">
        <v>0</v>
      </c>
      <c r="X936" s="16">
        <v>0</v>
      </c>
      <c r="Y936" s="16">
        <v>0</v>
      </c>
      <c r="Z936" s="16">
        <v>0</v>
      </c>
      <c r="AE936" s="103">
        <f t="shared" si="258"/>
        <v>0</v>
      </c>
      <c r="AF936" s="103">
        <f t="shared" si="259"/>
        <v>0</v>
      </c>
      <c r="AG936" s="103">
        <f t="shared" si="260"/>
        <v>0</v>
      </c>
      <c r="AH936" s="103">
        <f t="shared" si="261"/>
        <v>0</v>
      </c>
      <c r="AI936" s="103">
        <f t="shared" si="262"/>
        <v>0</v>
      </c>
      <c r="AJ936" s="103">
        <f t="shared" si="263"/>
        <v>0</v>
      </c>
    </row>
    <row r="937" spans="4:36">
      <c r="D937" s="16" t="s">
        <v>862</v>
      </c>
      <c r="E937" s="16">
        <v>0</v>
      </c>
      <c r="F937" s="16">
        <v>0</v>
      </c>
      <c r="G937" s="16">
        <v>0</v>
      </c>
      <c r="H937" s="16">
        <v>0</v>
      </c>
      <c r="I937" s="16">
        <v>0</v>
      </c>
      <c r="J937" s="16">
        <v>0</v>
      </c>
      <c r="K937" s="16">
        <v>0</v>
      </c>
      <c r="L937" s="16">
        <v>0</v>
      </c>
      <c r="M937" s="16">
        <v>0</v>
      </c>
      <c r="N937" s="16">
        <v>0</v>
      </c>
      <c r="O937" s="16">
        <v>0</v>
      </c>
      <c r="P937" s="16">
        <v>0</v>
      </c>
      <c r="Q937" s="16">
        <v>0</v>
      </c>
      <c r="R937" s="16">
        <v>0</v>
      </c>
      <c r="S937" s="16">
        <v>0</v>
      </c>
      <c r="T937" s="16">
        <v>0</v>
      </c>
      <c r="U937" s="16">
        <v>0</v>
      </c>
      <c r="V937" s="16">
        <v>0</v>
      </c>
      <c r="W937" s="16">
        <v>0</v>
      </c>
      <c r="X937" s="16">
        <v>0</v>
      </c>
      <c r="Y937" s="16">
        <v>0</v>
      </c>
      <c r="Z937" s="16">
        <v>0</v>
      </c>
      <c r="AE937" s="103">
        <f t="shared" si="258"/>
        <v>0</v>
      </c>
      <c r="AF937" s="103">
        <f t="shared" si="259"/>
        <v>0</v>
      </c>
      <c r="AG937" s="103">
        <f t="shared" si="260"/>
        <v>0</v>
      </c>
      <c r="AH937" s="103">
        <f t="shared" si="261"/>
        <v>0</v>
      </c>
      <c r="AI937" s="103">
        <f t="shared" si="262"/>
        <v>0</v>
      </c>
      <c r="AJ937" s="103">
        <f t="shared" si="263"/>
        <v>0</v>
      </c>
    </row>
    <row r="938" spans="4:36">
      <c r="D938" s="16" t="s">
        <v>863</v>
      </c>
      <c r="E938" s="16">
        <v>0</v>
      </c>
      <c r="F938" s="16">
        <v>0</v>
      </c>
      <c r="G938" s="16">
        <v>0</v>
      </c>
      <c r="H938" s="16">
        <v>0</v>
      </c>
      <c r="I938" s="16">
        <v>0</v>
      </c>
      <c r="J938" s="16">
        <v>0</v>
      </c>
      <c r="K938" s="16">
        <v>0</v>
      </c>
      <c r="L938" s="16">
        <v>0</v>
      </c>
      <c r="M938" s="16">
        <v>0</v>
      </c>
      <c r="N938" s="16">
        <v>0</v>
      </c>
      <c r="O938" s="16">
        <v>0</v>
      </c>
      <c r="P938" s="16">
        <v>0</v>
      </c>
      <c r="Q938" s="16">
        <v>0</v>
      </c>
      <c r="R938" s="16">
        <v>0</v>
      </c>
      <c r="S938" s="16">
        <v>0</v>
      </c>
      <c r="T938" s="16">
        <v>0</v>
      </c>
      <c r="U938" s="16">
        <v>0</v>
      </c>
      <c r="V938" s="16">
        <v>0</v>
      </c>
      <c r="W938" s="16">
        <v>0</v>
      </c>
      <c r="X938" s="16">
        <v>0</v>
      </c>
      <c r="Y938" s="16">
        <v>0</v>
      </c>
      <c r="Z938" s="16">
        <v>0</v>
      </c>
      <c r="AE938" s="103">
        <f t="shared" si="258"/>
        <v>0</v>
      </c>
      <c r="AF938" s="103">
        <f t="shared" si="259"/>
        <v>0</v>
      </c>
      <c r="AG938" s="103">
        <f t="shared" si="260"/>
        <v>0</v>
      </c>
      <c r="AH938" s="103">
        <f t="shared" si="261"/>
        <v>0</v>
      </c>
      <c r="AI938" s="103">
        <f t="shared" si="262"/>
        <v>0</v>
      </c>
      <c r="AJ938" s="103">
        <f t="shared" si="263"/>
        <v>0</v>
      </c>
    </row>
    <row r="939" spans="4:36">
      <c r="D939" s="16" t="s">
        <v>864</v>
      </c>
      <c r="E939" s="16">
        <v>0</v>
      </c>
      <c r="F939" s="16">
        <v>0</v>
      </c>
      <c r="G939" s="16">
        <v>0</v>
      </c>
      <c r="H939" s="16">
        <v>0</v>
      </c>
      <c r="I939" s="16">
        <v>0</v>
      </c>
      <c r="J939" s="16">
        <v>0</v>
      </c>
      <c r="K939" s="16">
        <v>0</v>
      </c>
      <c r="L939" s="16">
        <v>0</v>
      </c>
      <c r="M939" s="16">
        <v>0</v>
      </c>
      <c r="N939" s="16">
        <v>0</v>
      </c>
      <c r="O939" s="16">
        <v>0</v>
      </c>
      <c r="P939" s="16">
        <v>0</v>
      </c>
      <c r="Q939" s="16">
        <v>0</v>
      </c>
      <c r="R939" s="16">
        <v>0</v>
      </c>
      <c r="S939" s="16">
        <v>0</v>
      </c>
      <c r="T939" s="16">
        <v>0</v>
      </c>
      <c r="U939" s="16">
        <v>0</v>
      </c>
      <c r="V939" s="16">
        <v>0</v>
      </c>
      <c r="W939" s="16">
        <v>0</v>
      </c>
      <c r="X939" s="16">
        <v>0</v>
      </c>
      <c r="Y939" s="16">
        <v>0</v>
      </c>
      <c r="Z939" s="16">
        <v>0</v>
      </c>
      <c r="AE939" s="103">
        <f t="shared" si="258"/>
        <v>0</v>
      </c>
      <c r="AF939" s="103">
        <f t="shared" si="259"/>
        <v>0</v>
      </c>
      <c r="AG939" s="103">
        <f t="shared" si="260"/>
        <v>0</v>
      </c>
      <c r="AH939" s="103">
        <f t="shared" si="261"/>
        <v>0</v>
      </c>
      <c r="AI939" s="103">
        <f t="shared" si="262"/>
        <v>0</v>
      </c>
      <c r="AJ939" s="103">
        <f t="shared" si="263"/>
        <v>0</v>
      </c>
    </row>
    <row r="940" spans="1:80">
      <c r="A940" s="16" t="s">
        <v>893</v>
      </c>
      <c r="B940" s="16">
        <v>6709.176</v>
      </c>
      <c r="C940" s="16" t="s">
        <v>88</v>
      </c>
      <c r="D940" s="16" t="s">
        <v>88</v>
      </c>
      <c r="E940" s="16">
        <v>1827.9464</v>
      </c>
      <c r="F940" s="16">
        <v>1654.2198</v>
      </c>
      <c r="G940" s="16">
        <v>1654.2198</v>
      </c>
      <c r="H940" s="16">
        <v>0</v>
      </c>
      <c r="I940" s="16">
        <v>4.3193</v>
      </c>
      <c r="J940" s="16">
        <v>5.0305</v>
      </c>
      <c r="K940" s="16">
        <v>0</v>
      </c>
      <c r="L940" s="16">
        <v>0</v>
      </c>
      <c r="M940" s="16">
        <v>5.0305</v>
      </c>
      <c r="N940" s="16">
        <v>86.3535</v>
      </c>
      <c r="O940" s="16">
        <v>86.3535</v>
      </c>
      <c r="P940" s="16">
        <v>0</v>
      </c>
      <c r="Q940" s="16">
        <v>26.3179</v>
      </c>
      <c r="R940" s="16">
        <v>50.9269</v>
      </c>
      <c r="S940" s="16">
        <v>43.2512</v>
      </c>
      <c r="T940" s="16">
        <v>0</v>
      </c>
      <c r="U940" s="16">
        <v>7.6757</v>
      </c>
      <c r="V940" s="16">
        <v>0.7785</v>
      </c>
      <c r="W940" s="16">
        <v>0.7785</v>
      </c>
      <c r="X940" s="16">
        <v>0</v>
      </c>
      <c r="Y940" s="16">
        <v>0</v>
      </c>
      <c r="Z940" s="16">
        <v>0</v>
      </c>
      <c r="AB940" s="101">
        <f>(F940+K940+L940)/B940</f>
        <v>0.246560799716687</v>
      </c>
      <c r="AE940" s="103">
        <f t="shared" si="258"/>
        <v>-2.8421709430404e-14</v>
      </c>
      <c r="AF940" s="103">
        <f t="shared" si="259"/>
        <v>0</v>
      </c>
      <c r="AG940" s="103">
        <f t="shared" si="260"/>
        <v>0</v>
      </c>
      <c r="AH940" s="103">
        <f t="shared" si="261"/>
        <v>0</v>
      </c>
      <c r="AI940" s="103">
        <f t="shared" si="262"/>
        <v>0</v>
      </c>
      <c r="AJ940" s="103">
        <f t="shared" si="263"/>
        <v>0</v>
      </c>
      <c r="AK940" s="16">
        <f t="shared" ref="AK940:BF940" si="276">E940-SUM(E941:E945)</f>
        <v>0</v>
      </c>
      <c r="AL940" s="16">
        <f t="shared" si="276"/>
        <v>0</v>
      </c>
      <c r="AM940" s="16">
        <f t="shared" si="276"/>
        <v>0</v>
      </c>
      <c r="AN940" s="16">
        <f t="shared" si="276"/>
        <v>0</v>
      </c>
      <c r="AO940" s="16">
        <f t="shared" si="276"/>
        <v>0</v>
      </c>
      <c r="AP940" s="16">
        <f t="shared" si="276"/>
        <v>0</v>
      </c>
      <c r="AQ940" s="16">
        <f t="shared" si="276"/>
        <v>0</v>
      </c>
      <c r="AR940" s="16">
        <f t="shared" si="276"/>
        <v>0</v>
      </c>
      <c r="AS940" s="16">
        <f t="shared" si="276"/>
        <v>0</v>
      </c>
      <c r="AT940" s="16">
        <f t="shared" si="276"/>
        <v>0</v>
      </c>
      <c r="AU940" s="16">
        <f t="shared" si="276"/>
        <v>0</v>
      </c>
      <c r="AV940" s="16">
        <f t="shared" si="276"/>
        <v>0</v>
      </c>
      <c r="AW940" s="16">
        <f t="shared" si="276"/>
        <v>0</v>
      </c>
      <c r="AX940" s="16">
        <f t="shared" si="276"/>
        <v>0</v>
      </c>
      <c r="AY940" s="16">
        <f t="shared" si="276"/>
        <v>0</v>
      </c>
      <c r="AZ940" s="16">
        <f t="shared" si="276"/>
        <v>0</v>
      </c>
      <c r="BA940" s="16">
        <f t="shared" si="276"/>
        <v>0</v>
      </c>
      <c r="BB940" s="16">
        <f t="shared" si="276"/>
        <v>0</v>
      </c>
      <c r="BC940" s="16">
        <f t="shared" si="276"/>
        <v>0</v>
      </c>
      <c r="BD940" s="16">
        <f t="shared" si="276"/>
        <v>0</v>
      </c>
      <c r="BE940" s="16">
        <f t="shared" si="276"/>
        <v>0</v>
      </c>
      <c r="BF940" s="16">
        <f t="shared" si="276"/>
        <v>0</v>
      </c>
      <c r="BG940" s="104">
        <f t="shared" ref="BG940:CB940" si="277">E940-E946-E952-E958-E964</f>
        <v>0</v>
      </c>
      <c r="BH940" s="104">
        <f t="shared" si="277"/>
        <v>0</v>
      </c>
      <c r="BI940" s="104">
        <f t="shared" si="277"/>
        <v>0</v>
      </c>
      <c r="BJ940" s="104">
        <f t="shared" si="277"/>
        <v>0</v>
      </c>
      <c r="BK940" s="104">
        <f t="shared" si="277"/>
        <v>0</v>
      </c>
      <c r="BL940" s="104">
        <f t="shared" si="277"/>
        <v>0</v>
      </c>
      <c r="BM940" s="104">
        <f t="shared" si="277"/>
        <v>0</v>
      </c>
      <c r="BN940" s="104">
        <f t="shared" si="277"/>
        <v>0</v>
      </c>
      <c r="BO940" s="104">
        <f t="shared" si="277"/>
        <v>0</v>
      </c>
      <c r="BP940" s="104">
        <f t="shared" si="277"/>
        <v>0</v>
      </c>
      <c r="BQ940" s="104">
        <f t="shared" si="277"/>
        <v>0</v>
      </c>
      <c r="BR940" s="104">
        <f t="shared" si="277"/>
        <v>0</v>
      </c>
      <c r="BS940" s="104">
        <f t="shared" si="277"/>
        <v>0</v>
      </c>
      <c r="BT940" s="104">
        <f t="shared" si="277"/>
        <v>0</v>
      </c>
      <c r="BU940" s="104">
        <f t="shared" si="277"/>
        <v>0</v>
      </c>
      <c r="BV940" s="104">
        <f t="shared" si="277"/>
        <v>0</v>
      </c>
      <c r="BW940" s="104">
        <f t="shared" si="277"/>
        <v>0</v>
      </c>
      <c r="BX940" s="104">
        <f t="shared" si="277"/>
        <v>0</v>
      </c>
      <c r="BY940" s="104">
        <f t="shared" si="277"/>
        <v>0</v>
      </c>
      <c r="BZ940" s="104">
        <f t="shared" si="277"/>
        <v>0</v>
      </c>
      <c r="CA940" s="104">
        <f t="shared" si="277"/>
        <v>0</v>
      </c>
      <c r="CB940" s="104">
        <f t="shared" si="277"/>
        <v>0</v>
      </c>
    </row>
    <row r="941" spans="4:36">
      <c r="D941" s="16" t="s">
        <v>860</v>
      </c>
      <c r="E941" s="16">
        <v>662.6637</v>
      </c>
      <c r="F941" s="16">
        <v>621.2671</v>
      </c>
      <c r="G941" s="16">
        <v>621.2671</v>
      </c>
      <c r="H941" s="16">
        <v>0</v>
      </c>
      <c r="I941" s="16">
        <v>0</v>
      </c>
      <c r="J941" s="16">
        <v>0</v>
      </c>
      <c r="K941" s="16">
        <v>0</v>
      </c>
      <c r="L941" s="16">
        <v>0</v>
      </c>
      <c r="M941" s="16">
        <v>0</v>
      </c>
      <c r="N941" s="16">
        <v>14.2325</v>
      </c>
      <c r="O941" s="16">
        <v>14.2325</v>
      </c>
      <c r="P941" s="16">
        <v>0</v>
      </c>
      <c r="Q941" s="16">
        <v>0</v>
      </c>
      <c r="R941" s="16">
        <v>27.1641</v>
      </c>
      <c r="S941" s="16">
        <v>27.1641</v>
      </c>
      <c r="T941" s="16">
        <v>0</v>
      </c>
      <c r="U941" s="16">
        <v>0</v>
      </c>
      <c r="V941" s="16">
        <v>0</v>
      </c>
      <c r="W941" s="16">
        <v>0</v>
      </c>
      <c r="X941" s="16">
        <v>0</v>
      </c>
      <c r="Y941" s="16">
        <v>0</v>
      </c>
      <c r="Z941" s="16">
        <v>0</v>
      </c>
      <c r="AE941" s="103">
        <f t="shared" ref="AE941:AE1004" si="278">E941-F941-I941-J941-N941-R941-V941-Z941-Q941</f>
        <v>-8.17124146124115e-14</v>
      </c>
      <c r="AF941" s="103">
        <f t="shared" ref="AF941:AF1004" si="279">F941-G941-H941</f>
        <v>0</v>
      </c>
      <c r="AG941" s="103">
        <f t="shared" ref="AG941:AG1004" si="280">J941-K941-L941-M941</f>
        <v>0</v>
      </c>
      <c r="AH941" s="103">
        <f t="shared" ref="AH941:AH1004" si="281">N941-O941-P941</f>
        <v>0</v>
      </c>
      <c r="AI941" s="103">
        <f t="shared" ref="AI941:AI1004" si="282">R941-S941-T941-U941</f>
        <v>0</v>
      </c>
      <c r="AJ941" s="103">
        <f t="shared" ref="AJ941:AJ1004" si="283">V941-W941-X941-Y941</f>
        <v>0</v>
      </c>
    </row>
    <row r="942" spans="4:36">
      <c r="D942" s="16" t="s">
        <v>861</v>
      </c>
      <c r="E942" s="16">
        <v>0</v>
      </c>
      <c r="F942" s="16">
        <v>0</v>
      </c>
      <c r="G942" s="16">
        <v>0</v>
      </c>
      <c r="H942" s="16">
        <v>0</v>
      </c>
      <c r="I942" s="16">
        <v>0</v>
      </c>
      <c r="J942" s="16">
        <v>0</v>
      </c>
      <c r="K942" s="16">
        <v>0</v>
      </c>
      <c r="L942" s="16">
        <v>0</v>
      </c>
      <c r="M942" s="16">
        <v>0</v>
      </c>
      <c r="N942" s="16">
        <v>0</v>
      </c>
      <c r="O942" s="16">
        <v>0</v>
      </c>
      <c r="P942" s="16">
        <v>0</v>
      </c>
      <c r="Q942" s="16">
        <v>0</v>
      </c>
      <c r="R942" s="16">
        <v>0</v>
      </c>
      <c r="S942" s="16">
        <v>0</v>
      </c>
      <c r="T942" s="16">
        <v>0</v>
      </c>
      <c r="U942" s="16">
        <v>0</v>
      </c>
      <c r="V942" s="16">
        <v>0</v>
      </c>
      <c r="W942" s="16">
        <v>0</v>
      </c>
      <c r="X942" s="16">
        <v>0</v>
      </c>
      <c r="Y942" s="16">
        <v>0</v>
      </c>
      <c r="Z942" s="16">
        <v>0</v>
      </c>
      <c r="AE942" s="103">
        <f t="shared" si="278"/>
        <v>0</v>
      </c>
      <c r="AF942" s="103">
        <f t="shared" si="279"/>
        <v>0</v>
      </c>
      <c r="AG942" s="103">
        <f t="shared" si="280"/>
        <v>0</v>
      </c>
      <c r="AH942" s="103">
        <f t="shared" si="281"/>
        <v>0</v>
      </c>
      <c r="AI942" s="103">
        <f t="shared" si="282"/>
        <v>0</v>
      </c>
      <c r="AJ942" s="103">
        <f t="shared" si="283"/>
        <v>0</v>
      </c>
    </row>
    <row r="943" spans="4:36">
      <c r="D943" s="16" t="s">
        <v>862</v>
      </c>
      <c r="E943" s="16">
        <v>0</v>
      </c>
      <c r="F943" s="16">
        <v>0</v>
      </c>
      <c r="G943" s="16">
        <v>0</v>
      </c>
      <c r="H943" s="16">
        <v>0</v>
      </c>
      <c r="I943" s="16">
        <v>0</v>
      </c>
      <c r="J943" s="16">
        <v>0</v>
      </c>
      <c r="K943" s="16">
        <v>0</v>
      </c>
      <c r="L943" s="16">
        <v>0</v>
      </c>
      <c r="M943" s="16">
        <v>0</v>
      </c>
      <c r="N943" s="16">
        <v>0</v>
      </c>
      <c r="O943" s="16">
        <v>0</v>
      </c>
      <c r="P943" s="16">
        <v>0</v>
      </c>
      <c r="Q943" s="16">
        <v>0</v>
      </c>
      <c r="R943" s="16">
        <v>0</v>
      </c>
      <c r="S943" s="16">
        <v>0</v>
      </c>
      <c r="T943" s="16">
        <v>0</v>
      </c>
      <c r="U943" s="16">
        <v>0</v>
      </c>
      <c r="V943" s="16">
        <v>0</v>
      </c>
      <c r="W943" s="16">
        <v>0</v>
      </c>
      <c r="X943" s="16">
        <v>0</v>
      </c>
      <c r="Y943" s="16">
        <v>0</v>
      </c>
      <c r="Z943" s="16">
        <v>0</v>
      </c>
      <c r="AE943" s="103">
        <f t="shared" si="278"/>
        <v>0</v>
      </c>
      <c r="AF943" s="103">
        <f t="shared" si="279"/>
        <v>0</v>
      </c>
      <c r="AG943" s="103">
        <f t="shared" si="280"/>
        <v>0</v>
      </c>
      <c r="AH943" s="103">
        <f t="shared" si="281"/>
        <v>0</v>
      </c>
      <c r="AI943" s="103">
        <f t="shared" si="282"/>
        <v>0</v>
      </c>
      <c r="AJ943" s="103">
        <f t="shared" si="283"/>
        <v>0</v>
      </c>
    </row>
    <row r="944" spans="4:36">
      <c r="D944" s="16" t="s">
        <v>863</v>
      </c>
      <c r="E944" s="16">
        <v>0</v>
      </c>
      <c r="F944" s="16">
        <v>0</v>
      </c>
      <c r="G944" s="16">
        <v>0</v>
      </c>
      <c r="H944" s="16">
        <v>0</v>
      </c>
      <c r="I944" s="16">
        <v>0</v>
      </c>
      <c r="J944" s="16">
        <v>0</v>
      </c>
      <c r="K944" s="16">
        <v>0</v>
      </c>
      <c r="L944" s="16">
        <v>0</v>
      </c>
      <c r="M944" s="16">
        <v>0</v>
      </c>
      <c r="N944" s="16">
        <v>0</v>
      </c>
      <c r="O944" s="16">
        <v>0</v>
      </c>
      <c r="P944" s="16">
        <v>0</v>
      </c>
      <c r="Q944" s="16">
        <v>0</v>
      </c>
      <c r="R944" s="16">
        <v>0</v>
      </c>
      <c r="S944" s="16">
        <v>0</v>
      </c>
      <c r="T944" s="16">
        <v>0</v>
      </c>
      <c r="U944" s="16">
        <v>0</v>
      </c>
      <c r="V944" s="16">
        <v>0</v>
      </c>
      <c r="W944" s="16">
        <v>0</v>
      </c>
      <c r="X944" s="16">
        <v>0</v>
      </c>
      <c r="Y944" s="16">
        <v>0</v>
      </c>
      <c r="Z944" s="16">
        <v>0</v>
      </c>
      <c r="AE944" s="103">
        <f t="shared" si="278"/>
        <v>0</v>
      </c>
      <c r="AF944" s="103">
        <f t="shared" si="279"/>
        <v>0</v>
      </c>
      <c r="AG944" s="103">
        <f t="shared" si="280"/>
        <v>0</v>
      </c>
      <c r="AH944" s="103">
        <f t="shared" si="281"/>
        <v>0</v>
      </c>
      <c r="AI944" s="103">
        <f t="shared" si="282"/>
        <v>0</v>
      </c>
      <c r="AJ944" s="103">
        <f t="shared" si="283"/>
        <v>0</v>
      </c>
    </row>
    <row r="945" spans="4:36">
      <c r="D945" s="16" t="s">
        <v>864</v>
      </c>
      <c r="E945" s="16">
        <v>1165.2827</v>
      </c>
      <c r="F945" s="16">
        <v>1032.9527</v>
      </c>
      <c r="G945" s="16">
        <v>1032.9527</v>
      </c>
      <c r="H945" s="16">
        <v>0</v>
      </c>
      <c r="I945" s="16">
        <v>4.3193</v>
      </c>
      <c r="J945" s="16">
        <v>5.0305</v>
      </c>
      <c r="K945" s="16">
        <v>0</v>
      </c>
      <c r="L945" s="16">
        <v>0</v>
      </c>
      <c r="M945" s="16">
        <v>5.0305</v>
      </c>
      <c r="N945" s="16">
        <v>72.121</v>
      </c>
      <c r="O945" s="16">
        <v>72.121</v>
      </c>
      <c r="P945" s="16">
        <v>0</v>
      </c>
      <c r="Q945" s="16">
        <v>26.3179</v>
      </c>
      <c r="R945" s="16">
        <v>23.7628</v>
      </c>
      <c r="S945" s="16">
        <v>16.0871</v>
      </c>
      <c r="T945" s="16">
        <v>0</v>
      </c>
      <c r="U945" s="16">
        <v>7.6757</v>
      </c>
      <c r="V945" s="16">
        <v>0.7785</v>
      </c>
      <c r="W945" s="16">
        <v>0.7785</v>
      </c>
      <c r="X945" s="16">
        <v>0</v>
      </c>
      <c r="Y945" s="16">
        <v>0</v>
      </c>
      <c r="Z945" s="16">
        <v>0</v>
      </c>
      <c r="AE945" s="103">
        <f t="shared" si="278"/>
        <v>-7.105427357601e-14</v>
      </c>
      <c r="AF945" s="103">
        <f t="shared" si="279"/>
        <v>0</v>
      </c>
      <c r="AG945" s="103">
        <f t="shared" si="280"/>
        <v>0</v>
      </c>
      <c r="AH945" s="103">
        <f t="shared" si="281"/>
        <v>0</v>
      </c>
      <c r="AI945" s="103">
        <f t="shared" si="282"/>
        <v>0</v>
      </c>
      <c r="AJ945" s="103">
        <f t="shared" si="283"/>
        <v>0</v>
      </c>
    </row>
    <row r="946" spans="3:58">
      <c r="C946" s="16" t="s">
        <v>865</v>
      </c>
      <c r="D946" s="16" t="s">
        <v>88</v>
      </c>
      <c r="E946" s="16">
        <v>710.9638</v>
      </c>
      <c r="F946" s="16">
        <v>663.8446</v>
      </c>
      <c r="G946" s="16">
        <v>663.8446</v>
      </c>
      <c r="H946" s="16">
        <v>0</v>
      </c>
      <c r="I946" s="16">
        <v>0</v>
      </c>
      <c r="J946" s="16">
        <v>0</v>
      </c>
      <c r="K946" s="16">
        <v>0</v>
      </c>
      <c r="L946" s="16">
        <v>0</v>
      </c>
      <c r="M946" s="16">
        <v>0</v>
      </c>
      <c r="N946" s="16">
        <v>19.9551</v>
      </c>
      <c r="O946" s="16">
        <v>19.9551</v>
      </c>
      <c r="P946" s="16">
        <v>0</v>
      </c>
      <c r="Q946" s="16">
        <v>0</v>
      </c>
      <c r="R946" s="16">
        <v>27.1641</v>
      </c>
      <c r="S946" s="16">
        <v>27.1641</v>
      </c>
      <c r="T946" s="16">
        <v>0</v>
      </c>
      <c r="U946" s="16">
        <v>0</v>
      </c>
      <c r="V946" s="16">
        <v>0</v>
      </c>
      <c r="W946" s="16">
        <v>0</v>
      </c>
      <c r="X946" s="16">
        <v>0</v>
      </c>
      <c r="Y946" s="16">
        <v>0</v>
      </c>
      <c r="Z946" s="16">
        <v>0</v>
      </c>
      <c r="AE946" s="103">
        <f t="shared" si="278"/>
        <v>-2.48689957516035e-14</v>
      </c>
      <c r="AF946" s="103">
        <f t="shared" si="279"/>
        <v>0</v>
      </c>
      <c r="AG946" s="103">
        <f t="shared" si="280"/>
        <v>0</v>
      </c>
      <c r="AH946" s="103">
        <f t="shared" si="281"/>
        <v>0</v>
      </c>
      <c r="AI946" s="103">
        <f t="shared" si="282"/>
        <v>0</v>
      </c>
      <c r="AJ946" s="103">
        <f t="shared" si="283"/>
        <v>0</v>
      </c>
      <c r="AK946" s="16">
        <f t="shared" ref="AK946:BF946" si="284">E946-SUM(E947:E951)</f>
        <v>0</v>
      </c>
      <c r="AL946" s="16">
        <f t="shared" si="284"/>
        <v>0</v>
      </c>
      <c r="AM946" s="16">
        <f t="shared" si="284"/>
        <v>0</v>
      </c>
      <c r="AN946" s="16">
        <f t="shared" si="284"/>
        <v>0</v>
      </c>
      <c r="AO946" s="16">
        <f t="shared" si="284"/>
        <v>0</v>
      </c>
      <c r="AP946" s="16">
        <f t="shared" si="284"/>
        <v>0</v>
      </c>
      <c r="AQ946" s="16">
        <f t="shared" si="284"/>
        <v>0</v>
      </c>
      <c r="AR946" s="16">
        <f t="shared" si="284"/>
        <v>0</v>
      </c>
      <c r="AS946" s="16">
        <f t="shared" si="284"/>
        <v>0</v>
      </c>
      <c r="AT946" s="16">
        <f t="shared" si="284"/>
        <v>0</v>
      </c>
      <c r="AU946" s="16">
        <f t="shared" si="284"/>
        <v>0</v>
      </c>
      <c r="AV946" s="16">
        <f t="shared" si="284"/>
        <v>0</v>
      </c>
      <c r="AW946" s="16">
        <f t="shared" si="284"/>
        <v>0</v>
      </c>
      <c r="AX946" s="16">
        <f t="shared" si="284"/>
        <v>0</v>
      </c>
      <c r="AY946" s="16">
        <f t="shared" si="284"/>
        <v>0</v>
      </c>
      <c r="AZ946" s="16">
        <f t="shared" si="284"/>
        <v>0</v>
      </c>
      <c r="BA946" s="16">
        <f t="shared" si="284"/>
        <v>0</v>
      </c>
      <c r="BB946" s="16">
        <f t="shared" si="284"/>
        <v>0</v>
      </c>
      <c r="BC946" s="16">
        <f t="shared" si="284"/>
        <v>0</v>
      </c>
      <c r="BD946" s="16">
        <f t="shared" si="284"/>
        <v>0</v>
      </c>
      <c r="BE946" s="16">
        <f t="shared" si="284"/>
        <v>0</v>
      </c>
      <c r="BF946" s="16">
        <f t="shared" si="284"/>
        <v>0</v>
      </c>
    </row>
    <row r="947" spans="4:36">
      <c r="D947" s="16" t="s">
        <v>860</v>
      </c>
      <c r="E947" s="16">
        <v>662.6637</v>
      </c>
      <c r="F947" s="16">
        <v>621.2671</v>
      </c>
      <c r="G947" s="16">
        <v>621.2671</v>
      </c>
      <c r="H947" s="16">
        <v>0</v>
      </c>
      <c r="I947" s="16">
        <v>0</v>
      </c>
      <c r="J947" s="16">
        <v>0</v>
      </c>
      <c r="K947" s="16">
        <v>0</v>
      </c>
      <c r="L947" s="16">
        <v>0</v>
      </c>
      <c r="M947" s="16">
        <v>0</v>
      </c>
      <c r="N947" s="16">
        <v>14.2325</v>
      </c>
      <c r="O947" s="16">
        <v>14.2325</v>
      </c>
      <c r="P947" s="16">
        <v>0</v>
      </c>
      <c r="Q947" s="16">
        <v>0</v>
      </c>
      <c r="R947" s="16">
        <v>27.1641</v>
      </c>
      <c r="S947" s="16">
        <v>27.1641</v>
      </c>
      <c r="T947" s="16">
        <v>0</v>
      </c>
      <c r="U947" s="16">
        <v>0</v>
      </c>
      <c r="V947" s="16">
        <v>0</v>
      </c>
      <c r="W947" s="16">
        <v>0</v>
      </c>
      <c r="X947" s="16">
        <v>0</v>
      </c>
      <c r="Y947" s="16">
        <v>0</v>
      </c>
      <c r="Z947" s="16">
        <v>0</v>
      </c>
      <c r="AE947" s="103">
        <f t="shared" si="278"/>
        <v>-8.17124146124115e-14</v>
      </c>
      <c r="AF947" s="103">
        <f t="shared" si="279"/>
        <v>0</v>
      </c>
      <c r="AG947" s="103">
        <f t="shared" si="280"/>
        <v>0</v>
      </c>
      <c r="AH947" s="103">
        <f t="shared" si="281"/>
        <v>0</v>
      </c>
      <c r="AI947" s="103">
        <f t="shared" si="282"/>
        <v>0</v>
      </c>
      <c r="AJ947" s="103">
        <f t="shared" si="283"/>
        <v>0</v>
      </c>
    </row>
    <row r="948" spans="4:36">
      <c r="D948" s="16" t="s">
        <v>861</v>
      </c>
      <c r="E948" s="16">
        <v>0</v>
      </c>
      <c r="F948" s="16">
        <v>0</v>
      </c>
      <c r="G948" s="16">
        <v>0</v>
      </c>
      <c r="H948" s="16">
        <v>0</v>
      </c>
      <c r="I948" s="16">
        <v>0</v>
      </c>
      <c r="J948" s="16">
        <v>0</v>
      </c>
      <c r="K948" s="16">
        <v>0</v>
      </c>
      <c r="L948" s="16">
        <v>0</v>
      </c>
      <c r="M948" s="16">
        <v>0</v>
      </c>
      <c r="N948" s="16">
        <v>0</v>
      </c>
      <c r="O948" s="16">
        <v>0</v>
      </c>
      <c r="P948" s="16">
        <v>0</v>
      </c>
      <c r="Q948" s="16">
        <v>0</v>
      </c>
      <c r="R948" s="16">
        <v>0</v>
      </c>
      <c r="S948" s="16">
        <v>0</v>
      </c>
      <c r="T948" s="16">
        <v>0</v>
      </c>
      <c r="U948" s="16">
        <v>0</v>
      </c>
      <c r="V948" s="16">
        <v>0</v>
      </c>
      <c r="W948" s="16">
        <v>0</v>
      </c>
      <c r="X948" s="16">
        <v>0</v>
      </c>
      <c r="Y948" s="16">
        <v>0</v>
      </c>
      <c r="Z948" s="16">
        <v>0</v>
      </c>
      <c r="AE948" s="103">
        <f t="shared" si="278"/>
        <v>0</v>
      </c>
      <c r="AF948" s="103">
        <f t="shared" si="279"/>
        <v>0</v>
      </c>
      <c r="AG948" s="103">
        <f t="shared" si="280"/>
        <v>0</v>
      </c>
      <c r="AH948" s="103">
        <f t="shared" si="281"/>
        <v>0</v>
      </c>
      <c r="AI948" s="103">
        <f t="shared" si="282"/>
        <v>0</v>
      </c>
      <c r="AJ948" s="103">
        <f t="shared" si="283"/>
        <v>0</v>
      </c>
    </row>
    <row r="949" spans="4:36">
      <c r="D949" s="16" t="s">
        <v>862</v>
      </c>
      <c r="E949" s="16">
        <v>0</v>
      </c>
      <c r="F949" s="16">
        <v>0</v>
      </c>
      <c r="G949" s="16">
        <v>0</v>
      </c>
      <c r="H949" s="16">
        <v>0</v>
      </c>
      <c r="I949" s="16">
        <v>0</v>
      </c>
      <c r="J949" s="16">
        <v>0</v>
      </c>
      <c r="K949" s="16">
        <v>0</v>
      </c>
      <c r="L949" s="16">
        <v>0</v>
      </c>
      <c r="M949" s="16">
        <v>0</v>
      </c>
      <c r="N949" s="16">
        <v>0</v>
      </c>
      <c r="O949" s="16">
        <v>0</v>
      </c>
      <c r="P949" s="16">
        <v>0</v>
      </c>
      <c r="Q949" s="16">
        <v>0</v>
      </c>
      <c r="R949" s="16">
        <v>0</v>
      </c>
      <c r="S949" s="16">
        <v>0</v>
      </c>
      <c r="T949" s="16">
        <v>0</v>
      </c>
      <c r="U949" s="16">
        <v>0</v>
      </c>
      <c r="V949" s="16">
        <v>0</v>
      </c>
      <c r="W949" s="16">
        <v>0</v>
      </c>
      <c r="X949" s="16">
        <v>0</v>
      </c>
      <c r="Y949" s="16">
        <v>0</v>
      </c>
      <c r="Z949" s="16">
        <v>0</v>
      </c>
      <c r="AE949" s="103">
        <f t="shared" si="278"/>
        <v>0</v>
      </c>
      <c r="AF949" s="103">
        <f t="shared" si="279"/>
        <v>0</v>
      </c>
      <c r="AG949" s="103">
        <f t="shared" si="280"/>
        <v>0</v>
      </c>
      <c r="AH949" s="103">
        <f t="shared" si="281"/>
        <v>0</v>
      </c>
      <c r="AI949" s="103">
        <f t="shared" si="282"/>
        <v>0</v>
      </c>
      <c r="AJ949" s="103">
        <f t="shared" si="283"/>
        <v>0</v>
      </c>
    </row>
    <row r="950" spans="4:36">
      <c r="D950" s="16" t="s">
        <v>863</v>
      </c>
      <c r="E950" s="16">
        <v>0</v>
      </c>
      <c r="F950" s="16">
        <v>0</v>
      </c>
      <c r="G950" s="16">
        <v>0</v>
      </c>
      <c r="H950" s="16">
        <v>0</v>
      </c>
      <c r="I950" s="16">
        <v>0</v>
      </c>
      <c r="J950" s="16">
        <v>0</v>
      </c>
      <c r="K950" s="16">
        <v>0</v>
      </c>
      <c r="L950" s="16">
        <v>0</v>
      </c>
      <c r="M950" s="16">
        <v>0</v>
      </c>
      <c r="N950" s="16">
        <v>0</v>
      </c>
      <c r="O950" s="16">
        <v>0</v>
      </c>
      <c r="P950" s="16">
        <v>0</v>
      </c>
      <c r="Q950" s="16">
        <v>0</v>
      </c>
      <c r="R950" s="16">
        <v>0</v>
      </c>
      <c r="S950" s="16">
        <v>0</v>
      </c>
      <c r="T950" s="16">
        <v>0</v>
      </c>
      <c r="U950" s="16">
        <v>0</v>
      </c>
      <c r="V950" s="16">
        <v>0</v>
      </c>
      <c r="W950" s="16">
        <v>0</v>
      </c>
      <c r="X950" s="16">
        <v>0</v>
      </c>
      <c r="Y950" s="16">
        <v>0</v>
      </c>
      <c r="Z950" s="16">
        <v>0</v>
      </c>
      <c r="AE950" s="103">
        <f t="shared" si="278"/>
        <v>0</v>
      </c>
      <c r="AF950" s="103">
        <f t="shared" si="279"/>
        <v>0</v>
      </c>
      <c r="AG950" s="103">
        <f t="shared" si="280"/>
        <v>0</v>
      </c>
      <c r="AH950" s="103">
        <f t="shared" si="281"/>
        <v>0</v>
      </c>
      <c r="AI950" s="103">
        <f t="shared" si="282"/>
        <v>0</v>
      </c>
      <c r="AJ950" s="103">
        <f t="shared" si="283"/>
        <v>0</v>
      </c>
    </row>
    <row r="951" spans="4:36">
      <c r="D951" s="16" t="s">
        <v>864</v>
      </c>
      <c r="E951" s="16">
        <v>48.3001</v>
      </c>
      <c r="F951" s="16">
        <v>42.5775</v>
      </c>
      <c r="G951" s="16">
        <v>42.5775</v>
      </c>
      <c r="H951" s="16">
        <v>0</v>
      </c>
      <c r="I951" s="16">
        <v>0</v>
      </c>
      <c r="J951" s="16">
        <v>0</v>
      </c>
      <c r="K951" s="16">
        <v>0</v>
      </c>
      <c r="L951" s="16">
        <v>0</v>
      </c>
      <c r="M951" s="16">
        <v>0</v>
      </c>
      <c r="N951" s="16">
        <v>5.7226</v>
      </c>
      <c r="O951" s="16">
        <v>5.7226</v>
      </c>
      <c r="P951" s="16">
        <v>0</v>
      </c>
      <c r="Q951" s="16">
        <v>0</v>
      </c>
      <c r="R951" s="16">
        <v>0</v>
      </c>
      <c r="S951" s="16">
        <v>0</v>
      </c>
      <c r="T951" s="16">
        <v>0</v>
      </c>
      <c r="U951" s="16">
        <v>0</v>
      </c>
      <c r="V951" s="16">
        <v>0</v>
      </c>
      <c r="W951" s="16">
        <v>0</v>
      </c>
      <c r="X951" s="16">
        <v>0</v>
      </c>
      <c r="Y951" s="16">
        <v>0</v>
      </c>
      <c r="Z951" s="16">
        <v>0</v>
      </c>
      <c r="AE951" s="103">
        <f t="shared" si="278"/>
        <v>0</v>
      </c>
      <c r="AF951" s="103">
        <f t="shared" si="279"/>
        <v>0</v>
      </c>
      <c r="AG951" s="103">
        <f t="shared" si="280"/>
        <v>0</v>
      </c>
      <c r="AH951" s="103">
        <f t="shared" si="281"/>
        <v>0</v>
      </c>
      <c r="AI951" s="103">
        <f t="shared" si="282"/>
        <v>0</v>
      </c>
      <c r="AJ951" s="103">
        <f t="shared" si="283"/>
        <v>0</v>
      </c>
    </row>
    <row r="952" spans="3:58">
      <c r="C952" s="16" t="s">
        <v>866</v>
      </c>
      <c r="D952" s="16" t="s">
        <v>88</v>
      </c>
      <c r="E952" s="16">
        <v>122.4682</v>
      </c>
      <c r="F952" s="16">
        <v>63.4454</v>
      </c>
      <c r="G952" s="16">
        <v>63.4454</v>
      </c>
      <c r="H952" s="16">
        <v>0</v>
      </c>
      <c r="I952" s="16">
        <v>4.3193</v>
      </c>
      <c r="J952" s="16">
        <v>2.9202</v>
      </c>
      <c r="K952" s="16">
        <v>0</v>
      </c>
      <c r="L952" s="16">
        <v>0</v>
      </c>
      <c r="M952" s="16">
        <v>2.9202</v>
      </c>
      <c r="N952" s="16">
        <v>50.8842</v>
      </c>
      <c r="O952" s="16">
        <v>50.8842</v>
      </c>
      <c r="P952" s="16">
        <v>0</v>
      </c>
      <c r="Q952" s="16">
        <v>0</v>
      </c>
      <c r="R952" s="16">
        <v>0.8991</v>
      </c>
      <c r="S952" s="16">
        <v>0.8991</v>
      </c>
      <c r="T952" s="16">
        <v>0</v>
      </c>
      <c r="U952" s="16">
        <v>0</v>
      </c>
      <c r="V952" s="16">
        <v>0</v>
      </c>
      <c r="W952" s="16">
        <v>0</v>
      </c>
      <c r="X952" s="16">
        <v>0</v>
      </c>
      <c r="Y952" s="16">
        <v>0</v>
      </c>
      <c r="Z952" s="16">
        <v>0</v>
      </c>
      <c r="AE952" s="103">
        <f t="shared" si="278"/>
        <v>-2.88657986402541e-15</v>
      </c>
      <c r="AF952" s="103">
        <f t="shared" si="279"/>
        <v>0</v>
      </c>
      <c r="AG952" s="103">
        <f t="shared" si="280"/>
        <v>0</v>
      </c>
      <c r="AH952" s="103">
        <f t="shared" si="281"/>
        <v>0</v>
      </c>
      <c r="AI952" s="103">
        <f t="shared" si="282"/>
        <v>0</v>
      </c>
      <c r="AJ952" s="103">
        <f t="shared" si="283"/>
        <v>0</v>
      </c>
      <c r="AK952" s="16">
        <f t="shared" ref="AK952:BF952" si="285">E952-SUM(E953:E957)</f>
        <v>0</v>
      </c>
      <c r="AL952" s="16">
        <f t="shared" si="285"/>
        <v>0</v>
      </c>
      <c r="AM952" s="16">
        <f t="shared" si="285"/>
        <v>0</v>
      </c>
      <c r="AN952" s="16">
        <f t="shared" si="285"/>
        <v>0</v>
      </c>
      <c r="AO952" s="16">
        <f t="shared" si="285"/>
        <v>0</v>
      </c>
      <c r="AP952" s="16">
        <f t="shared" si="285"/>
        <v>0</v>
      </c>
      <c r="AQ952" s="16">
        <f t="shared" si="285"/>
        <v>0</v>
      </c>
      <c r="AR952" s="16">
        <f t="shared" si="285"/>
        <v>0</v>
      </c>
      <c r="AS952" s="16">
        <f t="shared" si="285"/>
        <v>0</v>
      </c>
      <c r="AT952" s="16">
        <f t="shared" si="285"/>
        <v>0</v>
      </c>
      <c r="AU952" s="16">
        <f t="shared" si="285"/>
        <v>0</v>
      </c>
      <c r="AV952" s="16">
        <f t="shared" si="285"/>
        <v>0</v>
      </c>
      <c r="AW952" s="16">
        <f t="shared" si="285"/>
        <v>0</v>
      </c>
      <c r="AX952" s="16">
        <f t="shared" si="285"/>
        <v>0</v>
      </c>
      <c r="AY952" s="16">
        <f t="shared" si="285"/>
        <v>0</v>
      </c>
      <c r="AZ952" s="16">
        <f t="shared" si="285"/>
        <v>0</v>
      </c>
      <c r="BA952" s="16">
        <f t="shared" si="285"/>
        <v>0</v>
      </c>
      <c r="BB952" s="16">
        <f t="shared" si="285"/>
        <v>0</v>
      </c>
      <c r="BC952" s="16">
        <f t="shared" si="285"/>
        <v>0</v>
      </c>
      <c r="BD952" s="16">
        <f t="shared" si="285"/>
        <v>0</v>
      </c>
      <c r="BE952" s="16">
        <f t="shared" si="285"/>
        <v>0</v>
      </c>
      <c r="BF952" s="16">
        <f t="shared" si="285"/>
        <v>0</v>
      </c>
    </row>
    <row r="953" spans="4:36">
      <c r="D953" s="16" t="s">
        <v>860</v>
      </c>
      <c r="E953" s="16">
        <v>0</v>
      </c>
      <c r="F953" s="16">
        <v>0</v>
      </c>
      <c r="G953" s="16">
        <v>0</v>
      </c>
      <c r="H953" s="16">
        <v>0</v>
      </c>
      <c r="I953" s="16">
        <v>0</v>
      </c>
      <c r="J953" s="16">
        <v>0</v>
      </c>
      <c r="K953" s="16">
        <v>0</v>
      </c>
      <c r="L953" s="16">
        <v>0</v>
      </c>
      <c r="M953" s="16">
        <v>0</v>
      </c>
      <c r="N953" s="16">
        <v>0</v>
      </c>
      <c r="O953" s="16">
        <v>0</v>
      </c>
      <c r="P953" s="16">
        <v>0</v>
      </c>
      <c r="Q953" s="16">
        <v>0</v>
      </c>
      <c r="R953" s="16">
        <v>0</v>
      </c>
      <c r="S953" s="16">
        <v>0</v>
      </c>
      <c r="T953" s="16">
        <v>0</v>
      </c>
      <c r="U953" s="16">
        <v>0</v>
      </c>
      <c r="V953" s="16">
        <v>0</v>
      </c>
      <c r="W953" s="16">
        <v>0</v>
      </c>
      <c r="X953" s="16">
        <v>0</v>
      </c>
      <c r="Y953" s="16">
        <v>0</v>
      </c>
      <c r="Z953" s="16">
        <v>0</v>
      </c>
      <c r="AE953" s="103">
        <f t="shared" si="278"/>
        <v>0</v>
      </c>
      <c r="AF953" s="103">
        <f t="shared" si="279"/>
        <v>0</v>
      </c>
      <c r="AG953" s="103">
        <f t="shared" si="280"/>
        <v>0</v>
      </c>
      <c r="AH953" s="103">
        <f t="shared" si="281"/>
        <v>0</v>
      </c>
      <c r="AI953" s="103">
        <f t="shared" si="282"/>
        <v>0</v>
      </c>
      <c r="AJ953" s="103">
        <f t="shared" si="283"/>
        <v>0</v>
      </c>
    </row>
    <row r="954" spans="4:36">
      <c r="D954" s="16" t="s">
        <v>861</v>
      </c>
      <c r="E954" s="16">
        <v>0</v>
      </c>
      <c r="F954" s="16">
        <v>0</v>
      </c>
      <c r="G954" s="16">
        <v>0</v>
      </c>
      <c r="H954" s="16">
        <v>0</v>
      </c>
      <c r="I954" s="16">
        <v>0</v>
      </c>
      <c r="J954" s="16">
        <v>0</v>
      </c>
      <c r="K954" s="16">
        <v>0</v>
      </c>
      <c r="L954" s="16">
        <v>0</v>
      </c>
      <c r="M954" s="16">
        <v>0</v>
      </c>
      <c r="N954" s="16">
        <v>0</v>
      </c>
      <c r="O954" s="16">
        <v>0</v>
      </c>
      <c r="P954" s="16">
        <v>0</v>
      </c>
      <c r="Q954" s="16">
        <v>0</v>
      </c>
      <c r="R954" s="16">
        <v>0</v>
      </c>
      <c r="S954" s="16">
        <v>0</v>
      </c>
      <c r="T954" s="16">
        <v>0</v>
      </c>
      <c r="U954" s="16">
        <v>0</v>
      </c>
      <c r="V954" s="16">
        <v>0</v>
      </c>
      <c r="W954" s="16">
        <v>0</v>
      </c>
      <c r="X954" s="16">
        <v>0</v>
      </c>
      <c r="Y954" s="16">
        <v>0</v>
      </c>
      <c r="Z954" s="16">
        <v>0</v>
      </c>
      <c r="AE954" s="103">
        <f t="shared" si="278"/>
        <v>0</v>
      </c>
      <c r="AF954" s="103">
        <f t="shared" si="279"/>
        <v>0</v>
      </c>
      <c r="AG954" s="103">
        <f t="shared" si="280"/>
        <v>0</v>
      </c>
      <c r="AH954" s="103">
        <f t="shared" si="281"/>
        <v>0</v>
      </c>
      <c r="AI954" s="103">
        <f t="shared" si="282"/>
        <v>0</v>
      </c>
      <c r="AJ954" s="103">
        <f t="shared" si="283"/>
        <v>0</v>
      </c>
    </row>
    <row r="955" spans="4:36">
      <c r="D955" s="16" t="s">
        <v>862</v>
      </c>
      <c r="E955" s="16">
        <v>0</v>
      </c>
      <c r="F955" s="16">
        <v>0</v>
      </c>
      <c r="G955" s="16">
        <v>0</v>
      </c>
      <c r="H955" s="16">
        <v>0</v>
      </c>
      <c r="I955" s="16">
        <v>0</v>
      </c>
      <c r="J955" s="16">
        <v>0</v>
      </c>
      <c r="K955" s="16">
        <v>0</v>
      </c>
      <c r="L955" s="16">
        <v>0</v>
      </c>
      <c r="M955" s="16">
        <v>0</v>
      </c>
      <c r="N955" s="16">
        <v>0</v>
      </c>
      <c r="O955" s="16">
        <v>0</v>
      </c>
      <c r="P955" s="16">
        <v>0</v>
      </c>
      <c r="Q955" s="16">
        <v>0</v>
      </c>
      <c r="R955" s="16">
        <v>0</v>
      </c>
      <c r="S955" s="16">
        <v>0</v>
      </c>
      <c r="T955" s="16">
        <v>0</v>
      </c>
      <c r="U955" s="16">
        <v>0</v>
      </c>
      <c r="V955" s="16">
        <v>0</v>
      </c>
      <c r="W955" s="16">
        <v>0</v>
      </c>
      <c r="X955" s="16">
        <v>0</v>
      </c>
      <c r="Y955" s="16">
        <v>0</v>
      </c>
      <c r="Z955" s="16">
        <v>0</v>
      </c>
      <c r="AE955" s="103">
        <f t="shared" si="278"/>
        <v>0</v>
      </c>
      <c r="AF955" s="103">
        <f t="shared" si="279"/>
        <v>0</v>
      </c>
      <c r="AG955" s="103">
        <f t="shared" si="280"/>
        <v>0</v>
      </c>
      <c r="AH955" s="103">
        <f t="shared" si="281"/>
        <v>0</v>
      </c>
      <c r="AI955" s="103">
        <f t="shared" si="282"/>
        <v>0</v>
      </c>
      <c r="AJ955" s="103">
        <f t="shared" si="283"/>
        <v>0</v>
      </c>
    </row>
    <row r="956" spans="4:36">
      <c r="D956" s="16" t="s">
        <v>863</v>
      </c>
      <c r="E956" s="16">
        <v>0</v>
      </c>
      <c r="F956" s="16">
        <v>0</v>
      </c>
      <c r="G956" s="16">
        <v>0</v>
      </c>
      <c r="H956" s="16">
        <v>0</v>
      </c>
      <c r="I956" s="16">
        <v>0</v>
      </c>
      <c r="J956" s="16">
        <v>0</v>
      </c>
      <c r="K956" s="16">
        <v>0</v>
      </c>
      <c r="L956" s="16">
        <v>0</v>
      </c>
      <c r="M956" s="16">
        <v>0</v>
      </c>
      <c r="N956" s="16">
        <v>0</v>
      </c>
      <c r="O956" s="16">
        <v>0</v>
      </c>
      <c r="P956" s="16">
        <v>0</v>
      </c>
      <c r="Q956" s="16">
        <v>0</v>
      </c>
      <c r="R956" s="16">
        <v>0</v>
      </c>
      <c r="S956" s="16">
        <v>0</v>
      </c>
      <c r="T956" s="16">
        <v>0</v>
      </c>
      <c r="U956" s="16">
        <v>0</v>
      </c>
      <c r="V956" s="16">
        <v>0</v>
      </c>
      <c r="W956" s="16">
        <v>0</v>
      </c>
      <c r="X956" s="16">
        <v>0</v>
      </c>
      <c r="Y956" s="16">
        <v>0</v>
      </c>
      <c r="Z956" s="16">
        <v>0</v>
      </c>
      <c r="AE956" s="103">
        <f t="shared" si="278"/>
        <v>0</v>
      </c>
      <c r="AF956" s="103">
        <f t="shared" si="279"/>
        <v>0</v>
      </c>
      <c r="AG956" s="103">
        <f t="shared" si="280"/>
        <v>0</v>
      </c>
      <c r="AH956" s="103">
        <f t="shared" si="281"/>
        <v>0</v>
      </c>
      <c r="AI956" s="103">
        <f t="shared" si="282"/>
        <v>0</v>
      </c>
      <c r="AJ956" s="103">
        <f t="shared" si="283"/>
        <v>0</v>
      </c>
    </row>
    <row r="957" spans="4:36">
      <c r="D957" s="16" t="s">
        <v>864</v>
      </c>
      <c r="E957" s="16">
        <v>122.4682</v>
      </c>
      <c r="F957" s="16">
        <v>63.4454</v>
      </c>
      <c r="G957" s="16">
        <v>63.4454</v>
      </c>
      <c r="H957" s="16">
        <v>0</v>
      </c>
      <c r="I957" s="16">
        <v>4.3193</v>
      </c>
      <c r="J957" s="16">
        <v>2.9202</v>
      </c>
      <c r="K957" s="16">
        <v>0</v>
      </c>
      <c r="L957" s="16">
        <v>0</v>
      </c>
      <c r="M957" s="16">
        <v>2.9202</v>
      </c>
      <c r="N957" s="16">
        <v>50.8842</v>
      </c>
      <c r="O957" s="16">
        <v>50.8842</v>
      </c>
      <c r="P957" s="16">
        <v>0</v>
      </c>
      <c r="Q957" s="16">
        <v>0</v>
      </c>
      <c r="R957" s="16">
        <v>0.8991</v>
      </c>
      <c r="S957" s="16">
        <v>0.8991</v>
      </c>
      <c r="T957" s="16">
        <v>0</v>
      </c>
      <c r="U957" s="16">
        <v>0</v>
      </c>
      <c r="V957" s="16">
        <v>0</v>
      </c>
      <c r="W957" s="16">
        <v>0</v>
      </c>
      <c r="X957" s="16">
        <v>0</v>
      </c>
      <c r="Y957" s="16">
        <v>0</v>
      </c>
      <c r="Z957" s="16">
        <v>0</v>
      </c>
      <c r="AE957" s="103">
        <f t="shared" si="278"/>
        <v>-2.88657986402541e-15</v>
      </c>
      <c r="AF957" s="103">
        <f t="shared" si="279"/>
        <v>0</v>
      </c>
      <c r="AG957" s="103">
        <f t="shared" si="280"/>
        <v>0</v>
      </c>
      <c r="AH957" s="103">
        <f t="shared" si="281"/>
        <v>0</v>
      </c>
      <c r="AI957" s="103">
        <f t="shared" si="282"/>
        <v>0</v>
      </c>
      <c r="AJ957" s="103">
        <f t="shared" si="283"/>
        <v>0</v>
      </c>
    </row>
    <row r="958" spans="3:58">
      <c r="C958" s="16" t="s">
        <v>867</v>
      </c>
      <c r="D958" s="16" t="s">
        <v>88</v>
      </c>
      <c r="E958" s="16">
        <v>994.5144</v>
      </c>
      <c r="F958" s="16">
        <v>926.9298</v>
      </c>
      <c r="G958" s="16">
        <v>926.9298</v>
      </c>
      <c r="H958" s="16">
        <v>0</v>
      </c>
      <c r="I958" s="16">
        <v>0</v>
      </c>
      <c r="J958" s="16">
        <v>2.1103</v>
      </c>
      <c r="K958" s="16">
        <v>0</v>
      </c>
      <c r="L958" s="16">
        <v>0</v>
      </c>
      <c r="M958" s="16">
        <v>2.1103</v>
      </c>
      <c r="N958" s="16">
        <v>15.5142</v>
      </c>
      <c r="O958" s="16">
        <v>15.5142</v>
      </c>
      <c r="P958" s="16">
        <v>0</v>
      </c>
      <c r="Q958" s="16">
        <v>26.3179</v>
      </c>
      <c r="R958" s="16">
        <v>22.8637</v>
      </c>
      <c r="S958" s="16">
        <v>15.188</v>
      </c>
      <c r="T958" s="16">
        <v>0</v>
      </c>
      <c r="U958" s="16">
        <v>7.6757</v>
      </c>
      <c r="V958" s="16">
        <v>0.7785</v>
      </c>
      <c r="W958" s="16">
        <v>0.7785</v>
      </c>
      <c r="X958" s="16">
        <v>0</v>
      </c>
      <c r="Y958" s="16">
        <v>0</v>
      </c>
      <c r="Z958" s="16">
        <v>0</v>
      </c>
      <c r="AE958" s="103">
        <f t="shared" si="278"/>
        <v>0</v>
      </c>
      <c r="AF958" s="103">
        <f t="shared" si="279"/>
        <v>0</v>
      </c>
      <c r="AG958" s="103">
        <f t="shared" si="280"/>
        <v>0</v>
      </c>
      <c r="AH958" s="103">
        <f t="shared" si="281"/>
        <v>0</v>
      </c>
      <c r="AI958" s="103">
        <f t="shared" si="282"/>
        <v>0</v>
      </c>
      <c r="AJ958" s="103">
        <f t="shared" si="283"/>
        <v>0</v>
      </c>
      <c r="AK958" s="16">
        <f t="shared" ref="AK958:BF958" si="286">E958-SUM(E959:E963)</f>
        <v>0</v>
      </c>
      <c r="AL958" s="16">
        <f t="shared" si="286"/>
        <v>0</v>
      </c>
      <c r="AM958" s="16">
        <f t="shared" si="286"/>
        <v>0</v>
      </c>
      <c r="AN958" s="16">
        <f t="shared" si="286"/>
        <v>0</v>
      </c>
      <c r="AO958" s="16">
        <f t="shared" si="286"/>
        <v>0</v>
      </c>
      <c r="AP958" s="16">
        <f t="shared" si="286"/>
        <v>0</v>
      </c>
      <c r="AQ958" s="16">
        <f t="shared" si="286"/>
        <v>0</v>
      </c>
      <c r="AR958" s="16">
        <f t="shared" si="286"/>
        <v>0</v>
      </c>
      <c r="AS958" s="16">
        <f t="shared" si="286"/>
        <v>0</v>
      </c>
      <c r="AT958" s="16">
        <f t="shared" si="286"/>
        <v>0</v>
      </c>
      <c r="AU958" s="16">
        <f t="shared" si="286"/>
        <v>0</v>
      </c>
      <c r="AV958" s="16">
        <f t="shared" si="286"/>
        <v>0</v>
      </c>
      <c r="AW958" s="16">
        <f t="shared" si="286"/>
        <v>0</v>
      </c>
      <c r="AX958" s="16">
        <f t="shared" si="286"/>
        <v>0</v>
      </c>
      <c r="AY958" s="16">
        <f t="shared" si="286"/>
        <v>0</v>
      </c>
      <c r="AZ958" s="16">
        <f t="shared" si="286"/>
        <v>0</v>
      </c>
      <c r="BA958" s="16">
        <f t="shared" si="286"/>
        <v>0</v>
      </c>
      <c r="BB958" s="16">
        <f t="shared" si="286"/>
        <v>0</v>
      </c>
      <c r="BC958" s="16">
        <f t="shared" si="286"/>
        <v>0</v>
      </c>
      <c r="BD958" s="16">
        <f t="shared" si="286"/>
        <v>0</v>
      </c>
      <c r="BE958" s="16">
        <f t="shared" si="286"/>
        <v>0</v>
      </c>
      <c r="BF958" s="16">
        <f t="shared" si="286"/>
        <v>0</v>
      </c>
    </row>
    <row r="959" spans="4:36">
      <c r="D959" s="16" t="s">
        <v>860</v>
      </c>
      <c r="E959" s="16">
        <v>0</v>
      </c>
      <c r="F959" s="16">
        <v>0</v>
      </c>
      <c r="G959" s="16">
        <v>0</v>
      </c>
      <c r="H959" s="16">
        <v>0</v>
      </c>
      <c r="I959" s="16">
        <v>0</v>
      </c>
      <c r="J959" s="16">
        <v>0</v>
      </c>
      <c r="K959" s="16">
        <v>0</v>
      </c>
      <c r="L959" s="16">
        <v>0</v>
      </c>
      <c r="M959" s="16">
        <v>0</v>
      </c>
      <c r="N959" s="16">
        <v>0</v>
      </c>
      <c r="O959" s="16">
        <v>0</v>
      </c>
      <c r="P959" s="16">
        <v>0</v>
      </c>
      <c r="Q959" s="16">
        <v>0</v>
      </c>
      <c r="R959" s="16">
        <v>0</v>
      </c>
      <c r="S959" s="16">
        <v>0</v>
      </c>
      <c r="T959" s="16">
        <v>0</v>
      </c>
      <c r="U959" s="16">
        <v>0</v>
      </c>
      <c r="V959" s="16">
        <v>0</v>
      </c>
      <c r="W959" s="16">
        <v>0</v>
      </c>
      <c r="X959" s="16">
        <v>0</v>
      </c>
      <c r="Y959" s="16">
        <v>0</v>
      </c>
      <c r="Z959" s="16">
        <v>0</v>
      </c>
      <c r="AE959" s="103">
        <f t="shared" si="278"/>
        <v>0</v>
      </c>
      <c r="AF959" s="103">
        <f t="shared" si="279"/>
        <v>0</v>
      </c>
      <c r="AG959" s="103">
        <f t="shared" si="280"/>
        <v>0</v>
      </c>
      <c r="AH959" s="103">
        <f t="shared" si="281"/>
        <v>0</v>
      </c>
      <c r="AI959" s="103">
        <f t="shared" si="282"/>
        <v>0</v>
      </c>
      <c r="AJ959" s="103">
        <f t="shared" si="283"/>
        <v>0</v>
      </c>
    </row>
    <row r="960" spans="4:36">
      <c r="D960" s="16" t="s">
        <v>861</v>
      </c>
      <c r="E960" s="16">
        <v>0</v>
      </c>
      <c r="F960" s="16">
        <v>0</v>
      </c>
      <c r="G960" s="16">
        <v>0</v>
      </c>
      <c r="H960" s="16">
        <v>0</v>
      </c>
      <c r="I960" s="16">
        <v>0</v>
      </c>
      <c r="J960" s="16">
        <v>0</v>
      </c>
      <c r="K960" s="16">
        <v>0</v>
      </c>
      <c r="L960" s="16">
        <v>0</v>
      </c>
      <c r="M960" s="16">
        <v>0</v>
      </c>
      <c r="N960" s="16">
        <v>0</v>
      </c>
      <c r="O960" s="16">
        <v>0</v>
      </c>
      <c r="P960" s="16">
        <v>0</v>
      </c>
      <c r="Q960" s="16">
        <v>0</v>
      </c>
      <c r="R960" s="16">
        <v>0</v>
      </c>
      <c r="S960" s="16">
        <v>0</v>
      </c>
      <c r="T960" s="16">
        <v>0</v>
      </c>
      <c r="U960" s="16">
        <v>0</v>
      </c>
      <c r="V960" s="16">
        <v>0</v>
      </c>
      <c r="W960" s="16">
        <v>0</v>
      </c>
      <c r="X960" s="16">
        <v>0</v>
      </c>
      <c r="Y960" s="16">
        <v>0</v>
      </c>
      <c r="Z960" s="16">
        <v>0</v>
      </c>
      <c r="AE960" s="103">
        <f t="shared" si="278"/>
        <v>0</v>
      </c>
      <c r="AF960" s="103">
        <f t="shared" si="279"/>
        <v>0</v>
      </c>
      <c r="AG960" s="103">
        <f t="shared" si="280"/>
        <v>0</v>
      </c>
      <c r="AH960" s="103">
        <f t="shared" si="281"/>
        <v>0</v>
      </c>
      <c r="AI960" s="103">
        <f t="shared" si="282"/>
        <v>0</v>
      </c>
      <c r="AJ960" s="103">
        <f t="shared" si="283"/>
        <v>0</v>
      </c>
    </row>
    <row r="961" spans="4:36">
      <c r="D961" s="16" t="s">
        <v>862</v>
      </c>
      <c r="E961" s="16">
        <v>0</v>
      </c>
      <c r="F961" s="16">
        <v>0</v>
      </c>
      <c r="G961" s="16">
        <v>0</v>
      </c>
      <c r="H961" s="16">
        <v>0</v>
      </c>
      <c r="I961" s="16">
        <v>0</v>
      </c>
      <c r="J961" s="16">
        <v>0</v>
      </c>
      <c r="K961" s="16">
        <v>0</v>
      </c>
      <c r="L961" s="16">
        <v>0</v>
      </c>
      <c r="M961" s="16">
        <v>0</v>
      </c>
      <c r="N961" s="16">
        <v>0</v>
      </c>
      <c r="O961" s="16">
        <v>0</v>
      </c>
      <c r="P961" s="16">
        <v>0</v>
      </c>
      <c r="Q961" s="16">
        <v>0</v>
      </c>
      <c r="R961" s="16">
        <v>0</v>
      </c>
      <c r="S961" s="16">
        <v>0</v>
      </c>
      <c r="T961" s="16">
        <v>0</v>
      </c>
      <c r="U961" s="16">
        <v>0</v>
      </c>
      <c r="V961" s="16">
        <v>0</v>
      </c>
      <c r="W961" s="16">
        <v>0</v>
      </c>
      <c r="X961" s="16">
        <v>0</v>
      </c>
      <c r="Y961" s="16">
        <v>0</v>
      </c>
      <c r="Z961" s="16">
        <v>0</v>
      </c>
      <c r="AE961" s="103">
        <f t="shared" si="278"/>
        <v>0</v>
      </c>
      <c r="AF961" s="103">
        <f t="shared" si="279"/>
        <v>0</v>
      </c>
      <c r="AG961" s="103">
        <f t="shared" si="280"/>
        <v>0</v>
      </c>
      <c r="AH961" s="103">
        <f t="shared" si="281"/>
        <v>0</v>
      </c>
      <c r="AI961" s="103">
        <f t="shared" si="282"/>
        <v>0</v>
      </c>
      <c r="AJ961" s="103">
        <f t="shared" si="283"/>
        <v>0</v>
      </c>
    </row>
    <row r="962" spans="4:36">
      <c r="D962" s="16" t="s">
        <v>863</v>
      </c>
      <c r="E962" s="16">
        <v>0</v>
      </c>
      <c r="F962" s="16">
        <v>0</v>
      </c>
      <c r="G962" s="16">
        <v>0</v>
      </c>
      <c r="H962" s="16">
        <v>0</v>
      </c>
      <c r="I962" s="16">
        <v>0</v>
      </c>
      <c r="J962" s="16">
        <v>0</v>
      </c>
      <c r="K962" s="16">
        <v>0</v>
      </c>
      <c r="L962" s="16">
        <v>0</v>
      </c>
      <c r="M962" s="16">
        <v>0</v>
      </c>
      <c r="N962" s="16">
        <v>0</v>
      </c>
      <c r="O962" s="16">
        <v>0</v>
      </c>
      <c r="P962" s="16">
        <v>0</v>
      </c>
      <c r="Q962" s="16">
        <v>0</v>
      </c>
      <c r="R962" s="16">
        <v>0</v>
      </c>
      <c r="S962" s="16">
        <v>0</v>
      </c>
      <c r="T962" s="16">
        <v>0</v>
      </c>
      <c r="U962" s="16">
        <v>0</v>
      </c>
      <c r="V962" s="16">
        <v>0</v>
      </c>
      <c r="W962" s="16">
        <v>0</v>
      </c>
      <c r="X962" s="16">
        <v>0</v>
      </c>
      <c r="Y962" s="16">
        <v>0</v>
      </c>
      <c r="Z962" s="16">
        <v>0</v>
      </c>
      <c r="AE962" s="103">
        <f t="shared" si="278"/>
        <v>0</v>
      </c>
      <c r="AF962" s="103">
        <f t="shared" si="279"/>
        <v>0</v>
      </c>
      <c r="AG962" s="103">
        <f t="shared" si="280"/>
        <v>0</v>
      </c>
      <c r="AH962" s="103">
        <f t="shared" si="281"/>
        <v>0</v>
      </c>
      <c r="AI962" s="103">
        <f t="shared" si="282"/>
        <v>0</v>
      </c>
      <c r="AJ962" s="103">
        <f t="shared" si="283"/>
        <v>0</v>
      </c>
    </row>
    <row r="963" spans="4:36">
      <c r="D963" s="16" t="s">
        <v>864</v>
      </c>
      <c r="E963" s="16">
        <v>994.5144</v>
      </c>
      <c r="F963" s="16">
        <v>926.9298</v>
      </c>
      <c r="G963" s="16">
        <v>926.9298</v>
      </c>
      <c r="H963" s="16">
        <v>0</v>
      </c>
      <c r="I963" s="16">
        <v>0</v>
      </c>
      <c r="J963" s="16">
        <v>2.1103</v>
      </c>
      <c r="K963" s="16">
        <v>0</v>
      </c>
      <c r="L963" s="16">
        <v>0</v>
      </c>
      <c r="M963" s="16">
        <v>2.1103</v>
      </c>
      <c r="N963" s="16">
        <v>15.5142</v>
      </c>
      <c r="O963" s="16">
        <v>15.5142</v>
      </c>
      <c r="P963" s="16">
        <v>0</v>
      </c>
      <c r="Q963" s="16">
        <v>26.3179</v>
      </c>
      <c r="R963" s="16">
        <v>22.8637</v>
      </c>
      <c r="S963" s="16">
        <v>15.188</v>
      </c>
      <c r="T963" s="16">
        <v>0</v>
      </c>
      <c r="U963" s="16">
        <v>7.6757</v>
      </c>
      <c r="V963" s="16">
        <v>0.7785</v>
      </c>
      <c r="W963" s="16">
        <v>0.7785</v>
      </c>
      <c r="X963" s="16">
        <v>0</v>
      </c>
      <c r="Y963" s="16">
        <v>0</v>
      </c>
      <c r="Z963" s="16">
        <v>0</v>
      </c>
      <c r="AE963" s="103">
        <f t="shared" si="278"/>
        <v>0</v>
      </c>
      <c r="AF963" s="103">
        <f t="shared" si="279"/>
        <v>0</v>
      </c>
      <c r="AG963" s="103">
        <f t="shared" si="280"/>
        <v>0</v>
      </c>
      <c r="AH963" s="103">
        <f t="shared" si="281"/>
        <v>0</v>
      </c>
      <c r="AI963" s="103">
        <f t="shared" si="282"/>
        <v>0</v>
      </c>
      <c r="AJ963" s="103">
        <f t="shared" si="283"/>
        <v>0</v>
      </c>
    </row>
    <row r="964" spans="3:58">
      <c r="C964" s="16" t="s">
        <v>368</v>
      </c>
      <c r="D964" s="16" t="s">
        <v>88</v>
      </c>
      <c r="E964" s="16">
        <v>0</v>
      </c>
      <c r="F964" s="16">
        <v>0</v>
      </c>
      <c r="G964" s="16">
        <v>0</v>
      </c>
      <c r="H964" s="16">
        <v>0</v>
      </c>
      <c r="I964" s="16">
        <v>0</v>
      </c>
      <c r="J964" s="16">
        <v>0</v>
      </c>
      <c r="K964" s="16">
        <v>0</v>
      </c>
      <c r="L964" s="16">
        <v>0</v>
      </c>
      <c r="M964" s="16">
        <v>0</v>
      </c>
      <c r="N964" s="16">
        <v>0</v>
      </c>
      <c r="O964" s="16">
        <v>0</v>
      </c>
      <c r="P964" s="16">
        <v>0</v>
      </c>
      <c r="Q964" s="16">
        <v>0</v>
      </c>
      <c r="R964" s="16">
        <v>0</v>
      </c>
      <c r="S964" s="16">
        <v>0</v>
      </c>
      <c r="T964" s="16">
        <v>0</v>
      </c>
      <c r="U964" s="16">
        <v>0</v>
      </c>
      <c r="V964" s="16">
        <v>0</v>
      </c>
      <c r="W964" s="16">
        <v>0</v>
      </c>
      <c r="X964" s="16">
        <v>0</v>
      </c>
      <c r="Y964" s="16">
        <v>0</v>
      </c>
      <c r="Z964" s="16">
        <v>0</v>
      </c>
      <c r="AE964" s="103">
        <f t="shared" si="278"/>
        <v>0</v>
      </c>
      <c r="AF964" s="103">
        <f t="shared" si="279"/>
        <v>0</v>
      </c>
      <c r="AG964" s="103">
        <f t="shared" si="280"/>
        <v>0</v>
      </c>
      <c r="AH964" s="103">
        <f t="shared" si="281"/>
        <v>0</v>
      </c>
      <c r="AI964" s="103">
        <f t="shared" si="282"/>
        <v>0</v>
      </c>
      <c r="AJ964" s="103">
        <f t="shared" si="283"/>
        <v>0</v>
      </c>
      <c r="AK964" s="16">
        <f t="shared" ref="AK964:BF964" si="287">E964-SUM(E965:E969)</f>
        <v>0</v>
      </c>
      <c r="AL964" s="16">
        <f t="shared" si="287"/>
        <v>0</v>
      </c>
      <c r="AM964" s="16">
        <f t="shared" si="287"/>
        <v>0</v>
      </c>
      <c r="AN964" s="16">
        <f t="shared" si="287"/>
        <v>0</v>
      </c>
      <c r="AO964" s="16">
        <f t="shared" si="287"/>
        <v>0</v>
      </c>
      <c r="AP964" s="16">
        <f t="shared" si="287"/>
        <v>0</v>
      </c>
      <c r="AQ964" s="16">
        <f t="shared" si="287"/>
        <v>0</v>
      </c>
      <c r="AR964" s="16">
        <f t="shared" si="287"/>
        <v>0</v>
      </c>
      <c r="AS964" s="16">
        <f t="shared" si="287"/>
        <v>0</v>
      </c>
      <c r="AT964" s="16">
        <f t="shared" si="287"/>
        <v>0</v>
      </c>
      <c r="AU964" s="16">
        <f t="shared" si="287"/>
        <v>0</v>
      </c>
      <c r="AV964" s="16">
        <f t="shared" si="287"/>
        <v>0</v>
      </c>
      <c r="AW964" s="16">
        <f t="shared" si="287"/>
        <v>0</v>
      </c>
      <c r="AX964" s="16">
        <f t="shared" si="287"/>
        <v>0</v>
      </c>
      <c r="AY964" s="16">
        <f t="shared" si="287"/>
        <v>0</v>
      </c>
      <c r="AZ964" s="16">
        <f t="shared" si="287"/>
        <v>0</v>
      </c>
      <c r="BA964" s="16">
        <f t="shared" si="287"/>
        <v>0</v>
      </c>
      <c r="BB964" s="16">
        <f t="shared" si="287"/>
        <v>0</v>
      </c>
      <c r="BC964" s="16">
        <f t="shared" si="287"/>
        <v>0</v>
      </c>
      <c r="BD964" s="16">
        <f t="shared" si="287"/>
        <v>0</v>
      </c>
      <c r="BE964" s="16">
        <f t="shared" si="287"/>
        <v>0</v>
      </c>
      <c r="BF964" s="16">
        <f t="shared" si="287"/>
        <v>0</v>
      </c>
    </row>
    <row r="965" spans="4:36">
      <c r="D965" s="16" t="s">
        <v>860</v>
      </c>
      <c r="E965" s="16">
        <v>0</v>
      </c>
      <c r="F965" s="16">
        <v>0</v>
      </c>
      <c r="G965" s="16">
        <v>0</v>
      </c>
      <c r="H965" s="16">
        <v>0</v>
      </c>
      <c r="I965" s="16">
        <v>0</v>
      </c>
      <c r="J965" s="16">
        <v>0</v>
      </c>
      <c r="K965" s="16">
        <v>0</v>
      </c>
      <c r="L965" s="16">
        <v>0</v>
      </c>
      <c r="M965" s="16">
        <v>0</v>
      </c>
      <c r="N965" s="16">
        <v>0</v>
      </c>
      <c r="O965" s="16">
        <v>0</v>
      </c>
      <c r="P965" s="16">
        <v>0</v>
      </c>
      <c r="Q965" s="16">
        <v>0</v>
      </c>
      <c r="R965" s="16">
        <v>0</v>
      </c>
      <c r="S965" s="16">
        <v>0</v>
      </c>
      <c r="T965" s="16">
        <v>0</v>
      </c>
      <c r="U965" s="16">
        <v>0</v>
      </c>
      <c r="V965" s="16">
        <v>0</v>
      </c>
      <c r="W965" s="16">
        <v>0</v>
      </c>
      <c r="X965" s="16">
        <v>0</v>
      </c>
      <c r="Y965" s="16">
        <v>0</v>
      </c>
      <c r="Z965" s="16">
        <v>0</v>
      </c>
      <c r="AE965" s="103">
        <f t="shared" si="278"/>
        <v>0</v>
      </c>
      <c r="AF965" s="103">
        <f t="shared" si="279"/>
        <v>0</v>
      </c>
      <c r="AG965" s="103">
        <f t="shared" si="280"/>
        <v>0</v>
      </c>
      <c r="AH965" s="103">
        <f t="shared" si="281"/>
        <v>0</v>
      </c>
      <c r="AI965" s="103">
        <f t="shared" si="282"/>
        <v>0</v>
      </c>
      <c r="AJ965" s="103">
        <f t="shared" si="283"/>
        <v>0</v>
      </c>
    </row>
    <row r="966" spans="4:36">
      <c r="D966" s="16" t="s">
        <v>861</v>
      </c>
      <c r="E966" s="16">
        <v>0</v>
      </c>
      <c r="F966" s="16">
        <v>0</v>
      </c>
      <c r="G966" s="16">
        <v>0</v>
      </c>
      <c r="H966" s="16">
        <v>0</v>
      </c>
      <c r="I966" s="16">
        <v>0</v>
      </c>
      <c r="J966" s="16">
        <v>0</v>
      </c>
      <c r="K966" s="16">
        <v>0</v>
      </c>
      <c r="L966" s="16">
        <v>0</v>
      </c>
      <c r="M966" s="16">
        <v>0</v>
      </c>
      <c r="N966" s="16">
        <v>0</v>
      </c>
      <c r="O966" s="16">
        <v>0</v>
      </c>
      <c r="P966" s="16">
        <v>0</v>
      </c>
      <c r="Q966" s="16">
        <v>0</v>
      </c>
      <c r="R966" s="16">
        <v>0</v>
      </c>
      <c r="S966" s="16">
        <v>0</v>
      </c>
      <c r="T966" s="16">
        <v>0</v>
      </c>
      <c r="U966" s="16">
        <v>0</v>
      </c>
      <c r="V966" s="16">
        <v>0</v>
      </c>
      <c r="W966" s="16">
        <v>0</v>
      </c>
      <c r="X966" s="16">
        <v>0</v>
      </c>
      <c r="Y966" s="16">
        <v>0</v>
      </c>
      <c r="Z966" s="16">
        <v>0</v>
      </c>
      <c r="AE966" s="103">
        <f t="shared" si="278"/>
        <v>0</v>
      </c>
      <c r="AF966" s="103">
        <f t="shared" si="279"/>
        <v>0</v>
      </c>
      <c r="AG966" s="103">
        <f t="shared" si="280"/>
        <v>0</v>
      </c>
      <c r="AH966" s="103">
        <f t="shared" si="281"/>
        <v>0</v>
      </c>
      <c r="AI966" s="103">
        <f t="shared" si="282"/>
        <v>0</v>
      </c>
      <c r="AJ966" s="103">
        <f t="shared" si="283"/>
        <v>0</v>
      </c>
    </row>
    <row r="967" spans="4:36">
      <c r="D967" s="16" t="s">
        <v>862</v>
      </c>
      <c r="E967" s="16">
        <v>0</v>
      </c>
      <c r="F967" s="16">
        <v>0</v>
      </c>
      <c r="G967" s="16">
        <v>0</v>
      </c>
      <c r="H967" s="16">
        <v>0</v>
      </c>
      <c r="I967" s="16">
        <v>0</v>
      </c>
      <c r="J967" s="16">
        <v>0</v>
      </c>
      <c r="K967" s="16">
        <v>0</v>
      </c>
      <c r="L967" s="16">
        <v>0</v>
      </c>
      <c r="M967" s="16">
        <v>0</v>
      </c>
      <c r="N967" s="16">
        <v>0</v>
      </c>
      <c r="O967" s="16">
        <v>0</v>
      </c>
      <c r="P967" s="16">
        <v>0</v>
      </c>
      <c r="Q967" s="16">
        <v>0</v>
      </c>
      <c r="R967" s="16">
        <v>0</v>
      </c>
      <c r="S967" s="16">
        <v>0</v>
      </c>
      <c r="T967" s="16">
        <v>0</v>
      </c>
      <c r="U967" s="16">
        <v>0</v>
      </c>
      <c r="V967" s="16">
        <v>0</v>
      </c>
      <c r="W967" s="16">
        <v>0</v>
      </c>
      <c r="X967" s="16">
        <v>0</v>
      </c>
      <c r="Y967" s="16">
        <v>0</v>
      </c>
      <c r="Z967" s="16">
        <v>0</v>
      </c>
      <c r="AE967" s="103">
        <f t="shared" si="278"/>
        <v>0</v>
      </c>
      <c r="AF967" s="103">
        <f t="shared" si="279"/>
        <v>0</v>
      </c>
      <c r="AG967" s="103">
        <f t="shared" si="280"/>
        <v>0</v>
      </c>
      <c r="AH967" s="103">
        <f t="shared" si="281"/>
        <v>0</v>
      </c>
      <c r="AI967" s="103">
        <f t="shared" si="282"/>
        <v>0</v>
      </c>
      <c r="AJ967" s="103">
        <f t="shared" si="283"/>
        <v>0</v>
      </c>
    </row>
    <row r="968" spans="4:36">
      <c r="D968" s="16" t="s">
        <v>863</v>
      </c>
      <c r="E968" s="16">
        <v>0</v>
      </c>
      <c r="F968" s="16">
        <v>0</v>
      </c>
      <c r="G968" s="16">
        <v>0</v>
      </c>
      <c r="H968" s="16">
        <v>0</v>
      </c>
      <c r="I968" s="16">
        <v>0</v>
      </c>
      <c r="J968" s="16">
        <v>0</v>
      </c>
      <c r="K968" s="16">
        <v>0</v>
      </c>
      <c r="L968" s="16">
        <v>0</v>
      </c>
      <c r="M968" s="16">
        <v>0</v>
      </c>
      <c r="N968" s="16">
        <v>0</v>
      </c>
      <c r="O968" s="16">
        <v>0</v>
      </c>
      <c r="P968" s="16">
        <v>0</v>
      </c>
      <c r="Q968" s="16">
        <v>0</v>
      </c>
      <c r="R968" s="16">
        <v>0</v>
      </c>
      <c r="S968" s="16">
        <v>0</v>
      </c>
      <c r="T968" s="16">
        <v>0</v>
      </c>
      <c r="U968" s="16">
        <v>0</v>
      </c>
      <c r="V968" s="16">
        <v>0</v>
      </c>
      <c r="W968" s="16">
        <v>0</v>
      </c>
      <c r="X968" s="16">
        <v>0</v>
      </c>
      <c r="Y968" s="16">
        <v>0</v>
      </c>
      <c r="Z968" s="16">
        <v>0</v>
      </c>
      <c r="AE968" s="103">
        <f t="shared" si="278"/>
        <v>0</v>
      </c>
      <c r="AF968" s="103">
        <f t="shared" si="279"/>
        <v>0</v>
      </c>
      <c r="AG968" s="103">
        <f t="shared" si="280"/>
        <v>0</v>
      </c>
      <c r="AH968" s="103">
        <f t="shared" si="281"/>
        <v>0</v>
      </c>
      <c r="AI968" s="103">
        <f t="shared" si="282"/>
        <v>0</v>
      </c>
      <c r="AJ968" s="103">
        <f t="shared" si="283"/>
        <v>0</v>
      </c>
    </row>
    <row r="969" spans="4:36">
      <c r="D969" s="16" t="s">
        <v>864</v>
      </c>
      <c r="E969" s="16">
        <v>0</v>
      </c>
      <c r="F969" s="16">
        <v>0</v>
      </c>
      <c r="G969" s="16">
        <v>0</v>
      </c>
      <c r="H969" s="16">
        <v>0</v>
      </c>
      <c r="I969" s="16">
        <v>0</v>
      </c>
      <c r="J969" s="16">
        <v>0</v>
      </c>
      <c r="K969" s="16">
        <v>0</v>
      </c>
      <c r="L969" s="16">
        <v>0</v>
      </c>
      <c r="M969" s="16">
        <v>0</v>
      </c>
      <c r="N969" s="16">
        <v>0</v>
      </c>
      <c r="O969" s="16">
        <v>0</v>
      </c>
      <c r="P969" s="16">
        <v>0</v>
      </c>
      <c r="Q969" s="16">
        <v>0</v>
      </c>
      <c r="R969" s="16">
        <v>0</v>
      </c>
      <c r="S969" s="16">
        <v>0</v>
      </c>
      <c r="T969" s="16">
        <v>0</v>
      </c>
      <c r="U969" s="16">
        <v>0</v>
      </c>
      <c r="V969" s="16">
        <v>0</v>
      </c>
      <c r="W969" s="16">
        <v>0</v>
      </c>
      <c r="X969" s="16">
        <v>0</v>
      </c>
      <c r="Y969" s="16">
        <v>0</v>
      </c>
      <c r="Z969" s="16">
        <v>0</v>
      </c>
      <c r="AE969" s="103">
        <f t="shared" si="278"/>
        <v>0</v>
      </c>
      <c r="AF969" s="103">
        <f t="shared" si="279"/>
        <v>0</v>
      </c>
      <c r="AG969" s="103">
        <f t="shared" si="280"/>
        <v>0</v>
      </c>
      <c r="AH969" s="103">
        <f t="shared" si="281"/>
        <v>0</v>
      </c>
      <c r="AI969" s="103">
        <f t="shared" si="282"/>
        <v>0</v>
      </c>
      <c r="AJ969" s="103">
        <f t="shared" si="283"/>
        <v>0</v>
      </c>
    </row>
    <row r="970" spans="1:80">
      <c r="A970" s="16" t="s">
        <v>894</v>
      </c>
      <c r="B970" s="16">
        <v>59834.1876</v>
      </c>
      <c r="C970" s="16" t="s">
        <v>88</v>
      </c>
      <c r="D970" s="16" t="s">
        <v>88</v>
      </c>
      <c r="E970" s="16">
        <v>6676.1729</v>
      </c>
      <c r="F970" s="16">
        <v>5920.9671</v>
      </c>
      <c r="G970" s="16">
        <v>5920.9671</v>
      </c>
      <c r="H970" s="16">
        <v>0</v>
      </c>
      <c r="I970" s="16">
        <v>0</v>
      </c>
      <c r="J970" s="16">
        <v>0</v>
      </c>
      <c r="K970" s="16">
        <v>0</v>
      </c>
      <c r="L970" s="16">
        <v>0</v>
      </c>
      <c r="M970" s="16">
        <v>0</v>
      </c>
      <c r="N970" s="16">
        <v>751.3153</v>
      </c>
      <c r="O970" s="16">
        <v>751.3153</v>
      </c>
      <c r="P970" s="16">
        <v>0</v>
      </c>
      <c r="Q970" s="16">
        <v>0</v>
      </c>
      <c r="R970" s="16">
        <v>3.8905</v>
      </c>
      <c r="S970" s="16">
        <v>3.8905</v>
      </c>
      <c r="T970" s="16">
        <v>0</v>
      </c>
      <c r="U970" s="16">
        <v>0</v>
      </c>
      <c r="V970" s="16">
        <v>0</v>
      </c>
      <c r="W970" s="16">
        <v>0</v>
      </c>
      <c r="X970" s="16">
        <v>0</v>
      </c>
      <c r="Y970" s="16">
        <v>0</v>
      </c>
      <c r="Z970" s="16">
        <v>0</v>
      </c>
      <c r="AB970" s="101">
        <f>(F970+K970+L970)/B970</f>
        <v>0.0989562545677482</v>
      </c>
      <c r="AE970" s="103">
        <f t="shared" si="278"/>
        <v>-2.52686760404686e-13</v>
      </c>
      <c r="AF970" s="103">
        <f t="shared" si="279"/>
        <v>0</v>
      </c>
      <c r="AG970" s="103">
        <f t="shared" si="280"/>
        <v>0</v>
      </c>
      <c r="AH970" s="103">
        <f t="shared" si="281"/>
        <v>0</v>
      </c>
      <c r="AI970" s="103">
        <f t="shared" si="282"/>
        <v>0</v>
      </c>
      <c r="AJ970" s="103">
        <f t="shared" si="283"/>
        <v>0</v>
      </c>
      <c r="AK970" s="16">
        <f t="shared" ref="AK970:BF970" si="288">E970-SUM(E971:E975)</f>
        <v>0</v>
      </c>
      <c r="AL970" s="16">
        <f t="shared" si="288"/>
        <v>0</v>
      </c>
      <c r="AM970" s="16">
        <f t="shared" si="288"/>
        <v>0</v>
      </c>
      <c r="AN970" s="16">
        <f t="shared" si="288"/>
        <v>0</v>
      </c>
      <c r="AO970" s="16">
        <f t="shared" si="288"/>
        <v>0</v>
      </c>
      <c r="AP970" s="16">
        <f t="shared" si="288"/>
        <v>0</v>
      </c>
      <c r="AQ970" s="16">
        <f t="shared" si="288"/>
        <v>0</v>
      </c>
      <c r="AR970" s="16">
        <f t="shared" si="288"/>
        <v>0</v>
      </c>
      <c r="AS970" s="16">
        <f t="shared" si="288"/>
        <v>0</v>
      </c>
      <c r="AT970" s="16">
        <f t="shared" si="288"/>
        <v>0</v>
      </c>
      <c r="AU970" s="16">
        <f t="shared" si="288"/>
        <v>0</v>
      </c>
      <c r="AV970" s="16">
        <f t="shared" si="288"/>
        <v>0</v>
      </c>
      <c r="AW970" s="16">
        <f t="shared" si="288"/>
        <v>0</v>
      </c>
      <c r="AX970" s="16">
        <f t="shared" si="288"/>
        <v>0</v>
      </c>
      <c r="AY970" s="16">
        <f t="shared" si="288"/>
        <v>0</v>
      </c>
      <c r="AZ970" s="16">
        <f t="shared" si="288"/>
        <v>0</v>
      </c>
      <c r="BA970" s="16">
        <f t="shared" si="288"/>
        <v>0</v>
      </c>
      <c r="BB970" s="16">
        <f t="shared" si="288"/>
        <v>0</v>
      </c>
      <c r="BC970" s="16">
        <f t="shared" si="288"/>
        <v>0</v>
      </c>
      <c r="BD970" s="16">
        <f t="shared" si="288"/>
        <v>0</v>
      </c>
      <c r="BE970" s="16">
        <f t="shared" si="288"/>
        <v>0</v>
      </c>
      <c r="BF970" s="16">
        <f t="shared" si="288"/>
        <v>0</v>
      </c>
      <c r="BG970" s="104">
        <f t="shared" ref="BG970:CB970" si="289">E970-E976-E982-E988-E994</f>
        <v>0</v>
      </c>
      <c r="BH970" s="104">
        <f t="shared" si="289"/>
        <v>0</v>
      </c>
      <c r="BI970" s="104">
        <f t="shared" si="289"/>
        <v>0</v>
      </c>
      <c r="BJ970" s="104">
        <f t="shared" si="289"/>
        <v>0</v>
      </c>
      <c r="BK970" s="104">
        <f t="shared" si="289"/>
        <v>0</v>
      </c>
      <c r="BL970" s="104">
        <f t="shared" si="289"/>
        <v>0</v>
      </c>
      <c r="BM970" s="104">
        <f t="shared" si="289"/>
        <v>0</v>
      </c>
      <c r="BN970" s="104">
        <f t="shared" si="289"/>
        <v>0</v>
      </c>
      <c r="BO970" s="104">
        <f t="shared" si="289"/>
        <v>0</v>
      </c>
      <c r="BP970" s="104">
        <f t="shared" si="289"/>
        <v>0</v>
      </c>
      <c r="BQ970" s="104">
        <f t="shared" si="289"/>
        <v>0</v>
      </c>
      <c r="BR970" s="104">
        <f t="shared" si="289"/>
        <v>0</v>
      </c>
      <c r="BS970" s="104">
        <f t="shared" si="289"/>
        <v>0</v>
      </c>
      <c r="BT970" s="104">
        <f t="shared" si="289"/>
        <v>0</v>
      </c>
      <c r="BU970" s="104">
        <f t="shared" si="289"/>
        <v>0</v>
      </c>
      <c r="BV970" s="104">
        <f t="shared" si="289"/>
        <v>0</v>
      </c>
      <c r="BW970" s="104">
        <f t="shared" si="289"/>
        <v>0</v>
      </c>
      <c r="BX970" s="104">
        <f t="shared" si="289"/>
        <v>0</v>
      </c>
      <c r="BY970" s="104">
        <f t="shared" si="289"/>
        <v>0</v>
      </c>
      <c r="BZ970" s="104">
        <f t="shared" si="289"/>
        <v>0</v>
      </c>
      <c r="CA970" s="104">
        <f t="shared" si="289"/>
        <v>0</v>
      </c>
      <c r="CB970" s="104">
        <f t="shared" si="289"/>
        <v>0</v>
      </c>
    </row>
    <row r="971" spans="4:36">
      <c r="D971" s="16" t="s">
        <v>860</v>
      </c>
      <c r="E971" s="16">
        <v>0</v>
      </c>
      <c r="F971" s="16">
        <v>0</v>
      </c>
      <c r="G971" s="16">
        <v>0</v>
      </c>
      <c r="H971" s="16">
        <v>0</v>
      </c>
      <c r="I971" s="16">
        <v>0</v>
      </c>
      <c r="J971" s="16">
        <v>0</v>
      </c>
      <c r="K971" s="16">
        <v>0</v>
      </c>
      <c r="L971" s="16">
        <v>0</v>
      </c>
      <c r="M971" s="16">
        <v>0</v>
      </c>
      <c r="N971" s="16">
        <v>0</v>
      </c>
      <c r="O971" s="16">
        <v>0</v>
      </c>
      <c r="P971" s="16">
        <v>0</v>
      </c>
      <c r="Q971" s="16">
        <v>0</v>
      </c>
      <c r="R971" s="16">
        <v>0</v>
      </c>
      <c r="S971" s="16">
        <v>0</v>
      </c>
      <c r="T971" s="16">
        <v>0</v>
      </c>
      <c r="U971" s="16">
        <v>0</v>
      </c>
      <c r="V971" s="16">
        <v>0</v>
      </c>
      <c r="W971" s="16">
        <v>0</v>
      </c>
      <c r="X971" s="16">
        <v>0</v>
      </c>
      <c r="Y971" s="16">
        <v>0</v>
      </c>
      <c r="Z971" s="16">
        <v>0</v>
      </c>
      <c r="AE971" s="103">
        <f t="shared" si="278"/>
        <v>0</v>
      </c>
      <c r="AF971" s="103">
        <f t="shared" si="279"/>
        <v>0</v>
      </c>
      <c r="AG971" s="103">
        <f t="shared" si="280"/>
        <v>0</v>
      </c>
      <c r="AH971" s="103">
        <f t="shared" si="281"/>
        <v>0</v>
      </c>
      <c r="AI971" s="103">
        <f t="shared" si="282"/>
        <v>0</v>
      </c>
      <c r="AJ971" s="103">
        <f t="shared" si="283"/>
        <v>0</v>
      </c>
    </row>
    <row r="972" spans="4:36">
      <c r="D972" s="16" t="s">
        <v>861</v>
      </c>
      <c r="E972" s="16">
        <v>0</v>
      </c>
      <c r="F972" s="16">
        <v>0</v>
      </c>
      <c r="G972" s="16">
        <v>0</v>
      </c>
      <c r="H972" s="16">
        <v>0</v>
      </c>
      <c r="I972" s="16">
        <v>0</v>
      </c>
      <c r="J972" s="16">
        <v>0</v>
      </c>
      <c r="K972" s="16">
        <v>0</v>
      </c>
      <c r="L972" s="16">
        <v>0</v>
      </c>
      <c r="M972" s="16">
        <v>0</v>
      </c>
      <c r="N972" s="16">
        <v>0</v>
      </c>
      <c r="O972" s="16">
        <v>0</v>
      </c>
      <c r="P972" s="16">
        <v>0</v>
      </c>
      <c r="Q972" s="16">
        <v>0</v>
      </c>
      <c r="R972" s="16">
        <v>0</v>
      </c>
      <c r="S972" s="16">
        <v>0</v>
      </c>
      <c r="T972" s="16">
        <v>0</v>
      </c>
      <c r="U972" s="16">
        <v>0</v>
      </c>
      <c r="V972" s="16">
        <v>0</v>
      </c>
      <c r="W972" s="16">
        <v>0</v>
      </c>
      <c r="X972" s="16">
        <v>0</v>
      </c>
      <c r="Y972" s="16">
        <v>0</v>
      </c>
      <c r="Z972" s="16">
        <v>0</v>
      </c>
      <c r="AE972" s="103">
        <f t="shared" si="278"/>
        <v>0</v>
      </c>
      <c r="AF972" s="103">
        <f t="shared" si="279"/>
        <v>0</v>
      </c>
      <c r="AG972" s="103">
        <f t="shared" si="280"/>
        <v>0</v>
      </c>
      <c r="AH972" s="103">
        <f t="shared" si="281"/>
        <v>0</v>
      </c>
      <c r="AI972" s="103">
        <f t="shared" si="282"/>
        <v>0</v>
      </c>
      <c r="AJ972" s="103">
        <f t="shared" si="283"/>
        <v>0</v>
      </c>
    </row>
    <row r="973" spans="4:36">
      <c r="D973" s="16" t="s">
        <v>862</v>
      </c>
      <c r="E973" s="16">
        <v>0</v>
      </c>
      <c r="F973" s="16">
        <v>0</v>
      </c>
      <c r="G973" s="16">
        <v>0</v>
      </c>
      <c r="H973" s="16">
        <v>0</v>
      </c>
      <c r="I973" s="16">
        <v>0</v>
      </c>
      <c r="J973" s="16">
        <v>0</v>
      </c>
      <c r="K973" s="16">
        <v>0</v>
      </c>
      <c r="L973" s="16">
        <v>0</v>
      </c>
      <c r="M973" s="16">
        <v>0</v>
      </c>
      <c r="N973" s="16">
        <v>0</v>
      </c>
      <c r="O973" s="16">
        <v>0</v>
      </c>
      <c r="P973" s="16">
        <v>0</v>
      </c>
      <c r="Q973" s="16">
        <v>0</v>
      </c>
      <c r="R973" s="16">
        <v>0</v>
      </c>
      <c r="S973" s="16">
        <v>0</v>
      </c>
      <c r="T973" s="16">
        <v>0</v>
      </c>
      <c r="U973" s="16">
        <v>0</v>
      </c>
      <c r="V973" s="16">
        <v>0</v>
      </c>
      <c r="W973" s="16">
        <v>0</v>
      </c>
      <c r="X973" s="16">
        <v>0</v>
      </c>
      <c r="Y973" s="16">
        <v>0</v>
      </c>
      <c r="Z973" s="16">
        <v>0</v>
      </c>
      <c r="AE973" s="103">
        <f t="shared" si="278"/>
        <v>0</v>
      </c>
      <c r="AF973" s="103">
        <f t="shared" si="279"/>
        <v>0</v>
      </c>
      <c r="AG973" s="103">
        <f t="shared" si="280"/>
        <v>0</v>
      </c>
      <c r="AH973" s="103">
        <f t="shared" si="281"/>
        <v>0</v>
      </c>
      <c r="AI973" s="103">
        <f t="shared" si="282"/>
        <v>0</v>
      </c>
      <c r="AJ973" s="103">
        <f t="shared" si="283"/>
        <v>0</v>
      </c>
    </row>
    <row r="974" spans="4:36">
      <c r="D974" s="16" t="s">
        <v>863</v>
      </c>
      <c r="E974" s="16">
        <v>0</v>
      </c>
      <c r="F974" s="16">
        <v>0</v>
      </c>
      <c r="G974" s="16">
        <v>0</v>
      </c>
      <c r="H974" s="16">
        <v>0</v>
      </c>
      <c r="I974" s="16">
        <v>0</v>
      </c>
      <c r="J974" s="16">
        <v>0</v>
      </c>
      <c r="K974" s="16">
        <v>0</v>
      </c>
      <c r="L974" s="16">
        <v>0</v>
      </c>
      <c r="M974" s="16">
        <v>0</v>
      </c>
      <c r="N974" s="16">
        <v>0</v>
      </c>
      <c r="O974" s="16">
        <v>0</v>
      </c>
      <c r="P974" s="16">
        <v>0</v>
      </c>
      <c r="Q974" s="16">
        <v>0</v>
      </c>
      <c r="R974" s="16">
        <v>0</v>
      </c>
      <c r="S974" s="16">
        <v>0</v>
      </c>
      <c r="T974" s="16">
        <v>0</v>
      </c>
      <c r="U974" s="16">
        <v>0</v>
      </c>
      <c r="V974" s="16">
        <v>0</v>
      </c>
      <c r="W974" s="16">
        <v>0</v>
      </c>
      <c r="X974" s="16">
        <v>0</v>
      </c>
      <c r="Y974" s="16">
        <v>0</v>
      </c>
      <c r="Z974" s="16">
        <v>0</v>
      </c>
      <c r="AE974" s="103">
        <f t="shared" si="278"/>
        <v>0</v>
      </c>
      <c r="AF974" s="103">
        <f t="shared" si="279"/>
        <v>0</v>
      </c>
      <c r="AG974" s="103">
        <f t="shared" si="280"/>
        <v>0</v>
      </c>
      <c r="AH974" s="103">
        <f t="shared" si="281"/>
        <v>0</v>
      </c>
      <c r="AI974" s="103">
        <f t="shared" si="282"/>
        <v>0</v>
      </c>
      <c r="AJ974" s="103">
        <f t="shared" si="283"/>
        <v>0</v>
      </c>
    </row>
    <row r="975" spans="4:36">
      <c r="D975" s="16" t="s">
        <v>864</v>
      </c>
      <c r="E975" s="16">
        <v>6676.1729</v>
      </c>
      <c r="F975" s="16">
        <v>5920.9671</v>
      </c>
      <c r="G975" s="16">
        <v>5920.9671</v>
      </c>
      <c r="H975" s="16">
        <v>0</v>
      </c>
      <c r="I975" s="16">
        <v>0</v>
      </c>
      <c r="J975" s="16">
        <v>0</v>
      </c>
      <c r="K975" s="16">
        <v>0</v>
      </c>
      <c r="L975" s="16">
        <v>0</v>
      </c>
      <c r="M975" s="16">
        <v>0</v>
      </c>
      <c r="N975" s="16">
        <v>751.3153</v>
      </c>
      <c r="O975" s="16">
        <v>751.3153</v>
      </c>
      <c r="P975" s="16">
        <v>0</v>
      </c>
      <c r="Q975" s="16">
        <v>0</v>
      </c>
      <c r="R975" s="16">
        <v>3.8905</v>
      </c>
      <c r="S975" s="16">
        <v>3.8905</v>
      </c>
      <c r="T975" s="16">
        <v>0</v>
      </c>
      <c r="U975" s="16">
        <v>0</v>
      </c>
      <c r="V975" s="16">
        <v>0</v>
      </c>
      <c r="W975" s="16">
        <v>0</v>
      </c>
      <c r="X975" s="16">
        <v>0</v>
      </c>
      <c r="Y975" s="16">
        <v>0</v>
      </c>
      <c r="Z975" s="16">
        <v>0</v>
      </c>
      <c r="AE975" s="103">
        <f t="shared" si="278"/>
        <v>-2.52686760404686e-13</v>
      </c>
      <c r="AF975" s="103">
        <f t="shared" si="279"/>
        <v>0</v>
      </c>
      <c r="AG975" s="103">
        <f t="shared" si="280"/>
        <v>0</v>
      </c>
      <c r="AH975" s="103">
        <f t="shared" si="281"/>
        <v>0</v>
      </c>
      <c r="AI975" s="103">
        <f t="shared" si="282"/>
        <v>0</v>
      </c>
      <c r="AJ975" s="103">
        <f t="shared" si="283"/>
        <v>0</v>
      </c>
    </row>
    <row r="976" spans="3:58">
      <c r="C976" s="16" t="s">
        <v>865</v>
      </c>
      <c r="D976" s="16" t="s">
        <v>88</v>
      </c>
      <c r="E976" s="16">
        <v>0</v>
      </c>
      <c r="F976" s="16">
        <v>0</v>
      </c>
      <c r="G976" s="16">
        <v>0</v>
      </c>
      <c r="H976" s="16">
        <v>0</v>
      </c>
      <c r="I976" s="16">
        <v>0</v>
      </c>
      <c r="J976" s="16">
        <v>0</v>
      </c>
      <c r="K976" s="16">
        <v>0</v>
      </c>
      <c r="L976" s="16">
        <v>0</v>
      </c>
      <c r="M976" s="16">
        <v>0</v>
      </c>
      <c r="N976" s="16">
        <v>0</v>
      </c>
      <c r="O976" s="16">
        <v>0</v>
      </c>
      <c r="P976" s="16">
        <v>0</v>
      </c>
      <c r="Q976" s="16">
        <v>0</v>
      </c>
      <c r="R976" s="16">
        <v>0</v>
      </c>
      <c r="S976" s="16">
        <v>0</v>
      </c>
      <c r="T976" s="16">
        <v>0</v>
      </c>
      <c r="U976" s="16">
        <v>0</v>
      </c>
      <c r="V976" s="16">
        <v>0</v>
      </c>
      <c r="W976" s="16">
        <v>0</v>
      </c>
      <c r="X976" s="16">
        <v>0</v>
      </c>
      <c r="Y976" s="16">
        <v>0</v>
      </c>
      <c r="Z976" s="16">
        <v>0</v>
      </c>
      <c r="AE976" s="103">
        <f t="shared" si="278"/>
        <v>0</v>
      </c>
      <c r="AF976" s="103">
        <f t="shared" si="279"/>
        <v>0</v>
      </c>
      <c r="AG976" s="103">
        <f t="shared" si="280"/>
        <v>0</v>
      </c>
      <c r="AH976" s="103">
        <f t="shared" si="281"/>
        <v>0</v>
      </c>
      <c r="AI976" s="103">
        <f t="shared" si="282"/>
        <v>0</v>
      </c>
      <c r="AJ976" s="103">
        <f t="shared" si="283"/>
        <v>0</v>
      </c>
      <c r="AK976" s="16">
        <f t="shared" ref="AK976:BF976" si="290">E976-SUM(E977:E981)</f>
        <v>0</v>
      </c>
      <c r="AL976" s="16">
        <f t="shared" si="290"/>
        <v>0</v>
      </c>
      <c r="AM976" s="16">
        <f t="shared" si="290"/>
        <v>0</v>
      </c>
      <c r="AN976" s="16">
        <f t="shared" si="290"/>
        <v>0</v>
      </c>
      <c r="AO976" s="16">
        <f t="shared" si="290"/>
        <v>0</v>
      </c>
      <c r="AP976" s="16">
        <f t="shared" si="290"/>
        <v>0</v>
      </c>
      <c r="AQ976" s="16">
        <f t="shared" si="290"/>
        <v>0</v>
      </c>
      <c r="AR976" s="16">
        <f t="shared" si="290"/>
        <v>0</v>
      </c>
      <c r="AS976" s="16">
        <f t="shared" si="290"/>
        <v>0</v>
      </c>
      <c r="AT976" s="16">
        <f t="shared" si="290"/>
        <v>0</v>
      </c>
      <c r="AU976" s="16">
        <f t="shared" si="290"/>
        <v>0</v>
      </c>
      <c r="AV976" s="16">
        <f t="shared" si="290"/>
        <v>0</v>
      </c>
      <c r="AW976" s="16">
        <f t="shared" si="290"/>
        <v>0</v>
      </c>
      <c r="AX976" s="16">
        <f t="shared" si="290"/>
        <v>0</v>
      </c>
      <c r="AY976" s="16">
        <f t="shared" si="290"/>
        <v>0</v>
      </c>
      <c r="AZ976" s="16">
        <f t="shared" si="290"/>
        <v>0</v>
      </c>
      <c r="BA976" s="16">
        <f t="shared" si="290"/>
        <v>0</v>
      </c>
      <c r="BB976" s="16">
        <f t="shared" si="290"/>
        <v>0</v>
      </c>
      <c r="BC976" s="16">
        <f t="shared" si="290"/>
        <v>0</v>
      </c>
      <c r="BD976" s="16">
        <f t="shared" si="290"/>
        <v>0</v>
      </c>
      <c r="BE976" s="16">
        <f t="shared" si="290"/>
        <v>0</v>
      </c>
      <c r="BF976" s="16">
        <f t="shared" si="290"/>
        <v>0</v>
      </c>
    </row>
    <row r="977" spans="4:36">
      <c r="D977" s="16" t="s">
        <v>860</v>
      </c>
      <c r="E977" s="16">
        <v>0</v>
      </c>
      <c r="F977" s="16">
        <v>0</v>
      </c>
      <c r="G977" s="16">
        <v>0</v>
      </c>
      <c r="H977" s="16">
        <v>0</v>
      </c>
      <c r="I977" s="16">
        <v>0</v>
      </c>
      <c r="J977" s="16">
        <v>0</v>
      </c>
      <c r="K977" s="16">
        <v>0</v>
      </c>
      <c r="L977" s="16">
        <v>0</v>
      </c>
      <c r="M977" s="16">
        <v>0</v>
      </c>
      <c r="N977" s="16">
        <v>0</v>
      </c>
      <c r="O977" s="16">
        <v>0</v>
      </c>
      <c r="P977" s="16">
        <v>0</v>
      </c>
      <c r="Q977" s="16">
        <v>0</v>
      </c>
      <c r="R977" s="16">
        <v>0</v>
      </c>
      <c r="S977" s="16">
        <v>0</v>
      </c>
      <c r="T977" s="16">
        <v>0</v>
      </c>
      <c r="U977" s="16">
        <v>0</v>
      </c>
      <c r="V977" s="16">
        <v>0</v>
      </c>
      <c r="W977" s="16">
        <v>0</v>
      </c>
      <c r="X977" s="16">
        <v>0</v>
      </c>
      <c r="Y977" s="16">
        <v>0</v>
      </c>
      <c r="Z977" s="16">
        <v>0</v>
      </c>
      <c r="AE977" s="103">
        <f t="shared" si="278"/>
        <v>0</v>
      </c>
      <c r="AF977" s="103">
        <f t="shared" si="279"/>
        <v>0</v>
      </c>
      <c r="AG977" s="103">
        <f t="shared" si="280"/>
        <v>0</v>
      </c>
      <c r="AH977" s="103">
        <f t="shared" si="281"/>
        <v>0</v>
      </c>
      <c r="AI977" s="103">
        <f t="shared" si="282"/>
        <v>0</v>
      </c>
      <c r="AJ977" s="103">
        <f t="shared" si="283"/>
        <v>0</v>
      </c>
    </row>
    <row r="978" spans="4:36">
      <c r="D978" s="16" t="s">
        <v>861</v>
      </c>
      <c r="E978" s="16">
        <v>0</v>
      </c>
      <c r="F978" s="16">
        <v>0</v>
      </c>
      <c r="G978" s="16">
        <v>0</v>
      </c>
      <c r="H978" s="16">
        <v>0</v>
      </c>
      <c r="I978" s="16">
        <v>0</v>
      </c>
      <c r="J978" s="16">
        <v>0</v>
      </c>
      <c r="K978" s="16">
        <v>0</v>
      </c>
      <c r="L978" s="16">
        <v>0</v>
      </c>
      <c r="M978" s="16">
        <v>0</v>
      </c>
      <c r="N978" s="16">
        <v>0</v>
      </c>
      <c r="O978" s="16">
        <v>0</v>
      </c>
      <c r="P978" s="16">
        <v>0</v>
      </c>
      <c r="Q978" s="16">
        <v>0</v>
      </c>
      <c r="R978" s="16">
        <v>0</v>
      </c>
      <c r="S978" s="16">
        <v>0</v>
      </c>
      <c r="T978" s="16">
        <v>0</v>
      </c>
      <c r="U978" s="16">
        <v>0</v>
      </c>
      <c r="V978" s="16">
        <v>0</v>
      </c>
      <c r="W978" s="16">
        <v>0</v>
      </c>
      <c r="X978" s="16">
        <v>0</v>
      </c>
      <c r="Y978" s="16">
        <v>0</v>
      </c>
      <c r="Z978" s="16">
        <v>0</v>
      </c>
      <c r="AE978" s="103">
        <f t="shared" si="278"/>
        <v>0</v>
      </c>
      <c r="AF978" s="103">
        <f t="shared" si="279"/>
        <v>0</v>
      </c>
      <c r="AG978" s="103">
        <f t="shared" si="280"/>
        <v>0</v>
      </c>
      <c r="AH978" s="103">
        <f t="shared" si="281"/>
        <v>0</v>
      </c>
      <c r="AI978" s="103">
        <f t="shared" si="282"/>
        <v>0</v>
      </c>
      <c r="AJ978" s="103">
        <f t="shared" si="283"/>
        <v>0</v>
      </c>
    </row>
    <row r="979" spans="4:36">
      <c r="D979" s="16" t="s">
        <v>862</v>
      </c>
      <c r="E979" s="16">
        <v>0</v>
      </c>
      <c r="F979" s="16">
        <v>0</v>
      </c>
      <c r="G979" s="16">
        <v>0</v>
      </c>
      <c r="H979" s="16">
        <v>0</v>
      </c>
      <c r="I979" s="16">
        <v>0</v>
      </c>
      <c r="J979" s="16">
        <v>0</v>
      </c>
      <c r="K979" s="16">
        <v>0</v>
      </c>
      <c r="L979" s="16">
        <v>0</v>
      </c>
      <c r="M979" s="16">
        <v>0</v>
      </c>
      <c r="N979" s="16">
        <v>0</v>
      </c>
      <c r="O979" s="16">
        <v>0</v>
      </c>
      <c r="P979" s="16">
        <v>0</v>
      </c>
      <c r="Q979" s="16">
        <v>0</v>
      </c>
      <c r="R979" s="16">
        <v>0</v>
      </c>
      <c r="S979" s="16">
        <v>0</v>
      </c>
      <c r="T979" s="16">
        <v>0</v>
      </c>
      <c r="U979" s="16">
        <v>0</v>
      </c>
      <c r="V979" s="16">
        <v>0</v>
      </c>
      <c r="W979" s="16">
        <v>0</v>
      </c>
      <c r="X979" s="16">
        <v>0</v>
      </c>
      <c r="Y979" s="16">
        <v>0</v>
      </c>
      <c r="Z979" s="16">
        <v>0</v>
      </c>
      <c r="AE979" s="103">
        <f t="shared" si="278"/>
        <v>0</v>
      </c>
      <c r="AF979" s="103">
        <f t="shared" si="279"/>
        <v>0</v>
      </c>
      <c r="AG979" s="103">
        <f t="shared" si="280"/>
        <v>0</v>
      </c>
      <c r="AH979" s="103">
        <f t="shared" si="281"/>
        <v>0</v>
      </c>
      <c r="AI979" s="103">
        <f t="shared" si="282"/>
        <v>0</v>
      </c>
      <c r="AJ979" s="103">
        <f t="shared" si="283"/>
        <v>0</v>
      </c>
    </row>
    <row r="980" spans="4:36">
      <c r="D980" s="16" t="s">
        <v>863</v>
      </c>
      <c r="E980" s="16">
        <v>0</v>
      </c>
      <c r="F980" s="16">
        <v>0</v>
      </c>
      <c r="G980" s="16">
        <v>0</v>
      </c>
      <c r="H980" s="16">
        <v>0</v>
      </c>
      <c r="I980" s="16">
        <v>0</v>
      </c>
      <c r="J980" s="16">
        <v>0</v>
      </c>
      <c r="K980" s="16">
        <v>0</v>
      </c>
      <c r="L980" s="16">
        <v>0</v>
      </c>
      <c r="M980" s="16">
        <v>0</v>
      </c>
      <c r="N980" s="16">
        <v>0</v>
      </c>
      <c r="O980" s="16">
        <v>0</v>
      </c>
      <c r="P980" s="16">
        <v>0</v>
      </c>
      <c r="Q980" s="16">
        <v>0</v>
      </c>
      <c r="R980" s="16">
        <v>0</v>
      </c>
      <c r="S980" s="16">
        <v>0</v>
      </c>
      <c r="T980" s="16">
        <v>0</v>
      </c>
      <c r="U980" s="16">
        <v>0</v>
      </c>
      <c r="V980" s="16">
        <v>0</v>
      </c>
      <c r="W980" s="16">
        <v>0</v>
      </c>
      <c r="X980" s="16">
        <v>0</v>
      </c>
      <c r="Y980" s="16">
        <v>0</v>
      </c>
      <c r="Z980" s="16">
        <v>0</v>
      </c>
      <c r="AE980" s="103">
        <f t="shared" si="278"/>
        <v>0</v>
      </c>
      <c r="AF980" s="103">
        <f t="shared" si="279"/>
        <v>0</v>
      </c>
      <c r="AG980" s="103">
        <f t="shared" si="280"/>
        <v>0</v>
      </c>
      <c r="AH980" s="103">
        <f t="shared" si="281"/>
        <v>0</v>
      </c>
      <c r="AI980" s="103">
        <f t="shared" si="282"/>
        <v>0</v>
      </c>
      <c r="AJ980" s="103">
        <f t="shared" si="283"/>
        <v>0</v>
      </c>
    </row>
    <row r="981" spans="4:36">
      <c r="D981" s="16" t="s">
        <v>864</v>
      </c>
      <c r="E981" s="16">
        <v>0</v>
      </c>
      <c r="F981" s="16">
        <v>0</v>
      </c>
      <c r="G981" s="16">
        <v>0</v>
      </c>
      <c r="H981" s="16">
        <v>0</v>
      </c>
      <c r="I981" s="16">
        <v>0</v>
      </c>
      <c r="J981" s="16">
        <v>0</v>
      </c>
      <c r="K981" s="16">
        <v>0</v>
      </c>
      <c r="L981" s="16">
        <v>0</v>
      </c>
      <c r="M981" s="16">
        <v>0</v>
      </c>
      <c r="N981" s="16">
        <v>0</v>
      </c>
      <c r="O981" s="16">
        <v>0</v>
      </c>
      <c r="P981" s="16">
        <v>0</v>
      </c>
      <c r="Q981" s="16">
        <v>0</v>
      </c>
      <c r="R981" s="16">
        <v>0</v>
      </c>
      <c r="S981" s="16">
        <v>0</v>
      </c>
      <c r="T981" s="16">
        <v>0</v>
      </c>
      <c r="U981" s="16">
        <v>0</v>
      </c>
      <c r="V981" s="16">
        <v>0</v>
      </c>
      <c r="W981" s="16">
        <v>0</v>
      </c>
      <c r="X981" s="16">
        <v>0</v>
      </c>
      <c r="Y981" s="16">
        <v>0</v>
      </c>
      <c r="Z981" s="16">
        <v>0</v>
      </c>
      <c r="AE981" s="103">
        <f t="shared" si="278"/>
        <v>0</v>
      </c>
      <c r="AF981" s="103">
        <f t="shared" si="279"/>
        <v>0</v>
      </c>
      <c r="AG981" s="103">
        <f t="shared" si="280"/>
        <v>0</v>
      </c>
      <c r="AH981" s="103">
        <f t="shared" si="281"/>
        <v>0</v>
      </c>
      <c r="AI981" s="103">
        <f t="shared" si="282"/>
        <v>0</v>
      </c>
      <c r="AJ981" s="103">
        <f t="shared" si="283"/>
        <v>0</v>
      </c>
    </row>
    <row r="982" spans="3:58">
      <c r="C982" s="16" t="s">
        <v>866</v>
      </c>
      <c r="D982" s="16" t="s">
        <v>88</v>
      </c>
      <c r="E982" s="16">
        <v>463.009</v>
      </c>
      <c r="F982" s="16">
        <v>405.6462</v>
      </c>
      <c r="G982" s="16">
        <v>405.6462</v>
      </c>
      <c r="H982" s="16">
        <v>0</v>
      </c>
      <c r="I982" s="16">
        <v>0</v>
      </c>
      <c r="J982" s="16">
        <v>0</v>
      </c>
      <c r="K982" s="16">
        <v>0</v>
      </c>
      <c r="L982" s="16">
        <v>0</v>
      </c>
      <c r="M982" s="16">
        <v>0</v>
      </c>
      <c r="N982" s="16">
        <v>56.7258</v>
      </c>
      <c r="O982" s="16">
        <v>56.7258</v>
      </c>
      <c r="P982" s="16">
        <v>0</v>
      </c>
      <c r="Q982" s="16">
        <v>0</v>
      </c>
      <c r="R982" s="16">
        <v>0.637</v>
      </c>
      <c r="S982" s="16">
        <v>0.637</v>
      </c>
      <c r="T982" s="16">
        <v>0</v>
      </c>
      <c r="U982" s="16">
        <v>0</v>
      </c>
      <c r="V982" s="16">
        <v>0</v>
      </c>
      <c r="W982" s="16">
        <v>0</v>
      </c>
      <c r="X982" s="16">
        <v>0</v>
      </c>
      <c r="Y982" s="16">
        <v>0</v>
      </c>
      <c r="Z982" s="16">
        <v>0</v>
      </c>
      <c r="AE982" s="103">
        <f t="shared" si="278"/>
        <v>-6.66133814775094e-15</v>
      </c>
      <c r="AF982" s="103">
        <f t="shared" si="279"/>
        <v>0</v>
      </c>
      <c r="AG982" s="103">
        <f t="shared" si="280"/>
        <v>0</v>
      </c>
      <c r="AH982" s="103">
        <f t="shared" si="281"/>
        <v>0</v>
      </c>
      <c r="AI982" s="103">
        <f t="shared" si="282"/>
        <v>0</v>
      </c>
      <c r="AJ982" s="103">
        <f t="shared" si="283"/>
        <v>0</v>
      </c>
      <c r="AK982" s="16">
        <f t="shared" ref="AK982:BF982" si="291">E982-SUM(E983:E987)</f>
        <v>0</v>
      </c>
      <c r="AL982" s="16">
        <f t="shared" si="291"/>
        <v>0</v>
      </c>
      <c r="AM982" s="16">
        <f t="shared" si="291"/>
        <v>0</v>
      </c>
      <c r="AN982" s="16">
        <f t="shared" si="291"/>
        <v>0</v>
      </c>
      <c r="AO982" s="16">
        <f t="shared" si="291"/>
        <v>0</v>
      </c>
      <c r="AP982" s="16">
        <f t="shared" si="291"/>
        <v>0</v>
      </c>
      <c r="AQ982" s="16">
        <f t="shared" si="291"/>
        <v>0</v>
      </c>
      <c r="AR982" s="16">
        <f t="shared" si="291"/>
        <v>0</v>
      </c>
      <c r="AS982" s="16">
        <f t="shared" si="291"/>
        <v>0</v>
      </c>
      <c r="AT982" s="16">
        <f t="shared" si="291"/>
        <v>0</v>
      </c>
      <c r="AU982" s="16">
        <f t="shared" si="291"/>
        <v>0</v>
      </c>
      <c r="AV982" s="16">
        <f t="shared" si="291"/>
        <v>0</v>
      </c>
      <c r="AW982" s="16">
        <f t="shared" si="291"/>
        <v>0</v>
      </c>
      <c r="AX982" s="16">
        <f t="shared" si="291"/>
        <v>0</v>
      </c>
      <c r="AY982" s="16">
        <f t="shared" si="291"/>
        <v>0</v>
      </c>
      <c r="AZ982" s="16">
        <f t="shared" si="291"/>
        <v>0</v>
      </c>
      <c r="BA982" s="16">
        <f t="shared" si="291"/>
        <v>0</v>
      </c>
      <c r="BB982" s="16">
        <f t="shared" si="291"/>
        <v>0</v>
      </c>
      <c r="BC982" s="16">
        <f t="shared" si="291"/>
        <v>0</v>
      </c>
      <c r="BD982" s="16">
        <f t="shared" si="291"/>
        <v>0</v>
      </c>
      <c r="BE982" s="16">
        <f t="shared" si="291"/>
        <v>0</v>
      </c>
      <c r="BF982" s="16">
        <f t="shared" si="291"/>
        <v>0</v>
      </c>
    </row>
    <row r="983" spans="4:36">
      <c r="D983" s="16" t="s">
        <v>860</v>
      </c>
      <c r="E983" s="16">
        <v>0</v>
      </c>
      <c r="F983" s="16">
        <v>0</v>
      </c>
      <c r="G983" s="16">
        <v>0</v>
      </c>
      <c r="H983" s="16">
        <v>0</v>
      </c>
      <c r="I983" s="16">
        <v>0</v>
      </c>
      <c r="J983" s="16">
        <v>0</v>
      </c>
      <c r="K983" s="16">
        <v>0</v>
      </c>
      <c r="L983" s="16">
        <v>0</v>
      </c>
      <c r="M983" s="16">
        <v>0</v>
      </c>
      <c r="N983" s="16">
        <v>0</v>
      </c>
      <c r="O983" s="16">
        <v>0</v>
      </c>
      <c r="P983" s="16">
        <v>0</v>
      </c>
      <c r="Q983" s="16">
        <v>0</v>
      </c>
      <c r="R983" s="16">
        <v>0</v>
      </c>
      <c r="S983" s="16">
        <v>0</v>
      </c>
      <c r="T983" s="16">
        <v>0</v>
      </c>
      <c r="U983" s="16">
        <v>0</v>
      </c>
      <c r="V983" s="16">
        <v>0</v>
      </c>
      <c r="W983" s="16">
        <v>0</v>
      </c>
      <c r="X983" s="16">
        <v>0</v>
      </c>
      <c r="Y983" s="16">
        <v>0</v>
      </c>
      <c r="Z983" s="16">
        <v>0</v>
      </c>
      <c r="AE983" s="103">
        <f t="shared" si="278"/>
        <v>0</v>
      </c>
      <c r="AF983" s="103">
        <f t="shared" si="279"/>
        <v>0</v>
      </c>
      <c r="AG983" s="103">
        <f t="shared" si="280"/>
        <v>0</v>
      </c>
      <c r="AH983" s="103">
        <f t="shared" si="281"/>
        <v>0</v>
      </c>
      <c r="AI983" s="103">
        <f t="shared" si="282"/>
        <v>0</v>
      </c>
      <c r="AJ983" s="103">
        <f t="shared" si="283"/>
        <v>0</v>
      </c>
    </row>
    <row r="984" spans="4:36">
      <c r="D984" s="16" t="s">
        <v>861</v>
      </c>
      <c r="E984" s="16">
        <v>0</v>
      </c>
      <c r="F984" s="16">
        <v>0</v>
      </c>
      <c r="G984" s="16">
        <v>0</v>
      </c>
      <c r="H984" s="16">
        <v>0</v>
      </c>
      <c r="I984" s="16">
        <v>0</v>
      </c>
      <c r="J984" s="16">
        <v>0</v>
      </c>
      <c r="K984" s="16">
        <v>0</v>
      </c>
      <c r="L984" s="16">
        <v>0</v>
      </c>
      <c r="M984" s="16">
        <v>0</v>
      </c>
      <c r="N984" s="16">
        <v>0</v>
      </c>
      <c r="O984" s="16">
        <v>0</v>
      </c>
      <c r="P984" s="16">
        <v>0</v>
      </c>
      <c r="Q984" s="16">
        <v>0</v>
      </c>
      <c r="R984" s="16">
        <v>0</v>
      </c>
      <c r="S984" s="16">
        <v>0</v>
      </c>
      <c r="T984" s="16">
        <v>0</v>
      </c>
      <c r="U984" s="16">
        <v>0</v>
      </c>
      <c r="V984" s="16">
        <v>0</v>
      </c>
      <c r="W984" s="16">
        <v>0</v>
      </c>
      <c r="X984" s="16">
        <v>0</v>
      </c>
      <c r="Y984" s="16">
        <v>0</v>
      </c>
      <c r="Z984" s="16">
        <v>0</v>
      </c>
      <c r="AE984" s="103">
        <f t="shared" si="278"/>
        <v>0</v>
      </c>
      <c r="AF984" s="103">
        <f t="shared" si="279"/>
        <v>0</v>
      </c>
      <c r="AG984" s="103">
        <f t="shared" si="280"/>
        <v>0</v>
      </c>
      <c r="AH984" s="103">
        <f t="shared" si="281"/>
        <v>0</v>
      </c>
      <c r="AI984" s="103">
        <f t="shared" si="282"/>
        <v>0</v>
      </c>
      <c r="AJ984" s="103">
        <f t="shared" si="283"/>
        <v>0</v>
      </c>
    </row>
    <row r="985" spans="4:36">
      <c r="D985" s="16" t="s">
        <v>862</v>
      </c>
      <c r="E985" s="16">
        <v>0</v>
      </c>
      <c r="F985" s="16">
        <v>0</v>
      </c>
      <c r="G985" s="16">
        <v>0</v>
      </c>
      <c r="H985" s="16">
        <v>0</v>
      </c>
      <c r="I985" s="16">
        <v>0</v>
      </c>
      <c r="J985" s="16">
        <v>0</v>
      </c>
      <c r="K985" s="16">
        <v>0</v>
      </c>
      <c r="L985" s="16">
        <v>0</v>
      </c>
      <c r="M985" s="16">
        <v>0</v>
      </c>
      <c r="N985" s="16">
        <v>0</v>
      </c>
      <c r="O985" s="16">
        <v>0</v>
      </c>
      <c r="P985" s="16">
        <v>0</v>
      </c>
      <c r="Q985" s="16">
        <v>0</v>
      </c>
      <c r="R985" s="16">
        <v>0</v>
      </c>
      <c r="S985" s="16">
        <v>0</v>
      </c>
      <c r="T985" s="16">
        <v>0</v>
      </c>
      <c r="U985" s="16">
        <v>0</v>
      </c>
      <c r="V985" s="16">
        <v>0</v>
      </c>
      <c r="W985" s="16">
        <v>0</v>
      </c>
      <c r="X985" s="16">
        <v>0</v>
      </c>
      <c r="Y985" s="16">
        <v>0</v>
      </c>
      <c r="Z985" s="16">
        <v>0</v>
      </c>
      <c r="AE985" s="103">
        <f t="shared" si="278"/>
        <v>0</v>
      </c>
      <c r="AF985" s="103">
        <f t="shared" si="279"/>
        <v>0</v>
      </c>
      <c r="AG985" s="103">
        <f t="shared" si="280"/>
        <v>0</v>
      </c>
      <c r="AH985" s="103">
        <f t="shared" si="281"/>
        <v>0</v>
      </c>
      <c r="AI985" s="103">
        <f t="shared" si="282"/>
        <v>0</v>
      </c>
      <c r="AJ985" s="103">
        <f t="shared" si="283"/>
        <v>0</v>
      </c>
    </row>
    <row r="986" spans="4:36">
      <c r="D986" s="16" t="s">
        <v>863</v>
      </c>
      <c r="E986" s="16">
        <v>0</v>
      </c>
      <c r="F986" s="16">
        <v>0</v>
      </c>
      <c r="G986" s="16">
        <v>0</v>
      </c>
      <c r="H986" s="16">
        <v>0</v>
      </c>
      <c r="I986" s="16">
        <v>0</v>
      </c>
      <c r="J986" s="16">
        <v>0</v>
      </c>
      <c r="K986" s="16">
        <v>0</v>
      </c>
      <c r="L986" s="16">
        <v>0</v>
      </c>
      <c r="M986" s="16">
        <v>0</v>
      </c>
      <c r="N986" s="16">
        <v>0</v>
      </c>
      <c r="O986" s="16">
        <v>0</v>
      </c>
      <c r="P986" s="16">
        <v>0</v>
      </c>
      <c r="Q986" s="16">
        <v>0</v>
      </c>
      <c r="R986" s="16">
        <v>0</v>
      </c>
      <c r="S986" s="16">
        <v>0</v>
      </c>
      <c r="T986" s="16">
        <v>0</v>
      </c>
      <c r="U986" s="16">
        <v>0</v>
      </c>
      <c r="V986" s="16">
        <v>0</v>
      </c>
      <c r="W986" s="16">
        <v>0</v>
      </c>
      <c r="X986" s="16">
        <v>0</v>
      </c>
      <c r="Y986" s="16">
        <v>0</v>
      </c>
      <c r="Z986" s="16">
        <v>0</v>
      </c>
      <c r="AE986" s="103">
        <f t="shared" si="278"/>
        <v>0</v>
      </c>
      <c r="AF986" s="103">
        <f t="shared" si="279"/>
        <v>0</v>
      </c>
      <c r="AG986" s="103">
        <f t="shared" si="280"/>
        <v>0</v>
      </c>
      <c r="AH986" s="103">
        <f t="shared" si="281"/>
        <v>0</v>
      </c>
      <c r="AI986" s="103">
        <f t="shared" si="282"/>
        <v>0</v>
      </c>
      <c r="AJ986" s="103">
        <f t="shared" si="283"/>
        <v>0</v>
      </c>
    </row>
    <row r="987" spans="4:36">
      <c r="D987" s="16" t="s">
        <v>864</v>
      </c>
      <c r="E987" s="16">
        <v>463.009</v>
      </c>
      <c r="F987" s="16">
        <v>405.6462</v>
      </c>
      <c r="G987" s="16">
        <v>405.6462</v>
      </c>
      <c r="H987" s="16">
        <v>0</v>
      </c>
      <c r="I987" s="16">
        <v>0</v>
      </c>
      <c r="J987" s="16">
        <v>0</v>
      </c>
      <c r="K987" s="16">
        <v>0</v>
      </c>
      <c r="L987" s="16">
        <v>0</v>
      </c>
      <c r="M987" s="16">
        <v>0</v>
      </c>
      <c r="N987" s="16">
        <v>56.7258</v>
      </c>
      <c r="O987" s="16">
        <v>56.7258</v>
      </c>
      <c r="P987" s="16">
        <v>0</v>
      </c>
      <c r="Q987" s="16">
        <v>0</v>
      </c>
      <c r="R987" s="16">
        <v>0.637</v>
      </c>
      <c r="S987" s="16">
        <v>0.637</v>
      </c>
      <c r="T987" s="16">
        <v>0</v>
      </c>
      <c r="U987" s="16">
        <v>0</v>
      </c>
      <c r="V987" s="16">
        <v>0</v>
      </c>
      <c r="W987" s="16">
        <v>0</v>
      </c>
      <c r="X987" s="16">
        <v>0</v>
      </c>
      <c r="Y987" s="16">
        <v>0</v>
      </c>
      <c r="Z987" s="16">
        <v>0</v>
      </c>
      <c r="AE987" s="103">
        <f t="shared" si="278"/>
        <v>-6.66133814775094e-15</v>
      </c>
      <c r="AF987" s="103">
        <f t="shared" si="279"/>
        <v>0</v>
      </c>
      <c r="AG987" s="103">
        <f t="shared" si="280"/>
        <v>0</v>
      </c>
      <c r="AH987" s="103">
        <f t="shared" si="281"/>
        <v>0</v>
      </c>
      <c r="AI987" s="103">
        <f t="shared" si="282"/>
        <v>0</v>
      </c>
      <c r="AJ987" s="103">
        <f t="shared" si="283"/>
        <v>0</v>
      </c>
    </row>
    <row r="988" spans="3:58">
      <c r="C988" s="16" t="s">
        <v>867</v>
      </c>
      <c r="D988" s="16" t="s">
        <v>88</v>
      </c>
      <c r="E988" s="16">
        <v>6213.1639</v>
      </c>
      <c r="F988" s="16">
        <v>5515.3209</v>
      </c>
      <c r="G988" s="16">
        <v>5515.3209</v>
      </c>
      <c r="H988" s="16">
        <v>0</v>
      </c>
      <c r="I988" s="16">
        <v>0</v>
      </c>
      <c r="J988" s="16">
        <v>0</v>
      </c>
      <c r="K988" s="16">
        <v>0</v>
      </c>
      <c r="L988" s="16">
        <v>0</v>
      </c>
      <c r="M988" s="16">
        <v>0</v>
      </c>
      <c r="N988" s="16">
        <v>694.5895</v>
      </c>
      <c r="O988" s="16">
        <v>694.5895</v>
      </c>
      <c r="P988" s="16">
        <v>0</v>
      </c>
      <c r="Q988" s="16">
        <v>0</v>
      </c>
      <c r="R988" s="16">
        <v>3.2535</v>
      </c>
      <c r="S988" s="16">
        <v>3.2535</v>
      </c>
      <c r="T988" s="16">
        <v>0</v>
      </c>
      <c r="U988" s="16">
        <v>0</v>
      </c>
      <c r="V988" s="16">
        <v>0</v>
      </c>
      <c r="W988" s="16">
        <v>0</v>
      </c>
      <c r="X988" s="16">
        <v>0</v>
      </c>
      <c r="Y988" s="16">
        <v>0</v>
      </c>
      <c r="Z988" s="16">
        <v>0</v>
      </c>
      <c r="AE988" s="103">
        <f t="shared" si="278"/>
        <v>-1.96287430753728e-13</v>
      </c>
      <c r="AF988" s="103">
        <f t="shared" si="279"/>
        <v>0</v>
      </c>
      <c r="AG988" s="103">
        <f t="shared" si="280"/>
        <v>0</v>
      </c>
      <c r="AH988" s="103">
        <f t="shared" si="281"/>
        <v>0</v>
      </c>
      <c r="AI988" s="103">
        <f t="shared" si="282"/>
        <v>0</v>
      </c>
      <c r="AJ988" s="103">
        <f t="shared" si="283"/>
        <v>0</v>
      </c>
      <c r="AK988" s="16">
        <f t="shared" ref="AK988:BF988" si="292">E988-SUM(E989:E993)</f>
        <v>0</v>
      </c>
      <c r="AL988" s="16">
        <f t="shared" si="292"/>
        <v>0</v>
      </c>
      <c r="AM988" s="16">
        <f t="shared" si="292"/>
        <v>0</v>
      </c>
      <c r="AN988" s="16">
        <f t="shared" si="292"/>
        <v>0</v>
      </c>
      <c r="AO988" s="16">
        <f t="shared" si="292"/>
        <v>0</v>
      </c>
      <c r="AP988" s="16">
        <f t="shared" si="292"/>
        <v>0</v>
      </c>
      <c r="AQ988" s="16">
        <f t="shared" si="292"/>
        <v>0</v>
      </c>
      <c r="AR988" s="16">
        <f t="shared" si="292"/>
        <v>0</v>
      </c>
      <c r="AS988" s="16">
        <f t="shared" si="292"/>
        <v>0</v>
      </c>
      <c r="AT988" s="16">
        <f t="shared" si="292"/>
        <v>0</v>
      </c>
      <c r="AU988" s="16">
        <f t="shared" si="292"/>
        <v>0</v>
      </c>
      <c r="AV988" s="16">
        <f t="shared" si="292"/>
        <v>0</v>
      </c>
      <c r="AW988" s="16">
        <f t="shared" si="292"/>
        <v>0</v>
      </c>
      <c r="AX988" s="16">
        <f t="shared" si="292"/>
        <v>0</v>
      </c>
      <c r="AY988" s="16">
        <f t="shared" si="292"/>
        <v>0</v>
      </c>
      <c r="AZ988" s="16">
        <f t="shared" si="292"/>
        <v>0</v>
      </c>
      <c r="BA988" s="16">
        <f t="shared" si="292"/>
        <v>0</v>
      </c>
      <c r="BB988" s="16">
        <f t="shared" si="292"/>
        <v>0</v>
      </c>
      <c r="BC988" s="16">
        <f t="shared" si="292"/>
        <v>0</v>
      </c>
      <c r="BD988" s="16">
        <f t="shared" si="292"/>
        <v>0</v>
      </c>
      <c r="BE988" s="16">
        <f t="shared" si="292"/>
        <v>0</v>
      </c>
      <c r="BF988" s="16">
        <f t="shared" si="292"/>
        <v>0</v>
      </c>
    </row>
    <row r="989" spans="4:36">
      <c r="D989" s="16" t="s">
        <v>860</v>
      </c>
      <c r="E989" s="16">
        <v>0</v>
      </c>
      <c r="F989" s="16">
        <v>0</v>
      </c>
      <c r="G989" s="16">
        <v>0</v>
      </c>
      <c r="H989" s="16">
        <v>0</v>
      </c>
      <c r="I989" s="16">
        <v>0</v>
      </c>
      <c r="J989" s="16">
        <v>0</v>
      </c>
      <c r="K989" s="16">
        <v>0</v>
      </c>
      <c r="L989" s="16">
        <v>0</v>
      </c>
      <c r="M989" s="16">
        <v>0</v>
      </c>
      <c r="N989" s="16">
        <v>0</v>
      </c>
      <c r="O989" s="16">
        <v>0</v>
      </c>
      <c r="P989" s="16">
        <v>0</v>
      </c>
      <c r="Q989" s="16">
        <v>0</v>
      </c>
      <c r="R989" s="16">
        <v>0</v>
      </c>
      <c r="S989" s="16">
        <v>0</v>
      </c>
      <c r="T989" s="16">
        <v>0</v>
      </c>
      <c r="U989" s="16">
        <v>0</v>
      </c>
      <c r="V989" s="16">
        <v>0</v>
      </c>
      <c r="W989" s="16">
        <v>0</v>
      </c>
      <c r="X989" s="16">
        <v>0</v>
      </c>
      <c r="Y989" s="16">
        <v>0</v>
      </c>
      <c r="Z989" s="16">
        <v>0</v>
      </c>
      <c r="AE989" s="103">
        <f t="shared" si="278"/>
        <v>0</v>
      </c>
      <c r="AF989" s="103">
        <f t="shared" si="279"/>
        <v>0</v>
      </c>
      <c r="AG989" s="103">
        <f t="shared" si="280"/>
        <v>0</v>
      </c>
      <c r="AH989" s="103">
        <f t="shared" si="281"/>
        <v>0</v>
      </c>
      <c r="AI989" s="103">
        <f t="shared" si="282"/>
        <v>0</v>
      </c>
      <c r="AJ989" s="103">
        <f t="shared" si="283"/>
        <v>0</v>
      </c>
    </row>
    <row r="990" spans="4:36">
      <c r="D990" s="16" t="s">
        <v>861</v>
      </c>
      <c r="E990" s="16">
        <v>0</v>
      </c>
      <c r="F990" s="16">
        <v>0</v>
      </c>
      <c r="G990" s="16">
        <v>0</v>
      </c>
      <c r="H990" s="16">
        <v>0</v>
      </c>
      <c r="I990" s="16">
        <v>0</v>
      </c>
      <c r="J990" s="16">
        <v>0</v>
      </c>
      <c r="K990" s="16">
        <v>0</v>
      </c>
      <c r="L990" s="16">
        <v>0</v>
      </c>
      <c r="M990" s="16">
        <v>0</v>
      </c>
      <c r="N990" s="16">
        <v>0</v>
      </c>
      <c r="O990" s="16">
        <v>0</v>
      </c>
      <c r="P990" s="16">
        <v>0</v>
      </c>
      <c r="Q990" s="16">
        <v>0</v>
      </c>
      <c r="R990" s="16">
        <v>0</v>
      </c>
      <c r="S990" s="16">
        <v>0</v>
      </c>
      <c r="T990" s="16">
        <v>0</v>
      </c>
      <c r="U990" s="16">
        <v>0</v>
      </c>
      <c r="V990" s="16">
        <v>0</v>
      </c>
      <c r="W990" s="16">
        <v>0</v>
      </c>
      <c r="X990" s="16">
        <v>0</v>
      </c>
      <c r="Y990" s="16">
        <v>0</v>
      </c>
      <c r="Z990" s="16">
        <v>0</v>
      </c>
      <c r="AE990" s="103">
        <f t="shared" si="278"/>
        <v>0</v>
      </c>
      <c r="AF990" s="103">
        <f t="shared" si="279"/>
        <v>0</v>
      </c>
      <c r="AG990" s="103">
        <f t="shared" si="280"/>
        <v>0</v>
      </c>
      <c r="AH990" s="103">
        <f t="shared" si="281"/>
        <v>0</v>
      </c>
      <c r="AI990" s="103">
        <f t="shared" si="282"/>
        <v>0</v>
      </c>
      <c r="AJ990" s="103">
        <f t="shared" si="283"/>
        <v>0</v>
      </c>
    </row>
    <row r="991" spans="4:36">
      <c r="D991" s="16" t="s">
        <v>862</v>
      </c>
      <c r="E991" s="16">
        <v>0</v>
      </c>
      <c r="F991" s="16">
        <v>0</v>
      </c>
      <c r="G991" s="16">
        <v>0</v>
      </c>
      <c r="H991" s="16">
        <v>0</v>
      </c>
      <c r="I991" s="16">
        <v>0</v>
      </c>
      <c r="J991" s="16">
        <v>0</v>
      </c>
      <c r="K991" s="16">
        <v>0</v>
      </c>
      <c r="L991" s="16">
        <v>0</v>
      </c>
      <c r="M991" s="16">
        <v>0</v>
      </c>
      <c r="N991" s="16">
        <v>0</v>
      </c>
      <c r="O991" s="16">
        <v>0</v>
      </c>
      <c r="P991" s="16">
        <v>0</v>
      </c>
      <c r="Q991" s="16">
        <v>0</v>
      </c>
      <c r="R991" s="16">
        <v>0</v>
      </c>
      <c r="S991" s="16">
        <v>0</v>
      </c>
      <c r="T991" s="16">
        <v>0</v>
      </c>
      <c r="U991" s="16">
        <v>0</v>
      </c>
      <c r="V991" s="16">
        <v>0</v>
      </c>
      <c r="W991" s="16">
        <v>0</v>
      </c>
      <c r="X991" s="16">
        <v>0</v>
      </c>
      <c r="Y991" s="16">
        <v>0</v>
      </c>
      <c r="Z991" s="16">
        <v>0</v>
      </c>
      <c r="AE991" s="103">
        <f t="shared" si="278"/>
        <v>0</v>
      </c>
      <c r="AF991" s="103">
        <f t="shared" si="279"/>
        <v>0</v>
      </c>
      <c r="AG991" s="103">
        <f t="shared" si="280"/>
        <v>0</v>
      </c>
      <c r="AH991" s="103">
        <f t="shared" si="281"/>
        <v>0</v>
      </c>
      <c r="AI991" s="103">
        <f t="shared" si="282"/>
        <v>0</v>
      </c>
      <c r="AJ991" s="103">
        <f t="shared" si="283"/>
        <v>0</v>
      </c>
    </row>
    <row r="992" spans="4:36">
      <c r="D992" s="16" t="s">
        <v>863</v>
      </c>
      <c r="E992" s="16">
        <v>0</v>
      </c>
      <c r="F992" s="16">
        <v>0</v>
      </c>
      <c r="G992" s="16">
        <v>0</v>
      </c>
      <c r="H992" s="16">
        <v>0</v>
      </c>
      <c r="I992" s="16">
        <v>0</v>
      </c>
      <c r="J992" s="16">
        <v>0</v>
      </c>
      <c r="K992" s="16">
        <v>0</v>
      </c>
      <c r="L992" s="16">
        <v>0</v>
      </c>
      <c r="M992" s="16">
        <v>0</v>
      </c>
      <c r="N992" s="16">
        <v>0</v>
      </c>
      <c r="O992" s="16">
        <v>0</v>
      </c>
      <c r="P992" s="16">
        <v>0</v>
      </c>
      <c r="Q992" s="16">
        <v>0</v>
      </c>
      <c r="R992" s="16">
        <v>0</v>
      </c>
      <c r="S992" s="16">
        <v>0</v>
      </c>
      <c r="T992" s="16">
        <v>0</v>
      </c>
      <c r="U992" s="16">
        <v>0</v>
      </c>
      <c r="V992" s="16">
        <v>0</v>
      </c>
      <c r="W992" s="16">
        <v>0</v>
      </c>
      <c r="X992" s="16">
        <v>0</v>
      </c>
      <c r="Y992" s="16">
        <v>0</v>
      </c>
      <c r="Z992" s="16">
        <v>0</v>
      </c>
      <c r="AE992" s="103">
        <f t="shared" si="278"/>
        <v>0</v>
      </c>
      <c r="AF992" s="103">
        <f t="shared" si="279"/>
        <v>0</v>
      </c>
      <c r="AG992" s="103">
        <f t="shared" si="280"/>
        <v>0</v>
      </c>
      <c r="AH992" s="103">
        <f t="shared" si="281"/>
        <v>0</v>
      </c>
      <c r="AI992" s="103">
        <f t="shared" si="282"/>
        <v>0</v>
      </c>
      <c r="AJ992" s="103">
        <f t="shared" si="283"/>
        <v>0</v>
      </c>
    </row>
    <row r="993" spans="4:36">
      <c r="D993" s="16" t="s">
        <v>864</v>
      </c>
      <c r="E993" s="16">
        <v>6213.1639</v>
      </c>
      <c r="F993" s="16">
        <v>5515.3209</v>
      </c>
      <c r="G993" s="16">
        <v>5515.3209</v>
      </c>
      <c r="H993" s="16">
        <v>0</v>
      </c>
      <c r="I993" s="16">
        <v>0</v>
      </c>
      <c r="J993" s="16">
        <v>0</v>
      </c>
      <c r="K993" s="16">
        <v>0</v>
      </c>
      <c r="L993" s="16">
        <v>0</v>
      </c>
      <c r="M993" s="16">
        <v>0</v>
      </c>
      <c r="N993" s="16">
        <v>694.5895</v>
      </c>
      <c r="O993" s="16">
        <v>694.5895</v>
      </c>
      <c r="P993" s="16">
        <v>0</v>
      </c>
      <c r="Q993" s="16">
        <v>0</v>
      </c>
      <c r="R993" s="16">
        <v>3.2535</v>
      </c>
      <c r="S993" s="16">
        <v>3.2535</v>
      </c>
      <c r="T993" s="16">
        <v>0</v>
      </c>
      <c r="U993" s="16">
        <v>0</v>
      </c>
      <c r="V993" s="16">
        <v>0</v>
      </c>
      <c r="W993" s="16">
        <v>0</v>
      </c>
      <c r="X993" s="16">
        <v>0</v>
      </c>
      <c r="Y993" s="16">
        <v>0</v>
      </c>
      <c r="Z993" s="16">
        <v>0</v>
      </c>
      <c r="AE993" s="103">
        <f t="shared" si="278"/>
        <v>-1.96287430753728e-13</v>
      </c>
      <c r="AF993" s="103">
        <f t="shared" si="279"/>
        <v>0</v>
      </c>
      <c r="AG993" s="103">
        <f t="shared" si="280"/>
        <v>0</v>
      </c>
      <c r="AH993" s="103">
        <f t="shared" si="281"/>
        <v>0</v>
      </c>
      <c r="AI993" s="103">
        <f t="shared" si="282"/>
        <v>0</v>
      </c>
      <c r="AJ993" s="103">
        <f t="shared" si="283"/>
        <v>0</v>
      </c>
    </row>
    <row r="994" spans="3:58">
      <c r="C994" s="16" t="s">
        <v>368</v>
      </c>
      <c r="D994" s="16" t="s">
        <v>88</v>
      </c>
      <c r="E994" s="16">
        <v>0</v>
      </c>
      <c r="F994" s="16">
        <v>0</v>
      </c>
      <c r="G994" s="16">
        <v>0</v>
      </c>
      <c r="H994" s="16">
        <v>0</v>
      </c>
      <c r="I994" s="16">
        <v>0</v>
      </c>
      <c r="J994" s="16">
        <v>0</v>
      </c>
      <c r="K994" s="16">
        <v>0</v>
      </c>
      <c r="L994" s="16">
        <v>0</v>
      </c>
      <c r="M994" s="16">
        <v>0</v>
      </c>
      <c r="N994" s="16">
        <v>0</v>
      </c>
      <c r="O994" s="16">
        <v>0</v>
      </c>
      <c r="P994" s="16">
        <v>0</v>
      </c>
      <c r="Q994" s="16">
        <v>0</v>
      </c>
      <c r="R994" s="16">
        <v>0</v>
      </c>
      <c r="S994" s="16">
        <v>0</v>
      </c>
      <c r="T994" s="16">
        <v>0</v>
      </c>
      <c r="U994" s="16">
        <v>0</v>
      </c>
      <c r="V994" s="16">
        <v>0</v>
      </c>
      <c r="W994" s="16">
        <v>0</v>
      </c>
      <c r="X994" s="16">
        <v>0</v>
      </c>
      <c r="Y994" s="16">
        <v>0</v>
      </c>
      <c r="Z994" s="16">
        <v>0</v>
      </c>
      <c r="AE994" s="103">
        <f t="shared" si="278"/>
        <v>0</v>
      </c>
      <c r="AF994" s="103">
        <f t="shared" si="279"/>
        <v>0</v>
      </c>
      <c r="AG994" s="103">
        <f t="shared" si="280"/>
        <v>0</v>
      </c>
      <c r="AH994" s="103">
        <f t="shared" si="281"/>
        <v>0</v>
      </c>
      <c r="AI994" s="103">
        <f t="shared" si="282"/>
        <v>0</v>
      </c>
      <c r="AJ994" s="103">
        <f t="shared" si="283"/>
        <v>0</v>
      </c>
      <c r="AK994" s="16">
        <f t="shared" ref="AK994:BF994" si="293">E994-SUM(E995:E999)</f>
        <v>0</v>
      </c>
      <c r="AL994" s="16">
        <f t="shared" si="293"/>
        <v>0</v>
      </c>
      <c r="AM994" s="16">
        <f t="shared" si="293"/>
        <v>0</v>
      </c>
      <c r="AN994" s="16">
        <f t="shared" si="293"/>
        <v>0</v>
      </c>
      <c r="AO994" s="16">
        <f t="shared" si="293"/>
        <v>0</v>
      </c>
      <c r="AP994" s="16">
        <f t="shared" si="293"/>
        <v>0</v>
      </c>
      <c r="AQ994" s="16">
        <f t="shared" si="293"/>
        <v>0</v>
      </c>
      <c r="AR994" s="16">
        <f t="shared" si="293"/>
        <v>0</v>
      </c>
      <c r="AS994" s="16">
        <f t="shared" si="293"/>
        <v>0</v>
      </c>
      <c r="AT994" s="16">
        <f t="shared" si="293"/>
        <v>0</v>
      </c>
      <c r="AU994" s="16">
        <f t="shared" si="293"/>
        <v>0</v>
      </c>
      <c r="AV994" s="16">
        <f t="shared" si="293"/>
        <v>0</v>
      </c>
      <c r="AW994" s="16">
        <f t="shared" si="293"/>
        <v>0</v>
      </c>
      <c r="AX994" s="16">
        <f t="shared" si="293"/>
        <v>0</v>
      </c>
      <c r="AY994" s="16">
        <f t="shared" si="293"/>
        <v>0</v>
      </c>
      <c r="AZ994" s="16">
        <f t="shared" si="293"/>
        <v>0</v>
      </c>
      <c r="BA994" s="16">
        <f t="shared" si="293"/>
        <v>0</v>
      </c>
      <c r="BB994" s="16">
        <f t="shared" si="293"/>
        <v>0</v>
      </c>
      <c r="BC994" s="16">
        <f t="shared" si="293"/>
        <v>0</v>
      </c>
      <c r="BD994" s="16">
        <f t="shared" si="293"/>
        <v>0</v>
      </c>
      <c r="BE994" s="16">
        <f t="shared" si="293"/>
        <v>0</v>
      </c>
      <c r="BF994" s="16">
        <f t="shared" si="293"/>
        <v>0</v>
      </c>
    </row>
    <row r="995" spans="4:36">
      <c r="D995" s="16" t="s">
        <v>860</v>
      </c>
      <c r="E995" s="16">
        <v>0</v>
      </c>
      <c r="F995" s="16">
        <v>0</v>
      </c>
      <c r="G995" s="16">
        <v>0</v>
      </c>
      <c r="H995" s="16">
        <v>0</v>
      </c>
      <c r="I995" s="16">
        <v>0</v>
      </c>
      <c r="J995" s="16">
        <v>0</v>
      </c>
      <c r="K995" s="16">
        <v>0</v>
      </c>
      <c r="L995" s="16">
        <v>0</v>
      </c>
      <c r="M995" s="16">
        <v>0</v>
      </c>
      <c r="N995" s="16">
        <v>0</v>
      </c>
      <c r="O995" s="16">
        <v>0</v>
      </c>
      <c r="P995" s="16">
        <v>0</v>
      </c>
      <c r="Q995" s="16">
        <v>0</v>
      </c>
      <c r="R995" s="16">
        <v>0</v>
      </c>
      <c r="S995" s="16">
        <v>0</v>
      </c>
      <c r="T995" s="16">
        <v>0</v>
      </c>
      <c r="U995" s="16">
        <v>0</v>
      </c>
      <c r="V995" s="16">
        <v>0</v>
      </c>
      <c r="W995" s="16">
        <v>0</v>
      </c>
      <c r="X995" s="16">
        <v>0</v>
      </c>
      <c r="Y995" s="16">
        <v>0</v>
      </c>
      <c r="Z995" s="16">
        <v>0</v>
      </c>
      <c r="AE995" s="103">
        <f t="shared" si="278"/>
        <v>0</v>
      </c>
      <c r="AF995" s="103">
        <f t="shared" si="279"/>
        <v>0</v>
      </c>
      <c r="AG995" s="103">
        <f t="shared" si="280"/>
        <v>0</v>
      </c>
      <c r="AH995" s="103">
        <f t="shared" si="281"/>
        <v>0</v>
      </c>
      <c r="AI995" s="103">
        <f t="shared" si="282"/>
        <v>0</v>
      </c>
      <c r="AJ995" s="103">
        <f t="shared" si="283"/>
        <v>0</v>
      </c>
    </row>
    <row r="996" spans="4:36">
      <c r="D996" s="16" t="s">
        <v>861</v>
      </c>
      <c r="E996" s="16">
        <v>0</v>
      </c>
      <c r="F996" s="16">
        <v>0</v>
      </c>
      <c r="G996" s="16">
        <v>0</v>
      </c>
      <c r="H996" s="16">
        <v>0</v>
      </c>
      <c r="I996" s="16">
        <v>0</v>
      </c>
      <c r="J996" s="16">
        <v>0</v>
      </c>
      <c r="K996" s="16">
        <v>0</v>
      </c>
      <c r="L996" s="16">
        <v>0</v>
      </c>
      <c r="M996" s="16">
        <v>0</v>
      </c>
      <c r="N996" s="16">
        <v>0</v>
      </c>
      <c r="O996" s="16">
        <v>0</v>
      </c>
      <c r="P996" s="16">
        <v>0</v>
      </c>
      <c r="Q996" s="16">
        <v>0</v>
      </c>
      <c r="R996" s="16">
        <v>0</v>
      </c>
      <c r="S996" s="16">
        <v>0</v>
      </c>
      <c r="T996" s="16">
        <v>0</v>
      </c>
      <c r="U996" s="16">
        <v>0</v>
      </c>
      <c r="V996" s="16">
        <v>0</v>
      </c>
      <c r="W996" s="16">
        <v>0</v>
      </c>
      <c r="X996" s="16">
        <v>0</v>
      </c>
      <c r="Y996" s="16">
        <v>0</v>
      </c>
      <c r="Z996" s="16">
        <v>0</v>
      </c>
      <c r="AE996" s="103">
        <f t="shared" si="278"/>
        <v>0</v>
      </c>
      <c r="AF996" s="103">
        <f t="shared" si="279"/>
        <v>0</v>
      </c>
      <c r="AG996" s="103">
        <f t="shared" si="280"/>
        <v>0</v>
      </c>
      <c r="AH996" s="103">
        <f t="shared" si="281"/>
        <v>0</v>
      </c>
      <c r="AI996" s="103">
        <f t="shared" si="282"/>
        <v>0</v>
      </c>
      <c r="AJ996" s="103">
        <f t="shared" si="283"/>
        <v>0</v>
      </c>
    </row>
    <row r="997" spans="4:36">
      <c r="D997" s="16" t="s">
        <v>862</v>
      </c>
      <c r="E997" s="16">
        <v>0</v>
      </c>
      <c r="F997" s="16">
        <v>0</v>
      </c>
      <c r="G997" s="16">
        <v>0</v>
      </c>
      <c r="H997" s="16">
        <v>0</v>
      </c>
      <c r="I997" s="16">
        <v>0</v>
      </c>
      <c r="J997" s="16">
        <v>0</v>
      </c>
      <c r="K997" s="16">
        <v>0</v>
      </c>
      <c r="L997" s="16">
        <v>0</v>
      </c>
      <c r="M997" s="16">
        <v>0</v>
      </c>
      <c r="N997" s="16">
        <v>0</v>
      </c>
      <c r="O997" s="16">
        <v>0</v>
      </c>
      <c r="P997" s="16">
        <v>0</v>
      </c>
      <c r="Q997" s="16">
        <v>0</v>
      </c>
      <c r="R997" s="16">
        <v>0</v>
      </c>
      <c r="S997" s="16">
        <v>0</v>
      </c>
      <c r="T997" s="16">
        <v>0</v>
      </c>
      <c r="U997" s="16">
        <v>0</v>
      </c>
      <c r="V997" s="16">
        <v>0</v>
      </c>
      <c r="W997" s="16">
        <v>0</v>
      </c>
      <c r="X997" s="16">
        <v>0</v>
      </c>
      <c r="Y997" s="16">
        <v>0</v>
      </c>
      <c r="Z997" s="16">
        <v>0</v>
      </c>
      <c r="AE997" s="103">
        <f t="shared" si="278"/>
        <v>0</v>
      </c>
      <c r="AF997" s="103">
        <f t="shared" si="279"/>
        <v>0</v>
      </c>
      <c r="AG997" s="103">
        <f t="shared" si="280"/>
        <v>0</v>
      </c>
      <c r="AH997" s="103">
        <f t="shared" si="281"/>
        <v>0</v>
      </c>
      <c r="AI997" s="103">
        <f t="shared" si="282"/>
        <v>0</v>
      </c>
      <c r="AJ997" s="103">
        <f t="shared" si="283"/>
        <v>0</v>
      </c>
    </row>
    <row r="998" spans="4:36">
      <c r="D998" s="16" t="s">
        <v>863</v>
      </c>
      <c r="E998" s="16">
        <v>0</v>
      </c>
      <c r="F998" s="16">
        <v>0</v>
      </c>
      <c r="G998" s="16">
        <v>0</v>
      </c>
      <c r="H998" s="16">
        <v>0</v>
      </c>
      <c r="I998" s="16">
        <v>0</v>
      </c>
      <c r="J998" s="16">
        <v>0</v>
      </c>
      <c r="K998" s="16">
        <v>0</v>
      </c>
      <c r="L998" s="16">
        <v>0</v>
      </c>
      <c r="M998" s="16">
        <v>0</v>
      </c>
      <c r="N998" s="16">
        <v>0</v>
      </c>
      <c r="O998" s="16">
        <v>0</v>
      </c>
      <c r="P998" s="16">
        <v>0</v>
      </c>
      <c r="Q998" s="16">
        <v>0</v>
      </c>
      <c r="R998" s="16">
        <v>0</v>
      </c>
      <c r="S998" s="16">
        <v>0</v>
      </c>
      <c r="T998" s="16">
        <v>0</v>
      </c>
      <c r="U998" s="16">
        <v>0</v>
      </c>
      <c r="V998" s="16">
        <v>0</v>
      </c>
      <c r="W998" s="16">
        <v>0</v>
      </c>
      <c r="X998" s="16">
        <v>0</v>
      </c>
      <c r="Y998" s="16">
        <v>0</v>
      </c>
      <c r="Z998" s="16">
        <v>0</v>
      </c>
      <c r="AE998" s="103">
        <f t="shared" si="278"/>
        <v>0</v>
      </c>
      <c r="AF998" s="103">
        <f t="shared" si="279"/>
        <v>0</v>
      </c>
      <c r="AG998" s="103">
        <f t="shared" si="280"/>
        <v>0</v>
      </c>
      <c r="AH998" s="103">
        <f t="shared" si="281"/>
        <v>0</v>
      </c>
      <c r="AI998" s="103">
        <f t="shared" si="282"/>
        <v>0</v>
      </c>
      <c r="AJ998" s="103">
        <f t="shared" si="283"/>
        <v>0</v>
      </c>
    </row>
    <row r="999" spans="4:36">
      <c r="D999" s="16" t="s">
        <v>864</v>
      </c>
      <c r="E999" s="16">
        <v>0</v>
      </c>
      <c r="F999" s="16">
        <v>0</v>
      </c>
      <c r="G999" s="16">
        <v>0</v>
      </c>
      <c r="H999" s="16">
        <v>0</v>
      </c>
      <c r="I999" s="16">
        <v>0</v>
      </c>
      <c r="J999" s="16">
        <v>0</v>
      </c>
      <c r="K999" s="16">
        <v>0</v>
      </c>
      <c r="L999" s="16">
        <v>0</v>
      </c>
      <c r="M999" s="16">
        <v>0</v>
      </c>
      <c r="N999" s="16">
        <v>0</v>
      </c>
      <c r="O999" s="16">
        <v>0</v>
      </c>
      <c r="P999" s="16">
        <v>0</v>
      </c>
      <c r="Q999" s="16">
        <v>0</v>
      </c>
      <c r="R999" s="16">
        <v>0</v>
      </c>
      <c r="S999" s="16">
        <v>0</v>
      </c>
      <c r="T999" s="16">
        <v>0</v>
      </c>
      <c r="U999" s="16">
        <v>0</v>
      </c>
      <c r="V999" s="16">
        <v>0</v>
      </c>
      <c r="W999" s="16">
        <v>0</v>
      </c>
      <c r="X999" s="16">
        <v>0</v>
      </c>
      <c r="Y999" s="16">
        <v>0</v>
      </c>
      <c r="Z999" s="16">
        <v>0</v>
      </c>
      <c r="AE999" s="103">
        <f t="shared" si="278"/>
        <v>0</v>
      </c>
      <c r="AF999" s="103">
        <f t="shared" si="279"/>
        <v>0</v>
      </c>
      <c r="AG999" s="103">
        <f t="shared" si="280"/>
        <v>0</v>
      </c>
      <c r="AH999" s="103">
        <f t="shared" si="281"/>
        <v>0</v>
      </c>
      <c r="AI999" s="103">
        <f t="shared" si="282"/>
        <v>0</v>
      </c>
      <c r="AJ999" s="103">
        <f t="shared" si="283"/>
        <v>0</v>
      </c>
    </row>
    <row r="1000" spans="1:80">
      <c r="A1000" s="16" t="s">
        <v>895</v>
      </c>
      <c r="B1000" s="16">
        <v>20691.2189</v>
      </c>
      <c r="C1000" s="16" t="s">
        <v>88</v>
      </c>
      <c r="D1000" s="16" t="s">
        <v>88</v>
      </c>
      <c r="E1000" s="16">
        <v>2399.6099</v>
      </c>
      <c r="F1000" s="16">
        <v>2252.0671</v>
      </c>
      <c r="G1000" s="16">
        <v>2252.0671</v>
      </c>
      <c r="H1000" s="16">
        <v>0</v>
      </c>
      <c r="I1000" s="16">
        <v>0</v>
      </c>
      <c r="J1000" s="16">
        <v>0</v>
      </c>
      <c r="K1000" s="16">
        <v>0</v>
      </c>
      <c r="L1000" s="16">
        <v>0</v>
      </c>
      <c r="M1000" s="16">
        <v>0</v>
      </c>
      <c r="N1000" s="16">
        <v>147.5428</v>
      </c>
      <c r="O1000" s="16">
        <v>147.5428</v>
      </c>
      <c r="P1000" s="16">
        <v>0</v>
      </c>
      <c r="Q1000" s="16">
        <v>0</v>
      </c>
      <c r="R1000" s="16">
        <v>0</v>
      </c>
      <c r="S1000" s="16">
        <v>0</v>
      </c>
      <c r="T1000" s="16">
        <v>0</v>
      </c>
      <c r="U1000" s="16">
        <v>0</v>
      </c>
      <c r="V1000" s="16">
        <v>0</v>
      </c>
      <c r="W1000" s="16">
        <v>0</v>
      </c>
      <c r="X1000" s="16">
        <v>0</v>
      </c>
      <c r="Y1000" s="16">
        <v>0</v>
      </c>
      <c r="Z1000" s="16">
        <v>0</v>
      </c>
      <c r="AB1000" s="101">
        <f>(F1000+K1000+L1000)/B1000</f>
        <v>0.10884168356075</v>
      </c>
      <c r="AE1000" s="103">
        <f t="shared" si="278"/>
        <v>-2.8421709430404e-13</v>
      </c>
      <c r="AF1000" s="103">
        <f t="shared" si="279"/>
        <v>0</v>
      </c>
      <c r="AG1000" s="103">
        <f t="shared" si="280"/>
        <v>0</v>
      </c>
      <c r="AH1000" s="103">
        <f t="shared" si="281"/>
        <v>0</v>
      </c>
      <c r="AI1000" s="103">
        <f t="shared" si="282"/>
        <v>0</v>
      </c>
      <c r="AJ1000" s="103">
        <f t="shared" si="283"/>
        <v>0</v>
      </c>
      <c r="AK1000" s="16">
        <f t="shared" ref="AK1000:BF1000" si="294">E1000-SUM(E1001:E1005)</f>
        <v>0</v>
      </c>
      <c r="AL1000" s="16">
        <f t="shared" si="294"/>
        <v>0</v>
      </c>
      <c r="AM1000" s="16">
        <f t="shared" si="294"/>
        <v>0</v>
      </c>
      <c r="AN1000" s="16">
        <f t="shared" si="294"/>
        <v>0</v>
      </c>
      <c r="AO1000" s="16">
        <f t="shared" si="294"/>
        <v>0</v>
      </c>
      <c r="AP1000" s="16">
        <f t="shared" si="294"/>
        <v>0</v>
      </c>
      <c r="AQ1000" s="16">
        <f t="shared" si="294"/>
        <v>0</v>
      </c>
      <c r="AR1000" s="16">
        <f t="shared" si="294"/>
        <v>0</v>
      </c>
      <c r="AS1000" s="16">
        <f t="shared" si="294"/>
        <v>0</v>
      </c>
      <c r="AT1000" s="16">
        <f t="shared" si="294"/>
        <v>0</v>
      </c>
      <c r="AU1000" s="16">
        <f t="shared" si="294"/>
        <v>0</v>
      </c>
      <c r="AV1000" s="16">
        <f t="shared" si="294"/>
        <v>0</v>
      </c>
      <c r="AW1000" s="16">
        <f t="shared" si="294"/>
        <v>0</v>
      </c>
      <c r="AX1000" s="16">
        <f t="shared" si="294"/>
        <v>0</v>
      </c>
      <c r="AY1000" s="16">
        <f t="shared" si="294"/>
        <v>0</v>
      </c>
      <c r="AZ1000" s="16">
        <f t="shared" si="294"/>
        <v>0</v>
      </c>
      <c r="BA1000" s="16">
        <f t="shared" si="294"/>
        <v>0</v>
      </c>
      <c r="BB1000" s="16">
        <f t="shared" si="294"/>
        <v>0</v>
      </c>
      <c r="BC1000" s="16">
        <f t="shared" si="294"/>
        <v>0</v>
      </c>
      <c r="BD1000" s="16">
        <f t="shared" si="294"/>
        <v>0</v>
      </c>
      <c r="BE1000" s="16">
        <f t="shared" si="294"/>
        <v>0</v>
      </c>
      <c r="BF1000" s="16">
        <f t="shared" si="294"/>
        <v>0</v>
      </c>
      <c r="BG1000" s="104">
        <f t="shared" ref="BG1000:CB1000" si="295">E1000-E1006-E1012-E1018-E1024</f>
        <v>0</v>
      </c>
      <c r="BH1000" s="104">
        <f t="shared" si="295"/>
        <v>0</v>
      </c>
      <c r="BI1000" s="104">
        <f t="shared" si="295"/>
        <v>0</v>
      </c>
      <c r="BJ1000" s="104">
        <f t="shared" si="295"/>
        <v>0</v>
      </c>
      <c r="BK1000" s="104">
        <f t="shared" si="295"/>
        <v>0</v>
      </c>
      <c r="BL1000" s="104">
        <f t="shared" si="295"/>
        <v>0</v>
      </c>
      <c r="BM1000" s="104">
        <f t="shared" si="295"/>
        <v>0</v>
      </c>
      <c r="BN1000" s="104">
        <f t="shared" si="295"/>
        <v>0</v>
      </c>
      <c r="BO1000" s="104">
        <f t="shared" si="295"/>
        <v>0</v>
      </c>
      <c r="BP1000" s="104">
        <f t="shared" si="295"/>
        <v>0</v>
      </c>
      <c r="BQ1000" s="104">
        <f t="shared" si="295"/>
        <v>0</v>
      </c>
      <c r="BR1000" s="104">
        <f t="shared" si="295"/>
        <v>0</v>
      </c>
      <c r="BS1000" s="104">
        <f t="shared" si="295"/>
        <v>0</v>
      </c>
      <c r="BT1000" s="104">
        <f t="shared" si="295"/>
        <v>0</v>
      </c>
      <c r="BU1000" s="104">
        <f t="shared" si="295"/>
        <v>0</v>
      </c>
      <c r="BV1000" s="104">
        <f t="shared" si="295"/>
        <v>0</v>
      </c>
      <c r="BW1000" s="104">
        <f t="shared" si="295"/>
        <v>0</v>
      </c>
      <c r="BX1000" s="104">
        <f t="shared" si="295"/>
        <v>0</v>
      </c>
      <c r="BY1000" s="104">
        <f t="shared" si="295"/>
        <v>0</v>
      </c>
      <c r="BZ1000" s="104">
        <f t="shared" si="295"/>
        <v>0</v>
      </c>
      <c r="CA1000" s="104">
        <f t="shared" si="295"/>
        <v>0</v>
      </c>
      <c r="CB1000" s="104">
        <f t="shared" si="295"/>
        <v>0</v>
      </c>
    </row>
    <row r="1001" spans="4:36">
      <c r="D1001" s="16" t="s">
        <v>860</v>
      </c>
      <c r="E1001" s="16">
        <v>0</v>
      </c>
      <c r="F1001" s="16">
        <v>0</v>
      </c>
      <c r="G1001" s="16">
        <v>0</v>
      </c>
      <c r="H1001" s="16">
        <v>0</v>
      </c>
      <c r="I1001" s="16">
        <v>0</v>
      </c>
      <c r="J1001" s="16">
        <v>0</v>
      </c>
      <c r="K1001" s="16">
        <v>0</v>
      </c>
      <c r="L1001" s="16">
        <v>0</v>
      </c>
      <c r="M1001" s="16">
        <v>0</v>
      </c>
      <c r="N1001" s="16">
        <v>0</v>
      </c>
      <c r="O1001" s="16">
        <v>0</v>
      </c>
      <c r="P1001" s="16">
        <v>0</v>
      </c>
      <c r="Q1001" s="16">
        <v>0</v>
      </c>
      <c r="R1001" s="16">
        <v>0</v>
      </c>
      <c r="S1001" s="16">
        <v>0</v>
      </c>
      <c r="T1001" s="16">
        <v>0</v>
      </c>
      <c r="U1001" s="16">
        <v>0</v>
      </c>
      <c r="V1001" s="16">
        <v>0</v>
      </c>
      <c r="W1001" s="16">
        <v>0</v>
      </c>
      <c r="X1001" s="16">
        <v>0</v>
      </c>
      <c r="Y1001" s="16">
        <v>0</v>
      </c>
      <c r="Z1001" s="16">
        <v>0</v>
      </c>
      <c r="AE1001" s="103">
        <f t="shared" si="278"/>
        <v>0</v>
      </c>
      <c r="AF1001" s="103">
        <f t="shared" si="279"/>
        <v>0</v>
      </c>
      <c r="AG1001" s="103">
        <f t="shared" si="280"/>
        <v>0</v>
      </c>
      <c r="AH1001" s="103">
        <f t="shared" si="281"/>
        <v>0</v>
      </c>
      <c r="AI1001" s="103">
        <f t="shared" si="282"/>
        <v>0</v>
      </c>
      <c r="AJ1001" s="103">
        <f t="shared" si="283"/>
        <v>0</v>
      </c>
    </row>
    <row r="1002" spans="4:36">
      <c r="D1002" s="16" t="s">
        <v>861</v>
      </c>
      <c r="E1002" s="16">
        <v>0</v>
      </c>
      <c r="F1002" s="16">
        <v>0</v>
      </c>
      <c r="G1002" s="16">
        <v>0</v>
      </c>
      <c r="H1002" s="16">
        <v>0</v>
      </c>
      <c r="I1002" s="16">
        <v>0</v>
      </c>
      <c r="J1002" s="16">
        <v>0</v>
      </c>
      <c r="K1002" s="16">
        <v>0</v>
      </c>
      <c r="L1002" s="16">
        <v>0</v>
      </c>
      <c r="M1002" s="16">
        <v>0</v>
      </c>
      <c r="N1002" s="16">
        <v>0</v>
      </c>
      <c r="O1002" s="16">
        <v>0</v>
      </c>
      <c r="P1002" s="16">
        <v>0</v>
      </c>
      <c r="Q1002" s="16">
        <v>0</v>
      </c>
      <c r="R1002" s="16">
        <v>0</v>
      </c>
      <c r="S1002" s="16">
        <v>0</v>
      </c>
      <c r="T1002" s="16">
        <v>0</v>
      </c>
      <c r="U1002" s="16">
        <v>0</v>
      </c>
      <c r="V1002" s="16">
        <v>0</v>
      </c>
      <c r="W1002" s="16">
        <v>0</v>
      </c>
      <c r="X1002" s="16">
        <v>0</v>
      </c>
      <c r="Y1002" s="16">
        <v>0</v>
      </c>
      <c r="Z1002" s="16">
        <v>0</v>
      </c>
      <c r="AE1002" s="103">
        <f t="shared" si="278"/>
        <v>0</v>
      </c>
      <c r="AF1002" s="103">
        <f t="shared" si="279"/>
        <v>0</v>
      </c>
      <c r="AG1002" s="103">
        <f t="shared" si="280"/>
        <v>0</v>
      </c>
      <c r="AH1002" s="103">
        <f t="shared" si="281"/>
        <v>0</v>
      </c>
      <c r="AI1002" s="103">
        <f t="shared" si="282"/>
        <v>0</v>
      </c>
      <c r="AJ1002" s="103">
        <f t="shared" si="283"/>
        <v>0</v>
      </c>
    </row>
    <row r="1003" spans="4:36">
      <c r="D1003" s="16" t="s">
        <v>862</v>
      </c>
      <c r="E1003" s="16">
        <v>324.1348</v>
      </c>
      <c r="F1003" s="16">
        <v>321.5632</v>
      </c>
      <c r="G1003" s="16">
        <v>321.5632</v>
      </c>
      <c r="H1003" s="16">
        <v>0</v>
      </c>
      <c r="I1003" s="16">
        <v>0</v>
      </c>
      <c r="J1003" s="16">
        <v>0</v>
      </c>
      <c r="K1003" s="16">
        <v>0</v>
      </c>
      <c r="L1003" s="16">
        <v>0</v>
      </c>
      <c r="M1003" s="16">
        <v>0</v>
      </c>
      <c r="N1003" s="16">
        <v>2.5716</v>
      </c>
      <c r="O1003" s="16">
        <v>2.5716</v>
      </c>
      <c r="P1003" s="16">
        <v>0</v>
      </c>
      <c r="Q1003" s="16">
        <v>0</v>
      </c>
      <c r="R1003" s="16">
        <v>0</v>
      </c>
      <c r="S1003" s="16">
        <v>0</v>
      </c>
      <c r="T1003" s="16">
        <v>0</v>
      </c>
      <c r="U1003" s="16">
        <v>0</v>
      </c>
      <c r="V1003" s="16">
        <v>0</v>
      </c>
      <c r="W1003" s="16">
        <v>0</v>
      </c>
      <c r="X1003" s="16">
        <v>0</v>
      </c>
      <c r="Y1003" s="16">
        <v>0</v>
      </c>
      <c r="Z1003" s="16">
        <v>0</v>
      </c>
      <c r="AE1003" s="103">
        <f t="shared" si="278"/>
        <v>-1.06581410364015e-14</v>
      </c>
      <c r="AF1003" s="103">
        <f t="shared" si="279"/>
        <v>0</v>
      </c>
      <c r="AG1003" s="103">
        <f t="shared" si="280"/>
        <v>0</v>
      </c>
      <c r="AH1003" s="103">
        <f t="shared" si="281"/>
        <v>0</v>
      </c>
      <c r="AI1003" s="103">
        <f t="shared" si="282"/>
        <v>0</v>
      </c>
      <c r="AJ1003" s="103">
        <f t="shared" si="283"/>
        <v>0</v>
      </c>
    </row>
    <row r="1004" spans="4:36">
      <c r="D1004" s="16" t="s">
        <v>863</v>
      </c>
      <c r="E1004" s="16">
        <v>0</v>
      </c>
      <c r="F1004" s="16">
        <v>0</v>
      </c>
      <c r="G1004" s="16">
        <v>0</v>
      </c>
      <c r="H1004" s="16">
        <v>0</v>
      </c>
      <c r="I1004" s="16">
        <v>0</v>
      </c>
      <c r="J1004" s="16">
        <v>0</v>
      </c>
      <c r="K1004" s="16">
        <v>0</v>
      </c>
      <c r="L1004" s="16">
        <v>0</v>
      </c>
      <c r="M1004" s="16">
        <v>0</v>
      </c>
      <c r="N1004" s="16">
        <v>0</v>
      </c>
      <c r="O1004" s="16">
        <v>0</v>
      </c>
      <c r="P1004" s="16">
        <v>0</v>
      </c>
      <c r="Q1004" s="16">
        <v>0</v>
      </c>
      <c r="R1004" s="16">
        <v>0</v>
      </c>
      <c r="S1004" s="16">
        <v>0</v>
      </c>
      <c r="T1004" s="16">
        <v>0</v>
      </c>
      <c r="U1004" s="16">
        <v>0</v>
      </c>
      <c r="V1004" s="16">
        <v>0</v>
      </c>
      <c r="W1004" s="16">
        <v>0</v>
      </c>
      <c r="X1004" s="16">
        <v>0</v>
      </c>
      <c r="Y1004" s="16">
        <v>0</v>
      </c>
      <c r="Z1004" s="16">
        <v>0</v>
      </c>
      <c r="AE1004" s="103">
        <f t="shared" si="278"/>
        <v>0</v>
      </c>
      <c r="AF1004" s="103">
        <f t="shared" si="279"/>
        <v>0</v>
      </c>
      <c r="AG1004" s="103">
        <f t="shared" si="280"/>
        <v>0</v>
      </c>
      <c r="AH1004" s="103">
        <f t="shared" si="281"/>
        <v>0</v>
      </c>
      <c r="AI1004" s="103">
        <f t="shared" si="282"/>
        <v>0</v>
      </c>
      <c r="AJ1004" s="103">
        <f t="shared" si="283"/>
        <v>0</v>
      </c>
    </row>
    <row r="1005" spans="4:36">
      <c r="D1005" s="16" t="s">
        <v>864</v>
      </c>
      <c r="E1005" s="16">
        <v>2075.4751</v>
      </c>
      <c r="F1005" s="16">
        <v>1930.5039</v>
      </c>
      <c r="G1005" s="16">
        <v>1930.5039</v>
      </c>
      <c r="H1005" s="16">
        <v>0</v>
      </c>
      <c r="I1005" s="16">
        <v>0</v>
      </c>
      <c r="J1005" s="16">
        <v>0</v>
      </c>
      <c r="K1005" s="16">
        <v>0</v>
      </c>
      <c r="L1005" s="16">
        <v>0</v>
      </c>
      <c r="M1005" s="16">
        <v>0</v>
      </c>
      <c r="N1005" s="16">
        <v>144.9712</v>
      </c>
      <c r="O1005" s="16">
        <v>144.9712</v>
      </c>
      <c r="P1005" s="16">
        <v>0</v>
      </c>
      <c r="Q1005" s="16">
        <v>0</v>
      </c>
      <c r="R1005" s="16">
        <v>0</v>
      </c>
      <c r="S1005" s="16">
        <v>0</v>
      </c>
      <c r="T1005" s="16">
        <v>0</v>
      </c>
      <c r="U1005" s="16">
        <v>0</v>
      </c>
      <c r="V1005" s="16">
        <v>0</v>
      </c>
      <c r="W1005" s="16">
        <v>0</v>
      </c>
      <c r="X1005" s="16">
        <v>0</v>
      </c>
      <c r="Y1005" s="16">
        <v>0</v>
      </c>
      <c r="Z1005" s="16">
        <v>0</v>
      </c>
      <c r="AE1005" s="103">
        <f t="shared" ref="AE1005:AE1068" si="296">E1005-F1005-I1005-J1005-N1005-R1005-V1005-Z1005-Q1005</f>
        <v>1.70530256582424e-13</v>
      </c>
      <c r="AF1005" s="103">
        <f t="shared" ref="AF1005:AF1068" si="297">F1005-G1005-H1005</f>
        <v>0</v>
      </c>
      <c r="AG1005" s="103">
        <f t="shared" ref="AG1005:AG1068" si="298">J1005-K1005-L1005-M1005</f>
        <v>0</v>
      </c>
      <c r="AH1005" s="103">
        <f t="shared" ref="AH1005:AH1068" si="299">N1005-O1005-P1005</f>
        <v>0</v>
      </c>
      <c r="AI1005" s="103">
        <f t="shared" ref="AI1005:AI1068" si="300">R1005-S1005-T1005-U1005</f>
        <v>0</v>
      </c>
      <c r="AJ1005" s="103">
        <f t="shared" ref="AJ1005:AJ1068" si="301">V1005-W1005-X1005-Y1005</f>
        <v>0</v>
      </c>
    </row>
    <row r="1006" spans="3:58">
      <c r="C1006" s="16" t="s">
        <v>865</v>
      </c>
      <c r="D1006" s="16" t="s">
        <v>88</v>
      </c>
      <c r="E1006" s="16">
        <v>0</v>
      </c>
      <c r="F1006" s="16">
        <v>0</v>
      </c>
      <c r="G1006" s="16">
        <v>0</v>
      </c>
      <c r="H1006" s="16">
        <v>0</v>
      </c>
      <c r="I1006" s="16">
        <v>0</v>
      </c>
      <c r="J1006" s="16">
        <v>0</v>
      </c>
      <c r="K1006" s="16">
        <v>0</v>
      </c>
      <c r="L1006" s="16">
        <v>0</v>
      </c>
      <c r="M1006" s="16">
        <v>0</v>
      </c>
      <c r="N1006" s="16">
        <v>0</v>
      </c>
      <c r="O1006" s="16">
        <v>0</v>
      </c>
      <c r="P1006" s="16">
        <v>0</v>
      </c>
      <c r="Q1006" s="16">
        <v>0</v>
      </c>
      <c r="R1006" s="16">
        <v>0</v>
      </c>
      <c r="S1006" s="16">
        <v>0</v>
      </c>
      <c r="T1006" s="16">
        <v>0</v>
      </c>
      <c r="U1006" s="16">
        <v>0</v>
      </c>
      <c r="V1006" s="16">
        <v>0</v>
      </c>
      <c r="W1006" s="16">
        <v>0</v>
      </c>
      <c r="X1006" s="16">
        <v>0</v>
      </c>
      <c r="Y1006" s="16">
        <v>0</v>
      </c>
      <c r="Z1006" s="16">
        <v>0</v>
      </c>
      <c r="AE1006" s="103">
        <f t="shared" si="296"/>
        <v>0</v>
      </c>
      <c r="AF1006" s="103">
        <f t="shared" si="297"/>
        <v>0</v>
      </c>
      <c r="AG1006" s="103">
        <f t="shared" si="298"/>
        <v>0</v>
      </c>
      <c r="AH1006" s="103">
        <f t="shared" si="299"/>
        <v>0</v>
      </c>
      <c r="AI1006" s="103">
        <f t="shared" si="300"/>
        <v>0</v>
      </c>
      <c r="AJ1006" s="103">
        <f t="shared" si="301"/>
        <v>0</v>
      </c>
      <c r="AK1006" s="16">
        <f t="shared" ref="AK1006:BF1006" si="302">E1006-SUM(E1007:E1011)</f>
        <v>0</v>
      </c>
      <c r="AL1006" s="16">
        <f t="shared" si="302"/>
        <v>0</v>
      </c>
      <c r="AM1006" s="16">
        <f t="shared" si="302"/>
        <v>0</v>
      </c>
      <c r="AN1006" s="16">
        <f t="shared" si="302"/>
        <v>0</v>
      </c>
      <c r="AO1006" s="16">
        <f t="shared" si="302"/>
        <v>0</v>
      </c>
      <c r="AP1006" s="16">
        <f t="shared" si="302"/>
        <v>0</v>
      </c>
      <c r="AQ1006" s="16">
        <f t="shared" si="302"/>
        <v>0</v>
      </c>
      <c r="AR1006" s="16">
        <f t="shared" si="302"/>
        <v>0</v>
      </c>
      <c r="AS1006" s="16">
        <f t="shared" si="302"/>
        <v>0</v>
      </c>
      <c r="AT1006" s="16">
        <f t="shared" si="302"/>
        <v>0</v>
      </c>
      <c r="AU1006" s="16">
        <f t="shared" si="302"/>
        <v>0</v>
      </c>
      <c r="AV1006" s="16">
        <f t="shared" si="302"/>
        <v>0</v>
      </c>
      <c r="AW1006" s="16">
        <f t="shared" si="302"/>
        <v>0</v>
      </c>
      <c r="AX1006" s="16">
        <f t="shared" si="302"/>
        <v>0</v>
      </c>
      <c r="AY1006" s="16">
        <f t="shared" si="302"/>
        <v>0</v>
      </c>
      <c r="AZ1006" s="16">
        <f t="shared" si="302"/>
        <v>0</v>
      </c>
      <c r="BA1006" s="16">
        <f t="shared" si="302"/>
        <v>0</v>
      </c>
      <c r="BB1006" s="16">
        <f t="shared" si="302"/>
        <v>0</v>
      </c>
      <c r="BC1006" s="16">
        <f t="shared" si="302"/>
        <v>0</v>
      </c>
      <c r="BD1006" s="16">
        <f t="shared" si="302"/>
        <v>0</v>
      </c>
      <c r="BE1006" s="16">
        <f t="shared" si="302"/>
        <v>0</v>
      </c>
      <c r="BF1006" s="16">
        <f t="shared" si="302"/>
        <v>0</v>
      </c>
    </row>
    <row r="1007" spans="4:36">
      <c r="D1007" s="16" t="s">
        <v>860</v>
      </c>
      <c r="E1007" s="16">
        <v>0</v>
      </c>
      <c r="F1007" s="16">
        <v>0</v>
      </c>
      <c r="G1007" s="16">
        <v>0</v>
      </c>
      <c r="H1007" s="16">
        <v>0</v>
      </c>
      <c r="I1007" s="16">
        <v>0</v>
      </c>
      <c r="J1007" s="16">
        <v>0</v>
      </c>
      <c r="K1007" s="16">
        <v>0</v>
      </c>
      <c r="L1007" s="16">
        <v>0</v>
      </c>
      <c r="M1007" s="16">
        <v>0</v>
      </c>
      <c r="N1007" s="16">
        <v>0</v>
      </c>
      <c r="O1007" s="16">
        <v>0</v>
      </c>
      <c r="P1007" s="16">
        <v>0</v>
      </c>
      <c r="Q1007" s="16">
        <v>0</v>
      </c>
      <c r="R1007" s="16">
        <v>0</v>
      </c>
      <c r="S1007" s="16">
        <v>0</v>
      </c>
      <c r="T1007" s="16">
        <v>0</v>
      </c>
      <c r="U1007" s="16">
        <v>0</v>
      </c>
      <c r="V1007" s="16">
        <v>0</v>
      </c>
      <c r="W1007" s="16">
        <v>0</v>
      </c>
      <c r="X1007" s="16">
        <v>0</v>
      </c>
      <c r="Y1007" s="16">
        <v>0</v>
      </c>
      <c r="Z1007" s="16">
        <v>0</v>
      </c>
      <c r="AE1007" s="103">
        <f t="shared" si="296"/>
        <v>0</v>
      </c>
      <c r="AF1007" s="103">
        <f t="shared" si="297"/>
        <v>0</v>
      </c>
      <c r="AG1007" s="103">
        <f t="shared" si="298"/>
        <v>0</v>
      </c>
      <c r="AH1007" s="103">
        <f t="shared" si="299"/>
        <v>0</v>
      </c>
      <c r="AI1007" s="103">
        <f t="shared" si="300"/>
        <v>0</v>
      </c>
      <c r="AJ1007" s="103">
        <f t="shared" si="301"/>
        <v>0</v>
      </c>
    </row>
    <row r="1008" spans="4:36">
      <c r="D1008" s="16" t="s">
        <v>861</v>
      </c>
      <c r="E1008" s="16">
        <v>0</v>
      </c>
      <c r="F1008" s="16">
        <v>0</v>
      </c>
      <c r="G1008" s="16">
        <v>0</v>
      </c>
      <c r="H1008" s="16">
        <v>0</v>
      </c>
      <c r="I1008" s="16">
        <v>0</v>
      </c>
      <c r="J1008" s="16">
        <v>0</v>
      </c>
      <c r="K1008" s="16">
        <v>0</v>
      </c>
      <c r="L1008" s="16">
        <v>0</v>
      </c>
      <c r="M1008" s="16">
        <v>0</v>
      </c>
      <c r="N1008" s="16">
        <v>0</v>
      </c>
      <c r="O1008" s="16">
        <v>0</v>
      </c>
      <c r="P1008" s="16">
        <v>0</v>
      </c>
      <c r="Q1008" s="16">
        <v>0</v>
      </c>
      <c r="R1008" s="16">
        <v>0</v>
      </c>
      <c r="S1008" s="16">
        <v>0</v>
      </c>
      <c r="T1008" s="16">
        <v>0</v>
      </c>
      <c r="U1008" s="16">
        <v>0</v>
      </c>
      <c r="V1008" s="16">
        <v>0</v>
      </c>
      <c r="W1008" s="16">
        <v>0</v>
      </c>
      <c r="X1008" s="16">
        <v>0</v>
      </c>
      <c r="Y1008" s="16">
        <v>0</v>
      </c>
      <c r="Z1008" s="16">
        <v>0</v>
      </c>
      <c r="AE1008" s="103">
        <f t="shared" si="296"/>
        <v>0</v>
      </c>
      <c r="AF1008" s="103">
        <f t="shared" si="297"/>
        <v>0</v>
      </c>
      <c r="AG1008" s="103">
        <f t="shared" si="298"/>
        <v>0</v>
      </c>
      <c r="AH1008" s="103">
        <f t="shared" si="299"/>
        <v>0</v>
      </c>
      <c r="AI1008" s="103">
        <f t="shared" si="300"/>
        <v>0</v>
      </c>
      <c r="AJ1008" s="103">
        <f t="shared" si="301"/>
        <v>0</v>
      </c>
    </row>
    <row r="1009" spans="4:36">
      <c r="D1009" s="16" t="s">
        <v>862</v>
      </c>
      <c r="E1009" s="16">
        <v>0</v>
      </c>
      <c r="F1009" s="16">
        <v>0</v>
      </c>
      <c r="G1009" s="16">
        <v>0</v>
      </c>
      <c r="H1009" s="16">
        <v>0</v>
      </c>
      <c r="I1009" s="16">
        <v>0</v>
      </c>
      <c r="J1009" s="16">
        <v>0</v>
      </c>
      <c r="K1009" s="16">
        <v>0</v>
      </c>
      <c r="L1009" s="16">
        <v>0</v>
      </c>
      <c r="M1009" s="16">
        <v>0</v>
      </c>
      <c r="N1009" s="16">
        <v>0</v>
      </c>
      <c r="O1009" s="16">
        <v>0</v>
      </c>
      <c r="P1009" s="16">
        <v>0</v>
      </c>
      <c r="Q1009" s="16">
        <v>0</v>
      </c>
      <c r="R1009" s="16">
        <v>0</v>
      </c>
      <c r="S1009" s="16">
        <v>0</v>
      </c>
      <c r="T1009" s="16">
        <v>0</v>
      </c>
      <c r="U1009" s="16">
        <v>0</v>
      </c>
      <c r="V1009" s="16">
        <v>0</v>
      </c>
      <c r="W1009" s="16">
        <v>0</v>
      </c>
      <c r="X1009" s="16">
        <v>0</v>
      </c>
      <c r="Y1009" s="16">
        <v>0</v>
      </c>
      <c r="Z1009" s="16">
        <v>0</v>
      </c>
      <c r="AE1009" s="103">
        <f t="shared" si="296"/>
        <v>0</v>
      </c>
      <c r="AF1009" s="103">
        <f t="shared" si="297"/>
        <v>0</v>
      </c>
      <c r="AG1009" s="103">
        <f t="shared" si="298"/>
        <v>0</v>
      </c>
      <c r="AH1009" s="103">
        <f t="shared" si="299"/>
        <v>0</v>
      </c>
      <c r="AI1009" s="103">
        <f t="shared" si="300"/>
        <v>0</v>
      </c>
      <c r="AJ1009" s="103">
        <f t="shared" si="301"/>
        <v>0</v>
      </c>
    </row>
    <row r="1010" spans="4:36">
      <c r="D1010" s="16" t="s">
        <v>863</v>
      </c>
      <c r="E1010" s="16">
        <v>0</v>
      </c>
      <c r="F1010" s="16">
        <v>0</v>
      </c>
      <c r="G1010" s="16">
        <v>0</v>
      </c>
      <c r="H1010" s="16">
        <v>0</v>
      </c>
      <c r="I1010" s="16">
        <v>0</v>
      </c>
      <c r="J1010" s="16">
        <v>0</v>
      </c>
      <c r="K1010" s="16">
        <v>0</v>
      </c>
      <c r="L1010" s="16">
        <v>0</v>
      </c>
      <c r="M1010" s="16">
        <v>0</v>
      </c>
      <c r="N1010" s="16">
        <v>0</v>
      </c>
      <c r="O1010" s="16">
        <v>0</v>
      </c>
      <c r="P1010" s="16">
        <v>0</v>
      </c>
      <c r="Q1010" s="16">
        <v>0</v>
      </c>
      <c r="R1010" s="16">
        <v>0</v>
      </c>
      <c r="S1010" s="16">
        <v>0</v>
      </c>
      <c r="T1010" s="16">
        <v>0</v>
      </c>
      <c r="U1010" s="16">
        <v>0</v>
      </c>
      <c r="V1010" s="16">
        <v>0</v>
      </c>
      <c r="W1010" s="16">
        <v>0</v>
      </c>
      <c r="X1010" s="16">
        <v>0</v>
      </c>
      <c r="Y1010" s="16">
        <v>0</v>
      </c>
      <c r="Z1010" s="16">
        <v>0</v>
      </c>
      <c r="AE1010" s="103">
        <f t="shared" si="296"/>
        <v>0</v>
      </c>
      <c r="AF1010" s="103">
        <f t="shared" si="297"/>
        <v>0</v>
      </c>
      <c r="AG1010" s="103">
        <f t="shared" si="298"/>
        <v>0</v>
      </c>
      <c r="AH1010" s="103">
        <f t="shared" si="299"/>
        <v>0</v>
      </c>
      <c r="AI1010" s="103">
        <f t="shared" si="300"/>
        <v>0</v>
      </c>
      <c r="AJ1010" s="103">
        <f t="shared" si="301"/>
        <v>0</v>
      </c>
    </row>
    <row r="1011" spans="4:36">
      <c r="D1011" s="16" t="s">
        <v>864</v>
      </c>
      <c r="E1011" s="16">
        <v>0</v>
      </c>
      <c r="F1011" s="16">
        <v>0</v>
      </c>
      <c r="G1011" s="16">
        <v>0</v>
      </c>
      <c r="H1011" s="16">
        <v>0</v>
      </c>
      <c r="I1011" s="16">
        <v>0</v>
      </c>
      <c r="J1011" s="16">
        <v>0</v>
      </c>
      <c r="K1011" s="16">
        <v>0</v>
      </c>
      <c r="L1011" s="16">
        <v>0</v>
      </c>
      <c r="M1011" s="16">
        <v>0</v>
      </c>
      <c r="N1011" s="16">
        <v>0</v>
      </c>
      <c r="O1011" s="16">
        <v>0</v>
      </c>
      <c r="P1011" s="16">
        <v>0</v>
      </c>
      <c r="Q1011" s="16">
        <v>0</v>
      </c>
      <c r="R1011" s="16">
        <v>0</v>
      </c>
      <c r="S1011" s="16">
        <v>0</v>
      </c>
      <c r="T1011" s="16">
        <v>0</v>
      </c>
      <c r="U1011" s="16">
        <v>0</v>
      </c>
      <c r="V1011" s="16">
        <v>0</v>
      </c>
      <c r="W1011" s="16">
        <v>0</v>
      </c>
      <c r="X1011" s="16">
        <v>0</v>
      </c>
      <c r="Y1011" s="16">
        <v>0</v>
      </c>
      <c r="Z1011" s="16">
        <v>0</v>
      </c>
      <c r="AE1011" s="103">
        <f t="shared" si="296"/>
        <v>0</v>
      </c>
      <c r="AF1011" s="103">
        <f t="shared" si="297"/>
        <v>0</v>
      </c>
      <c r="AG1011" s="103">
        <f t="shared" si="298"/>
        <v>0</v>
      </c>
      <c r="AH1011" s="103">
        <f t="shared" si="299"/>
        <v>0</v>
      </c>
      <c r="AI1011" s="103">
        <f t="shared" si="300"/>
        <v>0</v>
      </c>
      <c r="AJ1011" s="103">
        <f t="shared" si="301"/>
        <v>0</v>
      </c>
    </row>
    <row r="1012" spans="3:58">
      <c r="C1012" s="16" t="s">
        <v>866</v>
      </c>
      <c r="D1012" s="16" t="s">
        <v>88</v>
      </c>
      <c r="E1012" s="16">
        <v>1626.1694</v>
      </c>
      <c r="F1012" s="16">
        <v>1554.3287</v>
      </c>
      <c r="G1012" s="16">
        <v>1554.3287</v>
      </c>
      <c r="H1012" s="16">
        <v>0</v>
      </c>
      <c r="I1012" s="16">
        <v>0</v>
      </c>
      <c r="J1012" s="16">
        <v>0</v>
      </c>
      <c r="K1012" s="16">
        <v>0</v>
      </c>
      <c r="L1012" s="16">
        <v>0</v>
      </c>
      <c r="M1012" s="16">
        <v>0</v>
      </c>
      <c r="N1012" s="16">
        <v>71.8407</v>
      </c>
      <c r="O1012" s="16">
        <v>71.8407</v>
      </c>
      <c r="P1012" s="16">
        <v>0</v>
      </c>
      <c r="Q1012" s="16">
        <v>0</v>
      </c>
      <c r="R1012" s="16">
        <v>0</v>
      </c>
      <c r="S1012" s="16">
        <v>0</v>
      </c>
      <c r="T1012" s="16">
        <v>0</v>
      </c>
      <c r="U1012" s="16">
        <v>0</v>
      </c>
      <c r="V1012" s="16">
        <v>0</v>
      </c>
      <c r="W1012" s="16">
        <v>0</v>
      </c>
      <c r="X1012" s="16">
        <v>0</v>
      </c>
      <c r="Y1012" s="16">
        <v>0</v>
      </c>
      <c r="Z1012" s="16">
        <v>0</v>
      </c>
      <c r="AE1012" s="103">
        <f t="shared" si="296"/>
        <v>0</v>
      </c>
      <c r="AF1012" s="103">
        <f t="shared" si="297"/>
        <v>0</v>
      </c>
      <c r="AG1012" s="103">
        <f t="shared" si="298"/>
        <v>0</v>
      </c>
      <c r="AH1012" s="103">
        <f t="shared" si="299"/>
        <v>0</v>
      </c>
      <c r="AI1012" s="103">
        <f t="shared" si="300"/>
        <v>0</v>
      </c>
      <c r="AJ1012" s="103">
        <f t="shared" si="301"/>
        <v>0</v>
      </c>
      <c r="AK1012" s="16">
        <f t="shared" ref="AK1012:BF1012" si="303">E1012-SUM(E1013:E1017)</f>
        <v>0</v>
      </c>
      <c r="AL1012" s="16">
        <f t="shared" si="303"/>
        <v>0</v>
      </c>
      <c r="AM1012" s="16">
        <f t="shared" si="303"/>
        <v>0</v>
      </c>
      <c r="AN1012" s="16">
        <f t="shared" si="303"/>
        <v>0</v>
      </c>
      <c r="AO1012" s="16">
        <f t="shared" si="303"/>
        <v>0</v>
      </c>
      <c r="AP1012" s="16">
        <f t="shared" si="303"/>
        <v>0</v>
      </c>
      <c r="AQ1012" s="16">
        <f t="shared" si="303"/>
        <v>0</v>
      </c>
      <c r="AR1012" s="16">
        <f t="shared" si="303"/>
        <v>0</v>
      </c>
      <c r="AS1012" s="16">
        <f t="shared" si="303"/>
        <v>0</v>
      </c>
      <c r="AT1012" s="16">
        <f t="shared" si="303"/>
        <v>0</v>
      </c>
      <c r="AU1012" s="16">
        <f t="shared" si="303"/>
        <v>0</v>
      </c>
      <c r="AV1012" s="16">
        <f t="shared" si="303"/>
        <v>0</v>
      </c>
      <c r="AW1012" s="16">
        <f t="shared" si="303"/>
        <v>0</v>
      </c>
      <c r="AX1012" s="16">
        <f t="shared" si="303"/>
        <v>0</v>
      </c>
      <c r="AY1012" s="16">
        <f t="shared" si="303"/>
        <v>0</v>
      </c>
      <c r="AZ1012" s="16">
        <f t="shared" si="303"/>
        <v>0</v>
      </c>
      <c r="BA1012" s="16">
        <f t="shared" si="303"/>
        <v>0</v>
      </c>
      <c r="BB1012" s="16">
        <f t="shared" si="303"/>
        <v>0</v>
      </c>
      <c r="BC1012" s="16">
        <f t="shared" si="303"/>
        <v>0</v>
      </c>
      <c r="BD1012" s="16">
        <f t="shared" si="303"/>
        <v>0</v>
      </c>
      <c r="BE1012" s="16">
        <f t="shared" si="303"/>
        <v>0</v>
      </c>
      <c r="BF1012" s="16">
        <f t="shared" si="303"/>
        <v>0</v>
      </c>
    </row>
    <row r="1013" spans="4:36">
      <c r="D1013" s="16" t="s">
        <v>860</v>
      </c>
      <c r="E1013" s="16">
        <v>0</v>
      </c>
      <c r="F1013" s="16">
        <v>0</v>
      </c>
      <c r="G1013" s="16">
        <v>0</v>
      </c>
      <c r="H1013" s="16">
        <v>0</v>
      </c>
      <c r="I1013" s="16">
        <v>0</v>
      </c>
      <c r="J1013" s="16">
        <v>0</v>
      </c>
      <c r="K1013" s="16">
        <v>0</v>
      </c>
      <c r="L1013" s="16">
        <v>0</v>
      </c>
      <c r="M1013" s="16">
        <v>0</v>
      </c>
      <c r="N1013" s="16">
        <v>0</v>
      </c>
      <c r="O1013" s="16">
        <v>0</v>
      </c>
      <c r="P1013" s="16">
        <v>0</v>
      </c>
      <c r="Q1013" s="16">
        <v>0</v>
      </c>
      <c r="R1013" s="16">
        <v>0</v>
      </c>
      <c r="S1013" s="16">
        <v>0</v>
      </c>
      <c r="T1013" s="16">
        <v>0</v>
      </c>
      <c r="U1013" s="16">
        <v>0</v>
      </c>
      <c r="V1013" s="16">
        <v>0</v>
      </c>
      <c r="W1013" s="16">
        <v>0</v>
      </c>
      <c r="X1013" s="16">
        <v>0</v>
      </c>
      <c r="Y1013" s="16">
        <v>0</v>
      </c>
      <c r="Z1013" s="16">
        <v>0</v>
      </c>
      <c r="AE1013" s="103">
        <f t="shared" si="296"/>
        <v>0</v>
      </c>
      <c r="AF1013" s="103">
        <f t="shared" si="297"/>
        <v>0</v>
      </c>
      <c r="AG1013" s="103">
        <f t="shared" si="298"/>
        <v>0</v>
      </c>
      <c r="AH1013" s="103">
        <f t="shared" si="299"/>
        <v>0</v>
      </c>
      <c r="AI1013" s="103">
        <f t="shared" si="300"/>
        <v>0</v>
      </c>
      <c r="AJ1013" s="103">
        <f t="shared" si="301"/>
        <v>0</v>
      </c>
    </row>
    <row r="1014" spans="4:36">
      <c r="D1014" s="16" t="s">
        <v>861</v>
      </c>
      <c r="E1014" s="16">
        <v>0</v>
      </c>
      <c r="F1014" s="16">
        <v>0</v>
      </c>
      <c r="G1014" s="16">
        <v>0</v>
      </c>
      <c r="H1014" s="16">
        <v>0</v>
      </c>
      <c r="I1014" s="16">
        <v>0</v>
      </c>
      <c r="J1014" s="16">
        <v>0</v>
      </c>
      <c r="K1014" s="16">
        <v>0</v>
      </c>
      <c r="L1014" s="16">
        <v>0</v>
      </c>
      <c r="M1014" s="16">
        <v>0</v>
      </c>
      <c r="N1014" s="16">
        <v>0</v>
      </c>
      <c r="O1014" s="16">
        <v>0</v>
      </c>
      <c r="P1014" s="16">
        <v>0</v>
      </c>
      <c r="Q1014" s="16">
        <v>0</v>
      </c>
      <c r="R1014" s="16">
        <v>0</v>
      </c>
      <c r="S1014" s="16">
        <v>0</v>
      </c>
      <c r="T1014" s="16">
        <v>0</v>
      </c>
      <c r="U1014" s="16">
        <v>0</v>
      </c>
      <c r="V1014" s="16">
        <v>0</v>
      </c>
      <c r="W1014" s="16">
        <v>0</v>
      </c>
      <c r="X1014" s="16">
        <v>0</v>
      </c>
      <c r="Y1014" s="16">
        <v>0</v>
      </c>
      <c r="Z1014" s="16">
        <v>0</v>
      </c>
      <c r="AE1014" s="103">
        <f t="shared" si="296"/>
        <v>0</v>
      </c>
      <c r="AF1014" s="103">
        <f t="shared" si="297"/>
        <v>0</v>
      </c>
      <c r="AG1014" s="103">
        <f t="shared" si="298"/>
        <v>0</v>
      </c>
      <c r="AH1014" s="103">
        <f t="shared" si="299"/>
        <v>0</v>
      </c>
      <c r="AI1014" s="103">
        <f t="shared" si="300"/>
        <v>0</v>
      </c>
      <c r="AJ1014" s="103">
        <f t="shared" si="301"/>
        <v>0</v>
      </c>
    </row>
    <row r="1015" spans="4:36">
      <c r="D1015" s="16" t="s">
        <v>862</v>
      </c>
      <c r="E1015" s="16">
        <v>154.03</v>
      </c>
      <c r="F1015" s="16">
        <v>153.7326</v>
      </c>
      <c r="G1015" s="16">
        <v>153.7326</v>
      </c>
      <c r="H1015" s="16">
        <v>0</v>
      </c>
      <c r="I1015" s="16">
        <v>0</v>
      </c>
      <c r="J1015" s="16">
        <v>0</v>
      </c>
      <c r="K1015" s="16">
        <v>0</v>
      </c>
      <c r="L1015" s="16">
        <v>0</v>
      </c>
      <c r="M1015" s="16">
        <v>0</v>
      </c>
      <c r="N1015" s="16">
        <v>0.2974</v>
      </c>
      <c r="O1015" s="16">
        <v>0.2974</v>
      </c>
      <c r="P1015" s="16">
        <v>0</v>
      </c>
      <c r="Q1015" s="16">
        <v>0</v>
      </c>
      <c r="R1015" s="16">
        <v>0</v>
      </c>
      <c r="S1015" s="16">
        <v>0</v>
      </c>
      <c r="T1015" s="16">
        <v>0</v>
      </c>
      <c r="U1015" s="16">
        <v>0</v>
      </c>
      <c r="V1015" s="16">
        <v>0</v>
      </c>
      <c r="W1015" s="16">
        <v>0</v>
      </c>
      <c r="X1015" s="16">
        <v>0</v>
      </c>
      <c r="Y1015" s="16">
        <v>0</v>
      </c>
      <c r="Z1015" s="16">
        <v>0</v>
      </c>
      <c r="AE1015" s="103">
        <f t="shared" si="296"/>
        <v>1.0325074129014e-14</v>
      </c>
      <c r="AF1015" s="103">
        <f t="shared" si="297"/>
        <v>0</v>
      </c>
      <c r="AG1015" s="103">
        <f t="shared" si="298"/>
        <v>0</v>
      </c>
      <c r="AH1015" s="103">
        <f t="shared" si="299"/>
        <v>0</v>
      </c>
      <c r="AI1015" s="103">
        <f t="shared" si="300"/>
        <v>0</v>
      </c>
      <c r="AJ1015" s="103">
        <f t="shared" si="301"/>
        <v>0</v>
      </c>
    </row>
    <row r="1016" spans="4:36">
      <c r="D1016" s="16" t="s">
        <v>863</v>
      </c>
      <c r="E1016" s="16">
        <v>0</v>
      </c>
      <c r="F1016" s="16">
        <v>0</v>
      </c>
      <c r="G1016" s="16">
        <v>0</v>
      </c>
      <c r="H1016" s="16">
        <v>0</v>
      </c>
      <c r="I1016" s="16">
        <v>0</v>
      </c>
      <c r="J1016" s="16">
        <v>0</v>
      </c>
      <c r="K1016" s="16">
        <v>0</v>
      </c>
      <c r="L1016" s="16">
        <v>0</v>
      </c>
      <c r="M1016" s="16">
        <v>0</v>
      </c>
      <c r="N1016" s="16">
        <v>0</v>
      </c>
      <c r="O1016" s="16">
        <v>0</v>
      </c>
      <c r="P1016" s="16">
        <v>0</v>
      </c>
      <c r="Q1016" s="16">
        <v>0</v>
      </c>
      <c r="R1016" s="16">
        <v>0</v>
      </c>
      <c r="S1016" s="16">
        <v>0</v>
      </c>
      <c r="T1016" s="16">
        <v>0</v>
      </c>
      <c r="U1016" s="16">
        <v>0</v>
      </c>
      <c r="V1016" s="16">
        <v>0</v>
      </c>
      <c r="W1016" s="16">
        <v>0</v>
      </c>
      <c r="X1016" s="16">
        <v>0</v>
      </c>
      <c r="Y1016" s="16">
        <v>0</v>
      </c>
      <c r="Z1016" s="16">
        <v>0</v>
      </c>
      <c r="AE1016" s="103">
        <f t="shared" si="296"/>
        <v>0</v>
      </c>
      <c r="AF1016" s="103">
        <f t="shared" si="297"/>
        <v>0</v>
      </c>
      <c r="AG1016" s="103">
        <f t="shared" si="298"/>
        <v>0</v>
      </c>
      <c r="AH1016" s="103">
        <f t="shared" si="299"/>
        <v>0</v>
      </c>
      <c r="AI1016" s="103">
        <f t="shared" si="300"/>
        <v>0</v>
      </c>
      <c r="AJ1016" s="103">
        <f t="shared" si="301"/>
        <v>0</v>
      </c>
    </row>
    <row r="1017" spans="4:36">
      <c r="D1017" s="16" t="s">
        <v>864</v>
      </c>
      <c r="E1017" s="16">
        <v>1472.1394</v>
      </c>
      <c r="F1017" s="16">
        <v>1400.5961</v>
      </c>
      <c r="G1017" s="16">
        <v>1400.5961</v>
      </c>
      <c r="H1017" s="16">
        <v>0</v>
      </c>
      <c r="I1017" s="16">
        <v>0</v>
      </c>
      <c r="J1017" s="16">
        <v>0</v>
      </c>
      <c r="K1017" s="16">
        <v>0</v>
      </c>
      <c r="L1017" s="16">
        <v>0</v>
      </c>
      <c r="M1017" s="16">
        <v>0</v>
      </c>
      <c r="N1017" s="16">
        <v>71.5433</v>
      </c>
      <c r="O1017" s="16">
        <v>71.5433</v>
      </c>
      <c r="P1017" s="16">
        <v>0</v>
      </c>
      <c r="Q1017" s="16">
        <v>0</v>
      </c>
      <c r="R1017" s="16">
        <v>0</v>
      </c>
      <c r="S1017" s="16">
        <v>0</v>
      </c>
      <c r="T1017" s="16">
        <v>0</v>
      </c>
      <c r="U1017" s="16">
        <v>0</v>
      </c>
      <c r="V1017" s="16">
        <v>0</v>
      </c>
      <c r="W1017" s="16">
        <v>0</v>
      </c>
      <c r="X1017" s="16">
        <v>0</v>
      </c>
      <c r="Y1017" s="16">
        <v>0</v>
      </c>
      <c r="Z1017" s="16">
        <v>0</v>
      </c>
      <c r="AE1017" s="103">
        <f t="shared" si="296"/>
        <v>0</v>
      </c>
      <c r="AF1017" s="103">
        <f t="shared" si="297"/>
        <v>0</v>
      </c>
      <c r="AG1017" s="103">
        <f t="shared" si="298"/>
        <v>0</v>
      </c>
      <c r="AH1017" s="103">
        <f t="shared" si="299"/>
        <v>0</v>
      </c>
      <c r="AI1017" s="103">
        <f t="shared" si="300"/>
        <v>0</v>
      </c>
      <c r="AJ1017" s="103">
        <f t="shared" si="301"/>
        <v>0</v>
      </c>
    </row>
    <row r="1018" spans="3:58">
      <c r="C1018" s="16" t="s">
        <v>867</v>
      </c>
      <c r="D1018" s="16" t="s">
        <v>88</v>
      </c>
      <c r="E1018" s="16">
        <v>773.4405</v>
      </c>
      <c r="F1018" s="16">
        <v>697.7384</v>
      </c>
      <c r="G1018" s="16">
        <v>697.7384</v>
      </c>
      <c r="H1018" s="16">
        <v>0</v>
      </c>
      <c r="I1018" s="16">
        <v>0</v>
      </c>
      <c r="J1018" s="16">
        <v>0</v>
      </c>
      <c r="K1018" s="16">
        <v>0</v>
      </c>
      <c r="L1018" s="16">
        <v>0</v>
      </c>
      <c r="M1018" s="16">
        <v>0</v>
      </c>
      <c r="N1018" s="16">
        <v>75.7021</v>
      </c>
      <c r="O1018" s="16">
        <v>75.7021</v>
      </c>
      <c r="P1018" s="16">
        <v>0</v>
      </c>
      <c r="Q1018" s="16">
        <v>0</v>
      </c>
      <c r="R1018" s="16">
        <v>0</v>
      </c>
      <c r="S1018" s="16">
        <v>0</v>
      </c>
      <c r="T1018" s="16">
        <v>0</v>
      </c>
      <c r="U1018" s="16">
        <v>0</v>
      </c>
      <c r="V1018" s="16">
        <v>0</v>
      </c>
      <c r="W1018" s="16">
        <v>0</v>
      </c>
      <c r="X1018" s="16">
        <v>0</v>
      </c>
      <c r="Y1018" s="16">
        <v>0</v>
      </c>
      <c r="Z1018" s="16">
        <v>0</v>
      </c>
      <c r="AE1018" s="103">
        <f t="shared" si="296"/>
        <v>8.5265128291212e-14</v>
      </c>
      <c r="AF1018" s="103">
        <f t="shared" si="297"/>
        <v>0</v>
      </c>
      <c r="AG1018" s="103">
        <f t="shared" si="298"/>
        <v>0</v>
      </c>
      <c r="AH1018" s="103">
        <f t="shared" si="299"/>
        <v>0</v>
      </c>
      <c r="AI1018" s="103">
        <f t="shared" si="300"/>
        <v>0</v>
      </c>
      <c r="AJ1018" s="103">
        <f t="shared" si="301"/>
        <v>0</v>
      </c>
      <c r="AK1018" s="16">
        <f t="shared" ref="AK1018:BF1018" si="304">E1018-SUM(E1019:E1023)</f>
        <v>0</v>
      </c>
      <c r="AL1018" s="16">
        <f t="shared" si="304"/>
        <v>0</v>
      </c>
      <c r="AM1018" s="16">
        <f t="shared" si="304"/>
        <v>0</v>
      </c>
      <c r="AN1018" s="16">
        <f t="shared" si="304"/>
        <v>0</v>
      </c>
      <c r="AO1018" s="16">
        <f t="shared" si="304"/>
        <v>0</v>
      </c>
      <c r="AP1018" s="16">
        <f t="shared" si="304"/>
        <v>0</v>
      </c>
      <c r="AQ1018" s="16">
        <f t="shared" si="304"/>
        <v>0</v>
      </c>
      <c r="AR1018" s="16">
        <f t="shared" si="304"/>
        <v>0</v>
      </c>
      <c r="AS1018" s="16">
        <f t="shared" si="304"/>
        <v>0</v>
      </c>
      <c r="AT1018" s="16">
        <f t="shared" si="304"/>
        <v>0</v>
      </c>
      <c r="AU1018" s="16">
        <f t="shared" si="304"/>
        <v>0</v>
      </c>
      <c r="AV1018" s="16">
        <f t="shared" si="304"/>
        <v>0</v>
      </c>
      <c r="AW1018" s="16">
        <f t="shared" si="304"/>
        <v>0</v>
      </c>
      <c r="AX1018" s="16">
        <f t="shared" si="304"/>
        <v>0</v>
      </c>
      <c r="AY1018" s="16">
        <f t="shared" si="304"/>
        <v>0</v>
      </c>
      <c r="AZ1018" s="16">
        <f t="shared" si="304"/>
        <v>0</v>
      </c>
      <c r="BA1018" s="16">
        <f t="shared" si="304"/>
        <v>0</v>
      </c>
      <c r="BB1018" s="16">
        <f t="shared" si="304"/>
        <v>0</v>
      </c>
      <c r="BC1018" s="16">
        <f t="shared" si="304"/>
        <v>0</v>
      </c>
      <c r="BD1018" s="16">
        <f t="shared" si="304"/>
        <v>0</v>
      </c>
      <c r="BE1018" s="16">
        <f t="shared" si="304"/>
        <v>0</v>
      </c>
      <c r="BF1018" s="16">
        <f t="shared" si="304"/>
        <v>0</v>
      </c>
    </row>
    <row r="1019" spans="4:36">
      <c r="D1019" s="16" t="s">
        <v>860</v>
      </c>
      <c r="E1019" s="16">
        <v>0</v>
      </c>
      <c r="F1019" s="16">
        <v>0</v>
      </c>
      <c r="G1019" s="16">
        <v>0</v>
      </c>
      <c r="H1019" s="16">
        <v>0</v>
      </c>
      <c r="I1019" s="16">
        <v>0</v>
      </c>
      <c r="J1019" s="16">
        <v>0</v>
      </c>
      <c r="K1019" s="16">
        <v>0</v>
      </c>
      <c r="L1019" s="16">
        <v>0</v>
      </c>
      <c r="M1019" s="16">
        <v>0</v>
      </c>
      <c r="N1019" s="16">
        <v>0</v>
      </c>
      <c r="O1019" s="16">
        <v>0</v>
      </c>
      <c r="P1019" s="16">
        <v>0</v>
      </c>
      <c r="Q1019" s="16">
        <v>0</v>
      </c>
      <c r="R1019" s="16">
        <v>0</v>
      </c>
      <c r="S1019" s="16">
        <v>0</v>
      </c>
      <c r="T1019" s="16">
        <v>0</v>
      </c>
      <c r="U1019" s="16">
        <v>0</v>
      </c>
      <c r="V1019" s="16">
        <v>0</v>
      </c>
      <c r="W1019" s="16">
        <v>0</v>
      </c>
      <c r="X1019" s="16">
        <v>0</v>
      </c>
      <c r="Y1019" s="16">
        <v>0</v>
      </c>
      <c r="Z1019" s="16">
        <v>0</v>
      </c>
      <c r="AE1019" s="103">
        <f t="shared" si="296"/>
        <v>0</v>
      </c>
      <c r="AF1019" s="103">
        <f t="shared" si="297"/>
        <v>0</v>
      </c>
      <c r="AG1019" s="103">
        <f t="shared" si="298"/>
        <v>0</v>
      </c>
      <c r="AH1019" s="103">
        <f t="shared" si="299"/>
        <v>0</v>
      </c>
      <c r="AI1019" s="103">
        <f t="shared" si="300"/>
        <v>0</v>
      </c>
      <c r="AJ1019" s="103">
        <f t="shared" si="301"/>
        <v>0</v>
      </c>
    </row>
    <row r="1020" spans="4:36">
      <c r="D1020" s="16" t="s">
        <v>861</v>
      </c>
      <c r="E1020" s="16">
        <v>0</v>
      </c>
      <c r="F1020" s="16">
        <v>0</v>
      </c>
      <c r="G1020" s="16">
        <v>0</v>
      </c>
      <c r="H1020" s="16">
        <v>0</v>
      </c>
      <c r="I1020" s="16">
        <v>0</v>
      </c>
      <c r="J1020" s="16">
        <v>0</v>
      </c>
      <c r="K1020" s="16">
        <v>0</v>
      </c>
      <c r="L1020" s="16">
        <v>0</v>
      </c>
      <c r="M1020" s="16">
        <v>0</v>
      </c>
      <c r="N1020" s="16">
        <v>0</v>
      </c>
      <c r="O1020" s="16">
        <v>0</v>
      </c>
      <c r="P1020" s="16">
        <v>0</v>
      </c>
      <c r="Q1020" s="16">
        <v>0</v>
      </c>
      <c r="R1020" s="16">
        <v>0</v>
      </c>
      <c r="S1020" s="16">
        <v>0</v>
      </c>
      <c r="T1020" s="16">
        <v>0</v>
      </c>
      <c r="U1020" s="16">
        <v>0</v>
      </c>
      <c r="V1020" s="16">
        <v>0</v>
      </c>
      <c r="W1020" s="16">
        <v>0</v>
      </c>
      <c r="X1020" s="16">
        <v>0</v>
      </c>
      <c r="Y1020" s="16">
        <v>0</v>
      </c>
      <c r="Z1020" s="16">
        <v>0</v>
      </c>
      <c r="AE1020" s="103">
        <f t="shared" si="296"/>
        <v>0</v>
      </c>
      <c r="AF1020" s="103">
        <f t="shared" si="297"/>
        <v>0</v>
      </c>
      <c r="AG1020" s="103">
        <f t="shared" si="298"/>
        <v>0</v>
      </c>
      <c r="AH1020" s="103">
        <f t="shared" si="299"/>
        <v>0</v>
      </c>
      <c r="AI1020" s="103">
        <f t="shared" si="300"/>
        <v>0</v>
      </c>
      <c r="AJ1020" s="103">
        <f t="shared" si="301"/>
        <v>0</v>
      </c>
    </row>
    <row r="1021" spans="4:36">
      <c r="D1021" s="16" t="s">
        <v>862</v>
      </c>
      <c r="E1021" s="16">
        <v>170.1048</v>
      </c>
      <c r="F1021" s="16">
        <v>167.8306</v>
      </c>
      <c r="G1021" s="16">
        <v>167.8306</v>
      </c>
      <c r="H1021" s="16">
        <v>0</v>
      </c>
      <c r="I1021" s="16">
        <v>0</v>
      </c>
      <c r="J1021" s="16">
        <v>0</v>
      </c>
      <c r="K1021" s="16">
        <v>0</v>
      </c>
      <c r="L1021" s="16">
        <v>0</v>
      </c>
      <c r="M1021" s="16">
        <v>0</v>
      </c>
      <c r="N1021" s="16">
        <v>2.2742</v>
      </c>
      <c r="O1021" s="16">
        <v>2.2742</v>
      </c>
      <c r="P1021" s="16">
        <v>0</v>
      </c>
      <c r="Q1021" s="16">
        <v>0</v>
      </c>
      <c r="R1021" s="16">
        <v>0</v>
      </c>
      <c r="S1021" s="16">
        <v>0</v>
      </c>
      <c r="T1021" s="16">
        <v>0</v>
      </c>
      <c r="U1021" s="16">
        <v>0</v>
      </c>
      <c r="V1021" s="16">
        <v>0</v>
      </c>
      <c r="W1021" s="16">
        <v>0</v>
      </c>
      <c r="X1021" s="16">
        <v>0</v>
      </c>
      <c r="Y1021" s="16">
        <v>0</v>
      </c>
      <c r="Z1021" s="16">
        <v>0</v>
      </c>
      <c r="AE1021" s="103">
        <f t="shared" si="296"/>
        <v>7.54951656745106e-15</v>
      </c>
      <c r="AF1021" s="103">
        <f t="shared" si="297"/>
        <v>0</v>
      </c>
      <c r="AG1021" s="103">
        <f t="shared" si="298"/>
        <v>0</v>
      </c>
      <c r="AH1021" s="103">
        <f t="shared" si="299"/>
        <v>0</v>
      </c>
      <c r="AI1021" s="103">
        <f t="shared" si="300"/>
        <v>0</v>
      </c>
      <c r="AJ1021" s="103">
        <f t="shared" si="301"/>
        <v>0</v>
      </c>
    </row>
    <row r="1022" spans="4:36">
      <c r="D1022" s="16" t="s">
        <v>863</v>
      </c>
      <c r="E1022" s="16">
        <v>0</v>
      </c>
      <c r="F1022" s="16">
        <v>0</v>
      </c>
      <c r="G1022" s="16">
        <v>0</v>
      </c>
      <c r="H1022" s="16">
        <v>0</v>
      </c>
      <c r="I1022" s="16">
        <v>0</v>
      </c>
      <c r="J1022" s="16">
        <v>0</v>
      </c>
      <c r="K1022" s="16">
        <v>0</v>
      </c>
      <c r="L1022" s="16">
        <v>0</v>
      </c>
      <c r="M1022" s="16">
        <v>0</v>
      </c>
      <c r="N1022" s="16">
        <v>0</v>
      </c>
      <c r="O1022" s="16">
        <v>0</v>
      </c>
      <c r="P1022" s="16">
        <v>0</v>
      </c>
      <c r="Q1022" s="16">
        <v>0</v>
      </c>
      <c r="R1022" s="16">
        <v>0</v>
      </c>
      <c r="S1022" s="16">
        <v>0</v>
      </c>
      <c r="T1022" s="16">
        <v>0</v>
      </c>
      <c r="U1022" s="16">
        <v>0</v>
      </c>
      <c r="V1022" s="16">
        <v>0</v>
      </c>
      <c r="W1022" s="16">
        <v>0</v>
      </c>
      <c r="X1022" s="16">
        <v>0</v>
      </c>
      <c r="Y1022" s="16">
        <v>0</v>
      </c>
      <c r="Z1022" s="16">
        <v>0</v>
      </c>
      <c r="AE1022" s="103">
        <f t="shared" si="296"/>
        <v>0</v>
      </c>
      <c r="AF1022" s="103">
        <f t="shared" si="297"/>
        <v>0</v>
      </c>
      <c r="AG1022" s="103">
        <f t="shared" si="298"/>
        <v>0</v>
      </c>
      <c r="AH1022" s="103">
        <f t="shared" si="299"/>
        <v>0</v>
      </c>
      <c r="AI1022" s="103">
        <f t="shared" si="300"/>
        <v>0</v>
      </c>
      <c r="AJ1022" s="103">
        <f t="shared" si="301"/>
        <v>0</v>
      </c>
    </row>
    <row r="1023" spans="4:36">
      <c r="D1023" s="16" t="s">
        <v>864</v>
      </c>
      <c r="E1023" s="16">
        <v>603.3357</v>
      </c>
      <c r="F1023" s="16">
        <v>529.9078</v>
      </c>
      <c r="G1023" s="16">
        <v>529.9078</v>
      </c>
      <c r="H1023" s="16">
        <v>0</v>
      </c>
      <c r="I1023" s="16">
        <v>0</v>
      </c>
      <c r="J1023" s="16">
        <v>0</v>
      </c>
      <c r="K1023" s="16">
        <v>0</v>
      </c>
      <c r="L1023" s="16">
        <v>0</v>
      </c>
      <c r="M1023" s="16">
        <v>0</v>
      </c>
      <c r="N1023" s="16">
        <v>73.4279</v>
      </c>
      <c r="O1023" s="16">
        <v>73.4279</v>
      </c>
      <c r="P1023" s="16">
        <v>0</v>
      </c>
      <c r="Q1023" s="16">
        <v>0</v>
      </c>
      <c r="R1023" s="16">
        <v>0</v>
      </c>
      <c r="S1023" s="16">
        <v>0</v>
      </c>
      <c r="T1023" s="16">
        <v>0</v>
      </c>
      <c r="U1023" s="16">
        <v>0</v>
      </c>
      <c r="V1023" s="16">
        <v>0</v>
      </c>
      <c r="W1023" s="16">
        <v>0</v>
      </c>
      <c r="X1023" s="16">
        <v>0</v>
      </c>
      <c r="Y1023" s="16">
        <v>0</v>
      </c>
      <c r="Z1023" s="16">
        <v>0</v>
      </c>
      <c r="AE1023" s="103">
        <f t="shared" si="296"/>
        <v>0</v>
      </c>
      <c r="AF1023" s="103">
        <f t="shared" si="297"/>
        <v>0</v>
      </c>
      <c r="AG1023" s="103">
        <f t="shared" si="298"/>
        <v>0</v>
      </c>
      <c r="AH1023" s="103">
        <f t="shared" si="299"/>
        <v>0</v>
      </c>
      <c r="AI1023" s="103">
        <f t="shared" si="300"/>
        <v>0</v>
      </c>
      <c r="AJ1023" s="103">
        <f t="shared" si="301"/>
        <v>0</v>
      </c>
    </row>
    <row r="1024" spans="3:58">
      <c r="C1024" s="16" t="s">
        <v>368</v>
      </c>
      <c r="D1024" s="16" t="s">
        <v>88</v>
      </c>
      <c r="E1024" s="16">
        <v>0</v>
      </c>
      <c r="F1024" s="16">
        <v>0</v>
      </c>
      <c r="G1024" s="16">
        <v>0</v>
      </c>
      <c r="H1024" s="16">
        <v>0</v>
      </c>
      <c r="I1024" s="16">
        <v>0</v>
      </c>
      <c r="J1024" s="16">
        <v>0</v>
      </c>
      <c r="K1024" s="16">
        <v>0</v>
      </c>
      <c r="L1024" s="16">
        <v>0</v>
      </c>
      <c r="M1024" s="16">
        <v>0</v>
      </c>
      <c r="N1024" s="16">
        <v>0</v>
      </c>
      <c r="O1024" s="16">
        <v>0</v>
      </c>
      <c r="P1024" s="16">
        <v>0</v>
      </c>
      <c r="Q1024" s="16">
        <v>0</v>
      </c>
      <c r="R1024" s="16">
        <v>0</v>
      </c>
      <c r="S1024" s="16">
        <v>0</v>
      </c>
      <c r="T1024" s="16">
        <v>0</v>
      </c>
      <c r="U1024" s="16">
        <v>0</v>
      </c>
      <c r="V1024" s="16">
        <v>0</v>
      </c>
      <c r="W1024" s="16">
        <v>0</v>
      </c>
      <c r="X1024" s="16">
        <v>0</v>
      </c>
      <c r="Y1024" s="16">
        <v>0</v>
      </c>
      <c r="Z1024" s="16">
        <v>0</v>
      </c>
      <c r="AE1024" s="103">
        <f t="shared" si="296"/>
        <v>0</v>
      </c>
      <c r="AF1024" s="103">
        <f t="shared" si="297"/>
        <v>0</v>
      </c>
      <c r="AG1024" s="103">
        <f t="shared" si="298"/>
        <v>0</v>
      </c>
      <c r="AH1024" s="103">
        <f t="shared" si="299"/>
        <v>0</v>
      </c>
      <c r="AI1024" s="103">
        <f t="shared" si="300"/>
        <v>0</v>
      </c>
      <c r="AJ1024" s="103">
        <f t="shared" si="301"/>
        <v>0</v>
      </c>
      <c r="AK1024" s="16">
        <f t="shared" ref="AK1024:BF1024" si="305">E1024-SUM(E1025:E1029)</f>
        <v>0</v>
      </c>
      <c r="AL1024" s="16">
        <f t="shared" si="305"/>
        <v>0</v>
      </c>
      <c r="AM1024" s="16">
        <f t="shared" si="305"/>
        <v>0</v>
      </c>
      <c r="AN1024" s="16">
        <f t="shared" si="305"/>
        <v>0</v>
      </c>
      <c r="AO1024" s="16">
        <f t="shared" si="305"/>
        <v>0</v>
      </c>
      <c r="AP1024" s="16">
        <f t="shared" si="305"/>
        <v>0</v>
      </c>
      <c r="AQ1024" s="16">
        <f t="shared" si="305"/>
        <v>0</v>
      </c>
      <c r="AR1024" s="16">
        <f t="shared" si="305"/>
        <v>0</v>
      </c>
      <c r="AS1024" s="16">
        <f t="shared" si="305"/>
        <v>0</v>
      </c>
      <c r="AT1024" s="16">
        <f t="shared" si="305"/>
        <v>0</v>
      </c>
      <c r="AU1024" s="16">
        <f t="shared" si="305"/>
        <v>0</v>
      </c>
      <c r="AV1024" s="16">
        <f t="shared" si="305"/>
        <v>0</v>
      </c>
      <c r="AW1024" s="16">
        <f t="shared" si="305"/>
        <v>0</v>
      </c>
      <c r="AX1024" s="16">
        <f t="shared" si="305"/>
        <v>0</v>
      </c>
      <c r="AY1024" s="16">
        <f t="shared" si="305"/>
        <v>0</v>
      </c>
      <c r="AZ1024" s="16">
        <f t="shared" si="305"/>
        <v>0</v>
      </c>
      <c r="BA1024" s="16">
        <f t="shared" si="305"/>
        <v>0</v>
      </c>
      <c r="BB1024" s="16">
        <f t="shared" si="305"/>
        <v>0</v>
      </c>
      <c r="BC1024" s="16">
        <f t="shared" si="305"/>
        <v>0</v>
      </c>
      <c r="BD1024" s="16">
        <f t="shared" si="305"/>
        <v>0</v>
      </c>
      <c r="BE1024" s="16">
        <f t="shared" si="305"/>
        <v>0</v>
      </c>
      <c r="BF1024" s="16">
        <f t="shared" si="305"/>
        <v>0</v>
      </c>
    </row>
    <row r="1025" spans="4:36">
      <c r="D1025" s="16" t="s">
        <v>860</v>
      </c>
      <c r="E1025" s="16">
        <v>0</v>
      </c>
      <c r="F1025" s="16">
        <v>0</v>
      </c>
      <c r="G1025" s="16">
        <v>0</v>
      </c>
      <c r="H1025" s="16">
        <v>0</v>
      </c>
      <c r="I1025" s="16">
        <v>0</v>
      </c>
      <c r="J1025" s="16">
        <v>0</v>
      </c>
      <c r="K1025" s="16">
        <v>0</v>
      </c>
      <c r="L1025" s="16">
        <v>0</v>
      </c>
      <c r="M1025" s="16">
        <v>0</v>
      </c>
      <c r="N1025" s="16">
        <v>0</v>
      </c>
      <c r="O1025" s="16">
        <v>0</v>
      </c>
      <c r="P1025" s="16">
        <v>0</v>
      </c>
      <c r="Q1025" s="16">
        <v>0</v>
      </c>
      <c r="R1025" s="16">
        <v>0</v>
      </c>
      <c r="S1025" s="16">
        <v>0</v>
      </c>
      <c r="T1025" s="16">
        <v>0</v>
      </c>
      <c r="U1025" s="16">
        <v>0</v>
      </c>
      <c r="V1025" s="16">
        <v>0</v>
      </c>
      <c r="W1025" s="16">
        <v>0</v>
      </c>
      <c r="X1025" s="16">
        <v>0</v>
      </c>
      <c r="Y1025" s="16">
        <v>0</v>
      </c>
      <c r="Z1025" s="16">
        <v>0</v>
      </c>
      <c r="AE1025" s="103">
        <f t="shared" si="296"/>
        <v>0</v>
      </c>
      <c r="AF1025" s="103">
        <f t="shared" si="297"/>
        <v>0</v>
      </c>
      <c r="AG1025" s="103">
        <f t="shared" si="298"/>
        <v>0</v>
      </c>
      <c r="AH1025" s="103">
        <f t="shared" si="299"/>
        <v>0</v>
      </c>
      <c r="AI1025" s="103">
        <f t="shared" si="300"/>
        <v>0</v>
      </c>
      <c r="AJ1025" s="103">
        <f t="shared" si="301"/>
        <v>0</v>
      </c>
    </row>
    <row r="1026" spans="4:36">
      <c r="D1026" s="16" t="s">
        <v>861</v>
      </c>
      <c r="E1026" s="16">
        <v>0</v>
      </c>
      <c r="F1026" s="16">
        <v>0</v>
      </c>
      <c r="G1026" s="16">
        <v>0</v>
      </c>
      <c r="H1026" s="16">
        <v>0</v>
      </c>
      <c r="I1026" s="16">
        <v>0</v>
      </c>
      <c r="J1026" s="16">
        <v>0</v>
      </c>
      <c r="K1026" s="16">
        <v>0</v>
      </c>
      <c r="L1026" s="16">
        <v>0</v>
      </c>
      <c r="M1026" s="16">
        <v>0</v>
      </c>
      <c r="N1026" s="16">
        <v>0</v>
      </c>
      <c r="O1026" s="16">
        <v>0</v>
      </c>
      <c r="P1026" s="16">
        <v>0</v>
      </c>
      <c r="Q1026" s="16">
        <v>0</v>
      </c>
      <c r="R1026" s="16">
        <v>0</v>
      </c>
      <c r="S1026" s="16">
        <v>0</v>
      </c>
      <c r="T1026" s="16">
        <v>0</v>
      </c>
      <c r="U1026" s="16">
        <v>0</v>
      </c>
      <c r="V1026" s="16">
        <v>0</v>
      </c>
      <c r="W1026" s="16">
        <v>0</v>
      </c>
      <c r="X1026" s="16">
        <v>0</v>
      </c>
      <c r="Y1026" s="16">
        <v>0</v>
      </c>
      <c r="Z1026" s="16">
        <v>0</v>
      </c>
      <c r="AE1026" s="103">
        <f t="shared" si="296"/>
        <v>0</v>
      </c>
      <c r="AF1026" s="103">
        <f t="shared" si="297"/>
        <v>0</v>
      </c>
      <c r="AG1026" s="103">
        <f t="shared" si="298"/>
        <v>0</v>
      </c>
      <c r="AH1026" s="103">
        <f t="shared" si="299"/>
        <v>0</v>
      </c>
      <c r="AI1026" s="103">
        <f t="shared" si="300"/>
        <v>0</v>
      </c>
      <c r="AJ1026" s="103">
        <f t="shared" si="301"/>
        <v>0</v>
      </c>
    </row>
    <row r="1027" spans="4:36">
      <c r="D1027" s="16" t="s">
        <v>862</v>
      </c>
      <c r="E1027" s="16">
        <v>0</v>
      </c>
      <c r="F1027" s="16">
        <v>0</v>
      </c>
      <c r="G1027" s="16">
        <v>0</v>
      </c>
      <c r="H1027" s="16">
        <v>0</v>
      </c>
      <c r="I1027" s="16">
        <v>0</v>
      </c>
      <c r="J1027" s="16">
        <v>0</v>
      </c>
      <c r="K1027" s="16">
        <v>0</v>
      </c>
      <c r="L1027" s="16">
        <v>0</v>
      </c>
      <c r="M1027" s="16">
        <v>0</v>
      </c>
      <c r="N1027" s="16">
        <v>0</v>
      </c>
      <c r="O1027" s="16">
        <v>0</v>
      </c>
      <c r="P1027" s="16">
        <v>0</v>
      </c>
      <c r="Q1027" s="16">
        <v>0</v>
      </c>
      <c r="R1027" s="16">
        <v>0</v>
      </c>
      <c r="S1027" s="16">
        <v>0</v>
      </c>
      <c r="T1027" s="16">
        <v>0</v>
      </c>
      <c r="U1027" s="16">
        <v>0</v>
      </c>
      <c r="V1027" s="16">
        <v>0</v>
      </c>
      <c r="W1027" s="16">
        <v>0</v>
      </c>
      <c r="X1027" s="16">
        <v>0</v>
      </c>
      <c r="Y1027" s="16">
        <v>0</v>
      </c>
      <c r="Z1027" s="16">
        <v>0</v>
      </c>
      <c r="AE1027" s="103">
        <f t="shared" si="296"/>
        <v>0</v>
      </c>
      <c r="AF1027" s="103">
        <f t="shared" si="297"/>
        <v>0</v>
      </c>
      <c r="AG1027" s="103">
        <f t="shared" si="298"/>
        <v>0</v>
      </c>
      <c r="AH1027" s="103">
        <f t="shared" si="299"/>
        <v>0</v>
      </c>
      <c r="AI1027" s="103">
        <f t="shared" si="300"/>
        <v>0</v>
      </c>
      <c r="AJ1027" s="103">
        <f t="shared" si="301"/>
        <v>0</v>
      </c>
    </row>
    <row r="1028" spans="4:36">
      <c r="D1028" s="16" t="s">
        <v>863</v>
      </c>
      <c r="E1028" s="16">
        <v>0</v>
      </c>
      <c r="F1028" s="16">
        <v>0</v>
      </c>
      <c r="G1028" s="16">
        <v>0</v>
      </c>
      <c r="H1028" s="16">
        <v>0</v>
      </c>
      <c r="I1028" s="16">
        <v>0</v>
      </c>
      <c r="J1028" s="16">
        <v>0</v>
      </c>
      <c r="K1028" s="16">
        <v>0</v>
      </c>
      <c r="L1028" s="16">
        <v>0</v>
      </c>
      <c r="M1028" s="16">
        <v>0</v>
      </c>
      <c r="N1028" s="16">
        <v>0</v>
      </c>
      <c r="O1028" s="16">
        <v>0</v>
      </c>
      <c r="P1028" s="16">
        <v>0</v>
      </c>
      <c r="Q1028" s="16">
        <v>0</v>
      </c>
      <c r="R1028" s="16">
        <v>0</v>
      </c>
      <c r="S1028" s="16">
        <v>0</v>
      </c>
      <c r="T1028" s="16">
        <v>0</v>
      </c>
      <c r="U1028" s="16">
        <v>0</v>
      </c>
      <c r="V1028" s="16">
        <v>0</v>
      </c>
      <c r="W1028" s="16">
        <v>0</v>
      </c>
      <c r="X1028" s="16">
        <v>0</v>
      </c>
      <c r="Y1028" s="16">
        <v>0</v>
      </c>
      <c r="Z1028" s="16">
        <v>0</v>
      </c>
      <c r="AE1028" s="103">
        <f t="shared" si="296"/>
        <v>0</v>
      </c>
      <c r="AF1028" s="103">
        <f t="shared" si="297"/>
        <v>0</v>
      </c>
      <c r="AG1028" s="103">
        <f t="shared" si="298"/>
        <v>0</v>
      </c>
      <c r="AH1028" s="103">
        <f t="shared" si="299"/>
        <v>0</v>
      </c>
      <c r="AI1028" s="103">
        <f t="shared" si="300"/>
        <v>0</v>
      </c>
      <c r="AJ1028" s="103">
        <f t="shared" si="301"/>
        <v>0</v>
      </c>
    </row>
    <row r="1029" spans="4:36">
      <c r="D1029" s="16" t="s">
        <v>864</v>
      </c>
      <c r="E1029" s="16">
        <v>0</v>
      </c>
      <c r="F1029" s="16">
        <v>0</v>
      </c>
      <c r="G1029" s="16">
        <v>0</v>
      </c>
      <c r="H1029" s="16">
        <v>0</v>
      </c>
      <c r="I1029" s="16">
        <v>0</v>
      </c>
      <c r="J1029" s="16">
        <v>0</v>
      </c>
      <c r="K1029" s="16">
        <v>0</v>
      </c>
      <c r="L1029" s="16">
        <v>0</v>
      </c>
      <c r="M1029" s="16">
        <v>0</v>
      </c>
      <c r="N1029" s="16">
        <v>0</v>
      </c>
      <c r="O1029" s="16">
        <v>0</v>
      </c>
      <c r="P1029" s="16">
        <v>0</v>
      </c>
      <c r="Q1029" s="16">
        <v>0</v>
      </c>
      <c r="R1029" s="16">
        <v>0</v>
      </c>
      <c r="S1029" s="16">
        <v>0</v>
      </c>
      <c r="T1029" s="16">
        <v>0</v>
      </c>
      <c r="U1029" s="16">
        <v>0</v>
      </c>
      <c r="V1029" s="16">
        <v>0</v>
      </c>
      <c r="W1029" s="16">
        <v>0</v>
      </c>
      <c r="X1029" s="16">
        <v>0</v>
      </c>
      <c r="Y1029" s="16">
        <v>0</v>
      </c>
      <c r="Z1029" s="16">
        <v>0</v>
      </c>
      <c r="AE1029" s="103">
        <f t="shared" si="296"/>
        <v>0</v>
      </c>
      <c r="AF1029" s="103">
        <f t="shared" si="297"/>
        <v>0</v>
      </c>
      <c r="AG1029" s="103">
        <f t="shared" si="298"/>
        <v>0</v>
      </c>
      <c r="AH1029" s="103">
        <f t="shared" si="299"/>
        <v>0</v>
      </c>
      <c r="AI1029" s="103">
        <f t="shared" si="300"/>
        <v>0</v>
      </c>
      <c r="AJ1029" s="103">
        <f t="shared" si="301"/>
        <v>0</v>
      </c>
    </row>
    <row r="1030" spans="1:80">
      <c r="A1030" s="16" t="s">
        <v>896</v>
      </c>
      <c r="B1030" s="16">
        <v>88476.8375999999</v>
      </c>
      <c r="C1030" s="16" t="s">
        <v>88</v>
      </c>
      <c r="D1030" s="16" t="s">
        <v>88</v>
      </c>
      <c r="E1030" s="16">
        <v>10179.9271</v>
      </c>
      <c r="F1030" s="16">
        <v>8836.60739999999</v>
      </c>
      <c r="G1030" s="16">
        <v>8831.66589999999</v>
      </c>
      <c r="H1030" s="16">
        <v>4.9415</v>
      </c>
      <c r="I1030" s="16">
        <v>0</v>
      </c>
      <c r="J1030" s="16">
        <v>68.2651</v>
      </c>
      <c r="K1030" s="16">
        <v>37.6975</v>
      </c>
      <c r="L1030" s="16">
        <v>0</v>
      </c>
      <c r="M1030" s="16">
        <v>30.5676</v>
      </c>
      <c r="N1030" s="16">
        <v>841.704</v>
      </c>
      <c r="O1030" s="16">
        <v>841.704</v>
      </c>
      <c r="P1030" s="16">
        <v>0</v>
      </c>
      <c r="Q1030" s="16">
        <v>35.7324</v>
      </c>
      <c r="R1030" s="16">
        <v>373.5349</v>
      </c>
      <c r="S1030" s="16">
        <v>79.293</v>
      </c>
      <c r="T1030" s="16">
        <v>0</v>
      </c>
      <c r="U1030" s="16">
        <v>294.2419</v>
      </c>
      <c r="V1030" s="16">
        <v>6.4409</v>
      </c>
      <c r="W1030" s="16">
        <v>0</v>
      </c>
      <c r="X1030" s="16">
        <v>0</v>
      </c>
      <c r="Y1030" s="16">
        <v>6.4409</v>
      </c>
      <c r="Z1030" s="16">
        <v>17.6424</v>
      </c>
      <c r="AB1030" s="101">
        <f>(F1030+K1030+L1030)/B1030</f>
        <v>0.100300882589411</v>
      </c>
      <c r="AE1030" s="103">
        <f t="shared" si="296"/>
        <v>1.09139364212751e-11</v>
      </c>
      <c r="AF1030" s="103">
        <f t="shared" si="297"/>
        <v>-1.00364161426114e-12</v>
      </c>
      <c r="AG1030" s="103">
        <f t="shared" si="298"/>
        <v>0</v>
      </c>
      <c r="AH1030" s="103">
        <f t="shared" si="299"/>
        <v>0</v>
      </c>
      <c r="AI1030" s="103">
        <f t="shared" si="300"/>
        <v>0</v>
      </c>
      <c r="AJ1030" s="103">
        <f t="shared" si="301"/>
        <v>0</v>
      </c>
      <c r="AK1030" s="16">
        <f t="shared" ref="AK1030:BF1030" si="306">E1030-SUM(E1031:E1035)</f>
        <v>0</v>
      </c>
      <c r="AL1030" s="16">
        <f t="shared" si="306"/>
        <v>0</v>
      </c>
      <c r="AM1030" s="16">
        <f t="shared" si="306"/>
        <v>0</v>
      </c>
      <c r="AN1030" s="16">
        <f t="shared" si="306"/>
        <v>0</v>
      </c>
      <c r="AO1030" s="16">
        <f t="shared" si="306"/>
        <v>0</v>
      </c>
      <c r="AP1030" s="16">
        <f t="shared" si="306"/>
        <v>0</v>
      </c>
      <c r="AQ1030" s="16">
        <f t="shared" si="306"/>
        <v>0</v>
      </c>
      <c r="AR1030" s="16">
        <f t="shared" si="306"/>
        <v>0</v>
      </c>
      <c r="AS1030" s="16">
        <f t="shared" si="306"/>
        <v>0</v>
      </c>
      <c r="AT1030" s="16">
        <f t="shared" si="306"/>
        <v>0</v>
      </c>
      <c r="AU1030" s="16">
        <f t="shared" si="306"/>
        <v>0</v>
      </c>
      <c r="AV1030" s="16">
        <f t="shared" si="306"/>
        <v>0</v>
      </c>
      <c r="AW1030" s="16">
        <f t="shared" si="306"/>
        <v>0</v>
      </c>
      <c r="AX1030" s="16">
        <f t="shared" si="306"/>
        <v>0</v>
      </c>
      <c r="AY1030" s="16">
        <f t="shared" si="306"/>
        <v>0</v>
      </c>
      <c r="AZ1030" s="16">
        <f t="shared" si="306"/>
        <v>0</v>
      </c>
      <c r="BA1030" s="16">
        <f t="shared" si="306"/>
        <v>0</v>
      </c>
      <c r="BB1030" s="16">
        <f t="shared" si="306"/>
        <v>0</v>
      </c>
      <c r="BC1030" s="16">
        <f t="shared" si="306"/>
        <v>0</v>
      </c>
      <c r="BD1030" s="16">
        <f t="shared" si="306"/>
        <v>0</v>
      </c>
      <c r="BE1030" s="16">
        <f t="shared" si="306"/>
        <v>0</v>
      </c>
      <c r="BF1030" s="16">
        <f t="shared" si="306"/>
        <v>0</v>
      </c>
      <c r="BG1030" s="104">
        <f t="shared" ref="BG1030:CB1030" si="307">E1030-E1036-E1042-E1048-E1054</f>
        <v>1.09139364212751e-11</v>
      </c>
      <c r="BH1030" s="104">
        <f t="shared" si="307"/>
        <v>0</v>
      </c>
      <c r="BI1030" s="104">
        <f t="shared" si="307"/>
        <v>0</v>
      </c>
      <c r="BJ1030" s="104">
        <f t="shared" si="307"/>
        <v>0</v>
      </c>
      <c r="BK1030" s="104">
        <f t="shared" si="307"/>
        <v>0</v>
      </c>
      <c r="BL1030" s="104">
        <f t="shared" si="307"/>
        <v>0</v>
      </c>
      <c r="BM1030" s="104">
        <f t="shared" si="307"/>
        <v>0</v>
      </c>
      <c r="BN1030" s="104">
        <f t="shared" si="307"/>
        <v>0</v>
      </c>
      <c r="BO1030" s="104">
        <f t="shared" si="307"/>
        <v>0</v>
      </c>
      <c r="BP1030" s="104">
        <f t="shared" si="307"/>
        <v>0</v>
      </c>
      <c r="BQ1030" s="104">
        <f t="shared" si="307"/>
        <v>0</v>
      </c>
      <c r="BR1030" s="104">
        <f t="shared" si="307"/>
        <v>0</v>
      </c>
      <c r="BS1030" s="104">
        <f t="shared" si="307"/>
        <v>0</v>
      </c>
      <c r="BT1030" s="104">
        <f t="shared" si="307"/>
        <v>0</v>
      </c>
      <c r="BU1030" s="104">
        <f t="shared" si="307"/>
        <v>0</v>
      </c>
      <c r="BV1030" s="104">
        <f t="shared" si="307"/>
        <v>0</v>
      </c>
      <c r="BW1030" s="104">
        <f t="shared" si="307"/>
        <v>-2.53130849614536e-14</v>
      </c>
      <c r="BX1030" s="104">
        <f t="shared" si="307"/>
        <v>0</v>
      </c>
      <c r="BY1030" s="104">
        <f t="shared" si="307"/>
        <v>0</v>
      </c>
      <c r="BZ1030" s="104">
        <f t="shared" si="307"/>
        <v>0</v>
      </c>
      <c r="CA1030" s="104">
        <f t="shared" si="307"/>
        <v>0</v>
      </c>
      <c r="CB1030" s="104">
        <f t="shared" si="307"/>
        <v>0</v>
      </c>
    </row>
    <row r="1031" spans="4:36">
      <c r="D1031" s="16" t="s">
        <v>860</v>
      </c>
      <c r="E1031" s="16">
        <v>759.0906</v>
      </c>
      <c r="F1031" s="16">
        <v>736.4913</v>
      </c>
      <c r="G1031" s="16">
        <v>736.4913</v>
      </c>
      <c r="H1031" s="16">
        <v>0</v>
      </c>
      <c r="I1031" s="16">
        <v>0</v>
      </c>
      <c r="J1031" s="16">
        <v>0</v>
      </c>
      <c r="K1031" s="16">
        <v>0</v>
      </c>
      <c r="L1031" s="16">
        <v>0</v>
      </c>
      <c r="M1031" s="16">
        <v>0</v>
      </c>
      <c r="N1031" s="16">
        <v>9.2995</v>
      </c>
      <c r="O1031" s="16">
        <v>9.2995</v>
      </c>
      <c r="P1031" s="16">
        <v>0</v>
      </c>
      <c r="Q1031" s="16">
        <v>0</v>
      </c>
      <c r="R1031" s="16">
        <v>13.2998</v>
      </c>
      <c r="S1031" s="16">
        <v>13.2998</v>
      </c>
      <c r="T1031" s="16">
        <v>0</v>
      </c>
      <c r="U1031" s="16">
        <v>0</v>
      </c>
      <c r="V1031" s="16">
        <v>0</v>
      </c>
      <c r="W1031" s="16">
        <v>0</v>
      </c>
      <c r="X1031" s="16">
        <v>0</v>
      </c>
      <c r="Y1031" s="16">
        <v>0</v>
      </c>
      <c r="Z1031" s="16">
        <v>0</v>
      </c>
      <c r="AE1031" s="103">
        <f t="shared" si="296"/>
        <v>-2.8421709430404e-14</v>
      </c>
      <c r="AF1031" s="103">
        <f t="shared" si="297"/>
        <v>0</v>
      </c>
      <c r="AG1031" s="103">
        <f t="shared" si="298"/>
        <v>0</v>
      </c>
      <c r="AH1031" s="103">
        <f t="shared" si="299"/>
        <v>0</v>
      </c>
      <c r="AI1031" s="103">
        <f t="shared" si="300"/>
        <v>0</v>
      </c>
      <c r="AJ1031" s="103">
        <f t="shared" si="301"/>
        <v>0</v>
      </c>
    </row>
    <row r="1032" spans="4:36">
      <c r="D1032" s="16" t="s">
        <v>861</v>
      </c>
      <c r="E1032" s="16">
        <v>0</v>
      </c>
      <c r="F1032" s="16">
        <v>0</v>
      </c>
      <c r="G1032" s="16">
        <v>0</v>
      </c>
      <c r="H1032" s="16">
        <v>0</v>
      </c>
      <c r="I1032" s="16">
        <v>0</v>
      </c>
      <c r="J1032" s="16">
        <v>0</v>
      </c>
      <c r="K1032" s="16">
        <v>0</v>
      </c>
      <c r="L1032" s="16">
        <v>0</v>
      </c>
      <c r="M1032" s="16">
        <v>0</v>
      </c>
      <c r="N1032" s="16">
        <v>0</v>
      </c>
      <c r="O1032" s="16">
        <v>0</v>
      </c>
      <c r="P1032" s="16">
        <v>0</v>
      </c>
      <c r="Q1032" s="16">
        <v>0</v>
      </c>
      <c r="R1032" s="16">
        <v>0</v>
      </c>
      <c r="S1032" s="16">
        <v>0</v>
      </c>
      <c r="T1032" s="16">
        <v>0</v>
      </c>
      <c r="U1032" s="16">
        <v>0</v>
      </c>
      <c r="V1032" s="16">
        <v>0</v>
      </c>
      <c r="W1032" s="16">
        <v>0</v>
      </c>
      <c r="X1032" s="16">
        <v>0</v>
      </c>
      <c r="Y1032" s="16">
        <v>0</v>
      </c>
      <c r="Z1032" s="16">
        <v>0</v>
      </c>
      <c r="AE1032" s="103">
        <f t="shared" si="296"/>
        <v>0</v>
      </c>
      <c r="AF1032" s="103">
        <f t="shared" si="297"/>
        <v>0</v>
      </c>
      <c r="AG1032" s="103">
        <f t="shared" si="298"/>
        <v>0</v>
      </c>
      <c r="AH1032" s="103">
        <f t="shared" si="299"/>
        <v>0</v>
      </c>
      <c r="AI1032" s="103">
        <f t="shared" si="300"/>
        <v>0</v>
      </c>
      <c r="AJ1032" s="103">
        <f t="shared" si="301"/>
        <v>0</v>
      </c>
    </row>
    <row r="1033" spans="4:36">
      <c r="D1033" s="16" t="s">
        <v>862</v>
      </c>
      <c r="E1033" s="16">
        <v>377.1785</v>
      </c>
      <c r="F1033" s="16">
        <v>348.5664</v>
      </c>
      <c r="G1033" s="16">
        <v>348.5664</v>
      </c>
      <c r="H1033" s="16">
        <v>0</v>
      </c>
      <c r="I1033" s="16">
        <v>0</v>
      </c>
      <c r="J1033" s="16">
        <v>4.8158</v>
      </c>
      <c r="K1033" s="16">
        <v>0</v>
      </c>
      <c r="L1033" s="16">
        <v>0</v>
      </c>
      <c r="M1033" s="16">
        <v>4.8158</v>
      </c>
      <c r="N1033" s="16">
        <v>23.3156</v>
      </c>
      <c r="O1033" s="16">
        <v>23.3156</v>
      </c>
      <c r="P1033" s="16">
        <v>0</v>
      </c>
      <c r="Q1033" s="16">
        <v>0</v>
      </c>
      <c r="R1033" s="16">
        <v>0.4807</v>
      </c>
      <c r="S1033" s="16">
        <v>0</v>
      </c>
      <c r="T1033" s="16">
        <v>0</v>
      </c>
      <c r="U1033" s="16">
        <v>0.4807</v>
      </c>
      <c r="V1033" s="16">
        <v>0</v>
      </c>
      <c r="W1033" s="16">
        <v>0</v>
      </c>
      <c r="X1033" s="16">
        <v>0</v>
      </c>
      <c r="Y1033" s="16">
        <v>0</v>
      </c>
      <c r="Z1033" s="16">
        <v>0</v>
      </c>
      <c r="AE1033" s="103">
        <f t="shared" si="296"/>
        <v>-1.22124532708767e-15</v>
      </c>
      <c r="AF1033" s="103">
        <f t="shared" si="297"/>
        <v>0</v>
      </c>
      <c r="AG1033" s="103">
        <f t="shared" si="298"/>
        <v>0</v>
      </c>
      <c r="AH1033" s="103">
        <f t="shared" si="299"/>
        <v>0</v>
      </c>
      <c r="AI1033" s="103">
        <f t="shared" si="300"/>
        <v>0</v>
      </c>
      <c r="AJ1033" s="103">
        <f t="shared" si="301"/>
        <v>0</v>
      </c>
    </row>
    <row r="1034" spans="4:36">
      <c r="D1034" s="16" t="s">
        <v>863</v>
      </c>
      <c r="E1034" s="16">
        <v>0</v>
      </c>
      <c r="F1034" s="16">
        <v>0</v>
      </c>
      <c r="G1034" s="16">
        <v>0</v>
      </c>
      <c r="H1034" s="16">
        <v>0</v>
      </c>
      <c r="I1034" s="16">
        <v>0</v>
      </c>
      <c r="J1034" s="16">
        <v>0</v>
      </c>
      <c r="K1034" s="16">
        <v>0</v>
      </c>
      <c r="L1034" s="16">
        <v>0</v>
      </c>
      <c r="M1034" s="16">
        <v>0</v>
      </c>
      <c r="N1034" s="16">
        <v>0</v>
      </c>
      <c r="O1034" s="16">
        <v>0</v>
      </c>
      <c r="P1034" s="16">
        <v>0</v>
      </c>
      <c r="Q1034" s="16">
        <v>0</v>
      </c>
      <c r="R1034" s="16">
        <v>0</v>
      </c>
      <c r="S1034" s="16">
        <v>0</v>
      </c>
      <c r="T1034" s="16">
        <v>0</v>
      </c>
      <c r="U1034" s="16">
        <v>0</v>
      </c>
      <c r="V1034" s="16">
        <v>0</v>
      </c>
      <c r="W1034" s="16">
        <v>0</v>
      </c>
      <c r="X1034" s="16">
        <v>0</v>
      </c>
      <c r="Y1034" s="16">
        <v>0</v>
      </c>
      <c r="Z1034" s="16">
        <v>0</v>
      </c>
      <c r="AE1034" s="103">
        <f t="shared" si="296"/>
        <v>0</v>
      </c>
      <c r="AF1034" s="103">
        <f t="shared" si="297"/>
        <v>0</v>
      </c>
      <c r="AG1034" s="103">
        <f t="shared" si="298"/>
        <v>0</v>
      </c>
      <c r="AH1034" s="103">
        <f t="shared" si="299"/>
        <v>0</v>
      </c>
      <c r="AI1034" s="103">
        <f t="shared" si="300"/>
        <v>0</v>
      </c>
      <c r="AJ1034" s="103">
        <f t="shared" si="301"/>
        <v>0</v>
      </c>
    </row>
    <row r="1035" spans="4:36">
      <c r="D1035" s="16" t="s">
        <v>864</v>
      </c>
      <c r="E1035" s="16">
        <v>9043.65799999999</v>
      </c>
      <c r="F1035" s="16">
        <v>7751.54969999999</v>
      </c>
      <c r="G1035" s="16">
        <v>7746.60819999999</v>
      </c>
      <c r="H1035" s="16">
        <v>4.9415</v>
      </c>
      <c r="I1035" s="16">
        <v>0</v>
      </c>
      <c r="J1035" s="16">
        <v>63.4493</v>
      </c>
      <c r="K1035" s="16">
        <v>37.6975</v>
      </c>
      <c r="L1035" s="16">
        <v>0</v>
      </c>
      <c r="M1035" s="16">
        <v>25.7518</v>
      </c>
      <c r="N1035" s="16">
        <v>809.0889</v>
      </c>
      <c r="O1035" s="16">
        <v>809.0889</v>
      </c>
      <c r="P1035" s="16">
        <v>0</v>
      </c>
      <c r="Q1035" s="16">
        <v>35.7324</v>
      </c>
      <c r="R1035" s="16">
        <v>359.7544</v>
      </c>
      <c r="S1035" s="16">
        <v>65.9932</v>
      </c>
      <c r="T1035" s="16">
        <v>0</v>
      </c>
      <c r="U1035" s="16">
        <v>293.7612</v>
      </c>
      <c r="V1035" s="16">
        <v>6.4409</v>
      </c>
      <c r="W1035" s="16">
        <v>0</v>
      </c>
      <c r="X1035" s="16">
        <v>0</v>
      </c>
      <c r="Y1035" s="16">
        <v>6.4409</v>
      </c>
      <c r="Z1035" s="16">
        <v>17.6424</v>
      </c>
      <c r="AE1035" s="103">
        <f t="shared" si="296"/>
        <v>8.5265128291212e-13</v>
      </c>
      <c r="AF1035" s="103">
        <f t="shared" si="297"/>
        <v>-9.41469124882133e-14</v>
      </c>
      <c r="AG1035" s="103">
        <f t="shared" si="298"/>
        <v>0</v>
      </c>
      <c r="AH1035" s="103">
        <f t="shared" si="299"/>
        <v>0</v>
      </c>
      <c r="AI1035" s="103">
        <f t="shared" si="300"/>
        <v>0</v>
      </c>
      <c r="AJ1035" s="103">
        <f t="shared" si="301"/>
        <v>0</v>
      </c>
    </row>
    <row r="1036" spans="3:58">
      <c r="C1036" s="16" t="s">
        <v>865</v>
      </c>
      <c r="D1036" s="16" t="s">
        <v>88</v>
      </c>
      <c r="E1036" s="16">
        <v>1410.6754</v>
      </c>
      <c r="F1036" s="16">
        <v>1017.616</v>
      </c>
      <c r="G1036" s="16">
        <v>1017.616</v>
      </c>
      <c r="H1036" s="16">
        <v>0</v>
      </c>
      <c r="I1036" s="16">
        <v>0</v>
      </c>
      <c r="J1036" s="16">
        <v>0</v>
      </c>
      <c r="K1036" s="16">
        <v>0</v>
      </c>
      <c r="L1036" s="16">
        <v>0</v>
      </c>
      <c r="M1036" s="16">
        <v>0</v>
      </c>
      <c r="N1036" s="16">
        <v>21.2998</v>
      </c>
      <c r="O1036" s="16">
        <v>21.2998</v>
      </c>
      <c r="P1036" s="16">
        <v>0</v>
      </c>
      <c r="Q1036" s="16">
        <v>35.7324</v>
      </c>
      <c r="R1036" s="16">
        <v>316.006</v>
      </c>
      <c r="S1036" s="16">
        <v>24.182</v>
      </c>
      <c r="T1036" s="16">
        <v>0</v>
      </c>
      <c r="U1036" s="16">
        <v>291.824</v>
      </c>
      <c r="V1036" s="16">
        <v>2.3788</v>
      </c>
      <c r="W1036" s="16">
        <v>0</v>
      </c>
      <c r="X1036" s="16">
        <v>0</v>
      </c>
      <c r="Y1036" s="16">
        <v>2.3788</v>
      </c>
      <c r="Z1036" s="16">
        <v>17.6424</v>
      </c>
      <c r="AE1036" s="103">
        <f t="shared" si="296"/>
        <v>1.27897692436818e-13</v>
      </c>
      <c r="AF1036" s="103">
        <f t="shared" si="297"/>
        <v>0</v>
      </c>
      <c r="AG1036" s="103">
        <f t="shared" si="298"/>
        <v>0</v>
      </c>
      <c r="AH1036" s="103">
        <f t="shared" si="299"/>
        <v>0</v>
      </c>
      <c r="AI1036" s="103">
        <f t="shared" si="300"/>
        <v>0</v>
      </c>
      <c r="AJ1036" s="103">
        <f t="shared" si="301"/>
        <v>0</v>
      </c>
      <c r="AK1036" s="16">
        <f t="shared" ref="AK1036:BF1036" si="308">E1036-SUM(E1037:E1041)</f>
        <v>0</v>
      </c>
      <c r="AL1036" s="16">
        <f t="shared" si="308"/>
        <v>0</v>
      </c>
      <c r="AM1036" s="16">
        <f t="shared" si="308"/>
        <v>0</v>
      </c>
      <c r="AN1036" s="16">
        <f t="shared" si="308"/>
        <v>0</v>
      </c>
      <c r="AO1036" s="16">
        <f t="shared" si="308"/>
        <v>0</v>
      </c>
      <c r="AP1036" s="16">
        <f t="shared" si="308"/>
        <v>0</v>
      </c>
      <c r="AQ1036" s="16">
        <f t="shared" si="308"/>
        <v>0</v>
      </c>
      <c r="AR1036" s="16">
        <f t="shared" si="308"/>
        <v>0</v>
      </c>
      <c r="AS1036" s="16">
        <f t="shared" si="308"/>
        <v>0</v>
      </c>
      <c r="AT1036" s="16">
        <f t="shared" si="308"/>
        <v>0</v>
      </c>
      <c r="AU1036" s="16">
        <f t="shared" si="308"/>
        <v>0</v>
      </c>
      <c r="AV1036" s="16">
        <f t="shared" si="308"/>
        <v>0</v>
      </c>
      <c r="AW1036" s="16">
        <f t="shared" si="308"/>
        <v>0</v>
      </c>
      <c r="AX1036" s="16">
        <f t="shared" si="308"/>
        <v>0</v>
      </c>
      <c r="AY1036" s="16">
        <f t="shared" si="308"/>
        <v>0</v>
      </c>
      <c r="AZ1036" s="16">
        <f t="shared" si="308"/>
        <v>0</v>
      </c>
      <c r="BA1036" s="16">
        <f t="shared" si="308"/>
        <v>0</v>
      </c>
      <c r="BB1036" s="16">
        <f t="shared" si="308"/>
        <v>0</v>
      </c>
      <c r="BC1036" s="16">
        <f t="shared" si="308"/>
        <v>0</v>
      </c>
      <c r="BD1036" s="16">
        <f t="shared" si="308"/>
        <v>0</v>
      </c>
      <c r="BE1036" s="16">
        <f t="shared" si="308"/>
        <v>0</v>
      </c>
      <c r="BF1036" s="16">
        <f t="shared" si="308"/>
        <v>0</v>
      </c>
    </row>
    <row r="1037" spans="4:36">
      <c r="D1037" s="16" t="s">
        <v>860</v>
      </c>
      <c r="E1037" s="16">
        <v>468.5161</v>
      </c>
      <c r="F1037" s="16">
        <v>448.8086</v>
      </c>
      <c r="G1037" s="16">
        <v>448.8086</v>
      </c>
      <c r="H1037" s="16">
        <v>0</v>
      </c>
      <c r="I1037" s="16">
        <v>0</v>
      </c>
      <c r="J1037" s="16">
        <v>0</v>
      </c>
      <c r="K1037" s="16">
        <v>0</v>
      </c>
      <c r="L1037" s="16">
        <v>0</v>
      </c>
      <c r="M1037" s="16">
        <v>0</v>
      </c>
      <c r="N1037" s="16">
        <v>6.4077</v>
      </c>
      <c r="O1037" s="16">
        <v>6.4077</v>
      </c>
      <c r="P1037" s="16">
        <v>0</v>
      </c>
      <c r="Q1037" s="16">
        <v>0</v>
      </c>
      <c r="R1037" s="16">
        <v>13.2998</v>
      </c>
      <c r="S1037" s="16">
        <v>13.2998</v>
      </c>
      <c r="T1037" s="16">
        <v>0</v>
      </c>
      <c r="U1037" s="16">
        <v>0</v>
      </c>
      <c r="V1037" s="16">
        <v>0</v>
      </c>
      <c r="W1037" s="16">
        <v>0</v>
      </c>
      <c r="X1037" s="16">
        <v>0</v>
      </c>
      <c r="Y1037" s="16">
        <v>0</v>
      </c>
      <c r="Z1037" s="16">
        <v>0</v>
      </c>
      <c r="AE1037" s="103">
        <f t="shared" si="296"/>
        <v>-1.77635683940025e-14</v>
      </c>
      <c r="AF1037" s="103">
        <f t="shared" si="297"/>
        <v>0</v>
      </c>
      <c r="AG1037" s="103">
        <f t="shared" si="298"/>
        <v>0</v>
      </c>
      <c r="AH1037" s="103">
        <f t="shared" si="299"/>
        <v>0</v>
      </c>
      <c r="AI1037" s="103">
        <f t="shared" si="300"/>
        <v>0</v>
      </c>
      <c r="AJ1037" s="103">
        <f t="shared" si="301"/>
        <v>0</v>
      </c>
    </row>
    <row r="1038" spans="4:36">
      <c r="D1038" s="16" t="s">
        <v>861</v>
      </c>
      <c r="E1038" s="16">
        <v>0</v>
      </c>
      <c r="F1038" s="16">
        <v>0</v>
      </c>
      <c r="G1038" s="16">
        <v>0</v>
      </c>
      <c r="H1038" s="16">
        <v>0</v>
      </c>
      <c r="I1038" s="16">
        <v>0</v>
      </c>
      <c r="J1038" s="16">
        <v>0</v>
      </c>
      <c r="K1038" s="16">
        <v>0</v>
      </c>
      <c r="L1038" s="16">
        <v>0</v>
      </c>
      <c r="M1038" s="16">
        <v>0</v>
      </c>
      <c r="N1038" s="16">
        <v>0</v>
      </c>
      <c r="O1038" s="16">
        <v>0</v>
      </c>
      <c r="P1038" s="16">
        <v>0</v>
      </c>
      <c r="Q1038" s="16">
        <v>0</v>
      </c>
      <c r="R1038" s="16">
        <v>0</v>
      </c>
      <c r="S1038" s="16">
        <v>0</v>
      </c>
      <c r="T1038" s="16">
        <v>0</v>
      </c>
      <c r="U1038" s="16">
        <v>0</v>
      </c>
      <c r="V1038" s="16">
        <v>0</v>
      </c>
      <c r="W1038" s="16">
        <v>0</v>
      </c>
      <c r="X1038" s="16">
        <v>0</v>
      </c>
      <c r="Y1038" s="16">
        <v>0</v>
      </c>
      <c r="Z1038" s="16">
        <v>0</v>
      </c>
      <c r="AE1038" s="103">
        <f t="shared" si="296"/>
        <v>0</v>
      </c>
      <c r="AF1038" s="103">
        <f t="shared" si="297"/>
        <v>0</v>
      </c>
      <c r="AG1038" s="103">
        <f t="shared" si="298"/>
        <v>0</v>
      </c>
      <c r="AH1038" s="103">
        <f t="shared" si="299"/>
        <v>0</v>
      </c>
      <c r="AI1038" s="103">
        <f t="shared" si="300"/>
        <v>0</v>
      </c>
      <c r="AJ1038" s="103">
        <f t="shared" si="301"/>
        <v>0</v>
      </c>
    </row>
    <row r="1039" spans="4:36">
      <c r="D1039" s="16" t="s">
        <v>862</v>
      </c>
      <c r="E1039" s="16">
        <v>204.018</v>
      </c>
      <c r="F1039" s="16">
        <v>195.2823</v>
      </c>
      <c r="G1039" s="16">
        <v>195.2823</v>
      </c>
      <c r="H1039" s="16">
        <v>0</v>
      </c>
      <c r="I1039" s="16">
        <v>0</v>
      </c>
      <c r="J1039" s="16">
        <v>0</v>
      </c>
      <c r="K1039" s="16">
        <v>0</v>
      </c>
      <c r="L1039" s="16">
        <v>0</v>
      </c>
      <c r="M1039" s="16">
        <v>0</v>
      </c>
      <c r="N1039" s="16">
        <v>8.7357</v>
      </c>
      <c r="O1039" s="16">
        <v>8.7357</v>
      </c>
      <c r="P1039" s="16">
        <v>0</v>
      </c>
      <c r="Q1039" s="16">
        <v>0</v>
      </c>
      <c r="R1039" s="16">
        <v>0</v>
      </c>
      <c r="S1039" s="16">
        <v>0</v>
      </c>
      <c r="T1039" s="16">
        <v>0</v>
      </c>
      <c r="U1039" s="16">
        <v>0</v>
      </c>
      <c r="V1039" s="16">
        <v>0</v>
      </c>
      <c r="W1039" s="16">
        <v>0</v>
      </c>
      <c r="X1039" s="16">
        <v>0</v>
      </c>
      <c r="Y1039" s="16">
        <v>0</v>
      </c>
      <c r="Z1039" s="16">
        <v>0</v>
      </c>
      <c r="AE1039" s="103">
        <f t="shared" si="296"/>
        <v>8.88178419700125e-15</v>
      </c>
      <c r="AF1039" s="103">
        <f t="shared" si="297"/>
        <v>0</v>
      </c>
      <c r="AG1039" s="103">
        <f t="shared" si="298"/>
        <v>0</v>
      </c>
      <c r="AH1039" s="103">
        <f t="shared" si="299"/>
        <v>0</v>
      </c>
      <c r="AI1039" s="103">
        <f t="shared" si="300"/>
        <v>0</v>
      </c>
      <c r="AJ1039" s="103">
        <f t="shared" si="301"/>
        <v>0</v>
      </c>
    </row>
    <row r="1040" spans="4:36">
      <c r="D1040" s="16" t="s">
        <v>863</v>
      </c>
      <c r="E1040" s="16">
        <v>0</v>
      </c>
      <c r="F1040" s="16">
        <v>0</v>
      </c>
      <c r="G1040" s="16">
        <v>0</v>
      </c>
      <c r="H1040" s="16">
        <v>0</v>
      </c>
      <c r="I1040" s="16">
        <v>0</v>
      </c>
      <c r="J1040" s="16">
        <v>0</v>
      </c>
      <c r="K1040" s="16">
        <v>0</v>
      </c>
      <c r="L1040" s="16">
        <v>0</v>
      </c>
      <c r="M1040" s="16">
        <v>0</v>
      </c>
      <c r="N1040" s="16">
        <v>0</v>
      </c>
      <c r="O1040" s="16">
        <v>0</v>
      </c>
      <c r="P1040" s="16">
        <v>0</v>
      </c>
      <c r="Q1040" s="16">
        <v>0</v>
      </c>
      <c r="R1040" s="16">
        <v>0</v>
      </c>
      <c r="S1040" s="16">
        <v>0</v>
      </c>
      <c r="T1040" s="16">
        <v>0</v>
      </c>
      <c r="U1040" s="16">
        <v>0</v>
      </c>
      <c r="V1040" s="16">
        <v>0</v>
      </c>
      <c r="W1040" s="16">
        <v>0</v>
      </c>
      <c r="X1040" s="16">
        <v>0</v>
      </c>
      <c r="Y1040" s="16">
        <v>0</v>
      </c>
      <c r="Z1040" s="16">
        <v>0</v>
      </c>
      <c r="AE1040" s="103">
        <f t="shared" si="296"/>
        <v>0</v>
      </c>
      <c r="AF1040" s="103">
        <f t="shared" si="297"/>
        <v>0</v>
      </c>
      <c r="AG1040" s="103">
        <f t="shared" si="298"/>
        <v>0</v>
      </c>
      <c r="AH1040" s="103">
        <f t="shared" si="299"/>
        <v>0</v>
      </c>
      <c r="AI1040" s="103">
        <f t="shared" si="300"/>
        <v>0</v>
      </c>
      <c r="AJ1040" s="103">
        <f t="shared" si="301"/>
        <v>0</v>
      </c>
    </row>
    <row r="1041" spans="4:36">
      <c r="D1041" s="16" t="s">
        <v>864</v>
      </c>
      <c r="E1041" s="16">
        <v>738.1413</v>
      </c>
      <c r="F1041" s="16">
        <v>373.5251</v>
      </c>
      <c r="G1041" s="16">
        <v>373.5251</v>
      </c>
      <c r="H1041" s="16">
        <v>0</v>
      </c>
      <c r="I1041" s="16">
        <v>0</v>
      </c>
      <c r="J1041" s="16">
        <v>0</v>
      </c>
      <c r="K1041" s="16">
        <v>0</v>
      </c>
      <c r="L1041" s="16">
        <v>0</v>
      </c>
      <c r="M1041" s="16">
        <v>0</v>
      </c>
      <c r="N1041" s="16">
        <v>6.1564</v>
      </c>
      <c r="O1041" s="16">
        <v>6.1564</v>
      </c>
      <c r="P1041" s="16">
        <v>0</v>
      </c>
      <c r="Q1041" s="16">
        <v>35.7324</v>
      </c>
      <c r="R1041" s="16">
        <v>302.7062</v>
      </c>
      <c r="S1041" s="16">
        <v>10.8822</v>
      </c>
      <c r="T1041" s="16">
        <v>0</v>
      </c>
      <c r="U1041" s="16">
        <v>291.824</v>
      </c>
      <c r="V1041" s="16">
        <v>2.3788</v>
      </c>
      <c r="W1041" s="16">
        <v>0</v>
      </c>
      <c r="X1041" s="16">
        <v>0</v>
      </c>
      <c r="Y1041" s="16">
        <v>2.3788</v>
      </c>
      <c r="Z1041" s="16">
        <v>17.6424</v>
      </c>
      <c r="AE1041" s="103">
        <f t="shared" si="296"/>
        <v>0</v>
      </c>
      <c r="AF1041" s="103">
        <f t="shared" si="297"/>
        <v>0</v>
      </c>
      <c r="AG1041" s="103">
        <f t="shared" si="298"/>
        <v>0</v>
      </c>
      <c r="AH1041" s="103">
        <f t="shared" si="299"/>
        <v>0</v>
      </c>
      <c r="AI1041" s="103">
        <f t="shared" si="300"/>
        <v>0</v>
      </c>
      <c r="AJ1041" s="103">
        <f t="shared" si="301"/>
        <v>0</v>
      </c>
    </row>
    <row r="1042" spans="3:58">
      <c r="C1042" s="16" t="s">
        <v>866</v>
      </c>
      <c r="D1042" s="16" t="s">
        <v>88</v>
      </c>
      <c r="E1042" s="16">
        <v>332.4746</v>
      </c>
      <c r="F1042" s="16">
        <v>0</v>
      </c>
      <c r="G1042" s="16">
        <v>0</v>
      </c>
      <c r="H1042" s="16">
        <v>0</v>
      </c>
      <c r="I1042" s="16">
        <v>0</v>
      </c>
      <c r="J1042" s="16">
        <v>0</v>
      </c>
      <c r="K1042" s="16">
        <v>0</v>
      </c>
      <c r="L1042" s="16">
        <v>0</v>
      </c>
      <c r="M1042" s="16">
        <v>0</v>
      </c>
      <c r="N1042" s="16">
        <v>328.4125</v>
      </c>
      <c r="O1042" s="16">
        <v>328.4125</v>
      </c>
      <c r="P1042" s="16">
        <v>0</v>
      </c>
      <c r="Q1042" s="16">
        <v>0</v>
      </c>
      <c r="R1042" s="16">
        <v>0</v>
      </c>
      <c r="S1042" s="16">
        <v>0</v>
      </c>
      <c r="T1042" s="16">
        <v>0</v>
      </c>
      <c r="U1042" s="16">
        <v>0</v>
      </c>
      <c r="V1042" s="16">
        <v>4.0621</v>
      </c>
      <c r="W1042" s="16">
        <v>0</v>
      </c>
      <c r="X1042" s="16">
        <v>0</v>
      </c>
      <c r="Y1042" s="16">
        <v>4.0621</v>
      </c>
      <c r="Z1042" s="16">
        <v>0</v>
      </c>
      <c r="AE1042" s="103">
        <f t="shared" si="296"/>
        <v>-1.33226762955019e-14</v>
      </c>
      <c r="AF1042" s="103">
        <f t="shared" si="297"/>
        <v>0</v>
      </c>
      <c r="AG1042" s="103">
        <f t="shared" si="298"/>
        <v>0</v>
      </c>
      <c r="AH1042" s="103">
        <f t="shared" si="299"/>
        <v>0</v>
      </c>
      <c r="AI1042" s="103">
        <f t="shared" si="300"/>
        <v>0</v>
      </c>
      <c r="AJ1042" s="103">
        <f t="shared" si="301"/>
        <v>0</v>
      </c>
      <c r="AK1042" s="16">
        <f t="shared" ref="AK1042:BF1042" si="309">E1042-SUM(E1043:E1047)</f>
        <v>0</v>
      </c>
      <c r="AL1042" s="16">
        <f t="shared" si="309"/>
        <v>0</v>
      </c>
      <c r="AM1042" s="16">
        <f t="shared" si="309"/>
        <v>0</v>
      </c>
      <c r="AN1042" s="16">
        <f t="shared" si="309"/>
        <v>0</v>
      </c>
      <c r="AO1042" s="16">
        <f t="shared" si="309"/>
        <v>0</v>
      </c>
      <c r="AP1042" s="16">
        <f t="shared" si="309"/>
        <v>0</v>
      </c>
      <c r="AQ1042" s="16">
        <f t="shared" si="309"/>
        <v>0</v>
      </c>
      <c r="AR1042" s="16">
        <f t="shared" si="309"/>
        <v>0</v>
      </c>
      <c r="AS1042" s="16">
        <f t="shared" si="309"/>
        <v>0</v>
      </c>
      <c r="AT1042" s="16">
        <f t="shared" si="309"/>
        <v>0</v>
      </c>
      <c r="AU1042" s="16">
        <f t="shared" si="309"/>
        <v>0</v>
      </c>
      <c r="AV1042" s="16">
        <f t="shared" si="309"/>
        <v>0</v>
      </c>
      <c r="AW1042" s="16">
        <f t="shared" si="309"/>
        <v>0</v>
      </c>
      <c r="AX1042" s="16">
        <f t="shared" si="309"/>
        <v>0</v>
      </c>
      <c r="AY1042" s="16">
        <f t="shared" si="309"/>
        <v>0</v>
      </c>
      <c r="AZ1042" s="16">
        <f t="shared" si="309"/>
        <v>0</v>
      </c>
      <c r="BA1042" s="16">
        <f t="shared" si="309"/>
        <v>0</v>
      </c>
      <c r="BB1042" s="16">
        <f t="shared" si="309"/>
        <v>0</v>
      </c>
      <c r="BC1042" s="16">
        <f t="shared" si="309"/>
        <v>0</v>
      </c>
      <c r="BD1042" s="16">
        <f t="shared" si="309"/>
        <v>0</v>
      </c>
      <c r="BE1042" s="16">
        <f t="shared" si="309"/>
        <v>0</v>
      </c>
      <c r="BF1042" s="16">
        <f t="shared" si="309"/>
        <v>0</v>
      </c>
    </row>
    <row r="1043" spans="4:36">
      <c r="D1043" s="16" t="s">
        <v>860</v>
      </c>
      <c r="E1043" s="16">
        <v>0</v>
      </c>
      <c r="F1043" s="16">
        <v>0</v>
      </c>
      <c r="G1043" s="16">
        <v>0</v>
      </c>
      <c r="H1043" s="16">
        <v>0</v>
      </c>
      <c r="I1043" s="16">
        <v>0</v>
      </c>
      <c r="J1043" s="16">
        <v>0</v>
      </c>
      <c r="K1043" s="16">
        <v>0</v>
      </c>
      <c r="L1043" s="16">
        <v>0</v>
      </c>
      <c r="M1043" s="16">
        <v>0</v>
      </c>
      <c r="N1043" s="16">
        <v>0</v>
      </c>
      <c r="O1043" s="16">
        <v>0</v>
      </c>
      <c r="P1043" s="16">
        <v>0</v>
      </c>
      <c r="Q1043" s="16">
        <v>0</v>
      </c>
      <c r="R1043" s="16">
        <v>0</v>
      </c>
      <c r="S1043" s="16">
        <v>0</v>
      </c>
      <c r="T1043" s="16">
        <v>0</v>
      </c>
      <c r="U1043" s="16">
        <v>0</v>
      </c>
      <c r="V1043" s="16">
        <v>0</v>
      </c>
      <c r="W1043" s="16">
        <v>0</v>
      </c>
      <c r="X1043" s="16">
        <v>0</v>
      </c>
      <c r="Y1043" s="16">
        <v>0</v>
      </c>
      <c r="Z1043" s="16">
        <v>0</v>
      </c>
      <c r="AE1043" s="103">
        <f t="shared" si="296"/>
        <v>0</v>
      </c>
      <c r="AF1043" s="103">
        <f t="shared" si="297"/>
        <v>0</v>
      </c>
      <c r="AG1043" s="103">
        <f t="shared" si="298"/>
        <v>0</v>
      </c>
      <c r="AH1043" s="103">
        <f t="shared" si="299"/>
        <v>0</v>
      </c>
      <c r="AI1043" s="103">
        <f t="shared" si="300"/>
        <v>0</v>
      </c>
      <c r="AJ1043" s="103">
        <f t="shared" si="301"/>
        <v>0</v>
      </c>
    </row>
    <row r="1044" spans="4:36">
      <c r="D1044" s="16" t="s">
        <v>861</v>
      </c>
      <c r="E1044" s="16">
        <v>0</v>
      </c>
      <c r="F1044" s="16">
        <v>0</v>
      </c>
      <c r="G1044" s="16">
        <v>0</v>
      </c>
      <c r="H1044" s="16">
        <v>0</v>
      </c>
      <c r="I1044" s="16">
        <v>0</v>
      </c>
      <c r="J1044" s="16">
        <v>0</v>
      </c>
      <c r="K1044" s="16">
        <v>0</v>
      </c>
      <c r="L1044" s="16">
        <v>0</v>
      </c>
      <c r="M1044" s="16">
        <v>0</v>
      </c>
      <c r="N1044" s="16">
        <v>0</v>
      </c>
      <c r="O1044" s="16">
        <v>0</v>
      </c>
      <c r="P1044" s="16">
        <v>0</v>
      </c>
      <c r="Q1044" s="16">
        <v>0</v>
      </c>
      <c r="R1044" s="16">
        <v>0</v>
      </c>
      <c r="S1044" s="16">
        <v>0</v>
      </c>
      <c r="T1044" s="16">
        <v>0</v>
      </c>
      <c r="U1044" s="16">
        <v>0</v>
      </c>
      <c r="V1044" s="16">
        <v>0</v>
      </c>
      <c r="W1044" s="16">
        <v>0</v>
      </c>
      <c r="X1044" s="16">
        <v>0</v>
      </c>
      <c r="Y1044" s="16">
        <v>0</v>
      </c>
      <c r="Z1044" s="16">
        <v>0</v>
      </c>
      <c r="AE1044" s="103">
        <f t="shared" si="296"/>
        <v>0</v>
      </c>
      <c r="AF1044" s="103">
        <f t="shared" si="297"/>
        <v>0</v>
      </c>
      <c r="AG1044" s="103">
        <f t="shared" si="298"/>
        <v>0</v>
      </c>
      <c r="AH1044" s="103">
        <f t="shared" si="299"/>
        <v>0</v>
      </c>
      <c r="AI1044" s="103">
        <f t="shared" si="300"/>
        <v>0</v>
      </c>
      <c r="AJ1044" s="103">
        <f t="shared" si="301"/>
        <v>0</v>
      </c>
    </row>
    <row r="1045" spans="4:36">
      <c r="D1045" s="16" t="s">
        <v>862</v>
      </c>
      <c r="E1045" s="16">
        <v>0</v>
      </c>
      <c r="F1045" s="16">
        <v>0</v>
      </c>
      <c r="G1045" s="16">
        <v>0</v>
      </c>
      <c r="H1045" s="16">
        <v>0</v>
      </c>
      <c r="I1045" s="16">
        <v>0</v>
      </c>
      <c r="J1045" s="16">
        <v>0</v>
      </c>
      <c r="K1045" s="16">
        <v>0</v>
      </c>
      <c r="L1045" s="16">
        <v>0</v>
      </c>
      <c r="M1045" s="16">
        <v>0</v>
      </c>
      <c r="N1045" s="16">
        <v>0</v>
      </c>
      <c r="O1045" s="16">
        <v>0</v>
      </c>
      <c r="P1045" s="16">
        <v>0</v>
      </c>
      <c r="Q1045" s="16">
        <v>0</v>
      </c>
      <c r="R1045" s="16">
        <v>0</v>
      </c>
      <c r="S1045" s="16">
        <v>0</v>
      </c>
      <c r="T1045" s="16">
        <v>0</v>
      </c>
      <c r="U1045" s="16">
        <v>0</v>
      </c>
      <c r="V1045" s="16">
        <v>0</v>
      </c>
      <c r="W1045" s="16">
        <v>0</v>
      </c>
      <c r="X1045" s="16">
        <v>0</v>
      </c>
      <c r="Y1045" s="16">
        <v>0</v>
      </c>
      <c r="Z1045" s="16">
        <v>0</v>
      </c>
      <c r="AE1045" s="103">
        <f t="shared" si="296"/>
        <v>0</v>
      </c>
      <c r="AF1045" s="103">
        <f t="shared" si="297"/>
        <v>0</v>
      </c>
      <c r="AG1045" s="103">
        <f t="shared" si="298"/>
        <v>0</v>
      </c>
      <c r="AH1045" s="103">
        <f t="shared" si="299"/>
        <v>0</v>
      </c>
      <c r="AI1045" s="103">
        <f t="shared" si="300"/>
        <v>0</v>
      </c>
      <c r="AJ1045" s="103">
        <f t="shared" si="301"/>
        <v>0</v>
      </c>
    </row>
    <row r="1046" spans="4:36">
      <c r="D1046" s="16" t="s">
        <v>863</v>
      </c>
      <c r="E1046" s="16">
        <v>0</v>
      </c>
      <c r="F1046" s="16">
        <v>0</v>
      </c>
      <c r="G1046" s="16">
        <v>0</v>
      </c>
      <c r="H1046" s="16">
        <v>0</v>
      </c>
      <c r="I1046" s="16">
        <v>0</v>
      </c>
      <c r="J1046" s="16">
        <v>0</v>
      </c>
      <c r="K1046" s="16">
        <v>0</v>
      </c>
      <c r="L1046" s="16">
        <v>0</v>
      </c>
      <c r="M1046" s="16">
        <v>0</v>
      </c>
      <c r="N1046" s="16">
        <v>0</v>
      </c>
      <c r="O1046" s="16">
        <v>0</v>
      </c>
      <c r="P1046" s="16">
        <v>0</v>
      </c>
      <c r="Q1046" s="16">
        <v>0</v>
      </c>
      <c r="R1046" s="16">
        <v>0</v>
      </c>
      <c r="S1046" s="16">
        <v>0</v>
      </c>
      <c r="T1046" s="16">
        <v>0</v>
      </c>
      <c r="U1046" s="16">
        <v>0</v>
      </c>
      <c r="V1046" s="16">
        <v>0</v>
      </c>
      <c r="W1046" s="16">
        <v>0</v>
      </c>
      <c r="X1046" s="16">
        <v>0</v>
      </c>
      <c r="Y1046" s="16">
        <v>0</v>
      </c>
      <c r="Z1046" s="16">
        <v>0</v>
      </c>
      <c r="AE1046" s="103">
        <f t="shared" si="296"/>
        <v>0</v>
      </c>
      <c r="AF1046" s="103">
        <f t="shared" si="297"/>
        <v>0</v>
      </c>
      <c r="AG1046" s="103">
        <f t="shared" si="298"/>
        <v>0</v>
      </c>
      <c r="AH1046" s="103">
        <f t="shared" si="299"/>
        <v>0</v>
      </c>
      <c r="AI1046" s="103">
        <f t="shared" si="300"/>
        <v>0</v>
      </c>
      <c r="AJ1046" s="103">
        <f t="shared" si="301"/>
        <v>0</v>
      </c>
    </row>
    <row r="1047" spans="4:36">
      <c r="D1047" s="16" t="s">
        <v>864</v>
      </c>
      <c r="E1047" s="16">
        <v>332.4746</v>
      </c>
      <c r="F1047" s="16">
        <v>0</v>
      </c>
      <c r="G1047" s="16">
        <v>0</v>
      </c>
      <c r="H1047" s="16">
        <v>0</v>
      </c>
      <c r="I1047" s="16">
        <v>0</v>
      </c>
      <c r="J1047" s="16">
        <v>0</v>
      </c>
      <c r="K1047" s="16">
        <v>0</v>
      </c>
      <c r="L1047" s="16">
        <v>0</v>
      </c>
      <c r="M1047" s="16">
        <v>0</v>
      </c>
      <c r="N1047" s="16">
        <v>328.4125</v>
      </c>
      <c r="O1047" s="16">
        <v>328.4125</v>
      </c>
      <c r="P1047" s="16">
        <v>0</v>
      </c>
      <c r="Q1047" s="16">
        <v>0</v>
      </c>
      <c r="R1047" s="16">
        <v>0</v>
      </c>
      <c r="S1047" s="16">
        <v>0</v>
      </c>
      <c r="T1047" s="16">
        <v>0</v>
      </c>
      <c r="U1047" s="16">
        <v>0</v>
      </c>
      <c r="V1047" s="16">
        <v>4.0621</v>
      </c>
      <c r="W1047" s="16">
        <v>0</v>
      </c>
      <c r="X1047" s="16">
        <v>0</v>
      </c>
      <c r="Y1047" s="16">
        <v>4.0621</v>
      </c>
      <c r="Z1047" s="16">
        <v>0</v>
      </c>
      <c r="AE1047" s="103">
        <f t="shared" si="296"/>
        <v>-1.33226762955019e-14</v>
      </c>
      <c r="AF1047" s="103">
        <f t="shared" si="297"/>
        <v>0</v>
      </c>
      <c r="AG1047" s="103">
        <f t="shared" si="298"/>
        <v>0</v>
      </c>
      <c r="AH1047" s="103">
        <f t="shared" si="299"/>
        <v>0</v>
      </c>
      <c r="AI1047" s="103">
        <f t="shared" si="300"/>
        <v>0</v>
      </c>
      <c r="AJ1047" s="103">
        <f t="shared" si="301"/>
        <v>0</v>
      </c>
    </row>
    <row r="1048" spans="3:58">
      <c r="C1048" s="16" t="s">
        <v>867</v>
      </c>
      <c r="D1048" s="16" t="s">
        <v>88</v>
      </c>
      <c r="E1048" s="16">
        <v>8436.77709999999</v>
      </c>
      <c r="F1048" s="16">
        <v>7818.99139999999</v>
      </c>
      <c r="G1048" s="16">
        <v>7814.04989999999</v>
      </c>
      <c r="H1048" s="16">
        <v>4.9415</v>
      </c>
      <c r="I1048" s="16">
        <v>0</v>
      </c>
      <c r="J1048" s="16">
        <v>68.2651</v>
      </c>
      <c r="K1048" s="16">
        <v>37.6975</v>
      </c>
      <c r="L1048" s="16">
        <v>0</v>
      </c>
      <c r="M1048" s="16">
        <v>30.5676</v>
      </c>
      <c r="N1048" s="16">
        <v>491.9917</v>
      </c>
      <c r="O1048" s="16">
        <v>491.9917</v>
      </c>
      <c r="P1048" s="16">
        <v>0</v>
      </c>
      <c r="Q1048" s="16">
        <v>0</v>
      </c>
      <c r="R1048" s="16">
        <v>57.5289</v>
      </c>
      <c r="S1048" s="16">
        <v>55.111</v>
      </c>
      <c r="T1048" s="16">
        <v>0</v>
      </c>
      <c r="U1048" s="16">
        <v>2.4179</v>
      </c>
      <c r="V1048" s="16">
        <v>0</v>
      </c>
      <c r="W1048" s="16">
        <v>0</v>
      </c>
      <c r="X1048" s="16">
        <v>0</v>
      </c>
      <c r="Y1048" s="16">
        <v>0</v>
      </c>
      <c r="Z1048" s="16">
        <v>0</v>
      </c>
      <c r="AE1048" s="103">
        <f t="shared" si="296"/>
        <v>4.19220214098459e-13</v>
      </c>
      <c r="AF1048" s="103">
        <f t="shared" si="297"/>
        <v>-9.41469124882133e-14</v>
      </c>
      <c r="AG1048" s="103">
        <f t="shared" si="298"/>
        <v>0</v>
      </c>
      <c r="AH1048" s="103">
        <f t="shared" si="299"/>
        <v>0</v>
      </c>
      <c r="AI1048" s="103">
        <f t="shared" si="300"/>
        <v>0</v>
      </c>
      <c r="AJ1048" s="103">
        <f t="shared" si="301"/>
        <v>0</v>
      </c>
      <c r="AK1048" s="16">
        <f t="shared" ref="AK1048:BF1048" si="310">E1048-SUM(E1049:E1053)</f>
        <v>0</v>
      </c>
      <c r="AL1048" s="16">
        <f t="shared" si="310"/>
        <v>0</v>
      </c>
      <c r="AM1048" s="16">
        <f t="shared" si="310"/>
        <v>0</v>
      </c>
      <c r="AN1048" s="16">
        <f t="shared" si="310"/>
        <v>0</v>
      </c>
      <c r="AO1048" s="16">
        <f t="shared" si="310"/>
        <v>0</v>
      </c>
      <c r="AP1048" s="16">
        <f t="shared" si="310"/>
        <v>0</v>
      </c>
      <c r="AQ1048" s="16">
        <f t="shared" si="310"/>
        <v>0</v>
      </c>
      <c r="AR1048" s="16">
        <f t="shared" si="310"/>
        <v>0</v>
      </c>
      <c r="AS1048" s="16">
        <f t="shared" si="310"/>
        <v>0</v>
      </c>
      <c r="AT1048" s="16">
        <f t="shared" si="310"/>
        <v>0</v>
      </c>
      <c r="AU1048" s="16">
        <f t="shared" si="310"/>
        <v>0</v>
      </c>
      <c r="AV1048" s="16">
        <f t="shared" si="310"/>
        <v>0</v>
      </c>
      <c r="AW1048" s="16">
        <f t="shared" si="310"/>
        <v>0</v>
      </c>
      <c r="AX1048" s="16">
        <f t="shared" si="310"/>
        <v>0</v>
      </c>
      <c r="AY1048" s="16">
        <f t="shared" si="310"/>
        <v>0</v>
      </c>
      <c r="AZ1048" s="16">
        <f t="shared" si="310"/>
        <v>0</v>
      </c>
      <c r="BA1048" s="16">
        <f t="shared" si="310"/>
        <v>0</v>
      </c>
      <c r="BB1048" s="16">
        <f t="shared" si="310"/>
        <v>0</v>
      </c>
      <c r="BC1048" s="16">
        <f t="shared" si="310"/>
        <v>0</v>
      </c>
      <c r="BD1048" s="16">
        <f t="shared" si="310"/>
        <v>0</v>
      </c>
      <c r="BE1048" s="16">
        <f t="shared" si="310"/>
        <v>0</v>
      </c>
      <c r="BF1048" s="16">
        <f t="shared" si="310"/>
        <v>0</v>
      </c>
    </row>
    <row r="1049" spans="4:36">
      <c r="D1049" s="16" t="s">
        <v>860</v>
      </c>
      <c r="E1049" s="16">
        <v>290.5745</v>
      </c>
      <c r="F1049" s="16">
        <v>287.6827</v>
      </c>
      <c r="G1049" s="16">
        <v>287.6827</v>
      </c>
      <c r="H1049" s="16">
        <v>0</v>
      </c>
      <c r="I1049" s="16">
        <v>0</v>
      </c>
      <c r="J1049" s="16">
        <v>0</v>
      </c>
      <c r="K1049" s="16">
        <v>0</v>
      </c>
      <c r="L1049" s="16">
        <v>0</v>
      </c>
      <c r="M1049" s="16">
        <v>0</v>
      </c>
      <c r="N1049" s="16">
        <v>2.8918</v>
      </c>
      <c r="O1049" s="16">
        <v>2.8918</v>
      </c>
      <c r="P1049" s="16">
        <v>0</v>
      </c>
      <c r="Q1049" s="16">
        <v>0</v>
      </c>
      <c r="R1049" s="16">
        <v>0</v>
      </c>
      <c r="S1049" s="16">
        <v>0</v>
      </c>
      <c r="T1049" s="16">
        <v>0</v>
      </c>
      <c r="U1049" s="16">
        <v>0</v>
      </c>
      <c r="V1049" s="16">
        <v>0</v>
      </c>
      <c r="W1049" s="16">
        <v>0</v>
      </c>
      <c r="X1049" s="16">
        <v>0</v>
      </c>
      <c r="Y1049" s="16">
        <v>0</v>
      </c>
      <c r="Z1049" s="16">
        <v>0</v>
      </c>
      <c r="AE1049" s="103">
        <f t="shared" si="296"/>
        <v>-1.06581410364015e-14</v>
      </c>
      <c r="AF1049" s="103">
        <f t="shared" si="297"/>
        <v>0</v>
      </c>
      <c r="AG1049" s="103">
        <f t="shared" si="298"/>
        <v>0</v>
      </c>
      <c r="AH1049" s="103">
        <f t="shared" si="299"/>
        <v>0</v>
      </c>
      <c r="AI1049" s="103">
        <f t="shared" si="300"/>
        <v>0</v>
      </c>
      <c r="AJ1049" s="103">
        <f t="shared" si="301"/>
        <v>0</v>
      </c>
    </row>
    <row r="1050" spans="4:36">
      <c r="D1050" s="16" t="s">
        <v>861</v>
      </c>
      <c r="E1050" s="16">
        <v>0</v>
      </c>
      <c r="F1050" s="16">
        <v>0</v>
      </c>
      <c r="G1050" s="16">
        <v>0</v>
      </c>
      <c r="H1050" s="16">
        <v>0</v>
      </c>
      <c r="I1050" s="16">
        <v>0</v>
      </c>
      <c r="J1050" s="16">
        <v>0</v>
      </c>
      <c r="K1050" s="16">
        <v>0</v>
      </c>
      <c r="L1050" s="16">
        <v>0</v>
      </c>
      <c r="M1050" s="16">
        <v>0</v>
      </c>
      <c r="N1050" s="16">
        <v>0</v>
      </c>
      <c r="O1050" s="16">
        <v>0</v>
      </c>
      <c r="P1050" s="16">
        <v>0</v>
      </c>
      <c r="Q1050" s="16">
        <v>0</v>
      </c>
      <c r="R1050" s="16">
        <v>0</v>
      </c>
      <c r="S1050" s="16">
        <v>0</v>
      </c>
      <c r="T1050" s="16">
        <v>0</v>
      </c>
      <c r="U1050" s="16">
        <v>0</v>
      </c>
      <c r="V1050" s="16">
        <v>0</v>
      </c>
      <c r="W1050" s="16">
        <v>0</v>
      </c>
      <c r="X1050" s="16">
        <v>0</v>
      </c>
      <c r="Y1050" s="16">
        <v>0</v>
      </c>
      <c r="Z1050" s="16">
        <v>0</v>
      </c>
      <c r="AE1050" s="103">
        <f t="shared" si="296"/>
        <v>0</v>
      </c>
      <c r="AF1050" s="103">
        <f t="shared" si="297"/>
        <v>0</v>
      </c>
      <c r="AG1050" s="103">
        <f t="shared" si="298"/>
        <v>0</v>
      </c>
      <c r="AH1050" s="103">
        <f t="shared" si="299"/>
        <v>0</v>
      </c>
      <c r="AI1050" s="103">
        <f t="shared" si="300"/>
        <v>0</v>
      </c>
      <c r="AJ1050" s="103">
        <f t="shared" si="301"/>
        <v>0</v>
      </c>
    </row>
    <row r="1051" spans="4:36">
      <c r="D1051" s="16" t="s">
        <v>862</v>
      </c>
      <c r="E1051" s="16">
        <v>173.1605</v>
      </c>
      <c r="F1051" s="16">
        <v>153.2841</v>
      </c>
      <c r="G1051" s="16">
        <v>153.2841</v>
      </c>
      <c r="H1051" s="16">
        <v>0</v>
      </c>
      <c r="I1051" s="16">
        <v>0</v>
      </c>
      <c r="J1051" s="16">
        <v>4.8158</v>
      </c>
      <c r="K1051" s="16">
        <v>0</v>
      </c>
      <c r="L1051" s="16">
        <v>0</v>
      </c>
      <c r="M1051" s="16">
        <v>4.8158</v>
      </c>
      <c r="N1051" s="16">
        <v>14.5799</v>
      </c>
      <c r="O1051" s="16">
        <v>14.5799</v>
      </c>
      <c r="P1051" s="16">
        <v>0</v>
      </c>
      <c r="Q1051" s="16">
        <v>0</v>
      </c>
      <c r="R1051" s="16">
        <v>0.4807</v>
      </c>
      <c r="S1051" s="16">
        <v>0</v>
      </c>
      <c r="T1051" s="16">
        <v>0</v>
      </c>
      <c r="U1051" s="16">
        <v>0.4807</v>
      </c>
      <c r="V1051" s="16">
        <v>0</v>
      </c>
      <c r="W1051" s="16">
        <v>0</v>
      </c>
      <c r="X1051" s="16">
        <v>0</v>
      </c>
      <c r="Y1051" s="16">
        <v>0</v>
      </c>
      <c r="Z1051" s="16">
        <v>0</v>
      </c>
      <c r="AE1051" s="103">
        <f t="shared" si="296"/>
        <v>1.83186799063151e-14</v>
      </c>
      <c r="AF1051" s="103">
        <f t="shared" si="297"/>
        <v>0</v>
      </c>
      <c r="AG1051" s="103">
        <f t="shared" si="298"/>
        <v>0</v>
      </c>
      <c r="AH1051" s="103">
        <f t="shared" si="299"/>
        <v>0</v>
      </c>
      <c r="AI1051" s="103">
        <f t="shared" si="300"/>
        <v>0</v>
      </c>
      <c r="AJ1051" s="103">
        <f t="shared" si="301"/>
        <v>0</v>
      </c>
    </row>
    <row r="1052" spans="4:36">
      <c r="D1052" s="16" t="s">
        <v>863</v>
      </c>
      <c r="E1052" s="16">
        <v>0</v>
      </c>
      <c r="F1052" s="16">
        <v>0</v>
      </c>
      <c r="G1052" s="16">
        <v>0</v>
      </c>
      <c r="H1052" s="16">
        <v>0</v>
      </c>
      <c r="I1052" s="16">
        <v>0</v>
      </c>
      <c r="J1052" s="16">
        <v>0</v>
      </c>
      <c r="K1052" s="16">
        <v>0</v>
      </c>
      <c r="L1052" s="16">
        <v>0</v>
      </c>
      <c r="M1052" s="16">
        <v>0</v>
      </c>
      <c r="N1052" s="16">
        <v>0</v>
      </c>
      <c r="O1052" s="16">
        <v>0</v>
      </c>
      <c r="P1052" s="16">
        <v>0</v>
      </c>
      <c r="Q1052" s="16">
        <v>0</v>
      </c>
      <c r="R1052" s="16">
        <v>0</v>
      </c>
      <c r="S1052" s="16">
        <v>0</v>
      </c>
      <c r="T1052" s="16">
        <v>0</v>
      </c>
      <c r="U1052" s="16">
        <v>0</v>
      </c>
      <c r="V1052" s="16">
        <v>0</v>
      </c>
      <c r="W1052" s="16">
        <v>0</v>
      </c>
      <c r="X1052" s="16">
        <v>0</v>
      </c>
      <c r="Y1052" s="16">
        <v>0</v>
      </c>
      <c r="Z1052" s="16">
        <v>0</v>
      </c>
      <c r="AE1052" s="103">
        <f t="shared" si="296"/>
        <v>0</v>
      </c>
      <c r="AF1052" s="103">
        <f t="shared" si="297"/>
        <v>0</v>
      </c>
      <c r="AG1052" s="103">
        <f t="shared" si="298"/>
        <v>0</v>
      </c>
      <c r="AH1052" s="103">
        <f t="shared" si="299"/>
        <v>0</v>
      </c>
      <c r="AI1052" s="103">
        <f t="shared" si="300"/>
        <v>0</v>
      </c>
      <c r="AJ1052" s="103">
        <f t="shared" si="301"/>
        <v>0</v>
      </c>
    </row>
    <row r="1053" spans="4:36">
      <c r="D1053" s="16" t="s">
        <v>864</v>
      </c>
      <c r="E1053" s="16">
        <v>7973.04209999999</v>
      </c>
      <c r="F1053" s="16">
        <v>7378.02459999999</v>
      </c>
      <c r="G1053" s="16">
        <v>7373.08309999999</v>
      </c>
      <c r="H1053" s="16">
        <v>4.9415</v>
      </c>
      <c r="I1053" s="16">
        <v>0</v>
      </c>
      <c r="J1053" s="16">
        <v>63.4493</v>
      </c>
      <c r="K1053" s="16">
        <v>37.6975</v>
      </c>
      <c r="L1053" s="16">
        <v>0</v>
      </c>
      <c r="M1053" s="16">
        <v>25.7518</v>
      </c>
      <c r="N1053" s="16">
        <v>474.52</v>
      </c>
      <c r="O1053" s="16">
        <v>474.52</v>
      </c>
      <c r="P1053" s="16">
        <v>0</v>
      </c>
      <c r="Q1053" s="16">
        <v>0</v>
      </c>
      <c r="R1053" s="16">
        <v>57.0482</v>
      </c>
      <c r="S1053" s="16">
        <v>55.111</v>
      </c>
      <c r="T1053" s="16">
        <v>0</v>
      </c>
      <c r="U1053" s="16">
        <v>1.9372</v>
      </c>
      <c r="V1053" s="16">
        <v>0</v>
      </c>
      <c r="W1053" s="16">
        <v>0</v>
      </c>
      <c r="X1053" s="16">
        <v>0</v>
      </c>
      <c r="Y1053" s="16">
        <v>0</v>
      </c>
      <c r="Z1053" s="16">
        <v>0</v>
      </c>
      <c r="AE1053" s="103">
        <f t="shared" si="296"/>
        <v>-4.9737991503207e-14</v>
      </c>
      <c r="AF1053" s="103">
        <f t="shared" si="297"/>
        <v>-9.41469124882133e-14</v>
      </c>
      <c r="AG1053" s="103">
        <f t="shared" si="298"/>
        <v>0</v>
      </c>
      <c r="AH1053" s="103">
        <f t="shared" si="299"/>
        <v>0</v>
      </c>
      <c r="AI1053" s="103">
        <f t="shared" si="300"/>
        <v>4.21884749357559e-15</v>
      </c>
      <c r="AJ1053" s="103">
        <f t="shared" si="301"/>
        <v>0</v>
      </c>
    </row>
    <row r="1054" spans="3:58">
      <c r="C1054" s="16" t="s">
        <v>368</v>
      </c>
      <c r="D1054" s="16" t="s">
        <v>88</v>
      </c>
      <c r="E1054" s="16">
        <v>0</v>
      </c>
      <c r="F1054" s="16">
        <v>0</v>
      </c>
      <c r="G1054" s="16">
        <v>0</v>
      </c>
      <c r="H1054" s="16">
        <v>0</v>
      </c>
      <c r="I1054" s="16">
        <v>0</v>
      </c>
      <c r="J1054" s="16">
        <v>0</v>
      </c>
      <c r="K1054" s="16">
        <v>0</v>
      </c>
      <c r="L1054" s="16">
        <v>0</v>
      </c>
      <c r="M1054" s="16">
        <v>0</v>
      </c>
      <c r="N1054" s="16">
        <v>0</v>
      </c>
      <c r="O1054" s="16">
        <v>0</v>
      </c>
      <c r="P1054" s="16">
        <v>0</v>
      </c>
      <c r="Q1054" s="16">
        <v>0</v>
      </c>
      <c r="R1054" s="16">
        <v>0</v>
      </c>
      <c r="S1054" s="16">
        <v>0</v>
      </c>
      <c r="T1054" s="16">
        <v>0</v>
      </c>
      <c r="U1054" s="16">
        <v>0</v>
      </c>
      <c r="V1054" s="16">
        <v>0</v>
      </c>
      <c r="W1054" s="16">
        <v>0</v>
      </c>
      <c r="X1054" s="16">
        <v>0</v>
      </c>
      <c r="Y1054" s="16">
        <v>0</v>
      </c>
      <c r="Z1054" s="16">
        <v>0</v>
      </c>
      <c r="AE1054" s="103">
        <f t="shared" si="296"/>
        <v>0</v>
      </c>
      <c r="AF1054" s="103">
        <f t="shared" si="297"/>
        <v>0</v>
      </c>
      <c r="AG1054" s="103">
        <f t="shared" si="298"/>
        <v>0</v>
      </c>
      <c r="AH1054" s="103">
        <f t="shared" si="299"/>
        <v>0</v>
      </c>
      <c r="AI1054" s="103">
        <f t="shared" si="300"/>
        <v>0</v>
      </c>
      <c r="AJ1054" s="103">
        <f t="shared" si="301"/>
        <v>0</v>
      </c>
      <c r="AK1054" s="16">
        <f t="shared" ref="AK1054:BF1054" si="311">E1054-SUM(E1055:E1059)</f>
        <v>0</v>
      </c>
      <c r="AL1054" s="16">
        <f t="shared" si="311"/>
        <v>0</v>
      </c>
      <c r="AM1054" s="16">
        <f t="shared" si="311"/>
        <v>0</v>
      </c>
      <c r="AN1054" s="16">
        <f t="shared" si="311"/>
        <v>0</v>
      </c>
      <c r="AO1054" s="16">
        <f t="shared" si="311"/>
        <v>0</v>
      </c>
      <c r="AP1054" s="16">
        <f t="shared" si="311"/>
        <v>0</v>
      </c>
      <c r="AQ1054" s="16">
        <f t="shared" si="311"/>
        <v>0</v>
      </c>
      <c r="AR1054" s="16">
        <f t="shared" si="311"/>
        <v>0</v>
      </c>
      <c r="AS1054" s="16">
        <f t="shared" si="311"/>
        <v>0</v>
      </c>
      <c r="AT1054" s="16">
        <f t="shared" si="311"/>
        <v>0</v>
      </c>
      <c r="AU1054" s="16">
        <f t="shared" si="311"/>
        <v>0</v>
      </c>
      <c r="AV1054" s="16">
        <f t="shared" si="311"/>
        <v>0</v>
      </c>
      <c r="AW1054" s="16">
        <f t="shared" si="311"/>
        <v>0</v>
      </c>
      <c r="AX1054" s="16">
        <f t="shared" si="311"/>
        <v>0</v>
      </c>
      <c r="AY1054" s="16">
        <f t="shared" si="311"/>
        <v>0</v>
      </c>
      <c r="AZ1054" s="16">
        <f t="shared" si="311"/>
        <v>0</v>
      </c>
      <c r="BA1054" s="16">
        <f t="shared" si="311"/>
        <v>0</v>
      </c>
      <c r="BB1054" s="16">
        <f t="shared" si="311"/>
        <v>0</v>
      </c>
      <c r="BC1054" s="16">
        <f t="shared" si="311"/>
        <v>0</v>
      </c>
      <c r="BD1054" s="16">
        <f t="shared" si="311"/>
        <v>0</v>
      </c>
      <c r="BE1054" s="16">
        <f t="shared" si="311"/>
        <v>0</v>
      </c>
      <c r="BF1054" s="16">
        <f t="shared" si="311"/>
        <v>0</v>
      </c>
    </row>
    <row r="1055" spans="4:36">
      <c r="D1055" s="16" t="s">
        <v>860</v>
      </c>
      <c r="E1055" s="16">
        <v>0</v>
      </c>
      <c r="F1055" s="16">
        <v>0</v>
      </c>
      <c r="G1055" s="16">
        <v>0</v>
      </c>
      <c r="H1055" s="16">
        <v>0</v>
      </c>
      <c r="I1055" s="16">
        <v>0</v>
      </c>
      <c r="J1055" s="16">
        <v>0</v>
      </c>
      <c r="K1055" s="16">
        <v>0</v>
      </c>
      <c r="L1055" s="16">
        <v>0</v>
      </c>
      <c r="M1055" s="16">
        <v>0</v>
      </c>
      <c r="N1055" s="16">
        <v>0</v>
      </c>
      <c r="O1055" s="16">
        <v>0</v>
      </c>
      <c r="P1055" s="16">
        <v>0</v>
      </c>
      <c r="Q1055" s="16">
        <v>0</v>
      </c>
      <c r="R1055" s="16">
        <v>0</v>
      </c>
      <c r="S1055" s="16">
        <v>0</v>
      </c>
      <c r="T1055" s="16">
        <v>0</v>
      </c>
      <c r="U1055" s="16">
        <v>0</v>
      </c>
      <c r="V1055" s="16">
        <v>0</v>
      </c>
      <c r="W1055" s="16">
        <v>0</v>
      </c>
      <c r="X1055" s="16">
        <v>0</v>
      </c>
      <c r="Y1055" s="16">
        <v>0</v>
      </c>
      <c r="Z1055" s="16">
        <v>0</v>
      </c>
      <c r="AE1055" s="103">
        <f t="shared" si="296"/>
        <v>0</v>
      </c>
      <c r="AF1055" s="103">
        <f t="shared" si="297"/>
        <v>0</v>
      </c>
      <c r="AG1055" s="103">
        <f t="shared" si="298"/>
        <v>0</v>
      </c>
      <c r="AH1055" s="103">
        <f t="shared" si="299"/>
        <v>0</v>
      </c>
      <c r="AI1055" s="103">
        <f t="shared" si="300"/>
        <v>0</v>
      </c>
      <c r="AJ1055" s="103">
        <f t="shared" si="301"/>
        <v>0</v>
      </c>
    </row>
    <row r="1056" spans="4:36">
      <c r="D1056" s="16" t="s">
        <v>861</v>
      </c>
      <c r="E1056" s="16">
        <v>0</v>
      </c>
      <c r="F1056" s="16">
        <v>0</v>
      </c>
      <c r="G1056" s="16">
        <v>0</v>
      </c>
      <c r="H1056" s="16">
        <v>0</v>
      </c>
      <c r="I1056" s="16">
        <v>0</v>
      </c>
      <c r="J1056" s="16">
        <v>0</v>
      </c>
      <c r="K1056" s="16">
        <v>0</v>
      </c>
      <c r="L1056" s="16">
        <v>0</v>
      </c>
      <c r="M1056" s="16">
        <v>0</v>
      </c>
      <c r="N1056" s="16">
        <v>0</v>
      </c>
      <c r="O1056" s="16">
        <v>0</v>
      </c>
      <c r="P1056" s="16">
        <v>0</v>
      </c>
      <c r="Q1056" s="16">
        <v>0</v>
      </c>
      <c r="R1056" s="16">
        <v>0</v>
      </c>
      <c r="S1056" s="16">
        <v>0</v>
      </c>
      <c r="T1056" s="16">
        <v>0</v>
      </c>
      <c r="U1056" s="16">
        <v>0</v>
      </c>
      <c r="V1056" s="16">
        <v>0</v>
      </c>
      <c r="W1056" s="16">
        <v>0</v>
      </c>
      <c r="X1056" s="16">
        <v>0</v>
      </c>
      <c r="Y1056" s="16">
        <v>0</v>
      </c>
      <c r="Z1056" s="16">
        <v>0</v>
      </c>
      <c r="AE1056" s="103">
        <f t="shared" si="296"/>
        <v>0</v>
      </c>
      <c r="AF1056" s="103">
        <f t="shared" si="297"/>
        <v>0</v>
      </c>
      <c r="AG1056" s="103">
        <f t="shared" si="298"/>
        <v>0</v>
      </c>
      <c r="AH1056" s="103">
        <f t="shared" si="299"/>
        <v>0</v>
      </c>
      <c r="AI1056" s="103">
        <f t="shared" si="300"/>
        <v>0</v>
      </c>
      <c r="AJ1056" s="103">
        <f t="shared" si="301"/>
        <v>0</v>
      </c>
    </row>
    <row r="1057" spans="4:36">
      <c r="D1057" s="16" t="s">
        <v>862</v>
      </c>
      <c r="E1057" s="16">
        <v>0</v>
      </c>
      <c r="F1057" s="16">
        <v>0</v>
      </c>
      <c r="G1057" s="16">
        <v>0</v>
      </c>
      <c r="H1057" s="16">
        <v>0</v>
      </c>
      <c r="I1057" s="16">
        <v>0</v>
      </c>
      <c r="J1057" s="16">
        <v>0</v>
      </c>
      <c r="K1057" s="16">
        <v>0</v>
      </c>
      <c r="L1057" s="16">
        <v>0</v>
      </c>
      <c r="M1057" s="16">
        <v>0</v>
      </c>
      <c r="N1057" s="16">
        <v>0</v>
      </c>
      <c r="O1057" s="16">
        <v>0</v>
      </c>
      <c r="P1057" s="16">
        <v>0</v>
      </c>
      <c r="Q1057" s="16">
        <v>0</v>
      </c>
      <c r="R1057" s="16">
        <v>0</v>
      </c>
      <c r="S1057" s="16">
        <v>0</v>
      </c>
      <c r="T1057" s="16">
        <v>0</v>
      </c>
      <c r="U1057" s="16">
        <v>0</v>
      </c>
      <c r="V1057" s="16">
        <v>0</v>
      </c>
      <c r="W1057" s="16">
        <v>0</v>
      </c>
      <c r="X1057" s="16">
        <v>0</v>
      </c>
      <c r="Y1057" s="16">
        <v>0</v>
      </c>
      <c r="Z1057" s="16">
        <v>0</v>
      </c>
      <c r="AE1057" s="103">
        <f t="shared" si="296"/>
        <v>0</v>
      </c>
      <c r="AF1057" s="103">
        <f t="shared" si="297"/>
        <v>0</v>
      </c>
      <c r="AG1057" s="103">
        <f t="shared" si="298"/>
        <v>0</v>
      </c>
      <c r="AH1057" s="103">
        <f t="shared" si="299"/>
        <v>0</v>
      </c>
      <c r="AI1057" s="103">
        <f t="shared" si="300"/>
        <v>0</v>
      </c>
      <c r="AJ1057" s="103">
        <f t="shared" si="301"/>
        <v>0</v>
      </c>
    </row>
    <row r="1058" spans="4:36">
      <c r="D1058" s="16" t="s">
        <v>863</v>
      </c>
      <c r="E1058" s="16">
        <v>0</v>
      </c>
      <c r="F1058" s="16">
        <v>0</v>
      </c>
      <c r="G1058" s="16">
        <v>0</v>
      </c>
      <c r="H1058" s="16">
        <v>0</v>
      </c>
      <c r="I1058" s="16">
        <v>0</v>
      </c>
      <c r="J1058" s="16">
        <v>0</v>
      </c>
      <c r="K1058" s="16">
        <v>0</v>
      </c>
      <c r="L1058" s="16">
        <v>0</v>
      </c>
      <c r="M1058" s="16">
        <v>0</v>
      </c>
      <c r="N1058" s="16">
        <v>0</v>
      </c>
      <c r="O1058" s="16">
        <v>0</v>
      </c>
      <c r="P1058" s="16">
        <v>0</v>
      </c>
      <c r="Q1058" s="16">
        <v>0</v>
      </c>
      <c r="R1058" s="16">
        <v>0</v>
      </c>
      <c r="S1058" s="16">
        <v>0</v>
      </c>
      <c r="T1058" s="16">
        <v>0</v>
      </c>
      <c r="U1058" s="16">
        <v>0</v>
      </c>
      <c r="V1058" s="16">
        <v>0</v>
      </c>
      <c r="W1058" s="16">
        <v>0</v>
      </c>
      <c r="X1058" s="16">
        <v>0</v>
      </c>
      <c r="Y1058" s="16">
        <v>0</v>
      </c>
      <c r="Z1058" s="16">
        <v>0</v>
      </c>
      <c r="AE1058" s="103">
        <f t="shared" si="296"/>
        <v>0</v>
      </c>
      <c r="AF1058" s="103">
        <f t="shared" si="297"/>
        <v>0</v>
      </c>
      <c r="AG1058" s="103">
        <f t="shared" si="298"/>
        <v>0</v>
      </c>
      <c r="AH1058" s="103">
        <f t="shared" si="299"/>
        <v>0</v>
      </c>
      <c r="AI1058" s="103">
        <f t="shared" si="300"/>
        <v>0</v>
      </c>
      <c r="AJ1058" s="103">
        <f t="shared" si="301"/>
        <v>0</v>
      </c>
    </row>
    <row r="1059" spans="4:36">
      <c r="D1059" s="16" t="s">
        <v>864</v>
      </c>
      <c r="E1059" s="16">
        <v>0</v>
      </c>
      <c r="F1059" s="16">
        <v>0</v>
      </c>
      <c r="G1059" s="16">
        <v>0</v>
      </c>
      <c r="H1059" s="16">
        <v>0</v>
      </c>
      <c r="I1059" s="16">
        <v>0</v>
      </c>
      <c r="J1059" s="16">
        <v>0</v>
      </c>
      <c r="K1059" s="16">
        <v>0</v>
      </c>
      <c r="L1059" s="16">
        <v>0</v>
      </c>
      <c r="M1059" s="16">
        <v>0</v>
      </c>
      <c r="N1059" s="16">
        <v>0</v>
      </c>
      <c r="O1059" s="16">
        <v>0</v>
      </c>
      <c r="P1059" s="16">
        <v>0</v>
      </c>
      <c r="Q1059" s="16">
        <v>0</v>
      </c>
      <c r="R1059" s="16">
        <v>0</v>
      </c>
      <c r="S1059" s="16">
        <v>0</v>
      </c>
      <c r="T1059" s="16">
        <v>0</v>
      </c>
      <c r="U1059" s="16">
        <v>0</v>
      </c>
      <c r="V1059" s="16">
        <v>0</v>
      </c>
      <c r="W1059" s="16">
        <v>0</v>
      </c>
      <c r="X1059" s="16">
        <v>0</v>
      </c>
      <c r="Y1059" s="16">
        <v>0</v>
      </c>
      <c r="Z1059" s="16">
        <v>0</v>
      </c>
      <c r="AE1059" s="103">
        <f t="shared" si="296"/>
        <v>0</v>
      </c>
      <c r="AF1059" s="103">
        <f t="shared" si="297"/>
        <v>0</v>
      </c>
      <c r="AG1059" s="103">
        <f t="shared" si="298"/>
        <v>0</v>
      </c>
      <c r="AH1059" s="103">
        <f t="shared" si="299"/>
        <v>0</v>
      </c>
      <c r="AI1059" s="103">
        <f t="shared" si="300"/>
        <v>0</v>
      </c>
      <c r="AJ1059" s="103">
        <f t="shared" si="301"/>
        <v>0</v>
      </c>
    </row>
    <row r="1060" spans="1:80">
      <c r="A1060" s="16" t="s">
        <v>897</v>
      </c>
      <c r="B1060" s="16">
        <v>294714.9799</v>
      </c>
      <c r="C1060" s="16" t="s">
        <v>88</v>
      </c>
      <c r="D1060" s="16" t="s">
        <v>88</v>
      </c>
      <c r="E1060" s="16">
        <v>22277.5171</v>
      </c>
      <c r="F1060" s="16">
        <v>21136.8277</v>
      </c>
      <c r="G1060" s="16">
        <v>21136.2594</v>
      </c>
      <c r="H1060" s="16">
        <v>0.5683</v>
      </c>
      <c r="I1060" s="16">
        <v>4.1118</v>
      </c>
      <c r="J1060" s="16">
        <v>104.8874</v>
      </c>
      <c r="K1060" s="16">
        <v>67.89</v>
      </c>
      <c r="L1060" s="16">
        <v>7.12029999999999</v>
      </c>
      <c r="M1060" s="16">
        <v>29.8771</v>
      </c>
      <c r="N1060" s="16">
        <v>663.8126</v>
      </c>
      <c r="O1060" s="16">
        <v>663.8126</v>
      </c>
      <c r="P1060" s="16">
        <v>0</v>
      </c>
      <c r="Q1060" s="16">
        <v>62.2735</v>
      </c>
      <c r="R1060" s="16">
        <v>275.0292</v>
      </c>
      <c r="S1060" s="16">
        <v>260.3959</v>
      </c>
      <c r="T1060" s="16">
        <v>0</v>
      </c>
      <c r="U1060" s="16">
        <v>14.6333</v>
      </c>
      <c r="V1060" s="16">
        <v>28.6971</v>
      </c>
      <c r="W1060" s="16">
        <v>27.3327</v>
      </c>
      <c r="X1060" s="16">
        <v>0</v>
      </c>
      <c r="Y1060" s="16">
        <v>1.3644</v>
      </c>
      <c r="Z1060" s="16">
        <v>1.8778</v>
      </c>
      <c r="AB1060" s="101">
        <f>(F1060+K1060+L1060)/B1060</f>
        <v>0.0719740747728446</v>
      </c>
      <c r="AE1060" s="103">
        <f t="shared" si="296"/>
        <v>-6.60804744256893e-13</v>
      </c>
      <c r="AF1060" s="103">
        <f t="shared" si="297"/>
        <v>2.63677968348475e-12</v>
      </c>
      <c r="AG1060" s="103">
        <f t="shared" si="298"/>
        <v>0</v>
      </c>
      <c r="AH1060" s="103">
        <f t="shared" si="299"/>
        <v>0</v>
      </c>
      <c r="AI1060" s="103">
        <f t="shared" si="300"/>
        <v>1.95399252334028e-14</v>
      </c>
      <c r="AJ1060" s="103">
        <f t="shared" si="301"/>
        <v>0</v>
      </c>
      <c r="AK1060" s="16">
        <f t="shared" ref="AK1060:BF1060" si="312">E1060-SUM(E1061:E1065)</f>
        <v>0</v>
      </c>
      <c r="AL1060" s="16">
        <f t="shared" si="312"/>
        <v>0</v>
      </c>
      <c r="AM1060" s="16">
        <f t="shared" si="312"/>
        <v>0</v>
      </c>
      <c r="AN1060" s="16">
        <f t="shared" si="312"/>
        <v>0</v>
      </c>
      <c r="AO1060" s="16">
        <f t="shared" si="312"/>
        <v>0</v>
      </c>
      <c r="AP1060" s="16">
        <f t="shared" si="312"/>
        <v>0</v>
      </c>
      <c r="AQ1060" s="16">
        <f t="shared" si="312"/>
        <v>0</v>
      </c>
      <c r="AR1060" s="16">
        <f t="shared" si="312"/>
        <v>0</v>
      </c>
      <c r="AS1060" s="16">
        <f t="shared" si="312"/>
        <v>0</v>
      </c>
      <c r="AT1060" s="16">
        <f t="shared" si="312"/>
        <v>0</v>
      </c>
      <c r="AU1060" s="16">
        <f t="shared" si="312"/>
        <v>0</v>
      </c>
      <c r="AV1060" s="16">
        <f t="shared" si="312"/>
        <v>0</v>
      </c>
      <c r="AW1060" s="16">
        <f t="shared" si="312"/>
        <v>0</v>
      </c>
      <c r="AX1060" s="16">
        <f t="shared" si="312"/>
        <v>0</v>
      </c>
      <c r="AY1060" s="16">
        <f t="shared" si="312"/>
        <v>0</v>
      </c>
      <c r="AZ1060" s="16">
        <f t="shared" si="312"/>
        <v>0</v>
      </c>
      <c r="BA1060" s="16">
        <f t="shared" si="312"/>
        <v>0</v>
      </c>
      <c r="BB1060" s="16">
        <f t="shared" si="312"/>
        <v>0</v>
      </c>
      <c r="BC1060" s="16">
        <f t="shared" si="312"/>
        <v>0</v>
      </c>
      <c r="BD1060" s="16">
        <f t="shared" si="312"/>
        <v>0</v>
      </c>
      <c r="BE1060" s="16">
        <f t="shared" si="312"/>
        <v>0</v>
      </c>
      <c r="BF1060" s="16">
        <f t="shared" si="312"/>
        <v>0</v>
      </c>
      <c r="BG1060" s="104">
        <f t="shared" ref="BG1060:CB1060" si="313">E1060-E1066-E1072-E1078-E1084</f>
        <v>0</v>
      </c>
      <c r="BH1060" s="104">
        <f t="shared" si="313"/>
        <v>0</v>
      </c>
      <c r="BI1060" s="104">
        <f t="shared" si="313"/>
        <v>0</v>
      </c>
      <c r="BJ1060" s="104">
        <f t="shared" si="313"/>
        <v>0</v>
      </c>
      <c r="BK1060" s="104">
        <f t="shared" si="313"/>
        <v>0</v>
      </c>
      <c r="BL1060" s="104">
        <f t="shared" si="313"/>
        <v>0</v>
      </c>
      <c r="BM1060" s="104">
        <f t="shared" si="313"/>
        <v>0</v>
      </c>
      <c r="BN1060" s="104">
        <f t="shared" si="313"/>
        <v>-6.88338275267597e-15</v>
      </c>
      <c r="BO1060" s="104">
        <f t="shared" si="313"/>
        <v>0</v>
      </c>
      <c r="BP1060" s="104">
        <f t="shared" si="313"/>
        <v>0</v>
      </c>
      <c r="BQ1060" s="104">
        <f t="shared" si="313"/>
        <v>0</v>
      </c>
      <c r="BR1060" s="104">
        <f t="shared" si="313"/>
        <v>0</v>
      </c>
      <c r="BS1060" s="104">
        <f t="shared" si="313"/>
        <v>0</v>
      </c>
      <c r="BT1060" s="104">
        <f t="shared" si="313"/>
        <v>0</v>
      </c>
      <c r="BU1060" s="104">
        <f t="shared" si="313"/>
        <v>0</v>
      </c>
      <c r="BV1060" s="104">
        <f t="shared" si="313"/>
        <v>0</v>
      </c>
      <c r="BW1060" s="104">
        <f t="shared" si="313"/>
        <v>0</v>
      </c>
      <c r="BX1060" s="104">
        <f t="shared" si="313"/>
        <v>0</v>
      </c>
      <c r="BY1060" s="104">
        <f t="shared" si="313"/>
        <v>0</v>
      </c>
      <c r="BZ1060" s="104">
        <f t="shared" si="313"/>
        <v>0</v>
      </c>
      <c r="CA1060" s="104">
        <f t="shared" si="313"/>
        <v>0</v>
      </c>
      <c r="CB1060" s="104">
        <f t="shared" si="313"/>
        <v>0</v>
      </c>
    </row>
    <row r="1061" spans="4:36">
      <c r="D1061" s="16" t="s">
        <v>860</v>
      </c>
      <c r="E1061" s="16">
        <v>919.0829</v>
      </c>
      <c r="F1061" s="16">
        <v>918.9902</v>
      </c>
      <c r="G1061" s="16">
        <v>918.9902</v>
      </c>
      <c r="H1061" s="16">
        <v>0</v>
      </c>
      <c r="I1061" s="16">
        <v>0</v>
      </c>
      <c r="J1061" s="16">
        <v>0</v>
      </c>
      <c r="K1061" s="16">
        <v>0</v>
      </c>
      <c r="L1061" s="16">
        <v>0</v>
      </c>
      <c r="M1061" s="16">
        <v>0</v>
      </c>
      <c r="N1061" s="16">
        <v>0.0927</v>
      </c>
      <c r="O1061" s="16">
        <v>0.0927</v>
      </c>
      <c r="P1061" s="16">
        <v>0</v>
      </c>
      <c r="Q1061" s="16">
        <v>0</v>
      </c>
      <c r="R1061" s="16">
        <v>0</v>
      </c>
      <c r="S1061" s="16">
        <v>0</v>
      </c>
      <c r="T1061" s="16">
        <v>0</v>
      </c>
      <c r="U1061" s="16">
        <v>0</v>
      </c>
      <c r="V1061" s="16">
        <v>0</v>
      </c>
      <c r="W1061" s="16">
        <v>0</v>
      </c>
      <c r="X1061" s="16">
        <v>0</v>
      </c>
      <c r="Y1061" s="16">
        <v>0</v>
      </c>
      <c r="Z1061" s="16">
        <v>0</v>
      </c>
      <c r="AE1061" s="103">
        <f t="shared" si="296"/>
        <v>3.61932706027801e-14</v>
      </c>
      <c r="AF1061" s="103">
        <f t="shared" si="297"/>
        <v>0</v>
      </c>
      <c r="AG1061" s="103">
        <f t="shared" si="298"/>
        <v>0</v>
      </c>
      <c r="AH1061" s="103">
        <f t="shared" si="299"/>
        <v>0</v>
      </c>
      <c r="AI1061" s="103">
        <f t="shared" si="300"/>
        <v>0</v>
      </c>
      <c r="AJ1061" s="103">
        <f t="shared" si="301"/>
        <v>0</v>
      </c>
    </row>
    <row r="1062" spans="4:36">
      <c r="D1062" s="16" t="s">
        <v>861</v>
      </c>
      <c r="E1062" s="16">
        <v>0</v>
      </c>
      <c r="F1062" s="16">
        <v>0</v>
      </c>
      <c r="G1062" s="16">
        <v>0</v>
      </c>
      <c r="H1062" s="16">
        <v>0</v>
      </c>
      <c r="I1062" s="16">
        <v>0</v>
      </c>
      <c r="J1062" s="16">
        <v>0</v>
      </c>
      <c r="K1062" s="16">
        <v>0</v>
      </c>
      <c r="L1062" s="16">
        <v>0</v>
      </c>
      <c r="M1062" s="16">
        <v>0</v>
      </c>
      <c r="N1062" s="16">
        <v>0</v>
      </c>
      <c r="O1062" s="16">
        <v>0</v>
      </c>
      <c r="P1062" s="16">
        <v>0</v>
      </c>
      <c r="Q1062" s="16">
        <v>0</v>
      </c>
      <c r="R1062" s="16">
        <v>0</v>
      </c>
      <c r="S1062" s="16">
        <v>0</v>
      </c>
      <c r="T1062" s="16">
        <v>0</v>
      </c>
      <c r="U1062" s="16">
        <v>0</v>
      </c>
      <c r="V1062" s="16">
        <v>0</v>
      </c>
      <c r="W1062" s="16">
        <v>0</v>
      </c>
      <c r="X1062" s="16">
        <v>0</v>
      </c>
      <c r="Y1062" s="16">
        <v>0</v>
      </c>
      <c r="Z1062" s="16">
        <v>0</v>
      </c>
      <c r="AE1062" s="103">
        <f t="shared" si="296"/>
        <v>0</v>
      </c>
      <c r="AF1062" s="103">
        <f t="shared" si="297"/>
        <v>0</v>
      </c>
      <c r="AG1062" s="103">
        <f t="shared" si="298"/>
        <v>0</v>
      </c>
      <c r="AH1062" s="103">
        <f t="shared" si="299"/>
        <v>0</v>
      </c>
      <c r="AI1062" s="103">
        <f t="shared" si="300"/>
        <v>0</v>
      </c>
      <c r="AJ1062" s="103">
        <f t="shared" si="301"/>
        <v>0</v>
      </c>
    </row>
    <row r="1063" spans="4:36">
      <c r="D1063" s="16" t="s">
        <v>862</v>
      </c>
      <c r="E1063" s="16">
        <v>0</v>
      </c>
      <c r="F1063" s="16">
        <v>0</v>
      </c>
      <c r="G1063" s="16">
        <v>0</v>
      </c>
      <c r="H1063" s="16">
        <v>0</v>
      </c>
      <c r="I1063" s="16">
        <v>0</v>
      </c>
      <c r="J1063" s="16">
        <v>0</v>
      </c>
      <c r="K1063" s="16">
        <v>0</v>
      </c>
      <c r="L1063" s="16">
        <v>0</v>
      </c>
      <c r="M1063" s="16">
        <v>0</v>
      </c>
      <c r="N1063" s="16">
        <v>0</v>
      </c>
      <c r="O1063" s="16">
        <v>0</v>
      </c>
      <c r="P1063" s="16">
        <v>0</v>
      </c>
      <c r="Q1063" s="16">
        <v>0</v>
      </c>
      <c r="R1063" s="16">
        <v>0</v>
      </c>
      <c r="S1063" s="16">
        <v>0</v>
      </c>
      <c r="T1063" s="16">
        <v>0</v>
      </c>
      <c r="U1063" s="16">
        <v>0</v>
      </c>
      <c r="V1063" s="16">
        <v>0</v>
      </c>
      <c r="W1063" s="16">
        <v>0</v>
      </c>
      <c r="X1063" s="16">
        <v>0</v>
      </c>
      <c r="Y1063" s="16">
        <v>0</v>
      </c>
      <c r="Z1063" s="16">
        <v>0</v>
      </c>
      <c r="AE1063" s="103">
        <f t="shared" si="296"/>
        <v>0</v>
      </c>
      <c r="AF1063" s="103">
        <f t="shared" si="297"/>
        <v>0</v>
      </c>
      <c r="AG1063" s="103">
        <f t="shared" si="298"/>
        <v>0</v>
      </c>
      <c r="AH1063" s="103">
        <f t="shared" si="299"/>
        <v>0</v>
      </c>
      <c r="AI1063" s="103">
        <f t="shared" si="300"/>
        <v>0</v>
      </c>
      <c r="AJ1063" s="103">
        <f t="shared" si="301"/>
        <v>0</v>
      </c>
    </row>
    <row r="1064" spans="4:36">
      <c r="D1064" s="16" t="s">
        <v>863</v>
      </c>
      <c r="E1064" s="16">
        <v>0</v>
      </c>
      <c r="F1064" s="16">
        <v>0</v>
      </c>
      <c r="G1064" s="16">
        <v>0</v>
      </c>
      <c r="H1064" s="16">
        <v>0</v>
      </c>
      <c r="I1064" s="16">
        <v>0</v>
      </c>
      <c r="J1064" s="16">
        <v>0</v>
      </c>
      <c r="K1064" s="16">
        <v>0</v>
      </c>
      <c r="L1064" s="16">
        <v>0</v>
      </c>
      <c r="M1064" s="16">
        <v>0</v>
      </c>
      <c r="N1064" s="16">
        <v>0</v>
      </c>
      <c r="O1064" s="16">
        <v>0</v>
      </c>
      <c r="P1064" s="16">
        <v>0</v>
      </c>
      <c r="Q1064" s="16">
        <v>0</v>
      </c>
      <c r="R1064" s="16">
        <v>0</v>
      </c>
      <c r="S1064" s="16">
        <v>0</v>
      </c>
      <c r="T1064" s="16">
        <v>0</v>
      </c>
      <c r="U1064" s="16">
        <v>0</v>
      </c>
      <c r="V1064" s="16">
        <v>0</v>
      </c>
      <c r="W1064" s="16">
        <v>0</v>
      </c>
      <c r="X1064" s="16">
        <v>0</v>
      </c>
      <c r="Y1064" s="16">
        <v>0</v>
      </c>
      <c r="Z1064" s="16">
        <v>0</v>
      </c>
      <c r="AE1064" s="103">
        <f t="shared" si="296"/>
        <v>0</v>
      </c>
      <c r="AF1064" s="103">
        <f t="shared" si="297"/>
        <v>0</v>
      </c>
      <c r="AG1064" s="103">
        <f t="shared" si="298"/>
        <v>0</v>
      </c>
      <c r="AH1064" s="103">
        <f t="shared" si="299"/>
        <v>0</v>
      </c>
      <c r="AI1064" s="103">
        <f t="shared" si="300"/>
        <v>0</v>
      </c>
      <c r="AJ1064" s="103">
        <f t="shared" si="301"/>
        <v>0</v>
      </c>
    </row>
    <row r="1065" spans="4:36">
      <c r="D1065" s="16" t="s">
        <v>864</v>
      </c>
      <c r="E1065" s="16">
        <v>21358.4342</v>
      </c>
      <c r="F1065" s="16">
        <v>20217.8375</v>
      </c>
      <c r="G1065" s="16">
        <v>20217.2692</v>
      </c>
      <c r="H1065" s="16">
        <v>0.5683</v>
      </c>
      <c r="I1065" s="16">
        <v>4.1118</v>
      </c>
      <c r="J1065" s="16">
        <v>104.8874</v>
      </c>
      <c r="K1065" s="16">
        <v>67.89</v>
      </c>
      <c r="L1065" s="16">
        <v>7.12029999999999</v>
      </c>
      <c r="M1065" s="16">
        <v>29.8771</v>
      </c>
      <c r="N1065" s="16">
        <v>663.7199</v>
      </c>
      <c r="O1065" s="16">
        <v>663.7199</v>
      </c>
      <c r="P1065" s="16">
        <v>0</v>
      </c>
      <c r="Q1065" s="16">
        <v>62.2735</v>
      </c>
      <c r="R1065" s="16">
        <v>275.0292</v>
      </c>
      <c r="S1065" s="16">
        <v>260.3959</v>
      </c>
      <c r="T1065" s="16">
        <v>0</v>
      </c>
      <c r="U1065" s="16">
        <v>14.6333</v>
      </c>
      <c r="V1065" s="16">
        <v>28.6971</v>
      </c>
      <c r="W1065" s="16">
        <v>27.3327</v>
      </c>
      <c r="X1065" s="16">
        <v>0</v>
      </c>
      <c r="Y1065" s="16">
        <v>1.3644</v>
      </c>
      <c r="Z1065" s="16">
        <v>1.8778</v>
      </c>
      <c r="AE1065" s="103">
        <f t="shared" si="296"/>
        <v>-1.79767312147305e-12</v>
      </c>
      <c r="AF1065" s="103">
        <f t="shared" si="297"/>
        <v>2.63677968348475e-12</v>
      </c>
      <c r="AG1065" s="103">
        <f t="shared" si="298"/>
        <v>0</v>
      </c>
      <c r="AH1065" s="103">
        <f t="shared" si="299"/>
        <v>0</v>
      </c>
      <c r="AI1065" s="103">
        <f t="shared" si="300"/>
        <v>1.95399252334028e-14</v>
      </c>
      <c r="AJ1065" s="103">
        <f t="shared" si="301"/>
        <v>0</v>
      </c>
    </row>
    <row r="1066" spans="3:58">
      <c r="C1066" s="16" t="s">
        <v>865</v>
      </c>
      <c r="D1066" s="16" t="s">
        <v>88</v>
      </c>
      <c r="E1066" s="16">
        <v>1796.4344</v>
      </c>
      <c r="F1066" s="16">
        <v>1669.3237</v>
      </c>
      <c r="G1066" s="16">
        <v>1669.0678</v>
      </c>
      <c r="H1066" s="16">
        <v>0.2559</v>
      </c>
      <c r="I1066" s="16">
        <v>0</v>
      </c>
      <c r="J1066" s="16">
        <v>37.5329</v>
      </c>
      <c r="K1066" s="16">
        <v>17.7543</v>
      </c>
      <c r="L1066" s="16">
        <v>6.27</v>
      </c>
      <c r="M1066" s="16">
        <v>13.5086</v>
      </c>
      <c r="N1066" s="16">
        <v>4.2464</v>
      </c>
      <c r="O1066" s="16">
        <v>4.2464</v>
      </c>
      <c r="P1066" s="16">
        <v>0</v>
      </c>
      <c r="Q1066" s="16">
        <v>53.5245</v>
      </c>
      <c r="R1066" s="16">
        <v>2.2029</v>
      </c>
      <c r="S1066" s="16">
        <v>0.6674</v>
      </c>
      <c r="T1066" s="16">
        <v>0</v>
      </c>
      <c r="U1066" s="16">
        <v>1.5355</v>
      </c>
      <c r="V1066" s="16">
        <v>27.7262</v>
      </c>
      <c r="W1066" s="16">
        <v>26.3618</v>
      </c>
      <c r="X1066" s="16">
        <v>0</v>
      </c>
      <c r="Y1066" s="16">
        <v>1.3644</v>
      </c>
      <c r="Z1066" s="16">
        <v>1.8778</v>
      </c>
      <c r="AE1066" s="103">
        <f t="shared" si="296"/>
        <v>1.84741111297626e-13</v>
      </c>
      <c r="AF1066" s="103">
        <f t="shared" si="297"/>
        <v>-1.16795462190566e-13</v>
      </c>
      <c r="AG1066" s="103">
        <f t="shared" si="298"/>
        <v>0</v>
      </c>
      <c r="AH1066" s="103">
        <f t="shared" si="299"/>
        <v>0</v>
      </c>
      <c r="AI1066" s="103">
        <f t="shared" si="300"/>
        <v>0</v>
      </c>
      <c r="AJ1066" s="103">
        <f t="shared" si="301"/>
        <v>0</v>
      </c>
      <c r="AK1066" s="16">
        <f t="shared" ref="AK1066:BF1066" si="314">E1066-SUM(E1067:E1071)</f>
        <v>0</v>
      </c>
      <c r="AL1066" s="16">
        <f t="shared" si="314"/>
        <v>0</v>
      </c>
      <c r="AM1066" s="16">
        <f t="shared" si="314"/>
        <v>0</v>
      </c>
      <c r="AN1066" s="16">
        <f t="shared" si="314"/>
        <v>0</v>
      </c>
      <c r="AO1066" s="16">
        <f t="shared" si="314"/>
        <v>0</v>
      </c>
      <c r="AP1066" s="16">
        <f t="shared" si="314"/>
        <v>0</v>
      </c>
      <c r="AQ1066" s="16">
        <f t="shared" si="314"/>
        <v>0</v>
      </c>
      <c r="AR1066" s="16">
        <f t="shared" si="314"/>
        <v>0</v>
      </c>
      <c r="AS1066" s="16">
        <f t="shared" si="314"/>
        <v>0</v>
      </c>
      <c r="AT1066" s="16">
        <f t="shared" si="314"/>
        <v>0</v>
      </c>
      <c r="AU1066" s="16">
        <f t="shared" si="314"/>
        <v>0</v>
      </c>
      <c r="AV1066" s="16">
        <f t="shared" si="314"/>
        <v>0</v>
      </c>
      <c r="AW1066" s="16">
        <f t="shared" si="314"/>
        <v>0</v>
      </c>
      <c r="AX1066" s="16">
        <f t="shared" si="314"/>
        <v>0</v>
      </c>
      <c r="AY1066" s="16">
        <f t="shared" si="314"/>
        <v>0</v>
      </c>
      <c r="AZ1066" s="16">
        <f t="shared" si="314"/>
        <v>0</v>
      </c>
      <c r="BA1066" s="16">
        <f t="shared" si="314"/>
        <v>0</v>
      </c>
      <c r="BB1066" s="16">
        <f t="shared" si="314"/>
        <v>0</v>
      </c>
      <c r="BC1066" s="16">
        <f t="shared" si="314"/>
        <v>0</v>
      </c>
      <c r="BD1066" s="16">
        <f t="shared" si="314"/>
        <v>0</v>
      </c>
      <c r="BE1066" s="16">
        <f t="shared" si="314"/>
        <v>0</v>
      </c>
      <c r="BF1066" s="16">
        <f t="shared" si="314"/>
        <v>0</v>
      </c>
    </row>
    <row r="1067" spans="4:36">
      <c r="D1067" s="16" t="s">
        <v>860</v>
      </c>
      <c r="E1067" s="16">
        <v>919.0829</v>
      </c>
      <c r="F1067" s="16">
        <v>918.9902</v>
      </c>
      <c r="G1067" s="16">
        <v>918.9902</v>
      </c>
      <c r="H1067" s="16">
        <v>0</v>
      </c>
      <c r="I1067" s="16">
        <v>0</v>
      </c>
      <c r="J1067" s="16">
        <v>0</v>
      </c>
      <c r="K1067" s="16">
        <v>0</v>
      </c>
      <c r="L1067" s="16">
        <v>0</v>
      </c>
      <c r="M1067" s="16">
        <v>0</v>
      </c>
      <c r="N1067" s="16">
        <v>0.0927</v>
      </c>
      <c r="O1067" s="16">
        <v>0.0927</v>
      </c>
      <c r="P1067" s="16">
        <v>0</v>
      </c>
      <c r="Q1067" s="16">
        <v>0</v>
      </c>
      <c r="R1067" s="16">
        <v>0</v>
      </c>
      <c r="S1067" s="16">
        <v>0</v>
      </c>
      <c r="T1067" s="16">
        <v>0</v>
      </c>
      <c r="U1067" s="16">
        <v>0</v>
      </c>
      <c r="V1067" s="16">
        <v>0</v>
      </c>
      <c r="W1067" s="16">
        <v>0</v>
      </c>
      <c r="X1067" s="16">
        <v>0</v>
      </c>
      <c r="Y1067" s="16">
        <v>0</v>
      </c>
      <c r="Z1067" s="16">
        <v>0</v>
      </c>
      <c r="AE1067" s="103">
        <f t="shared" si="296"/>
        <v>3.61932706027801e-14</v>
      </c>
      <c r="AF1067" s="103">
        <f t="shared" si="297"/>
        <v>0</v>
      </c>
      <c r="AG1067" s="103">
        <f t="shared" si="298"/>
        <v>0</v>
      </c>
      <c r="AH1067" s="103">
        <f t="shared" si="299"/>
        <v>0</v>
      </c>
      <c r="AI1067" s="103">
        <f t="shared" si="300"/>
        <v>0</v>
      </c>
      <c r="AJ1067" s="103">
        <f t="shared" si="301"/>
        <v>0</v>
      </c>
    </row>
    <row r="1068" spans="4:36">
      <c r="D1068" s="16" t="s">
        <v>861</v>
      </c>
      <c r="E1068" s="16">
        <v>0</v>
      </c>
      <c r="F1068" s="16">
        <v>0</v>
      </c>
      <c r="G1068" s="16">
        <v>0</v>
      </c>
      <c r="H1068" s="16">
        <v>0</v>
      </c>
      <c r="I1068" s="16">
        <v>0</v>
      </c>
      <c r="J1068" s="16">
        <v>0</v>
      </c>
      <c r="K1068" s="16">
        <v>0</v>
      </c>
      <c r="L1068" s="16">
        <v>0</v>
      </c>
      <c r="M1068" s="16">
        <v>0</v>
      </c>
      <c r="N1068" s="16">
        <v>0</v>
      </c>
      <c r="O1068" s="16">
        <v>0</v>
      </c>
      <c r="P1068" s="16">
        <v>0</v>
      </c>
      <c r="Q1068" s="16">
        <v>0</v>
      </c>
      <c r="R1068" s="16">
        <v>0</v>
      </c>
      <c r="S1068" s="16">
        <v>0</v>
      </c>
      <c r="T1068" s="16">
        <v>0</v>
      </c>
      <c r="U1068" s="16">
        <v>0</v>
      </c>
      <c r="V1068" s="16">
        <v>0</v>
      </c>
      <c r="W1068" s="16">
        <v>0</v>
      </c>
      <c r="X1068" s="16">
        <v>0</v>
      </c>
      <c r="Y1068" s="16">
        <v>0</v>
      </c>
      <c r="Z1068" s="16">
        <v>0</v>
      </c>
      <c r="AE1068" s="103">
        <f t="shared" si="296"/>
        <v>0</v>
      </c>
      <c r="AF1068" s="103">
        <f t="shared" si="297"/>
        <v>0</v>
      </c>
      <c r="AG1068" s="103">
        <f t="shared" si="298"/>
        <v>0</v>
      </c>
      <c r="AH1068" s="103">
        <f t="shared" si="299"/>
        <v>0</v>
      </c>
      <c r="AI1068" s="103">
        <f t="shared" si="300"/>
        <v>0</v>
      </c>
      <c r="AJ1068" s="103">
        <f t="shared" si="301"/>
        <v>0</v>
      </c>
    </row>
    <row r="1069" spans="4:36">
      <c r="D1069" s="16" t="s">
        <v>862</v>
      </c>
      <c r="E1069" s="16">
        <v>0</v>
      </c>
      <c r="F1069" s="16">
        <v>0</v>
      </c>
      <c r="G1069" s="16">
        <v>0</v>
      </c>
      <c r="H1069" s="16">
        <v>0</v>
      </c>
      <c r="I1069" s="16">
        <v>0</v>
      </c>
      <c r="J1069" s="16">
        <v>0</v>
      </c>
      <c r="K1069" s="16">
        <v>0</v>
      </c>
      <c r="L1069" s="16">
        <v>0</v>
      </c>
      <c r="M1069" s="16">
        <v>0</v>
      </c>
      <c r="N1069" s="16">
        <v>0</v>
      </c>
      <c r="O1069" s="16">
        <v>0</v>
      </c>
      <c r="P1069" s="16">
        <v>0</v>
      </c>
      <c r="Q1069" s="16">
        <v>0</v>
      </c>
      <c r="R1069" s="16">
        <v>0</v>
      </c>
      <c r="S1069" s="16">
        <v>0</v>
      </c>
      <c r="T1069" s="16">
        <v>0</v>
      </c>
      <c r="U1069" s="16">
        <v>0</v>
      </c>
      <c r="V1069" s="16">
        <v>0</v>
      </c>
      <c r="W1069" s="16">
        <v>0</v>
      </c>
      <c r="X1069" s="16">
        <v>0</v>
      </c>
      <c r="Y1069" s="16">
        <v>0</v>
      </c>
      <c r="Z1069" s="16">
        <v>0</v>
      </c>
      <c r="AE1069" s="103">
        <f t="shared" ref="AE1069:AE1132" si="315">E1069-F1069-I1069-J1069-N1069-R1069-V1069-Z1069-Q1069</f>
        <v>0</v>
      </c>
      <c r="AF1069" s="103">
        <f t="shared" ref="AF1069:AF1132" si="316">F1069-G1069-H1069</f>
        <v>0</v>
      </c>
      <c r="AG1069" s="103">
        <f t="shared" ref="AG1069:AG1132" si="317">J1069-K1069-L1069-M1069</f>
        <v>0</v>
      </c>
      <c r="AH1069" s="103">
        <f t="shared" ref="AH1069:AH1132" si="318">N1069-O1069-P1069</f>
        <v>0</v>
      </c>
      <c r="AI1069" s="103">
        <f t="shared" ref="AI1069:AI1132" si="319">R1069-S1069-T1069-U1069</f>
        <v>0</v>
      </c>
      <c r="AJ1069" s="103">
        <f t="shared" ref="AJ1069:AJ1132" si="320">V1069-W1069-X1069-Y1069</f>
        <v>0</v>
      </c>
    </row>
    <row r="1070" spans="4:36">
      <c r="D1070" s="16" t="s">
        <v>863</v>
      </c>
      <c r="E1070" s="16">
        <v>0</v>
      </c>
      <c r="F1070" s="16">
        <v>0</v>
      </c>
      <c r="G1070" s="16">
        <v>0</v>
      </c>
      <c r="H1070" s="16">
        <v>0</v>
      </c>
      <c r="I1070" s="16">
        <v>0</v>
      </c>
      <c r="J1070" s="16">
        <v>0</v>
      </c>
      <c r="K1070" s="16">
        <v>0</v>
      </c>
      <c r="L1070" s="16">
        <v>0</v>
      </c>
      <c r="M1070" s="16">
        <v>0</v>
      </c>
      <c r="N1070" s="16">
        <v>0</v>
      </c>
      <c r="O1070" s="16">
        <v>0</v>
      </c>
      <c r="P1070" s="16">
        <v>0</v>
      </c>
      <c r="Q1070" s="16">
        <v>0</v>
      </c>
      <c r="R1070" s="16">
        <v>0</v>
      </c>
      <c r="S1070" s="16">
        <v>0</v>
      </c>
      <c r="T1070" s="16">
        <v>0</v>
      </c>
      <c r="U1070" s="16">
        <v>0</v>
      </c>
      <c r="V1070" s="16">
        <v>0</v>
      </c>
      <c r="W1070" s="16">
        <v>0</v>
      </c>
      <c r="X1070" s="16">
        <v>0</v>
      </c>
      <c r="Y1070" s="16">
        <v>0</v>
      </c>
      <c r="Z1070" s="16">
        <v>0</v>
      </c>
      <c r="AE1070" s="103">
        <f t="shared" si="315"/>
        <v>0</v>
      </c>
      <c r="AF1070" s="103">
        <f t="shared" si="316"/>
        <v>0</v>
      </c>
      <c r="AG1070" s="103">
        <f t="shared" si="317"/>
        <v>0</v>
      </c>
      <c r="AH1070" s="103">
        <f t="shared" si="318"/>
        <v>0</v>
      </c>
      <c r="AI1070" s="103">
        <f t="shared" si="319"/>
        <v>0</v>
      </c>
      <c r="AJ1070" s="103">
        <f t="shared" si="320"/>
        <v>0</v>
      </c>
    </row>
    <row r="1071" spans="4:36">
      <c r="D1071" s="16" t="s">
        <v>864</v>
      </c>
      <c r="E1071" s="16">
        <v>877.3515</v>
      </c>
      <c r="F1071" s="16">
        <v>750.3335</v>
      </c>
      <c r="G1071" s="16">
        <v>750.0776</v>
      </c>
      <c r="H1071" s="16">
        <v>0.2559</v>
      </c>
      <c r="I1071" s="16">
        <v>0</v>
      </c>
      <c r="J1071" s="16">
        <v>37.5329</v>
      </c>
      <c r="K1071" s="16">
        <v>17.7543</v>
      </c>
      <c r="L1071" s="16">
        <v>6.27</v>
      </c>
      <c r="M1071" s="16">
        <v>13.5086</v>
      </c>
      <c r="N1071" s="16">
        <v>4.1537</v>
      </c>
      <c r="O1071" s="16">
        <v>4.1537</v>
      </c>
      <c r="P1071" s="16">
        <v>0</v>
      </c>
      <c r="Q1071" s="16">
        <v>53.5245</v>
      </c>
      <c r="R1071" s="16">
        <v>2.2029</v>
      </c>
      <c r="S1071" s="16">
        <v>0.6674</v>
      </c>
      <c r="T1071" s="16">
        <v>0</v>
      </c>
      <c r="U1071" s="16">
        <v>1.5355</v>
      </c>
      <c r="V1071" s="16">
        <v>27.7262</v>
      </c>
      <c r="W1071" s="16">
        <v>26.3618</v>
      </c>
      <c r="X1071" s="16">
        <v>0</v>
      </c>
      <c r="Y1071" s="16">
        <v>1.3644</v>
      </c>
      <c r="Z1071" s="16">
        <v>1.8778</v>
      </c>
      <c r="AE1071" s="103">
        <f t="shared" si="315"/>
        <v>0</v>
      </c>
      <c r="AF1071" s="103">
        <f t="shared" si="316"/>
        <v>-3.10862446895044e-15</v>
      </c>
      <c r="AG1071" s="103">
        <f t="shared" si="317"/>
        <v>0</v>
      </c>
      <c r="AH1071" s="103">
        <f t="shared" si="318"/>
        <v>0</v>
      </c>
      <c r="AI1071" s="103">
        <f t="shared" si="319"/>
        <v>0</v>
      </c>
      <c r="AJ1071" s="103">
        <f t="shared" si="320"/>
        <v>0</v>
      </c>
    </row>
    <row r="1072" spans="3:58">
      <c r="C1072" s="16" t="s">
        <v>866</v>
      </c>
      <c r="D1072" s="16" t="s">
        <v>88</v>
      </c>
      <c r="E1072" s="16">
        <v>1094.1177</v>
      </c>
      <c r="F1072" s="16">
        <v>575.0955</v>
      </c>
      <c r="G1072" s="16">
        <v>575.0955</v>
      </c>
      <c r="H1072" s="16">
        <v>0</v>
      </c>
      <c r="I1072" s="16">
        <v>2.8304</v>
      </c>
      <c r="J1072" s="16">
        <v>0</v>
      </c>
      <c r="K1072" s="16">
        <v>0</v>
      </c>
      <c r="L1072" s="16">
        <v>0</v>
      </c>
      <c r="M1072" s="16">
        <v>0</v>
      </c>
      <c r="N1072" s="16">
        <v>515.7347</v>
      </c>
      <c r="O1072" s="16">
        <v>515.7347</v>
      </c>
      <c r="P1072" s="16">
        <v>0</v>
      </c>
      <c r="Q1072" s="16">
        <v>0.1354</v>
      </c>
      <c r="R1072" s="16">
        <v>0.3217</v>
      </c>
      <c r="S1072" s="16">
        <v>0.3217</v>
      </c>
      <c r="T1072" s="16">
        <v>0</v>
      </c>
      <c r="U1072" s="16">
        <v>0</v>
      </c>
      <c r="V1072" s="16">
        <v>0</v>
      </c>
      <c r="W1072" s="16">
        <v>0</v>
      </c>
      <c r="X1072" s="16">
        <v>0</v>
      </c>
      <c r="Y1072" s="16">
        <v>0</v>
      </c>
      <c r="Z1072" s="16">
        <v>0</v>
      </c>
      <c r="AE1072" s="103">
        <f t="shared" si="315"/>
        <v>-3.14470671725076e-14</v>
      </c>
      <c r="AF1072" s="103">
        <f t="shared" si="316"/>
        <v>0</v>
      </c>
      <c r="AG1072" s="103">
        <f t="shared" si="317"/>
        <v>0</v>
      </c>
      <c r="AH1072" s="103">
        <f t="shared" si="318"/>
        <v>0</v>
      </c>
      <c r="AI1072" s="103">
        <f t="shared" si="319"/>
        <v>0</v>
      </c>
      <c r="AJ1072" s="103">
        <f t="shared" si="320"/>
        <v>0</v>
      </c>
      <c r="AK1072" s="16">
        <f t="shared" ref="AK1072:BF1072" si="321">E1072-SUM(E1073:E1077)</f>
        <v>0</v>
      </c>
      <c r="AL1072" s="16">
        <f t="shared" si="321"/>
        <v>0</v>
      </c>
      <c r="AM1072" s="16">
        <f t="shared" si="321"/>
        <v>0</v>
      </c>
      <c r="AN1072" s="16">
        <f t="shared" si="321"/>
        <v>0</v>
      </c>
      <c r="AO1072" s="16">
        <f t="shared" si="321"/>
        <v>0</v>
      </c>
      <c r="AP1072" s="16">
        <f t="shared" si="321"/>
        <v>0</v>
      </c>
      <c r="AQ1072" s="16">
        <f t="shared" si="321"/>
        <v>0</v>
      </c>
      <c r="AR1072" s="16">
        <f t="shared" si="321"/>
        <v>0</v>
      </c>
      <c r="AS1072" s="16">
        <f t="shared" si="321"/>
        <v>0</v>
      </c>
      <c r="AT1072" s="16">
        <f t="shared" si="321"/>
        <v>0</v>
      </c>
      <c r="AU1072" s="16">
        <f t="shared" si="321"/>
        <v>0</v>
      </c>
      <c r="AV1072" s="16">
        <f t="shared" si="321"/>
        <v>0</v>
      </c>
      <c r="AW1072" s="16">
        <f t="shared" si="321"/>
        <v>0</v>
      </c>
      <c r="AX1072" s="16">
        <f t="shared" si="321"/>
        <v>0</v>
      </c>
      <c r="AY1072" s="16">
        <f t="shared" si="321"/>
        <v>0</v>
      </c>
      <c r="AZ1072" s="16">
        <f t="shared" si="321"/>
        <v>0</v>
      </c>
      <c r="BA1072" s="16">
        <f t="shared" si="321"/>
        <v>0</v>
      </c>
      <c r="BB1072" s="16">
        <f t="shared" si="321"/>
        <v>0</v>
      </c>
      <c r="BC1072" s="16">
        <f t="shared" si="321"/>
        <v>0</v>
      </c>
      <c r="BD1072" s="16">
        <f t="shared" si="321"/>
        <v>0</v>
      </c>
      <c r="BE1072" s="16">
        <f t="shared" si="321"/>
        <v>0</v>
      </c>
      <c r="BF1072" s="16">
        <f t="shared" si="321"/>
        <v>0</v>
      </c>
    </row>
    <row r="1073" spans="4:36">
      <c r="D1073" s="16" t="s">
        <v>860</v>
      </c>
      <c r="E1073" s="16">
        <v>0</v>
      </c>
      <c r="F1073" s="16">
        <v>0</v>
      </c>
      <c r="G1073" s="16">
        <v>0</v>
      </c>
      <c r="H1073" s="16">
        <v>0</v>
      </c>
      <c r="I1073" s="16">
        <v>0</v>
      </c>
      <c r="J1073" s="16">
        <v>0</v>
      </c>
      <c r="K1073" s="16">
        <v>0</v>
      </c>
      <c r="L1073" s="16">
        <v>0</v>
      </c>
      <c r="M1073" s="16">
        <v>0</v>
      </c>
      <c r="N1073" s="16">
        <v>0</v>
      </c>
      <c r="O1073" s="16">
        <v>0</v>
      </c>
      <c r="P1073" s="16">
        <v>0</v>
      </c>
      <c r="Q1073" s="16">
        <v>0</v>
      </c>
      <c r="R1073" s="16">
        <v>0</v>
      </c>
      <c r="S1073" s="16">
        <v>0</v>
      </c>
      <c r="T1073" s="16">
        <v>0</v>
      </c>
      <c r="U1073" s="16">
        <v>0</v>
      </c>
      <c r="V1073" s="16">
        <v>0</v>
      </c>
      <c r="W1073" s="16">
        <v>0</v>
      </c>
      <c r="X1073" s="16">
        <v>0</v>
      </c>
      <c r="Y1073" s="16">
        <v>0</v>
      </c>
      <c r="Z1073" s="16">
        <v>0</v>
      </c>
      <c r="AE1073" s="103">
        <f t="shared" si="315"/>
        <v>0</v>
      </c>
      <c r="AF1073" s="103">
        <f t="shared" si="316"/>
        <v>0</v>
      </c>
      <c r="AG1073" s="103">
        <f t="shared" si="317"/>
        <v>0</v>
      </c>
      <c r="AH1073" s="103">
        <f t="shared" si="318"/>
        <v>0</v>
      </c>
      <c r="AI1073" s="103">
        <f t="shared" si="319"/>
        <v>0</v>
      </c>
      <c r="AJ1073" s="103">
        <f t="shared" si="320"/>
        <v>0</v>
      </c>
    </row>
    <row r="1074" spans="4:36">
      <c r="D1074" s="16" t="s">
        <v>861</v>
      </c>
      <c r="E1074" s="16">
        <v>0</v>
      </c>
      <c r="F1074" s="16">
        <v>0</v>
      </c>
      <c r="G1074" s="16">
        <v>0</v>
      </c>
      <c r="H1074" s="16">
        <v>0</v>
      </c>
      <c r="I1074" s="16">
        <v>0</v>
      </c>
      <c r="J1074" s="16">
        <v>0</v>
      </c>
      <c r="K1074" s="16">
        <v>0</v>
      </c>
      <c r="L1074" s="16">
        <v>0</v>
      </c>
      <c r="M1074" s="16">
        <v>0</v>
      </c>
      <c r="N1074" s="16">
        <v>0</v>
      </c>
      <c r="O1074" s="16">
        <v>0</v>
      </c>
      <c r="P1074" s="16">
        <v>0</v>
      </c>
      <c r="Q1074" s="16">
        <v>0</v>
      </c>
      <c r="R1074" s="16">
        <v>0</v>
      </c>
      <c r="S1074" s="16">
        <v>0</v>
      </c>
      <c r="T1074" s="16">
        <v>0</v>
      </c>
      <c r="U1074" s="16">
        <v>0</v>
      </c>
      <c r="V1074" s="16">
        <v>0</v>
      </c>
      <c r="W1074" s="16">
        <v>0</v>
      </c>
      <c r="X1074" s="16">
        <v>0</v>
      </c>
      <c r="Y1074" s="16">
        <v>0</v>
      </c>
      <c r="Z1074" s="16">
        <v>0</v>
      </c>
      <c r="AE1074" s="103">
        <f t="shared" si="315"/>
        <v>0</v>
      </c>
      <c r="AF1074" s="103">
        <f t="shared" si="316"/>
        <v>0</v>
      </c>
      <c r="AG1074" s="103">
        <f t="shared" si="317"/>
        <v>0</v>
      </c>
      <c r="AH1074" s="103">
        <f t="shared" si="318"/>
        <v>0</v>
      </c>
      <c r="AI1074" s="103">
        <f t="shared" si="319"/>
        <v>0</v>
      </c>
      <c r="AJ1074" s="103">
        <f t="shared" si="320"/>
        <v>0</v>
      </c>
    </row>
    <row r="1075" spans="4:36">
      <c r="D1075" s="16" t="s">
        <v>862</v>
      </c>
      <c r="E1075" s="16">
        <v>0</v>
      </c>
      <c r="F1075" s="16">
        <v>0</v>
      </c>
      <c r="G1075" s="16">
        <v>0</v>
      </c>
      <c r="H1075" s="16">
        <v>0</v>
      </c>
      <c r="I1075" s="16">
        <v>0</v>
      </c>
      <c r="J1075" s="16">
        <v>0</v>
      </c>
      <c r="K1075" s="16">
        <v>0</v>
      </c>
      <c r="L1075" s="16">
        <v>0</v>
      </c>
      <c r="M1075" s="16">
        <v>0</v>
      </c>
      <c r="N1075" s="16">
        <v>0</v>
      </c>
      <c r="O1075" s="16">
        <v>0</v>
      </c>
      <c r="P1075" s="16">
        <v>0</v>
      </c>
      <c r="Q1075" s="16">
        <v>0</v>
      </c>
      <c r="R1075" s="16">
        <v>0</v>
      </c>
      <c r="S1075" s="16">
        <v>0</v>
      </c>
      <c r="T1075" s="16">
        <v>0</v>
      </c>
      <c r="U1075" s="16">
        <v>0</v>
      </c>
      <c r="V1075" s="16">
        <v>0</v>
      </c>
      <c r="W1075" s="16">
        <v>0</v>
      </c>
      <c r="X1075" s="16">
        <v>0</v>
      </c>
      <c r="Y1075" s="16">
        <v>0</v>
      </c>
      <c r="Z1075" s="16">
        <v>0</v>
      </c>
      <c r="AE1075" s="103">
        <f t="shared" si="315"/>
        <v>0</v>
      </c>
      <c r="AF1075" s="103">
        <f t="shared" si="316"/>
        <v>0</v>
      </c>
      <c r="AG1075" s="103">
        <f t="shared" si="317"/>
        <v>0</v>
      </c>
      <c r="AH1075" s="103">
        <f t="shared" si="318"/>
        <v>0</v>
      </c>
      <c r="AI1075" s="103">
        <f t="shared" si="319"/>
        <v>0</v>
      </c>
      <c r="AJ1075" s="103">
        <f t="shared" si="320"/>
        <v>0</v>
      </c>
    </row>
    <row r="1076" spans="4:36">
      <c r="D1076" s="16" t="s">
        <v>863</v>
      </c>
      <c r="E1076" s="16">
        <v>0</v>
      </c>
      <c r="F1076" s="16">
        <v>0</v>
      </c>
      <c r="G1076" s="16">
        <v>0</v>
      </c>
      <c r="H1076" s="16">
        <v>0</v>
      </c>
      <c r="I1076" s="16">
        <v>0</v>
      </c>
      <c r="J1076" s="16">
        <v>0</v>
      </c>
      <c r="K1076" s="16">
        <v>0</v>
      </c>
      <c r="L1076" s="16">
        <v>0</v>
      </c>
      <c r="M1076" s="16">
        <v>0</v>
      </c>
      <c r="N1076" s="16">
        <v>0</v>
      </c>
      <c r="O1076" s="16">
        <v>0</v>
      </c>
      <c r="P1076" s="16">
        <v>0</v>
      </c>
      <c r="Q1076" s="16">
        <v>0</v>
      </c>
      <c r="R1076" s="16">
        <v>0</v>
      </c>
      <c r="S1076" s="16">
        <v>0</v>
      </c>
      <c r="T1076" s="16">
        <v>0</v>
      </c>
      <c r="U1076" s="16">
        <v>0</v>
      </c>
      <c r="V1076" s="16">
        <v>0</v>
      </c>
      <c r="W1076" s="16">
        <v>0</v>
      </c>
      <c r="X1076" s="16">
        <v>0</v>
      </c>
      <c r="Y1076" s="16">
        <v>0</v>
      </c>
      <c r="Z1076" s="16">
        <v>0</v>
      </c>
      <c r="AE1076" s="103">
        <f t="shared" si="315"/>
        <v>0</v>
      </c>
      <c r="AF1076" s="103">
        <f t="shared" si="316"/>
        <v>0</v>
      </c>
      <c r="AG1076" s="103">
        <f t="shared" si="317"/>
        <v>0</v>
      </c>
      <c r="AH1076" s="103">
        <f t="shared" si="318"/>
        <v>0</v>
      </c>
      <c r="AI1076" s="103">
        <f t="shared" si="319"/>
        <v>0</v>
      </c>
      <c r="AJ1076" s="103">
        <f t="shared" si="320"/>
        <v>0</v>
      </c>
    </row>
    <row r="1077" spans="4:36">
      <c r="D1077" s="16" t="s">
        <v>864</v>
      </c>
      <c r="E1077" s="16">
        <v>1094.1177</v>
      </c>
      <c r="F1077" s="16">
        <v>575.0955</v>
      </c>
      <c r="G1077" s="16">
        <v>575.0955</v>
      </c>
      <c r="H1077" s="16">
        <v>0</v>
      </c>
      <c r="I1077" s="16">
        <v>2.8304</v>
      </c>
      <c r="J1077" s="16">
        <v>0</v>
      </c>
      <c r="K1077" s="16">
        <v>0</v>
      </c>
      <c r="L1077" s="16">
        <v>0</v>
      </c>
      <c r="M1077" s="16">
        <v>0</v>
      </c>
      <c r="N1077" s="16">
        <v>515.7347</v>
      </c>
      <c r="O1077" s="16">
        <v>515.7347</v>
      </c>
      <c r="P1077" s="16">
        <v>0</v>
      </c>
      <c r="Q1077" s="16">
        <v>0.1354</v>
      </c>
      <c r="R1077" s="16">
        <v>0.3217</v>
      </c>
      <c r="S1077" s="16">
        <v>0.3217</v>
      </c>
      <c r="T1077" s="16">
        <v>0</v>
      </c>
      <c r="U1077" s="16">
        <v>0</v>
      </c>
      <c r="V1077" s="16">
        <v>0</v>
      </c>
      <c r="W1077" s="16">
        <v>0</v>
      </c>
      <c r="X1077" s="16">
        <v>0</v>
      </c>
      <c r="Y1077" s="16">
        <v>0</v>
      </c>
      <c r="Z1077" s="16">
        <v>0</v>
      </c>
      <c r="AE1077" s="103">
        <f t="shared" si="315"/>
        <v>-3.14470671725076e-14</v>
      </c>
      <c r="AF1077" s="103">
        <f t="shared" si="316"/>
        <v>0</v>
      </c>
      <c r="AG1077" s="103">
        <f t="shared" si="317"/>
        <v>0</v>
      </c>
      <c r="AH1077" s="103">
        <f t="shared" si="318"/>
        <v>0</v>
      </c>
      <c r="AI1077" s="103">
        <f t="shared" si="319"/>
        <v>0</v>
      </c>
      <c r="AJ1077" s="103">
        <f t="shared" si="320"/>
        <v>0</v>
      </c>
    </row>
    <row r="1078" spans="3:58">
      <c r="C1078" s="16" t="s">
        <v>867</v>
      </c>
      <c r="D1078" s="16" t="s">
        <v>88</v>
      </c>
      <c r="E1078" s="16">
        <v>19386.965</v>
      </c>
      <c r="F1078" s="16">
        <v>18892.4085</v>
      </c>
      <c r="G1078" s="16">
        <v>18892.0961</v>
      </c>
      <c r="H1078" s="16">
        <v>0.3124</v>
      </c>
      <c r="I1078" s="16">
        <v>1.2814</v>
      </c>
      <c r="J1078" s="16">
        <v>67.3545</v>
      </c>
      <c r="K1078" s="16">
        <v>50.1357</v>
      </c>
      <c r="L1078" s="16">
        <v>0.850299999999997</v>
      </c>
      <c r="M1078" s="16">
        <v>16.3685</v>
      </c>
      <c r="N1078" s="16">
        <v>143.8315</v>
      </c>
      <c r="O1078" s="16">
        <v>143.8315</v>
      </c>
      <c r="P1078" s="16">
        <v>0</v>
      </c>
      <c r="Q1078" s="16">
        <v>8.6136</v>
      </c>
      <c r="R1078" s="16">
        <v>272.5046</v>
      </c>
      <c r="S1078" s="16">
        <v>259.4068</v>
      </c>
      <c r="T1078" s="16">
        <v>0</v>
      </c>
      <c r="U1078" s="16">
        <v>13.0978</v>
      </c>
      <c r="V1078" s="16">
        <v>0.9709</v>
      </c>
      <c r="W1078" s="16">
        <v>0.9709</v>
      </c>
      <c r="X1078" s="16">
        <v>0</v>
      </c>
      <c r="Y1078" s="16">
        <v>0</v>
      </c>
      <c r="Z1078" s="16">
        <v>0</v>
      </c>
      <c r="AE1078" s="103">
        <f t="shared" si="315"/>
        <v>-1.20259358027397e-12</v>
      </c>
      <c r="AF1078" s="103">
        <f t="shared" si="316"/>
        <v>2.52620147023208e-12</v>
      </c>
      <c r="AG1078" s="103">
        <f t="shared" si="317"/>
        <v>0</v>
      </c>
      <c r="AH1078" s="103">
        <f t="shared" si="318"/>
        <v>0</v>
      </c>
      <c r="AI1078" s="103">
        <f t="shared" si="319"/>
        <v>0</v>
      </c>
      <c r="AJ1078" s="103">
        <f t="shared" si="320"/>
        <v>0</v>
      </c>
      <c r="AK1078" s="16">
        <f t="shared" ref="AK1078:BF1078" si="322">E1078-SUM(E1079:E1083)</f>
        <v>0</v>
      </c>
      <c r="AL1078" s="16">
        <f t="shared" si="322"/>
        <v>0</v>
      </c>
      <c r="AM1078" s="16">
        <f t="shared" si="322"/>
        <v>0</v>
      </c>
      <c r="AN1078" s="16">
        <f t="shared" si="322"/>
        <v>0</v>
      </c>
      <c r="AO1078" s="16">
        <f t="shared" si="322"/>
        <v>0</v>
      </c>
      <c r="AP1078" s="16">
        <f t="shared" si="322"/>
        <v>0</v>
      </c>
      <c r="AQ1078" s="16">
        <f t="shared" si="322"/>
        <v>0</v>
      </c>
      <c r="AR1078" s="16">
        <f t="shared" si="322"/>
        <v>0</v>
      </c>
      <c r="AS1078" s="16">
        <f t="shared" si="322"/>
        <v>0</v>
      </c>
      <c r="AT1078" s="16">
        <f t="shared" si="322"/>
        <v>0</v>
      </c>
      <c r="AU1078" s="16">
        <f t="shared" si="322"/>
        <v>0</v>
      </c>
      <c r="AV1078" s="16">
        <f t="shared" si="322"/>
        <v>0</v>
      </c>
      <c r="AW1078" s="16">
        <f t="shared" si="322"/>
        <v>0</v>
      </c>
      <c r="AX1078" s="16">
        <f t="shared" si="322"/>
        <v>0</v>
      </c>
      <c r="AY1078" s="16">
        <f t="shared" si="322"/>
        <v>0</v>
      </c>
      <c r="AZ1078" s="16">
        <f t="shared" si="322"/>
        <v>0</v>
      </c>
      <c r="BA1078" s="16">
        <f t="shared" si="322"/>
        <v>0</v>
      </c>
      <c r="BB1078" s="16">
        <f t="shared" si="322"/>
        <v>0</v>
      </c>
      <c r="BC1078" s="16">
        <f t="shared" si="322"/>
        <v>0</v>
      </c>
      <c r="BD1078" s="16">
        <f t="shared" si="322"/>
        <v>0</v>
      </c>
      <c r="BE1078" s="16">
        <f t="shared" si="322"/>
        <v>0</v>
      </c>
      <c r="BF1078" s="16">
        <f t="shared" si="322"/>
        <v>0</v>
      </c>
    </row>
    <row r="1079" spans="4:36">
      <c r="D1079" s="16" t="s">
        <v>860</v>
      </c>
      <c r="E1079" s="16">
        <v>0</v>
      </c>
      <c r="F1079" s="16">
        <v>0</v>
      </c>
      <c r="G1079" s="16">
        <v>0</v>
      </c>
      <c r="H1079" s="16">
        <v>0</v>
      </c>
      <c r="I1079" s="16">
        <v>0</v>
      </c>
      <c r="J1079" s="16">
        <v>0</v>
      </c>
      <c r="K1079" s="16">
        <v>0</v>
      </c>
      <c r="L1079" s="16">
        <v>0</v>
      </c>
      <c r="M1079" s="16">
        <v>0</v>
      </c>
      <c r="N1079" s="16">
        <v>0</v>
      </c>
      <c r="O1079" s="16">
        <v>0</v>
      </c>
      <c r="P1079" s="16">
        <v>0</v>
      </c>
      <c r="Q1079" s="16">
        <v>0</v>
      </c>
      <c r="R1079" s="16">
        <v>0</v>
      </c>
      <c r="S1079" s="16">
        <v>0</v>
      </c>
      <c r="T1079" s="16">
        <v>0</v>
      </c>
      <c r="U1079" s="16">
        <v>0</v>
      </c>
      <c r="V1079" s="16">
        <v>0</v>
      </c>
      <c r="W1079" s="16">
        <v>0</v>
      </c>
      <c r="X1079" s="16">
        <v>0</v>
      </c>
      <c r="Y1079" s="16">
        <v>0</v>
      </c>
      <c r="Z1079" s="16">
        <v>0</v>
      </c>
      <c r="AE1079" s="103">
        <f t="shared" si="315"/>
        <v>0</v>
      </c>
      <c r="AF1079" s="103">
        <f t="shared" si="316"/>
        <v>0</v>
      </c>
      <c r="AG1079" s="103">
        <f t="shared" si="317"/>
        <v>0</v>
      </c>
      <c r="AH1079" s="103">
        <f t="shared" si="318"/>
        <v>0</v>
      </c>
      <c r="AI1079" s="103">
        <f t="shared" si="319"/>
        <v>0</v>
      </c>
      <c r="AJ1079" s="103">
        <f t="shared" si="320"/>
        <v>0</v>
      </c>
    </row>
    <row r="1080" spans="4:36">
      <c r="D1080" s="16" t="s">
        <v>861</v>
      </c>
      <c r="E1080" s="16">
        <v>0</v>
      </c>
      <c r="F1080" s="16">
        <v>0</v>
      </c>
      <c r="G1080" s="16">
        <v>0</v>
      </c>
      <c r="H1080" s="16">
        <v>0</v>
      </c>
      <c r="I1080" s="16">
        <v>0</v>
      </c>
      <c r="J1080" s="16">
        <v>0</v>
      </c>
      <c r="K1080" s="16">
        <v>0</v>
      </c>
      <c r="L1080" s="16">
        <v>0</v>
      </c>
      <c r="M1080" s="16">
        <v>0</v>
      </c>
      <c r="N1080" s="16">
        <v>0</v>
      </c>
      <c r="O1080" s="16">
        <v>0</v>
      </c>
      <c r="P1080" s="16">
        <v>0</v>
      </c>
      <c r="Q1080" s="16">
        <v>0</v>
      </c>
      <c r="R1080" s="16">
        <v>0</v>
      </c>
      <c r="S1080" s="16">
        <v>0</v>
      </c>
      <c r="T1080" s="16">
        <v>0</v>
      </c>
      <c r="U1080" s="16">
        <v>0</v>
      </c>
      <c r="V1080" s="16">
        <v>0</v>
      </c>
      <c r="W1080" s="16">
        <v>0</v>
      </c>
      <c r="X1080" s="16">
        <v>0</v>
      </c>
      <c r="Y1080" s="16">
        <v>0</v>
      </c>
      <c r="Z1080" s="16">
        <v>0</v>
      </c>
      <c r="AE1080" s="103">
        <f t="shared" si="315"/>
        <v>0</v>
      </c>
      <c r="AF1080" s="103">
        <f t="shared" si="316"/>
        <v>0</v>
      </c>
      <c r="AG1080" s="103">
        <f t="shared" si="317"/>
        <v>0</v>
      </c>
      <c r="AH1080" s="103">
        <f t="shared" si="318"/>
        <v>0</v>
      </c>
      <c r="AI1080" s="103">
        <f t="shared" si="319"/>
        <v>0</v>
      </c>
      <c r="AJ1080" s="103">
        <f t="shared" si="320"/>
        <v>0</v>
      </c>
    </row>
    <row r="1081" spans="4:36">
      <c r="D1081" s="16" t="s">
        <v>862</v>
      </c>
      <c r="E1081" s="16">
        <v>0</v>
      </c>
      <c r="F1081" s="16">
        <v>0</v>
      </c>
      <c r="G1081" s="16">
        <v>0</v>
      </c>
      <c r="H1081" s="16">
        <v>0</v>
      </c>
      <c r="I1081" s="16">
        <v>0</v>
      </c>
      <c r="J1081" s="16">
        <v>0</v>
      </c>
      <c r="K1081" s="16">
        <v>0</v>
      </c>
      <c r="L1081" s="16">
        <v>0</v>
      </c>
      <c r="M1081" s="16">
        <v>0</v>
      </c>
      <c r="N1081" s="16">
        <v>0</v>
      </c>
      <c r="O1081" s="16">
        <v>0</v>
      </c>
      <c r="P1081" s="16">
        <v>0</v>
      </c>
      <c r="Q1081" s="16">
        <v>0</v>
      </c>
      <c r="R1081" s="16">
        <v>0</v>
      </c>
      <c r="S1081" s="16">
        <v>0</v>
      </c>
      <c r="T1081" s="16">
        <v>0</v>
      </c>
      <c r="U1081" s="16">
        <v>0</v>
      </c>
      <c r="V1081" s="16">
        <v>0</v>
      </c>
      <c r="W1081" s="16">
        <v>0</v>
      </c>
      <c r="X1081" s="16">
        <v>0</v>
      </c>
      <c r="Y1081" s="16">
        <v>0</v>
      </c>
      <c r="Z1081" s="16">
        <v>0</v>
      </c>
      <c r="AE1081" s="103">
        <f t="shared" si="315"/>
        <v>0</v>
      </c>
      <c r="AF1081" s="103">
        <f t="shared" si="316"/>
        <v>0</v>
      </c>
      <c r="AG1081" s="103">
        <f t="shared" si="317"/>
        <v>0</v>
      </c>
      <c r="AH1081" s="103">
        <f t="shared" si="318"/>
        <v>0</v>
      </c>
      <c r="AI1081" s="103">
        <f t="shared" si="319"/>
        <v>0</v>
      </c>
      <c r="AJ1081" s="103">
        <f t="shared" si="320"/>
        <v>0</v>
      </c>
    </row>
    <row r="1082" spans="4:36">
      <c r="D1082" s="16" t="s">
        <v>863</v>
      </c>
      <c r="E1082" s="16">
        <v>0</v>
      </c>
      <c r="F1082" s="16">
        <v>0</v>
      </c>
      <c r="G1082" s="16">
        <v>0</v>
      </c>
      <c r="H1082" s="16">
        <v>0</v>
      </c>
      <c r="I1082" s="16">
        <v>0</v>
      </c>
      <c r="J1082" s="16">
        <v>0</v>
      </c>
      <c r="K1082" s="16">
        <v>0</v>
      </c>
      <c r="L1082" s="16">
        <v>0</v>
      </c>
      <c r="M1082" s="16">
        <v>0</v>
      </c>
      <c r="N1082" s="16">
        <v>0</v>
      </c>
      <c r="O1082" s="16">
        <v>0</v>
      </c>
      <c r="P1082" s="16">
        <v>0</v>
      </c>
      <c r="Q1082" s="16">
        <v>0</v>
      </c>
      <c r="R1082" s="16">
        <v>0</v>
      </c>
      <c r="S1082" s="16">
        <v>0</v>
      </c>
      <c r="T1082" s="16">
        <v>0</v>
      </c>
      <c r="U1082" s="16">
        <v>0</v>
      </c>
      <c r="V1082" s="16">
        <v>0</v>
      </c>
      <c r="W1082" s="16">
        <v>0</v>
      </c>
      <c r="X1082" s="16">
        <v>0</v>
      </c>
      <c r="Y1082" s="16">
        <v>0</v>
      </c>
      <c r="Z1082" s="16">
        <v>0</v>
      </c>
      <c r="AE1082" s="103">
        <f t="shared" si="315"/>
        <v>0</v>
      </c>
      <c r="AF1082" s="103">
        <f t="shared" si="316"/>
        <v>0</v>
      </c>
      <c r="AG1082" s="103">
        <f t="shared" si="317"/>
        <v>0</v>
      </c>
      <c r="AH1082" s="103">
        <f t="shared" si="318"/>
        <v>0</v>
      </c>
      <c r="AI1082" s="103">
        <f t="shared" si="319"/>
        <v>0</v>
      </c>
      <c r="AJ1082" s="103">
        <f t="shared" si="320"/>
        <v>0</v>
      </c>
    </row>
    <row r="1083" spans="4:36">
      <c r="D1083" s="16" t="s">
        <v>864</v>
      </c>
      <c r="E1083" s="16">
        <v>19386.965</v>
      </c>
      <c r="F1083" s="16">
        <v>18892.4085</v>
      </c>
      <c r="G1083" s="16">
        <v>18892.0961</v>
      </c>
      <c r="H1083" s="16">
        <v>0.3124</v>
      </c>
      <c r="I1083" s="16">
        <v>1.2814</v>
      </c>
      <c r="J1083" s="16">
        <v>67.3545</v>
      </c>
      <c r="K1083" s="16">
        <v>50.1357</v>
      </c>
      <c r="L1083" s="16">
        <v>0.850299999999997</v>
      </c>
      <c r="M1083" s="16">
        <v>16.3685</v>
      </c>
      <c r="N1083" s="16">
        <v>143.8315</v>
      </c>
      <c r="O1083" s="16">
        <v>143.8315</v>
      </c>
      <c r="P1083" s="16">
        <v>0</v>
      </c>
      <c r="Q1083" s="16">
        <v>8.6136</v>
      </c>
      <c r="R1083" s="16">
        <v>272.5046</v>
      </c>
      <c r="S1083" s="16">
        <v>259.4068</v>
      </c>
      <c r="T1083" s="16">
        <v>0</v>
      </c>
      <c r="U1083" s="16">
        <v>13.0978</v>
      </c>
      <c r="V1083" s="16">
        <v>0.9709</v>
      </c>
      <c r="W1083" s="16">
        <v>0.9709</v>
      </c>
      <c r="X1083" s="16">
        <v>0</v>
      </c>
      <c r="Y1083" s="16">
        <v>0</v>
      </c>
      <c r="Z1083" s="16">
        <v>0</v>
      </c>
      <c r="AE1083" s="103">
        <f t="shared" si="315"/>
        <v>-1.20259358027397e-12</v>
      </c>
      <c r="AF1083" s="103">
        <f t="shared" si="316"/>
        <v>2.52620147023208e-12</v>
      </c>
      <c r="AG1083" s="103">
        <f t="shared" si="317"/>
        <v>0</v>
      </c>
      <c r="AH1083" s="103">
        <f t="shared" si="318"/>
        <v>0</v>
      </c>
      <c r="AI1083" s="103">
        <f t="shared" si="319"/>
        <v>0</v>
      </c>
      <c r="AJ1083" s="103">
        <f t="shared" si="320"/>
        <v>0</v>
      </c>
    </row>
    <row r="1084" spans="3:58">
      <c r="C1084" s="16" t="s">
        <v>368</v>
      </c>
      <c r="D1084" s="16" t="s">
        <v>88</v>
      </c>
      <c r="E1084" s="16">
        <v>0</v>
      </c>
      <c r="F1084" s="16">
        <v>0</v>
      </c>
      <c r="G1084" s="16">
        <v>0</v>
      </c>
      <c r="H1084" s="16">
        <v>0</v>
      </c>
      <c r="I1084" s="16">
        <v>0</v>
      </c>
      <c r="J1084" s="16">
        <v>0</v>
      </c>
      <c r="K1084" s="16">
        <v>0</v>
      </c>
      <c r="L1084" s="16">
        <v>0</v>
      </c>
      <c r="M1084" s="16">
        <v>0</v>
      </c>
      <c r="N1084" s="16">
        <v>0</v>
      </c>
      <c r="O1084" s="16">
        <v>0</v>
      </c>
      <c r="P1084" s="16">
        <v>0</v>
      </c>
      <c r="Q1084" s="16">
        <v>0</v>
      </c>
      <c r="R1084" s="16">
        <v>0</v>
      </c>
      <c r="S1084" s="16">
        <v>0</v>
      </c>
      <c r="T1084" s="16">
        <v>0</v>
      </c>
      <c r="U1084" s="16">
        <v>0</v>
      </c>
      <c r="V1084" s="16">
        <v>0</v>
      </c>
      <c r="W1084" s="16">
        <v>0</v>
      </c>
      <c r="X1084" s="16">
        <v>0</v>
      </c>
      <c r="Y1084" s="16">
        <v>0</v>
      </c>
      <c r="Z1084" s="16">
        <v>0</v>
      </c>
      <c r="AE1084" s="103">
        <f t="shared" si="315"/>
        <v>0</v>
      </c>
      <c r="AF1084" s="103">
        <f t="shared" si="316"/>
        <v>0</v>
      </c>
      <c r="AG1084" s="103">
        <f t="shared" si="317"/>
        <v>0</v>
      </c>
      <c r="AH1084" s="103">
        <f t="shared" si="318"/>
        <v>0</v>
      </c>
      <c r="AI1084" s="103">
        <f t="shared" si="319"/>
        <v>0</v>
      </c>
      <c r="AJ1084" s="103">
        <f t="shared" si="320"/>
        <v>0</v>
      </c>
      <c r="AK1084" s="16">
        <f t="shared" ref="AK1084:BF1084" si="323">E1084-SUM(E1085:E1089)</f>
        <v>0</v>
      </c>
      <c r="AL1084" s="16">
        <f t="shared" si="323"/>
        <v>0</v>
      </c>
      <c r="AM1084" s="16">
        <f t="shared" si="323"/>
        <v>0</v>
      </c>
      <c r="AN1084" s="16">
        <f t="shared" si="323"/>
        <v>0</v>
      </c>
      <c r="AO1084" s="16">
        <f t="shared" si="323"/>
        <v>0</v>
      </c>
      <c r="AP1084" s="16">
        <f t="shared" si="323"/>
        <v>0</v>
      </c>
      <c r="AQ1084" s="16">
        <f t="shared" si="323"/>
        <v>0</v>
      </c>
      <c r="AR1084" s="16">
        <f t="shared" si="323"/>
        <v>0</v>
      </c>
      <c r="AS1084" s="16">
        <f t="shared" si="323"/>
        <v>0</v>
      </c>
      <c r="AT1084" s="16">
        <f t="shared" si="323"/>
        <v>0</v>
      </c>
      <c r="AU1084" s="16">
        <f t="shared" si="323"/>
        <v>0</v>
      </c>
      <c r="AV1084" s="16">
        <f t="shared" si="323"/>
        <v>0</v>
      </c>
      <c r="AW1084" s="16">
        <f t="shared" si="323"/>
        <v>0</v>
      </c>
      <c r="AX1084" s="16">
        <f t="shared" si="323"/>
        <v>0</v>
      </c>
      <c r="AY1084" s="16">
        <f t="shared" si="323"/>
        <v>0</v>
      </c>
      <c r="AZ1084" s="16">
        <f t="shared" si="323"/>
        <v>0</v>
      </c>
      <c r="BA1084" s="16">
        <f t="shared" si="323"/>
        <v>0</v>
      </c>
      <c r="BB1084" s="16">
        <f t="shared" si="323"/>
        <v>0</v>
      </c>
      <c r="BC1084" s="16">
        <f t="shared" si="323"/>
        <v>0</v>
      </c>
      <c r="BD1084" s="16">
        <f t="shared" si="323"/>
        <v>0</v>
      </c>
      <c r="BE1084" s="16">
        <f t="shared" si="323"/>
        <v>0</v>
      </c>
      <c r="BF1084" s="16">
        <f t="shared" si="323"/>
        <v>0</v>
      </c>
    </row>
    <row r="1085" spans="4:36">
      <c r="D1085" s="16" t="s">
        <v>860</v>
      </c>
      <c r="E1085" s="16">
        <v>0</v>
      </c>
      <c r="F1085" s="16">
        <v>0</v>
      </c>
      <c r="G1085" s="16">
        <v>0</v>
      </c>
      <c r="H1085" s="16">
        <v>0</v>
      </c>
      <c r="I1085" s="16">
        <v>0</v>
      </c>
      <c r="J1085" s="16">
        <v>0</v>
      </c>
      <c r="K1085" s="16">
        <v>0</v>
      </c>
      <c r="L1085" s="16">
        <v>0</v>
      </c>
      <c r="M1085" s="16">
        <v>0</v>
      </c>
      <c r="N1085" s="16">
        <v>0</v>
      </c>
      <c r="O1085" s="16">
        <v>0</v>
      </c>
      <c r="P1085" s="16">
        <v>0</v>
      </c>
      <c r="Q1085" s="16">
        <v>0</v>
      </c>
      <c r="R1085" s="16">
        <v>0</v>
      </c>
      <c r="S1085" s="16">
        <v>0</v>
      </c>
      <c r="T1085" s="16">
        <v>0</v>
      </c>
      <c r="U1085" s="16">
        <v>0</v>
      </c>
      <c r="V1085" s="16">
        <v>0</v>
      </c>
      <c r="W1085" s="16">
        <v>0</v>
      </c>
      <c r="X1085" s="16">
        <v>0</v>
      </c>
      <c r="Y1085" s="16">
        <v>0</v>
      </c>
      <c r="Z1085" s="16">
        <v>0</v>
      </c>
      <c r="AE1085" s="103">
        <f t="shared" si="315"/>
        <v>0</v>
      </c>
      <c r="AF1085" s="103">
        <f t="shared" si="316"/>
        <v>0</v>
      </c>
      <c r="AG1085" s="103">
        <f t="shared" si="317"/>
        <v>0</v>
      </c>
      <c r="AH1085" s="103">
        <f t="shared" si="318"/>
        <v>0</v>
      </c>
      <c r="AI1085" s="103">
        <f t="shared" si="319"/>
        <v>0</v>
      </c>
      <c r="AJ1085" s="103">
        <f t="shared" si="320"/>
        <v>0</v>
      </c>
    </row>
    <row r="1086" spans="4:36">
      <c r="D1086" s="16" t="s">
        <v>861</v>
      </c>
      <c r="E1086" s="16">
        <v>0</v>
      </c>
      <c r="F1086" s="16">
        <v>0</v>
      </c>
      <c r="G1086" s="16">
        <v>0</v>
      </c>
      <c r="H1086" s="16">
        <v>0</v>
      </c>
      <c r="I1086" s="16">
        <v>0</v>
      </c>
      <c r="J1086" s="16">
        <v>0</v>
      </c>
      <c r="K1086" s="16">
        <v>0</v>
      </c>
      <c r="L1086" s="16">
        <v>0</v>
      </c>
      <c r="M1086" s="16">
        <v>0</v>
      </c>
      <c r="N1086" s="16">
        <v>0</v>
      </c>
      <c r="O1086" s="16">
        <v>0</v>
      </c>
      <c r="P1086" s="16">
        <v>0</v>
      </c>
      <c r="Q1086" s="16">
        <v>0</v>
      </c>
      <c r="R1086" s="16">
        <v>0</v>
      </c>
      <c r="S1086" s="16">
        <v>0</v>
      </c>
      <c r="T1086" s="16">
        <v>0</v>
      </c>
      <c r="U1086" s="16">
        <v>0</v>
      </c>
      <c r="V1086" s="16">
        <v>0</v>
      </c>
      <c r="W1086" s="16">
        <v>0</v>
      </c>
      <c r="X1086" s="16">
        <v>0</v>
      </c>
      <c r="Y1086" s="16">
        <v>0</v>
      </c>
      <c r="Z1086" s="16">
        <v>0</v>
      </c>
      <c r="AE1086" s="103">
        <f t="shared" si="315"/>
        <v>0</v>
      </c>
      <c r="AF1086" s="103">
        <f t="shared" si="316"/>
        <v>0</v>
      </c>
      <c r="AG1086" s="103">
        <f t="shared" si="317"/>
        <v>0</v>
      </c>
      <c r="AH1086" s="103">
        <f t="shared" si="318"/>
        <v>0</v>
      </c>
      <c r="AI1086" s="103">
        <f t="shared" si="319"/>
        <v>0</v>
      </c>
      <c r="AJ1086" s="103">
        <f t="shared" si="320"/>
        <v>0</v>
      </c>
    </row>
    <row r="1087" spans="4:36">
      <c r="D1087" s="16" t="s">
        <v>862</v>
      </c>
      <c r="E1087" s="16">
        <v>0</v>
      </c>
      <c r="F1087" s="16">
        <v>0</v>
      </c>
      <c r="G1087" s="16">
        <v>0</v>
      </c>
      <c r="H1087" s="16">
        <v>0</v>
      </c>
      <c r="I1087" s="16">
        <v>0</v>
      </c>
      <c r="J1087" s="16">
        <v>0</v>
      </c>
      <c r="K1087" s="16">
        <v>0</v>
      </c>
      <c r="L1087" s="16">
        <v>0</v>
      </c>
      <c r="M1087" s="16">
        <v>0</v>
      </c>
      <c r="N1087" s="16">
        <v>0</v>
      </c>
      <c r="O1087" s="16">
        <v>0</v>
      </c>
      <c r="P1087" s="16">
        <v>0</v>
      </c>
      <c r="Q1087" s="16">
        <v>0</v>
      </c>
      <c r="R1087" s="16">
        <v>0</v>
      </c>
      <c r="S1087" s="16">
        <v>0</v>
      </c>
      <c r="T1087" s="16">
        <v>0</v>
      </c>
      <c r="U1087" s="16">
        <v>0</v>
      </c>
      <c r="V1087" s="16">
        <v>0</v>
      </c>
      <c r="W1087" s="16">
        <v>0</v>
      </c>
      <c r="X1087" s="16">
        <v>0</v>
      </c>
      <c r="Y1087" s="16">
        <v>0</v>
      </c>
      <c r="Z1087" s="16">
        <v>0</v>
      </c>
      <c r="AE1087" s="103">
        <f t="shared" si="315"/>
        <v>0</v>
      </c>
      <c r="AF1087" s="103">
        <f t="shared" si="316"/>
        <v>0</v>
      </c>
      <c r="AG1087" s="103">
        <f t="shared" si="317"/>
        <v>0</v>
      </c>
      <c r="AH1087" s="103">
        <f t="shared" si="318"/>
        <v>0</v>
      </c>
      <c r="AI1087" s="103">
        <f t="shared" si="319"/>
        <v>0</v>
      </c>
      <c r="AJ1087" s="103">
        <f t="shared" si="320"/>
        <v>0</v>
      </c>
    </row>
    <row r="1088" spans="4:36">
      <c r="D1088" s="16" t="s">
        <v>863</v>
      </c>
      <c r="E1088" s="16">
        <v>0</v>
      </c>
      <c r="F1088" s="16">
        <v>0</v>
      </c>
      <c r="G1088" s="16">
        <v>0</v>
      </c>
      <c r="H1088" s="16">
        <v>0</v>
      </c>
      <c r="I1088" s="16">
        <v>0</v>
      </c>
      <c r="J1088" s="16">
        <v>0</v>
      </c>
      <c r="K1088" s="16">
        <v>0</v>
      </c>
      <c r="L1088" s="16">
        <v>0</v>
      </c>
      <c r="M1088" s="16">
        <v>0</v>
      </c>
      <c r="N1088" s="16">
        <v>0</v>
      </c>
      <c r="O1088" s="16">
        <v>0</v>
      </c>
      <c r="P1088" s="16">
        <v>0</v>
      </c>
      <c r="Q1088" s="16">
        <v>0</v>
      </c>
      <c r="R1088" s="16">
        <v>0</v>
      </c>
      <c r="S1088" s="16">
        <v>0</v>
      </c>
      <c r="T1088" s="16">
        <v>0</v>
      </c>
      <c r="U1088" s="16">
        <v>0</v>
      </c>
      <c r="V1088" s="16">
        <v>0</v>
      </c>
      <c r="W1088" s="16">
        <v>0</v>
      </c>
      <c r="X1088" s="16">
        <v>0</v>
      </c>
      <c r="Y1088" s="16">
        <v>0</v>
      </c>
      <c r="Z1088" s="16">
        <v>0</v>
      </c>
      <c r="AE1088" s="103">
        <f t="shared" si="315"/>
        <v>0</v>
      </c>
      <c r="AF1088" s="103">
        <f t="shared" si="316"/>
        <v>0</v>
      </c>
      <c r="AG1088" s="103">
        <f t="shared" si="317"/>
        <v>0</v>
      </c>
      <c r="AH1088" s="103">
        <f t="shared" si="318"/>
        <v>0</v>
      </c>
      <c r="AI1088" s="103">
        <f t="shared" si="319"/>
        <v>0</v>
      </c>
      <c r="AJ1088" s="103">
        <f t="shared" si="320"/>
        <v>0</v>
      </c>
    </row>
    <row r="1089" spans="4:36">
      <c r="D1089" s="16" t="s">
        <v>864</v>
      </c>
      <c r="E1089" s="16">
        <v>0</v>
      </c>
      <c r="F1089" s="16">
        <v>0</v>
      </c>
      <c r="G1089" s="16">
        <v>0</v>
      </c>
      <c r="H1089" s="16">
        <v>0</v>
      </c>
      <c r="I1089" s="16">
        <v>0</v>
      </c>
      <c r="J1089" s="16">
        <v>0</v>
      </c>
      <c r="K1089" s="16">
        <v>0</v>
      </c>
      <c r="L1089" s="16">
        <v>0</v>
      </c>
      <c r="M1089" s="16">
        <v>0</v>
      </c>
      <c r="N1089" s="16">
        <v>0</v>
      </c>
      <c r="O1089" s="16">
        <v>0</v>
      </c>
      <c r="P1089" s="16">
        <v>0</v>
      </c>
      <c r="Q1089" s="16">
        <v>0</v>
      </c>
      <c r="R1089" s="16">
        <v>0</v>
      </c>
      <c r="S1089" s="16">
        <v>0</v>
      </c>
      <c r="T1089" s="16">
        <v>0</v>
      </c>
      <c r="U1089" s="16">
        <v>0</v>
      </c>
      <c r="V1089" s="16">
        <v>0</v>
      </c>
      <c r="W1089" s="16">
        <v>0</v>
      </c>
      <c r="X1089" s="16">
        <v>0</v>
      </c>
      <c r="Y1089" s="16">
        <v>0</v>
      </c>
      <c r="Z1089" s="16">
        <v>0</v>
      </c>
      <c r="AE1089" s="103">
        <f t="shared" si="315"/>
        <v>0</v>
      </c>
      <c r="AF1089" s="103">
        <f t="shared" si="316"/>
        <v>0</v>
      </c>
      <c r="AG1089" s="103">
        <f t="shared" si="317"/>
        <v>0</v>
      </c>
      <c r="AH1089" s="103">
        <f t="shared" si="318"/>
        <v>0</v>
      </c>
      <c r="AI1089" s="103">
        <f t="shared" si="319"/>
        <v>0</v>
      </c>
      <c r="AJ1089" s="103">
        <f t="shared" si="320"/>
        <v>0</v>
      </c>
    </row>
    <row r="1090" spans="1:80">
      <c r="A1090" s="16" t="s">
        <v>243</v>
      </c>
      <c r="B1090" s="16">
        <v>406699.7635</v>
      </c>
      <c r="C1090" s="16" t="s">
        <v>88</v>
      </c>
      <c r="D1090" s="16" t="s">
        <v>88</v>
      </c>
      <c r="E1090" s="16">
        <v>78873.7087</v>
      </c>
      <c r="F1090" s="16">
        <v>65400.425</v>
      </c>
      <c r="G1090" s="16">
        <v>64222.4831</v>
      </c>
      <c r="H1090" s="16">
        <v>1177.9419</v>
      </c>
      <c r="I1090" s="16">
        <v>66.1343</v>
      </c>
      <c r="J1090" s="16">
        <v>2544.9058</v>
      </c>
      <c r="K1090" s="16">
        <v>1042.9488</v>
      </c>
      <c r="L1090" s="16">
        <v>163.3504</v>
      </c>
      <c r="M1090" s="16">
        <v>1338.6066</v>
      </c>
      <c r="N1090" s="16">
        <v>5294.5111</v>
      </c>
      <c r="O1090" s="16">
        <v>5294.5111</v>
      </c>
      <c r="P1090" s="16">
        <v>0</v>
      </c>
      <c r="Q1090" s="16">
        <v>855.6758</v>
      </c>
      <c r="R1090" s="16">
        <v>1805.7112</v>
      </c>
      <c r="S1090" s="16">
        <v>1048.4243</v>
      </c>
      <c r="T1090" s="16">
        <v>0.0802</v>
      </c>
      <c r="U1090" s="16">
        <v>757.2067</v>
      </c>
      <c r="V1090" s="16">
        <v>2729.8237</v>
      </c>
      <c r="W1090" s="16">
        <v>1735.598</v>
      </c>
      <c r="X1090" s="16">
        <v>0</v>
      </c>
      <c r="Y1090" s="16">
        <v>994.2257</v>
      </c>
      <c r="Z1090" s="16">
        <v>176.5218</v>
      </c>
      <c r="AB1090" s="101">
        <f>(F1090+K1090+L1090)/B1090</f>
        <v>0.163773697891516</v>
      </c>
      <c r="AE1090" s="103">
        <f t="shared" si="315"/>
        <v>0</v>
      </c>
      <c r="AF1090" s="103">
        <f t="shared" si="316"/>
        <v>5.22959453519434e-12</v>
      </c>
      <c r="AG1090" s="103">
        <f t="shared" si="317"/>
        <v>0</v>
      </c>
      <c r="AH1090" s="103">
        <f t="shared" si="318"/>
        <v>0</v>
      </c>
      <c r="AI1090" s="103">
        <f t="shared" si="319"/>
        <v>0</v>
      </c>
      <c r="AJ1090" s="103">
        <f t="shared" si="320"/>
        <v>0</v>
      </c>
      <c r="AK1090" s="16">
        <f t="shared" ref="AK1090:BF1090" si="324">E1090-SUM(E1091:E1095)</f>
        <v>0</v>
      </c>
      <c r="AL1090" s="16">
        <f t="shared" si="324"/>
        <v>0</v>
      </c>
      <c r="AM1090" s="16">
        <f t="shared" si="324"/>
        <v>0</v>
      </c>
      <c r="AN1090" s="16">
        <f t="shared" si="324"/>
        <v>0</v>
      </c>
      <c r="AO1090" s="16">
        <f t="shared" si="324"/>
        <v>0</v>
      </c>
      <c r="AP1090" s="16">
        <f t="shared" si="324"/>
        <v>0</v>
      </c>
      <c r="AQ1090" s="16">
        <f t="shared" si="324"/>
        <v>0</v>
      </c>
      <c r="AR1090" s="16">
        <f t="shared" si="324"/>
        <v>3.97903932025656e-13</v>
      </c>
      <c r="AS1090" s="16">
        <f t="shared" si="324"/>
        <v>0</v>
      </c>
      <c r="AT1090" s="16">
        <f t="shared" si="324"/>
        <v>0</v>
      </c>
      <c r="AU1090" s="16">
        <f t="shared" si="324"/>
        <v>0</v>
      </c>
      <c r="AV1090" s="16">
        <f t="shared" si="324"/>
        <v>0</v>
      </c>
      <c r="AW1090" s="16">
        <f t="shared" si="324"/>
        <v>0</v>
      </c>
      <c r="AX1090" s="16">
        <f t="shared" si="324"/>
        <v>0</v>
      </c>
      <c r="AY1090" s="16">
        <f t="shared" si="324"/>
        <v>0</v>
      </c>
      <c r="AZ1090" s="16">
        <f t="shared" si="324"/>
        <v>0</v>
      </c>
      <c r="BA1090" s="16">
        <f t="shared" si="324"/>
        <v>0</v>
      </c>
      <c r="BB1090" s="16">
        <f t="shared" si="324"/>
        <v>0</v>
      </c>
      <c r="BC1090" s="16">
        <f t="shared" si="324"/>
        <v>0</v>
      </c>
      <c r="BD1090" s="16">
        <f t="shared" si="324"/>
        <v>0</v>
      </c>
      <c r="BE1090" s="16">
        <f t="shared" si="324"/>
        <v>0</v>
      </c>
      <c r="BF1090" s="16">
        <f t="shared" si="324"/>
        <v>0</v>
      </c>
      <c r="BG1090" s="104">
        <f t="shared" ref="BG1090:CB1090" si="325">E1090-E1096-E1102-E1108-E1114</f>
        <v>0</v>
      </c>
      <c r="BH1090" s="104">
        <f t="shared" si="325"/>
        <v>0</v>
      </c>
      <c r="BI1090" s="104">
        <f t="shared" si="325"/>
        <v>0</v>
      </c>
      <c r="BJ1090" s="104">
        <f t="shared" si="325"/>
        <v>0</v>
      </c>
      <c r="BK1090" s="104">
        <f t="shared" si="325"/>
        <v>0</v>
      </c>
      <c r="BL1090" s="104">
        <f t="shared" si="325"/>
        <v>0</v>
      </c>
      <c r="BM1090" s="104">
        <f t="shared" si="325"/>
        <v>0</v>
      </c>
      <c r="BN1090" s="104">
        <f t="shared" si="325"/>
        <v>0</v>
      </c>
      <c r="BO1090" s="104">
        <f t="shared" si="325"/>
        <v>0</v>
      </c>
      <c r="BP1090" s="104">
        <f t="shared" si="325"/>
        <v>0</v>
      </c>
      <c r="BQ1090" s="104">
        <f t="shared" si="325"/>
        <v>0</v>
      </c>
      <c r="BR1090" s="104">
        <f t="shared" si="325"/>
        <v>0</v>
      </c>
      <c r="BS1090" s="104">
        <f t="shared" si="325"/>
        <v>0</v>
      </c>
      <c r="BT1090" s="104">
        <f t="shared" si="325"/>
        <v>0</v>
      </c>
      <c r="BU1090" s="104">
        <f t="shared" si="325"/>
        <v>0</v>
      </c>
      <c r="BV1090" s="104">
        <f t="shared" si="325"/>
        <v>0</v>
      </c>
      <c r="BW1090" s="104">
        <f t="shared" si="325"/>
        <v>0</v>
      </c>
      <c r="BX1090" s="104">
        <f t="shared" si="325"/>
        <v>0</v>
      </c>
      <c r="BY1090" s="104">
        <f t="shared" si="325"/>
        <v>0</v>
      </c>
      <c r="BZ1090" s="104">
        <f t="shared" si="325"/>
        <v>0</v>
      </c>
      <c r="CA1090" s="104">
        <f t="shared" si="325"/>
        <v>0</v>
      </c>
      <c r="CB1090" s="104">
        <f t="shared" si="325"/>
        <v>1.77635683940025e-14</v>
      </c>
    </row>
    <row r="1091" spans="4:36">
      <c r="D1091" s="16" t="s">
        <v>860</v>
      </c>
      <c r="E1091" s="16">
        <v>17756.481</v>
      </c>
      <c r="F1091" s="16">
        <v>16985.1938</v>
      </c>
      <c r="G1091" s="16">
        <v>16899.7269</v>
      </c>
      <c r="H1091" s="16">
        <v>85.4669</v>
      </c>
      <c r="I1091" s="16">
        <v>7.6514</v>
      </c>
      <c r="J1091" s="16">
        <v>375.9372</v>
      </c>
      <c r="K1091" s="16">
        <v>0</v>
      </c>
      <c r="L1091" s="16">
        <v>42.8001</v>
      </c>
      <c r="M1091" s="16">
        <v>333.1371</v>
      </c>
      <c r="N1091" s="16">
        <v>367.1944</v>
      </c>
      <c r="O1091" s="16">
        <v>367.1944</v>
      </c>
      <c r="P1091" s="16">
        <v>0</v>
      </c>
      <c r="Q1091" s="16">
        <v>0</v>
      </c>
      <c r="R1091" s="16">
        <v>20.5042</v>
      </c>
      <c r="S1091" s="16">
        <v>20.2153</v>
      </c>
      <c r="T1091" s="16">
        <v>0</v>
      </c>
      <c r="U1091" s="16">
        <v>0.2889</v>
      </c>
      <c r="V1091" s="16">
        <v>0</v>
      </c>
      <c r="W1091" s="16">
        <v>0</v>
      </c>
      <c r="X1091" s="16">
        <v>0</v>
      </c>
      <c r="Y1091" s="16">
        <v>0</v>
      </c>
      <c r="Z1091" s="16">
        <v>0</v>
      </c>
      <c r="AE1091" s="103">
        <f t="shared" si="315"/>
        <v>-1.11199938146456e-12</v>
      </c>
      <c r="AF1091" s="103">
        <f t="shared" si="316"/>
        <v>-5.54223333892878e-13</v>
      </c>
      <c r="AG1091" s="103">
        <f t="shared" si="317"/>
        <v>0</v>
      </c>
      <c r="AH1091" s="103">
        <f t="shared" si="318"/>
        <v>0</v>
      </c>
      <c r="AI1091" s="103">
        <f t="shared" si="319"/>
        <v>1.72084568816899e-15</v>
      </c>
      <c r="AJ1091" s="103">
        <f t="shared" si="320"/>
        <v>0</v>
      </c>
    </row>
    <row r="1092" spans="4:36">
      <c r="D1092" s="16" t="s">
        <v>861</v>
      </c>
      <c r="E1092" s="16">
        <v>2268.0874</v>
      </c>
      <c r="F1092" s="16">
        <v>2161.0437</v>
      </c>
      <c r="G1092" s="16">
        <v>2131.1259</v>
      </c>
      <c r="H1092" s="16">
        <v>29.9178</v>
      </c>
      <c r="I1092" s="16">
        <v>6.1734</v>
      </c>
      <c r="J1092" s="16">
        <v>67.0755</v>
      </c>
      <c r="K1092" s="16">
        <v>0</v>
      </c>
      <c r="L1092" s="16">
        <v>26.9236</v>
      </c>
      <c r="M1092" s="16">
        <v>40.1519</v>
      </c>
      <c r="N1092" s="16">
        <v>33.7948</v>
      </c>
      <c r="O1092" s="16">
        <v>33.7948</v>
      </c>
      <c r="P1092" s="16">
        <v>0</v>
      </c>
      <c r="Q1092" s="16">
        <v>0</v>
      </c>
      <c r="R1092" s="16">
        <v>0</v>
      </c>
      <c r="S1092" s="16">
        <v>0</v>
      </c>
      <c r="T1092" s="16">
        <v>0</v>
      </c>
      <c r="U1092" s="16">
        <v>0</v>
      </c>
      <c r="V1092" s="16">
        <v>0</v>
      </c>
      <c r="W1092" s="16">
        <v>0</v>
      </c>
      <c r="X1092" s="16">
        <v>0</v>
      </c>
      <c r="Y1092" s="16">
        <v>0</v>
      </c>
      <c r="Z1092" s="16">
        <v>0</v>
      </c>
      <c r="AE1092" s="103">
        <f t="shared" si="315"/>
        <v>-2.91322521661641e-13</v>
      </c>
      <c r="AF1092" s="103">
        <f t="shared" si="316"/>
        <v>1.70530256582424e-13</v>
      </c>
      <c r="AG1092" s="103">
        <f t="shared" si="317"/>
        <v>0</v>
      </c>
      <c r="AH1092" s="103">
        <f t="shared" si="318"/>
        <v>0</v>
      </c>
      <c r="AI1092" s="103">
        <f t="shared" si="319"/>
        <v>0</v>
      </c>
      <c r="AJ1092" s="103">
        <f t="shared" si="320"/>
        <v>0</v>
      </c>
    </row>
    <row r="1093" spans="4:36">
      <c r="D1093" s="16" t="s">
        <v>862</v>
      </c>
      <c r="E1093" s="16">
        <v>382.7869</v>
      </c>
      <c r="F1093" s="16">
        <v>369.0953</v>
      </c>
      <c r="G1093" s="16">
        <v>369.0953</v>
      </c>
      <c r="H1093" s="16">
        <v>0</v>
      </c>
      <c r="I1093" s="16">
        <v>0</v>
      </c>
      <c r="J1093" s="16">
        <v>0</v>
      </c>
      <c r="K1093" s="16">
        <v>0</v>
      </c>
      <c r="L1093" s="16">
        <v>0</v>
      </c>
      <c r="M1093" s="16">
        <v>0</v>
      </c>
      <c r="N1093" s="16">
        <v>0</v>
      </c>
      <c r="O1093" s="16">
        <v>0</v>
      </c>
      <c r="P1093" s="16">
        <v>0</v>
      </c>
      <c r="Q1093" s="16">
        <v>0</v>
      </c>
      <c r="R1093" s="16">
        <v>13.6916</v>
      </c>
      <c r="S1093" s="16">
        <v>12.5597</v>
      </c>
      <c r="T1093" s="16">
        <v>0</v>
      </c>
      <c r="U1093" s="16">
        <v>1.1319</v>
      </c>
      <c r="V1093" s="16">
        <v>0</v>
      </c>
      <c r="W1093" s="16">
        <v>0</v>
      </c>
      <c r="X1093" s="16">
        <v>0</v>
      </c>
      <c r="Y1093" s="16">
        <v>0</v>
      </c>
      <c r="Z1093" s="16">
        <v>0</v>
      </c>
      <c r="AE1093" s="103">
        <f t="shared" si="315"/>
        <v>0</v>
      </c>
      <c r="AF1093" s="103">
        <f t="shared" si="316"/>
        <v>0</v>
      </c>
      <c r="AG1093" s="103">
        <f t="shared" si="317"/>
        <v>0</v>
      </c>
      <c r="AH1093" s="103">
        <f t="shared" si="318"/>
        <v>0</v>
      </c>
      <c r="AI1093" s="103">
        <f t="shared" si="319"/>
        <v>0</v>
      </c>
      <c r="AJ1093" s="103">
        <f t="shared" si="320"/>
        <v>0</v>
      </c>
    </row>
    <row r="1094" spans="4:36">
      <c r="D1094" s="16" t="s">
        <v>863</v>
      </c>
      <c r="E1094" s="16">
        <v>0</v>
      </c>
      <c r="F1094" s="16">
        <v>0</v>
      </c>
      <c r="G1094" s="16">
        <v>0</v>
      </c>
      <c r="H1094" s="16">
        <v>0</v>
      </c>
      <c r="I1094" s="16">
        <v>0</v>
      </c>
      <c r="J1094" s="16">
        <v>0</v>
      </c>
      <c r="K1094" s="16">
        <v>0</v>
      </c>
      <c r="L1094" s="16">
        <v>0</v>
      </c>
      <c r="M1094" s="16">
        <v>0</v>
      </c>
      <c r="N1094" s="16">
        <v>0</v>
      </c>
      <c r="O1094" s="16">
        <v>0</v>
      </c>
      <c r="P1094" s="16">
        <v>0</v>
      </c>
      <c r="Q1094" s="16">
        <v>0</v>
      </c>
      <c r="R1094" s="16">
        <v>0</v>
      </c>
      <c r="S1094" s="16">
        <v>0</v>
      </c>
      <c r="T1094" s="16">
        <v>0</v>
      </c>
      <c r="U1094" s="16">
        <v>0</v>
      </c>
      <c r="V1094" s="16">
        <v>0</v>
      </c>
      <c r="W1094" s="16">
        <v>0</v>
      </c>
      <c r="X1094" s="16">
        <v>0</v>
      </c>
      <c r="Y1094" s="16">
        <v>0</v>
      </c>
      <c r="Z1094" s="16">
        <v>0</v>
      </c>
      <c r="AE1094" s="103">
        <f t="shared" si="315"/>
        <v>0</v>
      </c>
      <c r="AF1094" s="103">
        <f t="shared" si="316"/>
        <v>0</v>
      </c>
      <c r="AG1094" s="103">
        <f t="shared" si="317"/>
        <v>0</v>
      </c>
      <c r="AH1094" s="103">
        <f t="shared" si="318"/>
        <v>0</v>
      </c>
      <c r="AI1094" s="103">
        <f t="shared" si="319"/>
        <v>0</v>
      </c>
      <c r="AJ1094" s="103">
        <f t="shared" si="320"/>
        <v>0</v>
      </c>
    </row>
    <row r="1095" spans="4:36">
      <c r="D1095" s="16" t="s">
        <v>864</v>
      </c>
      <c r="E1095" s="16">
        <v>58466.3534</v>
      </c>
      <c r="F1095" s="16">
        <v>45885.0922</v>
      </c>
      <c r="G1095" s="16">
        <v>44822.535</v>
      </c>
      <c r="H1095" s="16">
        <v>1062.5572</v>
      </c>
      <c r="I1095" s="16">
        <v>52.3095</v>
      </c>
      <c r="J1095" s="16">
        <v>2101.8931</v>
      </c>
      <c r="K1095" s="16">
        <v>1042.9488</v>
      </c>
      <c r="L1095" s="16">
        <v>93.6266999999996</v>
      </c>
      <c r="M1095" s="16">
        <v>965.3176</v>
      </c>
      <c r="N1095" s="16">
        <v>4893.5219</v>
      </c>
      <c r="O1095" s="16">
        <v>4893.5219</v>
      </c>
      <c r="P1095" s="16">
        <v>0</v>
      </c>
      <c r="Q1095" s="16">
        <v>855.6758</v>
      </c>
      <c r="R1095" s="16">
        <v>1771.5154</v>
      </c>
      <c r="S1095" s="16">
        <v>1015.6493</v>
      </c>
      <c r="T1095" s="16">
        <v>0.0802</v>
      </c>
      <c r="U1095" s="16">
        <v>755.7859</v>
      </c>
      <c r="V1095" s="16">
        <v>2729.8237</v>
      </c>
      <c r="W1095" s="16">
        <v>1735.598</v>
      </c>
      <c r="X1095" s="16">
        <v>0</v>
      </c>
      <c r="Y1095" s="16">
        <v>994.2257</v>
      </c>
      <c r="Z1095" s="16">
        <v>176.5218</v>
      </c>
      <c r="AE1095" s="103">
        <f t="shared" si="315"/>
        <v>2.27373675443232e-12</v>
      </c>
      <c r="AF1095" s="103">
        <f t="shared" si="316"/>
        <v>-4.32009983342141e-12</v>
      </c>
      <c r="AG1095" s="103">
        <f t="shared" si="317"/>
        <v>0</v>
      </c>
      <c r="AH1095" s="103">
        <f t="shared" si="318"/>
        <v>0</v>
      </c>
      <c r="AI1095" s="103">
        <f t="shared" si="319"/>
        <v>0</v>
      </c>
      <c r="AJ1095" s="103">
        <f t="shared" si="320"/>
        <v>0</v>
      </c>
    </row>
    <row r="1096" spans="3:58">
      <c r="C1096" s="16" t="s">
        <v>865</v>
      </c>
      <c r="D1096" s="16" t="s">
        <v>88</v>
      </c>
      <c r="E1096" s="16">
        <v>18103.1672</v>
      </c>
      <c r="F1096" s="16">
        <v>16352.1892</v>
      </c>
      <c r="G1096" s="16">
        <v>16068.0537</v>
      </c>
      <c r="H1096" s="16">
        <v>284.1355</v>
      </c>
      <c r="I1096" s="16">
        <v>6.909</v>
      </c>
      <c r="J1096" s="16">
        <v>233.7468</v>
      </c>
      <c r="K1096" s="16">
        <v>103.2438</v>
      </c>
      <c r="L1096" s="16">
        <v>0.204099999999997</v>
      </c>
      <c r="M1096" s="16">
        <v>130.2989</v>
      </c>
      <c r="N1096" s="16">
        <v>725.0515</v>
      </c>
      <c r="O1096" s="16">
        <v>725.0515</v>
      </c>
      <c r="P1096" s="16">
        <v>0</v>
      </c>
      <c r="Q1096" s="16">
        <v>91.444</v>
      </c>
      <c r="R1096" s="16">
        <v>410.0346</v>
      </c>
      <c r="S1096" s="16">
        <v>58.0041</v>
      </c>
      <c r="T1096" s="16">
        <v>0</v>
      </c>
      <c r="U1096" s="16">
        <v>352.0305</v>
      </c>
      <c r="V1096" s="16">
        <v>118.7169</v>
      </c>
      <c r="W1096" s="16">
        <v>78.4969</v>
      </c>
      <c r="X1096" s="16">
        <v>0</v>
      </c>
      <c r="Y1096" s="16">
        <v>40.22</v>
      </c>
      <c r="Z1096" s="16">
        <v>165.0752</v>
      </c>
      <c r="AE1096" s="103">
        <f t="shared" si="315"/>
        <v>-8.95283847057726e-13</v>
      </c>
      <c r="AF1096" s="103">
        <f t="shared" si="316"/>
        <v>0</v>
      </c>
      <c r="AG1096" s="103">
        <f t="shared" si="317"/>
        <v>0</v>
      </c>
      <c r="AH1096" s="103">
        <f t="shared" si="318"/>
        <v>0</v>
      </c>
      <c r="AI1096" s="103">
        <f t="shared" si="319"/>
        <v>0</v>
      </c>
      <c r="AJ1096" s="103">
        <f t="shared" si="320"/>
        <v>0</v>
      </c>
      <c r="AK1096" s="16">
        <f t="shared" ref="AK1096:BF1096" si="326">E1096-SUM(E1097:E1101)</f>
        <v>0</v>
      </c>
      <c r="AL1096" s="16">
        <f t="shared" si="326"/>
        <v>0</v>
      </c>
      <c r="AM1096" s="16">
        <f t="shared" si="326"/>
        <v>0</v>
      </c>
      <c r="AN1096" s="16">
        <f t="shared" si="326"/>
        <v>0</v>
      </c>
      <c r="AO1096" s="16">
        <f t="shared" si="326"/>
        <v>0</v>
      </c>
      <c r="AP1096" s="16">
        <f t="shared" si="326"/>
        <v>0</v>
      </c>
      <c r="AQ1096" s="16">
        <f t="shared" si="326"/>
        <v>0</v>
      </c>
      <c r="AR1096" s="16">
        <f t="shared" si="326"/>
        <v>-2.99760216648792e-15</v>
      </c>
      <c r="AS1096" s="16">
        <f t="shared" si="326"/>
        <v>0</v>
      </c>
      <c r="AT1096" s="16">
        <f t="shared" si="326"/>
        <v>0</v>
      </c>
      <c r="AU1096" s="16">
        <f t="shared" si="326"/>
        <v>0</v>
      </c>
      <c r="AV1096" s="16">
        <f t="shared" si="326"/>
        <v>0</v>
      </c>
      <c r="AW1096" s="16">
        <f t="shared" si="326"/>
        <v>0</v>
      </c>
      <c r="AX1096" s="16">
        <f t="shared" si="326"/>
        <v>0</v>
      </c>
      <c r="AY1096" s="16">
        <f t="shared" si="326"/>
        <v>0</v>
      </c>
      <c r="AZ1096" s="16">
        <f t="shared" si="326"/>
        <v>0</v>
      </c>
      <c r="BA1096" s="16">
        <f t="shared" si="326"/>
        <v>0</v>
      </c>
      <c r="BB1096" s="16">
        <f t="shared" si="326"/>
        <v>0</v>
      </c>
      <c r="BC1096" s="16">
        <f t="shared" si="326"/>
        <v>0</v>
      </c>
      <c r="BD1096" s="16">
        <f t="shared" si="326"/>
        <v>0</v>
      </c>
      <c r="BE1096" s="16">
        <f t="shared" si="326"/>
        <v>0</v>
      </c>
      <c r="BF1096" s="16">
        <f t="shared" si="326"/>
        <v>0</v>
      </c>
    </row>
    <row r="1097" spans="4:36">
      <c r="D1097" s="16" t="s">
        <v>860</v>
      </c>
      <c r="E1097" s="16">
        <v>9570.7167</v>
      </c>
      <c r="F1097" s="16">
        <v>9363.5317</v>
      </c>
      <c r="G1097" s="16">
        <v>9290.7672</v>
      </c>
      <c r="H1097" s="16">
        <v>72.7645</v>
      </c>
      <c r="I1097" s="16">
        <v>5.5551</v>
      </c>
      <c r="J1097" s="16">
        <v>63.7352</v>
      </c>
      <c r="K1097" s="16">
        <v>0</v>
      </c>
      <c r="L1097" s="16">
        <v>0.2041</v>
      </c>
      <c r="M1097" s="16">
        <v>63.5311</v>
      </c>
      <c r="N1097" s="16">
        <v>135.3577</v>
      </c>
      <c r="O1097" s="16">
        <v>135.3577</v>
      </c>
      <c r="P1097" s="16">
        <v>0</v>
      </c>
      <c r="Q1097" s="16">
        <v>0</v>
      </c>
      <c r="R1097" s="16">
        <v>2.537</v>
      </c>
      <c r="S1097" s="16">
        <v>2.2481</v>
      </c>
      <c r="T1097" s="16">
        <v>0</v>
      </c>
      <c r="U1097" s="16">
        <v>0.2889</v>
      </c>
      <c r="V1097" s="16">
        <v>0</v>
      </c>
      <c r="W1097" s="16">
        <v>0</v>
      </c>
      <c r="X1097" s="16">
        <v>0</v>
      </c>
      <c r="Y1097" s="16">
        <v>0</v>
      </c>
      <c r="Z1097" s="16">
        <v>0</v>
      </c>
      <c r="AE1097" s="103">
        <f t="shared" si="315"/>
        <v>1.31361588273649e-12</v>
      </c>
      <c r="AF1097" s="103">
        <f t="shared" si="316"/>
        <v>-6.82121026329696e-13</v>
      </c>
      <c r="AG1097" s="103">
        <f t="shared" si="317"/>
        <v>0</v>
      </c>
      <c r="AH1097" s="103">
        <f t="shared" si="318"/>
        <v>0</v>
      </c>
      <c r="AI1097" s="103">
        <f t="shared" si="319"/>
        <v>0</v>
      </c>
      <c r="AJ1097" s="103">
        <f t="shared" si="320"/>
        <v>0</v>
      </c>
    </row>
    <row r="1098" spans="4:36">
      <c r="D1098" s="16" t="s">
        <v>861</v>
      </c>
      <c r="E1098" s="16">
        <v>1003.726</v>
      </c>
      <c r="F1098" s="16">
        <v>992.6029</v>
      </c>
      <c r="G1098" s="16">
        <v>970.2269</v>
      </c>
      <c r="H1098" s="16">
        <v>22.376</v>
      </c>
      <c r="I1098" s="16">
        <v>0</v>
      </c>
      <c r="J1098" s="16">
        <v>0.3111</v>
      </c>
      <c r="K1098" s="16">
        <v>0</v>
      </c>
      <c r="L1098" s="16">
        <v>0</v>
      </c>
      <c r="M1098" s="16">
        <v>0.3111</v>
      </c>
      <c r="N1098" s="16">
        <v>10.812</v>
      </c>
      <c r="O1098" s="16">
        <v>10.812</v>
      </c>
      <c r="P1098" s="16">
        <v>0</v>
      </c>
      <c r="Q1098" s="16">
        <v>0</v>
      </c>
      <c r="R1098" s="16">
        <v>0</v>
      </c>
      <c r="S1098" s="16">
        <v>0</v>
      </c>
      <c r="T1098" s="16">
        <v>0</v>
      </c>
      <c r="U1098" s="16">
        <v>0</v>
      </c>
      <c r="V1098" s="16">
        <v>0</v>
      </c>
      <c r="W1098" s="16">
        <v>0</v>
      </c>
      <c r="X1098" s="16">
        <v>0</v>
      </c>
      <c r="Y1098" s="16">
        <v>0</v>
      </c>
      <c r="Z1098" s="16">
        <v>0</v>
      </c>
      <c r="AE1098" s="103">
        <f t="shared" si="315"/>
        <v>2.30926389122033e-14</v>
      </c>
      <c r="AF1098" s="103">
        <f t="shared" si="316"/>
        <v>0</v>
      </c>
      <c r="AG1098" s="103">
        <f t="shared" si="317"/>
        <v>0</v>
      </c>
      <c r="AH1098" s="103">
        <f t="shared" si="318"/>
        <v>0</v>
      </c>
      <c r="AI1098" s="103">
        <f t="shared" si="319"/>
        <v>0</v>
      </c>
      <c r="AJ1098" s="103">
        <f t="shared" si="320"/>
        <v>0</v>
      </c>
    </row>
    <row r="1099" spans="4:36">
      <c r="D1099" s="16" t="s">
        <v>862</v>
      </c>
      <c r="E1099" s="16">
        <v>29.8253</v>
      </c>
      <c r="F1099" s="16">
        <v>16.1337</v>
      </c>
      <c r="G1099" s="16">
        <v>16.1337</v>
      </c>
      <c r="H1099" s="16">
        <v>0</v>
      </c>
      <c r="I1099" s="16">
        <v>0</v>
      </c>
      <c r="J1099" s="16">
        <v>0</v>
      </c>
      <c r="K1099" s="16">
        <v>0</v>
      </c>
      <c r="L1099" s="16">
        <v>0</v>
      </c>
      <c r="M1099" s="16">
        <v>0</v>
      </c>
      <c r="N1099" s="16">
        <v>0</v>
      </c>
      <c r="O1099" s="16">
        <v>0</v>
      </c>
      <c r="P1099" s="16">
        <v>0</v>
      </c>
      <c r="Q1099" s="16">
        <v>0</v>
      </c>
      <c r="R1099" s="16">
        <v>13.6916</v>
      </c>
      <c r="S1099" s="16">
        <v>12.5597</v>
      </c>
      <c r="T1099" s="16">
        <v>0</v>
      </c>
      <c r="U1099" s="16">
        <v>1.1319</v>
      </c>
      <c r="V1099" s="16">
        <v>0</v>
      </c>
      <c r="W1099" s="16">
        <v>0</v>
      </c>
      <c r="X1099" s="16">
        <v>0</v>
      </c>
      <c r="Y1099" s="16">
        <v>0</v>
      </c>
      <c r="Z1099" s="16">
        <v>0</v>
      </c>
      <c r="AE1099" s="103">
        <f t="shared" si="315"/>
        <v>0</v>
      </c>
      <c r="AF1099" s="103">
        <f t="shared" si="316"/>
        <v>0</v>
      </c>
      <c r="AG1099" s="103">
        <f t="shared" si="317"/>
        <v>0</v>
      </c>
      <c r="AH1099" s="103">
        <f t="shared" si="318"/>
        <v>0</v>
      </c>
      <c r="AI1099" s="103">
        <f t="shared" si="319"/>
        <v>0</v>
      </c>
      <c r="AJ1099" s="103">
        <f t="shared" si="320"/>
        <v>0</v>
      </c>
    </row>
    <row r="1100" spans="4:36">
      <c r="D1100" s="16" t="s">
        <v>863</v>
      </c>
      <c r="E1100" s="16">
        <v>0</v>
      </c>
      <c r="F1100" s="16">
        <v>0</v>
      </c>
      <c r="G1100" s="16">
        <v>0</v>
      </c>
      <c r="H1100" s="16">
        <v>0</v>
      </c>
      <c r="I1100" s="16">
        <v>0</v>
      </c>
      <c r="J1100" s="16">
        <v>0</v>
      </c>
      <c r="K1100" s="16">
        <v>0</v>
      </c>
      <c r="L1100" s="16">
        <v>0</v>
      </c>
      <c r="M1100" s="16">
        <v>0</v>
      </c>
      <c r="N1100" s="16">
        <v>0</v>
      </c>
      <c r="O1100" s="16">
        <v>0</v>
      </c>
      <c r="P1100" s="16">
        <v>0</v>
      </c>
      <c r="Q1100" s="16">
        <v>0</v>
      </c>
      <c r="R1100" s="16">
        <v>0</v>
      </c>
      <c r="S1100" s="16">
        <v>0</v>
      </c>
      <c r="T1100" s="16">
        <v>0</v>
      </c>
      <c r="U1100" s="16">
        <v>0</v>
      </c>
      <c r="V1100" s="16">
        <v>0</v>
      </c>
      <c r="W1100" s="16">
        <v>0</v>
      </c>
      <c r="X1100" s="16">
        <v>0</v>
      </c>
      <c r="Y1100" s="16">
        <v>0</v>
      </c>
      <c r="Z1100" s="16">
        <v>0</v>
      </c>
      <c r="AE1100" s="103">
        <f t="shared" si="315"/>
        <v>0</v>
      </c>
      <c r="AF1100" s="103">
        <f t="shared" si="316"/>
        <v>0</v>
      </c>
      <c r="AG1100" s="103">
        <f t="shared" si="317"/>
        <v>0</v>
      </c>
      <c r="AH1100" s="103">
        <f t="shared" si="318"/>
        <v>0</v>
      </c>
      <c r="AI1100" s="103">
        <f t="shared" si="319"/>
        <v>0</v>
      </c>
      <c r="AJ1100" s="103">
        <f t="shared" si="320"/>
        <v>0</v>
      </c>
    </row>
    <row r="1101" spans="4:36">
      <c r="D1101" s="16" t="s">
        <v>864</v>
      </c>
      <c r="E1101" s="16">
        <v>7498.8992</v>
      </c>
      <c r="F1101" s="16">
        <v>5979.9209</v>
      </c>
      <c r="G1101" s="16">
        <v>5790.9259</v>
      </c>
      <c r="H1101" s="16">
        <v>188.995</v>
      </c>
      <c r="I1101" s="16">
        <v>1.3539</v>
      </c>
      <c r="J1101" s="16">
        <v>169.7005</v>
      </c>
      <c r="K1101" s="16">
        <v>103.2438</v>
      </c>
      <c r="L1101" s="16">
        <v>0</v>
      </c>
      <c r="M1101" s="16">
        <v>66.4567</v>
      </c>
      <c r="N1101" s="16">
        <v>578.8818</v>
      </c>
      <c r="O1101" s="16">
        <v>578.8818</v>
      </c>
      <c r="P1101" s="16">
        <v>0</v>
      </c>
      <c r="Q1101" s="16">
        <v>91.444</v>
      </c>
      <c r="R1101" s="16">
        <v>393.806</v>
      </c>
      <c r="S1101" s="16">
        <v>43.1963</v>
      </c>
      <c r="T1101" s="16">
        <v>0</v>
      </c>
      <c r="U1101" s="16">
        <v>350.6097</v>
      </c>
      <c r="V1101" s="16">
        <v>118.7169</v>
      </c>
      <c r="W1101" s="16">
        <v>78.4969</v>
      </c>
      <c r="X1101" s="16">
        <v>0</v>
      </c>
      <c r="Y1101" s="16">
        <v>40.22</v>
      </c>
      <c r="Z1101" s="16">
        <v>165.0752</v>
      </c>
      <c r="AE1101" s="103">
        <f t="shared" si="315"/>
        <v>-2.1316282072803e-13</v>
      </c>
      <c r="AF1101" s="103">
        <f t="shared" si="316"/>
        <v>0</v>
      </c>
      <c r="AG1101" s="103">
        <f t="shared" si="317"/>
        <v>0</v>
      </c>
      <c r="AH1101" s="103">
        <f t="shared" si="318"/>
        <v>0</v>
      </c>
      <c r="AI1101" s="103">
        <f t="shared" si="319"/>
        <v>0</v>
      </c>
      <c r="AJ1101" s="103">
        <f t="shared" si="320"/>
        <v>0</v>
      </c>
    </row>
    <row r="1102" spans="3:58">
      <c r="C1102" s="16" t="s">
        <v>866</v>
      </c>
      <c r="D1102" s="16" t="s">
        <v>88</v>
      </c>
      <c r="E1102" s="16">
        <v>17029.7506</v>
      </c>
      <c r="F1102" s="16">
        <v>14648.7759</v>
      </c>
      <c r="G1102" s="16">
        <v>13959.3399</v>
      </c>
      <c r="H1102" s="16">
        <v>689.436</v>
      </c>
      <c r="I1102" s="16">
        <v>21.0678</v>
      </c>
      <c r="J1102" s="16">
        <v>217.988</v>
      </c>
      <c r="K1102" s="16">
        <v>136.0411</v>
      </c>
      <c r="L1102" s="16">
        <v>0.415899999999993</v>
      </c>
      <c r="M1102" s="16">
        <v>81.531</v>
      </c>
      <c r="N1102" s="16">
        <v>1154.8858</v>
      </c>
      <c r="O1102" s="16">
        <v>1154.8858</v>
      </c>
      <c r="P1102" s="16">
        <v>0</v>
      </c>
      <c r="Q1102" s="16">
        <v>6.8335</v>
      </c>
      <c r="R1102" s="16">
        <v>326.547</v>
      </c>
      <c r="S1102" s="16">
        <v>120.8872</v>
      </c>
      <c r="T1102" s="16">
        <v>0.0802</v>
      </c>
      <c r="U1102" s="16">
        <v>205.5796</v>
      </c>
      <c r="V1102" s="16">
        <v>653.6526</v>
      </c>
      <c r="W1102" s="16">
        <v>208.8413</v>
      </c>
      <c r="X1102" s="16">
        <v>0</v>
      </c>
      <c r="Y1102" s="16">
        <v>444.8113</v>
      </c>
      <c r="Z1102" s="16">
        <v>0</v>
      </c>
      <c r="AE1102" s="103">
        <f t="shared" si="315"/>
        <v>-8.37552249777218e-13</v>
      </c>
      <c r="AF1102" s="103">
        <f t="shared" si="316"/>
        <v>0</v>
      </c>
      <c r="AG1102" s="103">
        <f t="shared" si="317"/>
        <v>0</v>
      </c>
      <c r="AH1102" s="103">
        <f t="shared" si="318"/>
        <v>0</v>
      </c>
      <c r="AI1102" s="103">
        <f t="shared" si="319"/>
        <v>0</v>
      </c>
      <c r="AJ1102" s="103">
        <f t="shared" si="320"/>
        <v>0</v>
      </c>
      <c r="AK1102" s="16">
        <f t="shared" ref="AK1102:BF1102" si="327">E1102-SUM(E1103:E1107)</f>
        <v>0</v>
      </c>
      <c r="AL1102" s="16">
        <f t="shared" si="327"/>
        <v>0</v>
      </c>
      <c r="AM1102" s="16">
        <f t="shared" si="327"/>
        <v>0</v>
      </c>
      <c r="AN1102" s="16">
        <f t="shared" si="327"/>
        <v>0</v>
      </c>
      <c r="AO1102" s="16">
        <f t="shared" si="327"/>
        <v>0</v>
      </c>
      <c r="AP1102" s="16">
        <f t="shared" si="327"/>
        <v>0</v>
      </c>
      <c r="AQ1102" s="16">
        <f t="shared" si="327"/>
        <v>0</v>
      </c>
      <c r="AR1102" s="16">
        <f t="shared" si="327"/>
        <v>0</v>
      </c>
      <c r="AS1102" s="16">
        <f t="shared" si="327"/>
        <v>0</v>
      </c>
      <c r="AT1102" s="16">
        <f t="shared" si="327"/>
        <v>0</v>
      </c>
      <c r="AU1102" s="16">
        <f t="shared" si="327"/>
        <v>0</v>
      </c>
      <c r="AV1102" s="16">
        <f t="shared" si="327"/>
        <v>0</v>
      </c>
      <c r="AW1102" s="16">
        <f t="shared" si="327"/>
        <v>0</v>
      </c>
      <c r="AX1102" s="16">
        <f t="shared" si="327"/>
        <v>0</v>
      </c>
      <c r="AY1102" s="16">
        <f t="shared" si="327"/>
        <v>0</v>
      </c>
      <c r="AZ1102" s="16">
        <f t="shared" si="327"/>
        <v>0</v>
      </c>
      <c r="BA1102" s="16">
        <f t="shared" si="327"/>
        <v>0</v>
      </c>
      <c r="BB1102" s="16">
        <f t="shared" si="327"/>
        <v>0</v>
      </c>
      <c r="BC1102" s="16">
        <f t="shared" si="327"/>
        <v>0</v>
      </c>
      <c r="BD1102" s="16">
        <f t="shared" si="327"/>
        <v>0</v>
      </c>
      <c r="BE1102" s="16">
        <f t="shared" si="327"/>
        <v>0</v>
      </c>
      <c r="BF1102" s="16">
        <f t="shared" si="327"/>
        <v>0</v>
      </c>
    </row>
    <row r="1103" spans="4:36">
      <c r="D1103" s="16" t="s">
        <v>860</v>
      </c>
      <c r="E1103" s="16">
        <v>2995.445</v>
      </c>
      <c r="F1103" s="16">
        <v>2975.9071</v>
      </c>
      <c r="G1103" s="16">
        <v>2975.345</v>
      </c>
      <c r="H1103" s="16">
        <v>0.5621</v>
      </c>
      <c r="I1103" s="16">
        <v>2.0963</v>
      </c>
      <c r="J1103" s="16">
        <v>13.2049</v>
      </c>
      <c r="K1103" s="16">
        <v>0</v>
      </c>
      <c r="L1103" s="16">
        <v>0</v>
      </c>
      <c r="M1103" s="16">
        <v>13.2049</v>
      </c>
      <c r="N1103" s="16">
        <v>3.5742</v>
      </c>
      <c r="O1103" s="16">
        <v>3.5742</v>
      </c>
      <c r="P1103" s="16">
        <v>0</v>
      </c>
      <c r="Q1103" s="16">
        <v>0</v>
      </c>
      <c r="R1103" s="16">
        <v>0.6625</v>
      </c>
      <c r="S1103" s="16">
        <v>0.6625</v>
      </c>
      <c r="T1103" s="16">
        <v>0</v>
      </c>
      <c r="U1103" s="16">
        <v>0</v>
      </c>
      <c r="V1103" s="16">
        <v>0</v>
      </c>
      <c r="W1103" s="16">
        <v>0</v>
      </c>
      <c r="X1103" s="16">
        <v>0</v>
      </c>
      <c r="Y1103" s="16">
        <v>0</v>
      </c>
      <c r="Z1103" s="16">
        <v>0</v>
      </c>
      <c r="AE1103" s="103">
        <f t="shared" si="315"/>
        <v>2.639000129534e-13</v>
      </c>
      <c r="AF1103" s="103">
        <f t="shared" si="316"/>
        <v>1.00364161426114e-13</v>
      </c>
      <c r="AG1103" s="103">
        <f t="shared" si="317"/>
        <v>0</v>
      </c>
      <c r="AH1103" s="103">
        <f t="shared" si="318"/>
        <v>0</v>
      </c>
      <c r="AI1103" s="103">
        <f t="shared" si="319"/>
        <v>0</v>
      </c>
      <c r="AJ1103" s="103">
        <f t="shared" si="320"/>
        <v>0</v>
      </c>
    </row>
    <row r="1104" spans="4:36">
      <c r="D1104" s="16" t="s">
        <v>861</v>
      </c>
      <c r="E1104" s="16">
        <v>256.6164</v>
      </c>
      <c r="F1104" s="16">
        <v>253.67</v>
      </c>
      <c r="G1104" s="16">
        <v>252.6007</v>
      </c>
      <c r="H1104" s="16">
        <v>1.0693</v>
      </c>
      <c r="I1104" s="16">
        <v>2.7677</v>
      </c>
      <c r="J1104" s="16">
        <v>0</v>
      </c>
      <c r="K1104" s="16">
        <v>0</v>
      </c>
      <c r="L1104" s="16">
        <v>0</v>
      </c>
      <c r="M1104" s="16">
        <v>0</v>
      </c>
      <c r="N1104" s="16">
        <v>0.1787</v>
      </c>
      <c r="O1104" s="16">
        <v>0.1787</v>
      </c>
      <c r="P1104" s="16">
        <v>0</v>
      </c>
      <c r="Q1104" s="16">
        <v>0</v>
      </c>
      <c r="R1104" s="16">
        <v>0</v>
      </c>
      <c r="S1104" s="16">
        <v>0</v>
      </c>
      <c r="T1104" s="16">
        <v>0</v>
      </c>
      <c r="U1104" s="16">
        <v>0</v>
      </c>
      <c r="V1104" s="16">
        <v>0</v>
      </c>
      <c r="W1104" s="16">
        <v>0</v>
      </c>
      <c r="X1104" s="16">
        <v>0</v>
      </c>
      <c r="Y1104" s="16">
        <v>0</v>
      </c>
      <c r="Z1104" s="16">
        <v>0</v>
      </c>
      <c r="AE1104" s="103">
        <f t="shared" si="315"/>
        <v>1.11854969730985e-14</v>
      </c>
      <c r="AF1104" s="103">
        <f t="shared" si="316"/>
        <v>0</v>
      </c>
      <c r="AG1104" s="103">
        <f t="shared" si="317"/>
        <v>0</v>
      </c>
      <c r="AH1104" s="103">
        <f t="shared" si="318"/>
        <v>0</v>
      </c>
      <c r="AI1104" s="103">
        <f t="shared" si="319"/>
        <v>0</v>
      </c>
      <c r="AJ1104" s="103">
        <f t="shared" si="320"/>
        <v>0</v>
      </c>
    </row>
    <row r="1105" spans="4:36">
      <c r="D1105" s="16" t="s">
        <v>862</v>
      </c>
      <c r="E1105" s="16">
        <v>16.9412</v>
      </c>
      <c r="F1105" s="16">
        <v>16.9412</v>
      </c>
      <c r="G1105" s="16">
        <v>16.9412</v>
      </c>
      <c r="H1105" s="16">
        <v>0</v>
      </c>
      <c r="I1105" s="16">
        <v>0</v>
      </c>
      <c r="J1105" s="16">
        <v>0</v>
      </c>
      <c r="K1105" s="16">
        <v>0</v>
      </c>
      <c r="L1105" s="16">
        <v>0</v>
      </c>
      <c r="M1105" s="16">
        <v>0</v>
      </c>
      <c r="N1105" s="16">
        <v>0</v>
      </c>
      <c r="O1105" s="16">
        <v>0</v>
      </c>
      <c r="P1105" s="16">
        <v>0</v>
      </c>
      <c r="Q1105" s="16">
        <v>0</v>
      </c>
      <c r="R1105" s="16">
        <v>0</v>
      </c>
      <c r="S1105" s="16">
        <v>0</v>
      </c>
      <c r="T1105" s="16">
        <v>0</v>
      </c>
      <c r="U1105" s="16">
        <v>0</v>
      </c>
      <c r="V1105" s="16">
        <v>0</v>
      </c>
      <c r="W1105" s="16">
        <v>0</v>
      </c>
      <c r="X1105" s="16">
        <v>0</v>
      </c>
      <c r="Y1105" s="16">
        <v>0</v>
      </c>
      <c r="Z1105" s="16">
        <v>0</v>
      </c>
      <c r="AE1105" s="103">
        <f t="shared" si="315"/>
        <v>0</v>
      </c>
      <c r="AF1105" s="103">
        <f t="shared" si="316"/>
        <v>0</v>
      </c>
      <c r="AG1105" s="103">
        <f t="shared" si="317"/>
        <v>0</v>
      </c>
      <c r="AH1105" s="103">
        <f t="shared" si="318"/>
        <v>0</v>
      </c>
      <c r="AI1105" s="103">
        <f t="shared" si="319"/>
        <v>0</v>
      </c>
      <c r="AJ1105" s="103">
        <f t="shared" si="320"/>
        <v>0</v>
      </c>
    </row>
    <row r="1106" spans="4:36">
      <c r="D1106" s="16" t="s">
        <v>863</v>
      </c>
      <c r="E1106" s="16">
        <v>0</v>
      </c>
      <c r="F1106" s="16">
        <v>0</v>
      </c>
      <c r="G1106" s="16">
        <v>0</v>
      </c>
      <c r="H1106" s="16">
        <v>0</v>
      </c>
      <c r="I1106" s="16">
        <v>0</v>
      </c>
      <c r="J1106" s="16">
        <v>0</v>
      </c>
      <c r="K1106" s="16">
        <v>0</v>
      </c>
      <c r="L1106" s="16">
        <v>0</v>
      </c>
      <c r="M1106" s="16">
        <v>0</v>
      </c>
      <c r="N1106" s="16">
        <v>0</v>
      </c>
      <c r="O1106" s="16">
        <v>0</v>
      </c>
      <c r="P1106" s="16">
        <v>0</v>
      </c>
      <c r="Q1106" s="16">
        <v>0</v>
      </c>
      <c r="R1106" s="16">
        <v>0</v>
      </c>
      <c r="S1106" s="16">
        <v>0</v>
      </c>
      <c r="T1106" s="16">
        <v>0</v>
      </c>
      <c r="U1106" s="16">
        <v>0</v>
      </c>
      <c r="V1106" s="16">
        <v>0</v>
      </c>
      <c r="W1106" s="16">
        <v>0</v>
      </c>
      <c r="X1106" s="16">
        <v>0</v>
      </c>
      <c r="Y1106" s="16">
        <v>0</v>
      </c>
      <c r="Z1106" s="16">
        <v>0</v>
      </c>
      <c r="AE1106" s="103">
        <f t="shared" si="315"/>
        <v>0</v>
      </c>
      <c r="AF1106" s="103">
        <f t="shared" si="316"/>
        <v>0</v>
      </c>
      <c r="AG1106" s="103">
        <f t="shared" si="317"/>
        <v>0</v>
      </c>
      <c r="AH1106" s="103">
        <f t="shared" si="318"/>
        <v>0</v>
      </c>
      <c r="AI1106" s="103">
        <f t="shared" si="319"/>
        <v>0</v>
      </c>
      <c r="AJ1106" s="103">
        <f t="shared" si="320"/>
        <v>0</v>
      </c>
    </row>
    <row r="1107" spans="4:36">
      <c r="D1107" s="16" t="s">
        <v>864</v>
      </c>
      <c r="E1107" s="16">
        <v>13760.748</v>
      </c>
      <c r="F1107" s="16">
        <v>11402.2576</v>
      </c>
      <c r="G1107" s="16">
        <v>10714.453</v>
      </c>
      <c r="H1107" s="16">
        <v>687.8046</v>
      </c>
      <c r="I1107" s="16">
        <v>16.2038</v>
      </c>
      <c r="J1107" s="16">
        <v>204.7831</v>
      </c>
      <c r="K1107" s="16">
        <v>136.0411</v>
      </c>
      <c r="L1107" s="16">
        <v>0.415899999999993</v>
      </c>
      <c r="M1107" s="16">
        <v>68.3261</v>
      </c>
      <c r="N1107" s="16">
        <v>1151.1329</v>
      </c>
      <c r="O1107" s="16">
        <v>1151.1329</v>
      </c>
      <c r="P1107" s="16">
        <v>0</v>
      </c>
      <c r="Q1107" s="16">
        <v>6.8335</v>
      </c>
      <c r="R1107" s="16">
        <v>325.8845</v>
      </c>
      <c r="S1107" s="16">
        <v>120.2247</v>
      </c>
      <c r="T1107" s="16">
        <v>0.0802</v>
      </c>
      <c r="U1107" s="16">
        <v>205.5796</v>
      </c>
      <c r="V1107" s="16">
        <v>653.6526</v>
      </c>
      <c r="W1107" s="16">
        <v>208.8413</v>
      </c>
      <c r="X1107" s="16">
        <v>0</v>
      </c>
      <c r="Y1107" s="16">
        <v>444.8113</v>
      </c>
      <c r="Z1107" s="16">
        <v>0</v>
      </c>
      <c r="AE1107" s="103">
        <f t="shared" si="315"/>
        <v>-1.63336011382853e-12</v>
      </c>
      <c r="AF1107" s="103">
        <f t="shared" si="316"/>
        <v>1.25055521493778e-12</v>
      </c>
      <c r="AG1107" s="103">
        <f t="shared" si="317"/>
        <v>0</v>
      </c>
      <c r="AH1107" s="103">
        <f t="shared" si="318"/>
        <v>0</v>
      </c>
      <c r="AI1107" s="103">
        <f t="shared" si="319"/>
        <v>0</v>
      </c>
      <c r="AJ1107" s="103">
        <f t="shared" si="320"/>
        <v>0</v>
      </c>
    </row>
    <row r="1108" spans="3:58">
      <c r="C1108" s="16" t="s">
        <v>867</v>
      </c>
      <c r="D1108" s="16" t="s">
        <v>88</v>
      </c>
      <c r="E1108" s="16">
        <v>43740.7909</v>
      </c>
      <c r="F1108" s="16">
        <v>34399.4599</v>
      </c>
      <c r="G1108" s="16">
        <v>34195.0895</v>
      </c>
      <c r="H1108" s="16">
        <v>204.3704</v>
      </c>
      <c r="I1108" s="16">
        <v>38.1575</v>
      </c>
      <c r="J1108" s="16">
        <v>2093.171</v>
      </c>
      <c r="K1108" s="16">
        <v>803.6639</v>
      </c>
      <c r="L1108" s="16">
        <v>162.7304</v>
      </c>
      <c r="M1108" s="16">
        <v>1126.7767</v>
      </c>
      <c r="N1108" s="16">
        <v>3414.5738</v>
      </c>
      <c r="O1108" s="16">
        <v>3414.5738</v>
      </c>
      <c r="P1108" s="16">
        <v>0</v>
      </c>
      <c r="Q1108" s="16">
        <v>757.3983</v>
      </c>
      <c r="R1108" s="16">
        <v>1069.1296</v>
      </c>
      <c r="S1108" s="16">
        <v>869.533</v>
      </c>
      <c r="T1108" s="16">
        <v>0</v>
      </c>
      <c r="U1108" s="16">
        <v>199.5966</v>
      </c>
      <c r="V1108" s="16">
        <v>1957.4542</v>
      </c>
      <c r="W1108" s="16">
        <v>1448.2598</v>
      </c>
      <c r="X1108" s="16">
        <v>0</v>
      </c>
      <c r="Y1108" s="16">
        <v>509.1944</v>
      </c>
      <c r="Z1108" s="16">
        <v>11.4466</v>
      </c>
      <c r="AE1108" s="103">
        <f t="shared" si="315"/>
        <v>-1.47792889038101e-12</v>
      </c>
      <c r="AF1108" s="103">
        <f t="shared" si="316"/>
        <v>0</v>
      </c>
      <c r="AG1108" s="103">
        <f t="shared" si="317"/>
        <v>0</v>
      </c>
      <c r="AH1108" s="103">
        <f t="shared" si="318"/>
        <v>0</v>
      </c>
      <c r="AI1108" s="103">
        <f t="shared" si="319"/>
        <v>0</v>
      </c>
      <c r="AJ1108" s="103">
        <f t="shared" si="320"/>
        <v>0</v>
      </c>
      <c r="AK1108" s="16">
        <f t="shared" ref="AK1108:BF1108" si="328">E1108-SUM(E1109:E1113)</f>
        <v>0</v>
      </c>
      <c r="AL1108" s="16">
        <f t="shared" si="328"/>
        <v>0</v>
      </c>
      <c r="AM1108" s="16">
        <f t="shared" si="328"/>
        <v>0</v>
      </c>
      <c r="AN1108" s="16">
        <f t="shared" si="328"/>
        <v>0</v>
      </c>
      <c r="AO1108" s="16">
        <f t="shared" si="328"/>
        <v>0</v>
      </c>
      <c r="AP1108" s="16">
        <f t="shared" si="328"/>
        <v>0</v>
      </c>
      <c r="AQ1108" s="16">
        <f t="shared" si="328"/>
        <v>0</v>
      </c>
      <c r="AR1108" s="16">
        <f t="shared" si="328"/>
        <v>0</v>
      </c>
      <c r="AS1108" s="16">
        <f t="shared" si="328"/>
        <v>0</v>
      </c>
      <c r="AT1108" s="16">
        <f t="shared" si="328"/>
        <v>0</v>
      </c>
      <c r="AU1108" s="16">
        <f t="shared" si="328"/>
        <v>0</v>
      </c>
      <c r="AV1108" s="16">
        <f t="shared" si="328"/>
        <v>0</v>
      </c>
      <c r="AW1108" s="16">
        <f t="shared" si="328"/>
        <v>0</v>
      </c>
      <c r="AX1108" s="16">
        <f t="shared" si="328"/>
        <v>0</v>
      </c>
      <c r="AY1108" s="16">
        <f t="shared" si="328"/>
        <v>0</v>
      </c>
      <c r="AZ1108" s="16">
        <f t="shared" si="328"/>
        <v>0</v>
      </c>
      <c r="BA1108" s="16">
        <f t="shared" si="328"/>
        <v>0</v>
      </c>
      <c r="BB1108" s="16">
        <f t="shared" si="328"/>
        <v>0</v>
      </c>
      <c r="BC1108" s="16">
        <f t="shared" si="328"/>
        <v>0</v>
      </c>
      <c r="BD1108" s="16">
        <f t="shared" si="328"/>
        <v>0</v>
      </c>
      <c r="BE1108" s="16">
        <f t="shared" si="328"/>
        <v>0</v>
      </c>
      <c r="BF1108" s="16">
        <f t="shared" si="328"/>
        <v>0</v>
      </c>
    </row>
    <row r="1109" spans="4:36">
      <c r="D1109" s="16" t="s">
        <v>860</v>
      </c>
      <c r="E1109" s="16">
        <v>5190.3193</v>
      </c>
      <c r="F1109" s="16">
        <v>4645.755</v>
      </c>
      <c r="G1109" s="16">
        <v>4633.6147</v>
      </c>
      <c r="H1109" s="16">
        <v>12.1403</v>
      </c>
      <c r="I1109" s="16">
        <v>0</v>
      </c>
      <c r="J1109" s="16">
        <v>298.9971</v>
      </c>
      <c r="K1109" s="16">
        <v>0</v>
      </c>
      <c r="L1109" s="16">
        <v>42.596</v>
      </c>
      <c r="M1109" s="16">
        <v>256.4011</v>
      </c>
      <c r="N1109" s="16">
        <v>228.2625</v>
      </c>
      <c r="O1109" s="16">
        <v>228.2625</v>
      </c>
      <c r="P1109" s="16">
        <v>0</v>
      </c>
      <c r="Q1109" s="16">
        <v>0</v>
      </c>
      <c r="R1109" s="16">
        <v>17.3047</v>
      </c>
      <c r="S1109" s="16">
        <v>17.3047</v>
      </c>
      <c r="T1109" s="16">
        <v>0</v>
      </c>
      <c r="U1109" s="16">
        <v>0</v>
      </c>
      <c r="V1109" s="16">
        <v>0</v>
      </c>
      <c r="W1109" s="16">
        <v>0</v>
      </c>
      <c r="X1109" s="16">
        <v>0</v>
      </c>
      <c r="Y1109" s="16">
        <v>0</v>
      </c>
      <c r="Z1109" s="16">
        <v>0</v>
      </c>
      <c r="AE1109" s="103">
        <f t="shared" si="315"/>
        <v>2.48689957516035e-14</v>
      </c>
      <c r="AF1109" s="103">
        <f t="shared" si="316"/>
        <v>2.48689957516035e-14</v>
      </c>
      <c r="AG1109" s="103">
        <f t="shared" si="317"/>
        <v>0</v>
      </c>
      <c r="AH1109" s="103">
        <f t="shared" si="318"/>
        <v>0</v>
      </c>
      <c r="AI1109" s="103">
        <f t="shared" si="319"/>
        <v>0</v>
      </c>
      <c r="AJ1109" s="103">
        <f t="shared" si="320"/>
        <v>0</v>
      </c>
    </row>
    <row r="1110" spans="4:36">
      <c r="D1110" s="16" t="s">
        <v>861</v>
      </c>
      <c r="E1110" s="16">
        <v>1007.745</v>
      </c>
      <c r="F1110" s="16">
        <v>914.7708</v>
      </c>
      <c r="G1110" s="16">
        <v>908.2983</v>
      </c>
      <c r="H1110" s="16">
        <v>6.4725</v>
      </c>
      <c r="I1110" s="16">
        <v>3.4057</v>
      </c>
      <c r="J1110" s="16">
        <v>66.7644</v>
      </c>
      <c r="K1110" s="16">
        <v>0</v>
      </c>
      <c r="L1110" s="16">
        <v>26.9236</v>
      </c>
      <c r="M1110" s="16">
        <v>39.8408</v>
      </c>
      <c r="N1110" s="16">
        <v>22.8041</v>
      </c>
      <c r="O1110" s="16">
        <v>22.8041</v>
      </c>
      <c r="P1110" s="16">
        <v>0</v>
      </c>
      <c r="Q1110" s="16">
        <v>0</v>
      </c>
      <c r="R1110" s="16">
        <v>0</v>
      </c>
      <c r="S1110" s="16">
        <v>0</v>
      </c>
      <c r="T1110" s="16">
        <v>0</v>
      </c>
      <c r="U1110" s="16">
        <v>0</v>
      </c>
      <c r="V1110" s="16">
        <v>0</v>
      </c>
      <c r="W1110" s="16">
        <v>0</v>
      </c>
      <c r="X1110" s="16">
        <v>0</v>
      </c>
      <c r="Y1110" s="16">
        <v>0</v>
      </c>
      <c r="Z1110" s="16">
        <v>0</v>
      </c>
      <c r="AE1110" s="103">
        <f t="shared" si="315"/>
        <v>0</v>
      </c>
      <c r="AF1110" s="103">
        <f t="shared" si="316"/>
        <v>-3.19744231092045e-14</v>
      </c>
      <c r="AG1110" s="103">
        <f t="shared" si="317"/>
        <v>0</v>
      </c>
      <c r="AH1110" s="103">
        <f t="shared" si="318"/>
        <v>0</v>
      </c>
      <c r="AI1110" s="103">
        <f t="shared" si="319"/>
        <v>0</v>
      </c>
      <c r="AJ1110" s="103">
        <f t="shared" si="320"/>
        <v>0</v>
      </c>
    </row>
    <row r="1111" spans="4:36">
      <c r="D1111" s="16" t="s">
        <v>862</v>
      </c>
      <c r="E1111" s="16">
        <v>336.0204</v>
      </c>
      <c r="F1111" s="16">
        <v>336.0204</v>
      </c>
      <c r="G1111" s="16">
        <v>336.0204</v>
      </c>
      <c r="H1111" s="16">
        <v>0</v>
      </c>
      <c r="I1111" s="16">
        <v>0</v>
      </c>
      <c r="J1111" s="16">
        <v>0</v>
      </c>
      <c r="K1111" s="16">
        <v>0</v>
      </c>
      <c r="L1111" s="16">
        <v>0</v>
      </c>
      <c r="M1111" s="16">
        <v>0</v>
      </c>
      <c r="N1111" s="16">
        <v>0</v>
      </c>
      <c r="O1111" s="16">
        <v>0</v>
      </c>
      <c r="P1111" s="16">
        <v>0</v>
      </c>
      <c r="Q1111" s="16">
        <v>0</v>
      </c>
      <c r="R1111" s="16">
        <v>0</v>
      </c>
      <c r="S1111" s="16">
        <v>0</v>
      </c>
      <c r="T1111" s="16">
        <v>0</v>
      </c>
      <c r="U1111" s="16">
        <v>0</v>
      </c>
      <c r="V1111" s="16">
        <v>0</v>
      </c>
      <c r="W1111" s="16">
        <v>0</v>
      </c>
      <c r="X1111" s="16">
        <v>0</v>
      </c>
      <c r="Y1111" s="16">
        <v>0</v>
      </c>
      <c r="Z1111" s="16">
        <v>0</v>
      </c>
      <c r="AE1111" s="103">
        <f t="shared" si="315"/>
        <v>0</v>
      </c>
      <c r="AF1111" s="103">
        <f t="shared" si="316"/>
        <v>0</v>
      </c>
      <c r="AG1111" s="103">
        <f t="shared" si="317"/>
        <v>0</v>
      </c>
      <c r="AH1111" s="103">
        <f t="shared" si="318"/>
        <v>0</v>
      </c>
      <c r="AI1111" s="103">
        <f t="shared" si="319"/>
        <v>0</v>
      </c>
      <c r="AJ1111" s="103">
        <f t="shared" si="320"/>
        <v>0</v>
      </c>
    </row>
    <row r="1112" spans="4:36">
      <c r="D1112" s="16" t="s">
        <v>863</v>
      </c>
      <c r="E1112" s="16">
        <v>0</v>
      </c>
      <c r="F1112" s="16">
        <v>0</v>
      </c>
      <c r="G1112" s="16">
        <v>0</v>
      </c>
      <c r="H1112" s="16">
        <v>0</v>
      </c>
      <c r="I1112" s="16">
        <v>0</v>
      </c>
      <c r="J1112" s="16">
        <v>0</v>
      </c>
      <c r="K1112" s="16">
        <v>0</v>
      </c>
      <c r="L1112" s="16">
        <v>0</v>
      </c>
      <c r="M1112" s="16">
        <v>0</v>
      </c>
      <c r="N1112" s="16">
        <v>0</v>
      </c>
      <c r="O1112" s="16">
        <v>0</v>
      </c>
      <c r="P1112" s="16">
        <v>0</v>
      </c>
      <c r="Q1112" s="16">
        <v>0</v>
      </c>
      <c r="R1112" s="16">
        <v>0</v>
      </c>
      <c r="S1112" s="16">
        <v>0</v>
      </c>
      <c r="T1112" s="16">
        <v>0</v>
      </c>
      <c r="U1112" s="16">
        <v>0</v>
      </c>
      <c r="V1112" s="16">
        <v>0</v>
      </c>
      <c r="W1112" s="16">
        <v>0</v>
      </c>
      <c r="X1112" s="16">
        <v>0</v>
      </c>
      <c r="Y1112" s="16">
        <v>0</v>
      </c>
      <c r="Z1112" s="16">
        <v>0</v>
      </c>
      <c r="AE1112" s="103">
        <f t="shared" si="315"/>
        <v>0</v>
      </c>
      <c r="AF1112" s="103">
        <f t="shared" si="316"/>
        <v>0</v>
      </c>
      <c r="AG1112" s="103">
        <f t="shared" si="317"/>
        <v>0</v>
      </c>
      <c r="AH1112" s="103">
        <f t="shared" si="318"/>
        <v>0</v>
      </c>
      <c r="AI1112" s="103">
        <f t="shared" si="319"/>
        <v>0</v>
      </c>
      <c r="AJ1112" s="103">
        <f t="shared" si="320"/>
        <v>0</v>
      </c>
    </row>
    <row r="1113" spans="4:36">
      <c r="D1113" s="16" t="s">
        <v>864</v>
      </c>
      <c r="E1113" s="16">
        <v>37206.7062</v>
      </c>
      <c r="F1113" s="16">
        <v>28502.9137</v>
      </c>
      <c r="G1113" s="16">
        <v>28317.1561</v>
      </c>
      <c r="H1113" s="16">
        <v>185.7576</v>
      </c>
      <c r="I1113" s="16">
        <v>34.7518</v>
      </c>
      <c r="J1113" s="16">
        <v>1727.4095</v>
      </c>
      <c r="K1113" s="16">
        <v>803.6639</v>
      </c>
      <c r="L1113" s="16">
        <v>93.2108000000001</v>
      </c>
      <c r="M1113" s="16">
        <v>830.5348</v>
      </c>
      <c r="N1113" s="16">
        <v>3163.5072</v>
      </c>
      <c r="O1113" s="16">
        <v>3163.5072</v>
      </c>
      <c r="P1113" s="16">
        <v>0</v>
      </c>
      <c r="Q1113" s="16">
        <v>757.3983</v>
      </c>
      <c r="R1113" s="16">
        <v>1051.8249</v>
      </c>
      <c r="S1113" s="16">
        <v>852.2283</v>
      </c>
      <c r="T1113" s="16">
        <v>0</v>
      </c>
      <c r="U1113" s="16">
        <v>199.5966</v>
      </c>
      <c r="V1113" s="16">
        <v>1957.4542</v>
      </c>
      <c r="W1113" s="16">
        <v>1448.2598</v>
      </c>
      <c r="X1113" s="16">
        <v>0</v>
      </c>
      <c r="Y1113" s="16">
        <v>509.1944</v>
      </c>
      <c r="Z1113" s="16">
        <v>11.4466</v>
      </c>
      <c r="AE1113" s="103">
        <f t="shared" si="315"/>
        <v>0</v>
      </c>
      <c r="AF1113" s="103">
        <f t="shared" si="316"/>
        <v>8.24229573481716e-13</v>
      </c>
      <c r="AG1113" s="103">
        <f t="shared" si="317"/>
        <v>0</v>
      </c>
      <c r="AH1113" s="103">
        <f t="shared" si="318"/>
        <v>0</v>
      </c>
      <c r="AI1113" s="103">
        <f t="shared" si="319"/>
        <v>0</v>
      </c>
      <c r="AJ1113" s="103">
        <f t="shared" si="320"/>
        <v>0</v>
      </c>
    </row>
    <row r="1114" spans="3:58">
      <c r="C1114" s="16" t="s">
        <v>368</v>
      </c>
      <c r="D1114" s="16" t="s">
        <v>88</v>
      </c>
      <c r="E1114" s="16">
        <v>0</v>
      </c>
      <c r="F1114" s="16">
        <v>0</v>
      </c>
      <c r="G1114" s="16">
        <v>0</v>
      </c>
      <c r="H1114" s="16">
        <v>0</v>
      </c>
      <c r="I1114" s="16">
        <v>0</v>
      </c>
      <c r="J1114" s="16">
        <v>0</v>
      </c>
      <c r="K1114" s="16">
        <v>0</v>
      </c>
      <c r="L1114" s="16">
        <v>0</v>
      </c>
      <c r="M1114" s="16">
        <v>0</v>
      </c>
      <c r="N1114" s="16">
        <v>0</v>
      </c>
      <c r="O1114" s="16">
        <v>0</v>
      </c>
      <c r="P1114" s="16">
        <v>0</v>
      </c>
      <c r="Q1114" s="16">
        <v>0</v>
      </c>
      <c r="R1114" s="16">
        <v>0</v>
      </c>
      <c r="S1114" s="16">
        <v>0</v>
      </c>
      <c r="T1114" s="16">
        <v>0</v>
      </c>
      <c r="U1114" s="16">
        <v>0</v>
      </c>
      <c r="V1114" s="16">
        <v>0</v>
      </c>
      <c r="W1114" s="16">
        <v>0</v>
      </c>
      <c r="X1114" s="16">
        <v>0</v>
      </c>
      <c r="Y1114" s="16">
        <v>0</v>
      </c>
      <c r="Z1114" s="16">
        <v>0</v>
      </c>
      <c r="AE1114" s="103">
        <f t="shared" si="315"/>
        <v>0</v>
      </c>
      <c r="AF1114" s="103">
        <f t="shared" si="316"/>
        <v>0</v>
      </c>
      <c r="AG1114" s="103">
        <f t="shared" si="317"/>
        <v>0</v>
      </c>
      <c r="AH1114" s="103">
        <f t="shared" si="318"/>
        <v>0</v>
      </c>
      <c r="AI1114" s="103">
        <f t="shared" si="319"/>
        <v>0</v>
      </c>
      <c r="AJ1114" s="103">
        <f t="shared" si="320"/>
        <v>0</v>
      </c>
      <c r="AK1114" s="16">
        <f t="shared" ref="AK1114:BF1114" si="329">E1114-SUM(E1115:E1119)</f>
        <v>0</v>
      </c>
      <c r="AL1114" s="16">
        <f t="shared" si="329"/>
        <v>0</v>
      </c>
      <c r="AM1114" s="16">
        <f t="shared" si="329"/>
        <v>0</v>
      </c>
      <c r="AN1114" s="16">
        <f t="shared" si="329"/>
        <v>0</v>
      </c>
      <c r="AO1114" s="16">
        <f t="shared" si="329"/>
        <v>0</v>
      </c>
      <c r="AP1114" s="16">
        <f t="shared" si="329"/>
        <v>0</v>
      </c>
      <c r="AQ1114" s="16">
        <f t="shared" si="329"/>
        <v>0</v>
      </c>
      <c r="AR1114" s="16">
        <f t="shared" si="329"/>
        <v>0</v>
      </c>
      <c r="AS1114" s="16">
        <f t="shared" si="329"/>
        <v>0</v>
      </c>
      <c r="AT1114" s="16">
        <f t="shared" si="329"/>
        <v>0</v>
      </c>
      <c r="AU1114" s="16">
        <f t="shared" si="329"/>
        <v>0</v>
      </c>
      <c r="AV1114" s="16">
        <f t="shared" si="329"/>
        <v>0</v>
      </c>
      <c r="AW1114" s="16">
        <f t="shared" si="329"/>
        <v>0</v>
      </c>
      <c r="AX1114" s="16">
        <f t="shared" si="329"/>
        <v>0</v>
      </c>
      <c r="AY1114" s="16">
        <f t="shared" si="329"/>
        <v>0</v>
      </c>
      <c r="AZ1114" s="16">
        <f t="shared" si="329"/>
        <v>0</v>
      </c>
      <c r="BA1114" s="16">
        <f t="shared" si="329"/>
        <v>0</v>
      </c>
      <c r="BB1114" s="16">
        <f t="shared" si="329"/>
        <v>0</v>
      </c>
      <c r="BC1114" s="16">
        <f t="shared" si="329"/>
        <v>0</v>
      </c>
      <c r="BD1114" s="16">
        <f t="shared" si="329"/>
        <v>0</v>
      </c>
      <c r="BE1114" s="16">
        <f t="shared" si="329"/>
        <v>0</v>
      </c>
      <c r="BF1114" s="16">
        <f t="shared" si="329"/>
        <v>0</v>
      </c>
    </row>
    <row r="1115" spans="4:36">
      <c r="D1115" s="16" t="s">
        <v>860</v>
      </c>
      <c r="E1115" s="16">
        <v>0</v>
      </c>
      <c r="F1115" s="16">
        <v>0</v>
      </c>
      <c r="G1115" s="16">
        <v>0</v>
      </c>
      <c r="H1115" s="16">
        <v>0</v>
      </c>
      <c r="I1115" s="16">
        <v>0</v>
      </c>
      <c r="J1115" s="16">
        <v>0</v>
      </c>
      <c r="K1115" s="16">
        <v>0</v>
      </c>
      <c r="L1115" s="16">
        <v>0</v>
      </c>
      <c r="M1115" s="16">
        <v>0</v>
      </c>
      <c r="N1115" s="16">
        <v>0</v>
      </c>
      <c r="O1115" s="16">
        <v>0</v>
      </c>
      <c r="P1115" s="16">
        <v>0</v>
      </c>
      <c r="Q1115" s="16">
        <v>0</v>
      </c>
      <c r="R1115" s="16">
        <v>0</v>
      </c>
      <c r="S1115" s="16">
        <v>0</v>
      </c>
      <c r="T1115" s="16">
        <v>0</v>
      </c>
      <c r="U1115" s="16">
        <v>0</v>
      </c>
      <c r="V1115" s="16">
        <v>0</v>
      </c>
      <c r="W1115" s="16">
        <v>0</v>
      </c>
      <c r="X1115" s="16">
        <v>0</v>
      </c>
      <c r="Y1115" s="16">
        <v>0</v>
      </c>
      <c r="Z1115" s="16">
        <v>0</v>
      </c>
      <c r="AE1115" s="103">
        <f t="shared" si="315"/>
        <v>0</v>
      </c>
      <c r="AF1115" s="103">
        <f t="shared" si="316"/>
        <v>0</v>
      </c>
      <c r="AG1115" s="103">
        <f t="shared" si="317"/>
        <v>0</v>
      </c>
      <c r="AH1115" s="103">
        <f t="shared" si="318"/>
        <v>0</v>
      </c>
      <c r="AI1115" s="103">
        <f t="shared" si="319"/>
        <v>0</v>
      </c>
      <c r="AJ1115" s="103">
        <f t="shared" si="320"/>
        <v>0</v>
      </c>
    </row>
    <row r="1116" spans="4:36">
      <c r="D1116" s="16" t="s">
        <v>861</v>
      </c>
      <c r="E1116" s="16">
        <v>0</v>
      </c>
      <c r="F1116" s="16">
        <v>0</v>
      </c>
      <c r="G1116" s="16">
        <v>0</v>
      </c>
      <c r="H1116" s="16">
        <v>0</v>
      </c>
      <c r="I1116" s="16">
        <v>0</v>
      </c>
      <c r="J1116" s="16">
        <v>0</v>
      </c>
      <c r="K1116" s="16">
        <v>0</v>
      </c>
      <c r="L1116" s="16">
        <v>0</v>
      </c>
      <c r="M1116" s="16">
        <v>0</v>
      </c>
      <c r="N1116" s="16">
        <v>0</v>
      </c>
      <c r="O1116" s="16">
        <v>0</v>
      </c>
      <c r="P1116" s="16">
        <v>0</v>
      </c>
      <c r="Q1116" s="16">
        <v>0</v>
      </c>
      <c r="R1116" s="16">
        <v>0</v>
      </c>
      <c r="S1116" s="16">
        <v>0</v>
      </c>
      <c r="T1116" s="16">
        <v>0</v>
      </c>
      <c r="U1116" s="16">
        <v>0</v>
      </c>
      <c r="V1116" s="16">
        <v>0</v>
      </c>
      <c r="W1116" s="16">
        <v>0</v>
      </c>
      <c r="X1116" s="16">
        <v>0</v>
      </c>
      <c r="Y1116" s="16">
        <v>0</v>
      </c>
      <c r="Z1116" s="16">
        <v>0</v>
      </c>
      <c r="AE1116" s="103">
        <f t="shared" si="315"/>
        <v>0</v>
      </c>
      <c r="AF1116" s="103">
        <f t="shared" si="316"/>
        <v>0</v>
      </c>
      <c r="AG1116" s="103">
        <f t="shared" si="317"/>
        <v>0</v>
      </c>
      <c r="AH1116" s="103">
        <f t="shared" si="318"/>
        <v>0</v>
      </c>
      <c r="AI1116" s="103">
        <f t="shared" si="319"/>
        <v>0</v>
      </c>
      <c r="AJ1116" s="103">
        <f t="shared" si="320"/>
        <v>0</v>
      </c>
    </row>
    <row r="1117" spans="4:36">
      <c r="D1117" s="16" t="s">
        <v>862</v>
      </c>
      <c r="E1117" s="16">
        <v>0</v>
      </c>
      <c r="F1117" s="16">
        <v>0</v>
      </c>
      <c r="G1117" s="16">
        <v>0</v>
      </c>
      <c r="H1117" s="16">
        <v>0</v>
      </c>
      <c r="I1117" s="16">
        <v>0</v>
      </c>
      <c r="J1117" s="16">
        <v>0</v>
      </c>
      <c r="K1117" s="16">
        <v>0</v>
      </c>
      <c r="L1117" s="16">
        <v>0</v>
      </c>
      <c r="M1117" s="16">
        <v>0</v>
      </c>
      <c r="N1117" s="16">
        <v>0</v>
      </c>
      <c r="O1117" s="16">
        <v>0</v>
      </c>
      <c r="P1117" s="16">
        <v>0</v>
      </c>
      <c r="Q1117" s="16">
        <v>0</v>
      </c>
      <c r="R1117" s="16">
        <v>0</v>
      </c>
      <c r="S1117" s="16">
        <v>0</v>
      </c>
      <c r="T1117" s="16">
        <v>0</v>
      </c>
      <c r="U1117" s="16">
        <v>0</v>
      </c>
      <c r="V1117" s="16">
        <v>0</v>
      </c>
      <c r="W1117" s="16">
        <v>0</v>
      </c>
      <c r="X1117" s="16">
        <v>0</v>
      </c>
      <c r="Y1117" s="16">
        <v>0</v>
      </c>
      <c r="Z1117" s="16">
        <v>0</v>
      </c>
      <c r="AE1117" s="103">
        <f t="shared" si="315"/>
        <v>0</v>
      </c>
      <c r="AF1117" s="103">
        <f t="shared" si="316"/>
        <v>0</v>
      </c>
      <c r="AG1117" s="103">
        <f t="shared" si="317"/>
        <v>0</v>
      </c>
      <c r="AH1117" s="103">
        <f t="shared" si="318"/>
        <v>0</v>
      </c>
      <c r="AI1117" s="103">
        <f t="shared" si="319"/>
        <v>0</v>
      </c>
      <c r="AJ1117" s="103">
        <f t="shared" si="320"/>
        <v>0</v>
      </c>
    </row>
    <row r="1118" spans="4:36">
      <c r="D1118" s="16" t="s">
        <v>863</v>
      </c>
      <c r="E1118" s="16">
        <v>0</v>
      </c>
      <c r="F1118" s="16">
        <v>0</v>
      </c>
      <c r="G1118" s="16">
        <v>0</v>
      </c>
      <c r="H1118" s="16">
        <v>0</v>
      </c>
      <c r="I1118" s="16">
        <v>0</v>
      </c>
      <c r="J1118" s="16">
        <v>0</v>
      </c>
      <c r="K1118" s="16">
        <v>0</v>
      </c>
      <c r="L1118" s="16">
        <v>0</v>
      </c>
      <c r="M1118" s="16">
        <v>0</v>
      </c>
      <c r="N1118" s="16">
        <v>0</v>
      </c>
      <c r="O1118" s="16">
        <v>0</v>
      </c>
      <c r="P1118" s="16">
        <v>0</v>
      </c>
      <c r="Q1118" s="16">
        <v>0</v>
      </c>
      <c r="R1118" s="16">
        <v>0</v>
      </c>
      <c r="S1118" s="16">
        <v>0</v>
      </c>
      <c r="T1118" s="16">
        <v>0</v>
      </c>
      <c r="U1118" s="16">
        <v>0</v>
      </c>
      <c r="V1118" s="16">
        <v>0</v>
      </c>
      <c r="W1118" s="16">
        <v>0</v>
      </c>
      <c r="X1118" s="16">
        <v>0</v>
      </c>
      <c r="Y1118" s="16">
        <v>0</v>
      </c>
      <c r="Z1118" s="16">
        <v>0</v>
      </c>
      <c r="AE1118" s="103">
        <f t="shared" si="315"/>
        <v>0</v>
      </c>
      <c r="AF1118" s="103">
        <f t="shared" si="316"/>
        <v>0</v>
      </c>
      <c r="AG1118" s="103">
        <f t="shared" si="317"/>
        <v>0</v>
      </c>
      <c r="AH1118" s="103">
        <f t="shared" si="318"/>
        <v>0</v>
      </c>
      <c r="AI1118" s="103">
        <f t="shared" si="319"/>
        <v>0</v>
      </c>
      <c r="AJ1118" s="103">
        <f t="shared" si="320"/>
        <v>0</v>
      </c>
    </row>
    <row r="1119" spans="4:36">
      <c r="D1119" s="16" t="s">
        <v>864</v>
      </c>
      <c r="E1119" s="16">
        <v>0</v>
      </c>
      <c r="F1119" s="16">
        <v>0</v>
      </c>
      <c r="G1119" s="16">
        <v>0</v>
      </c>
      <c r="H1119" s="16">
        <v>0</v>
      </c>
      <c r="I1119" s="16">
        <v>0</v>
      </c>
      <c r="J1119" s="16">
        <v>0</v>
      </c>
      <c r="K1119" s="16">
        <v>0</v>
      </c>
      <c r="L1119" s="16">
        <v>0</v>
      </c>
      <c r="M1119" s="16">
        <v>0</v>
      </c>
      <c r="N1119" s="16">
        <v>0</v>
      </c>
      <c r="O1119" s="16">
        <v>0</v>
      </c>
      <c r="P1119" s="16">
        <v>0</v>
      </c>
      <c r="Q1119" s="16">
        <v>0</v>
      </c>
      <c r="R1119" s="16">
        <v>0</v>
      </c>
      <c r="S1119" s="16">
        <v>0</v>
      </c>
      <c r="T1119" s="16">
        <v>0</v>
      </c>
      <c r="U1119" s="16">
        <v>0</v>
      </c>
      <c r="V1119" s="16">
        <v>0</v>
      </c>
      <c r="W1119" s="16">
        <v>0</v>
      </c>
      <c r="X1119" s="16">
        <v>0</v>
      </c>
      <c r="Y1119" s="16">
        <v>0</v>
      </c>
      <c r="Z1119" s="16">
        <v>0</v>
      </c>
      <c r="AE1119" s="103">
        <f t="shared" si="315"/>
        <v>0</v>
      </c>
      <c r="AF1119" s="103">
        <f t="shared" si="316"/>
        <v>0</v>
      </c>
      <c r="AG1119" s="103">
        <f t="shared" si="317"/>
        <v>0</v>
      </c>
      <c r="AH1119" s="103">
        <f t="shared" si="318"/>
        <v>0</v>
      </c>
      <c r="AI1119" s="103">
        <f t="shared" si="319"/>
        <v>0</v>
      </c>
      <c r="AJ1119" s="103">
        <f t="shared" si="320"/>
        <v>0</v>
      </c>
    </row>
    <row r="1120" spans="1:80">
      <c r="A1120" s="16" t="s">
        <v>898</v>
      </c>
      <c r="B1120" s="16">
        <v>17885.6185</v>
      </c>
      <c r="C1120" s="16" t="s">
        <v>88</v>
      </c>
      <c r="D1120" s="16" t="s">
        <v>88</v>
      </c>
      <c r="E1120" s="16">
        <v>5268.1195</v>
      </c>
      <c r="F1120" s="16">
        <v>4087.1022</v>
      </c>
      <c r="G1120" s="16">
        <v>3507.0888</v>
      </c>
      <c r="H1120" s="16">
        <v>580.0134</v>
      </c>
      <c r="I1120" s="16">
        <v>0</v>
      </c>
      <c r="J1120" s="16">
        <v>170.9334</v>
      </c>
      <c r="K1120" s="16">
        <v>150.6418</v>
      </c>
      <c r="L1120" s="16">
        <v>0.415899999999993</v>
      </c>
      <c r="M1120" s="16">
        <v>19.8757</v>
      </c>
      <c r="N1120" s="16">
        <v>683.8515</v>
      </c>
      <c r="O1120" s="16">
        <v>683.8515</v>
      </c>
      <c r="P1120" s="16">
        <v>0</v>
      </c>
      <c r="Q1120" s="16">
        <v>156.4</v>
      </c>
      <c r="R1120" s="16">
        <v>92.5034</v>
      </c>
      <c r="S1120" s="16">
        <v>77.2812</v>
      </c>
      <c r="T1120" s="16">
        <v>0</v>
      </c>
      <c r="U1120" s="16">
        <v>15.2222</v>
      </c>
      <c r="V1120" s="16">
        <v>64.3744</v>
      </c>
      <c r="W1120" s="16">
        <v>64.3744</v>
      </c>
      <c r="X1120" s="16">
        <v>0</v>
      </c>
      <c r="Y1120" s="16">
        <v>0</v>
      </c>
      <c r="Z1120" s="16">
        <v>12.9546</v>
      </c>
      <c r="AB1120" s="101">
        <f>(F1120+K1120+L1120)/B1120</f>
        <v>0.236959090903119</v>
      </c>
      <c r="AE1120" s="103">
        <f t="shared" si="315"/>
        <v>0</v>
      </c>
      <c r="AF1120" s="103">
        <f t="shared" si="316"/>
        <v>0</v>
      </c>
      <c r="AG1120" s="103">
        <f t="shared" si="317"/>
        <v>0</v>
      </c>
      <c r="AH1120" s="103">
        <f t="shared" si="318"/>
        <v>0</v>
      </c>
      <c r="AI1120" s="103">
        <f t="shared" si="319"/>
        <v>0</v>
      </c>
      <c r="AJ1120" s="103">
        <f t="shared" si="320"/>
        <v>0</v>
      </c>
      <c r="AK1120" s="16">
        <f t="shared" ref="AK1120:BF1120" si="330">E1120-SUM(E1121:E1125)</f>
        <v>0</v>
      </c>
      <c r="AL1120" s="16">
        <f t="shared" si="330"/>
        <v>0</v>
      </c>
      <c r="AM1120" s="16">
        <f t="shared" si="330"/>
        <v>0</v>
      </c>
      <c r="AN1120" s="16">
        <f t="shared" si="330"/>
        <v>0</v>
      </c>
      <c r="AO1120" s="16">
        <f t="shared" si="330"/>
        <v>0</v>
      </c>
      <c r="AP1120" s="16">
        <f t="shared" si="330"/>
        <v>0</v>
      </c>
      <c r="AQ1120" s="16">
        <f t="shared" si="330"/>
        <v>0</v>
      </c>
      <c r="AR1120" s="16">
        <f t="shared" si="330"/>
        <v>0</v>
      </c>
      <c r="AS1120" s="16">
        <f t="shared" si="330"/>
        <v>0</v>
      </c>
      <c r="AT1120" s="16">
        <f t="shared" si="330"/>
        <v>0</v>
      </c>
      <c r="AU1120" s="16">
        <f t="shared" si="330"/>
        <v>0</v>
      </c>
      <c r="AV1120" s="16">
        <f t="shared" si="330"/>
        <v>0</v>
      </c>
      <c r="AW1120" s="16">
        <f t="shared" si="330"/>
        <v>0</v>
      </c>
      <c r="AX1120" s="16">
        <f t="shared" si="330"/>
        <v>0</v>
      </c>
      <c r="AY1120" s="16">
        <f t="shared" si="330"/>
        <v>0</v>
      </c>
      <c r="AZ1120" s="16">
        <f t="shared" si="330"/>
        <v>0</v>
      </c>
      <c r="BA1120" s="16">
        <f t="shared" si="330"/>
        <v>0</v>
      </c>
      <c r="BB1120" s="16">
        <f t="shared" si="330"/>
        <v>0</v>
      </c>
      <c r="BC1120" s="16">
        <f t="shared" si="330"/>
        <v>0</v>
      </c>
      <c r="BD1120" s="16">
        <f t="shared" si="330"/>
        <v>0</v>
      </c>
      <c r="BE1120" s="16">
        <f t="shared" si="330"/>
        <v>0</v>
      </c>
      <c r="BF1120" s="16">
        <f t="shared" si="330"/>
        <v>0</v>
      </c>
      <c r="BG1120" s="104">
        <f t="shared" ref="BG1120:CB1120" si="331">E1120-E1126-E1132-E1138-E1144</f>
        <v>0</v>
      </c>
      <c r="BH1120" s="104">
        <f t="shared" si="331"/>
        <v>6.82121026329696e-13</v>
      </c>
      <c r="BI1120" s="104">
        <f t="shared" si="331"/>
        <v>6.82121026329696e-13</v>
      </c>
      <c r="BJ1120" s="104">
        <f t="shared" si="331"/>
        <v>5.32907051820075e-14</v>
      </c>
      <c r="BK1120" s="104">
        <f t="shared" si="331"/>
        <v>0</v>
      </c>
      <c r="BL1120" s="104">
        <f t="shared" si="331"/>
        <v>0</v>
      </c>
      <c r="BM1120" s="104">
        <f t="shared" si="331"/>
        <v>0</v>
      </c>
      <c r="BN1120" s="104">
        <f t="shared" si="331"/>
        <v>-7.99360577730113e-15</v>
      </c>
      <c r="BO1120" s="104">
        <f t="shared" si="331"/>
        <v>0</v>
      </c>
      <c r="BP1120" s="104">
        <f t="shared" si="331"/>
        <v>0</v>
      </c>
      <c r="BQ1120" s="104">
        <f t="shared" si="331"/>
        <v>0</v>
      </c>
      <c r="BR1120" s="104">
        <f t="shared" si="331"/>
        <v>0</v>
      </c>
      <c r="BS1120" s="104">
        <f t="shared" si="331"/>
        <v>0</v>
      </c>
      <c r="BT1120" s="104">
        <f t="shared" si="331"/>
        <v>0</v>
      </c>
      <c r="BU1120" s="104">
        <f t="shared" si="331"/>
        <v>0</v>
      </c>
      <c r="BV1120" s="104">
        <f t="shared" si="331"/>
        <v>0</v>
      </c>
      <c r="BW1120" s="104">
        <f t="shared" si="331"/>
        <v>1.88737914186277e-15</v>
      </c>
      <c r="BX1120" s="104">
        <f t="shared" si="331"/>
        <v>-8.65973959207622e-15</v>
      </c>
      <c r="BY1120" s="104">
        <f t="shared" si="331"/>
        <v>-8.65973959207622e-15</v>
      </c>
      <c r="BZ1120" s="104">
        <f t="shared" si="331"/>
        <v>0</v>
      </c>
      <c r="CA1120" s="104">
        <f t="shared" si="331"/>
        <v>0</v>
      </c>
      <c r="CB1120" s="104">
        <f t="shared" si="331"/>
        <v>0</v>
      </c>
    </row>
    <row r="1121" spans="4:36">
      <c r="D1121" s="16" t="s">
        <v>860</v>
      </c>
      <c r="E1121" s="16">
        <v>688.1997</v>
      </c>
      <c r="F1121" s="16">
        <v>687.9859</v>
      </c>
      <c r="G1121" s="16">
        <v>676.4763</v>
      </c>
      <c r="H1121" s="16">
        <v>11.5096</v>
      </c>
      <c r="I1121" s="16">
        <v>0</v>
      </c>
      <c r="J1121" s="16">
        <v>0</v>
      </c>
      <c r="K1121" s="16">
        <v>0</v>
      </c>
      <c r="L1121" s="16">
        <v>0</v>
      </c>
      <c r="M1121" s="16">
        <v>0</v>
      </c>
      <c r="N1121" s="16">
        <v>0.2138</v>
      </c>
      <c r="O1121" s="16">
        <v>0.2138</v>
      </c>
      <c r="P1121" s="16">
        <v>0</v>
      </c>
      <c r="Q1121" s="16">
        <v>0</v>
      </c>
      <c r="R1121" s="16">
        <v>0</v>
      </c>
      <c r="S1121" s="16">
        <v>0</v>
      </c>
      <c r="T1121" s="16">
        <v>0</v>
      </c>
      <c r="U1121" s="16">
        <v>0</v>
      </c>
      <c r="V1121" s="16">
        <v>0</v>
      </c>
      <c r="W1121" s="16">
        <v>0</v>
      </c>
      <c r="X1121" s="16">
        <v>0</v>
      </c>
      <c r="Y1121" s="16">
        <v>0</v>
      </c>
      <c r="Z1121" s="16">
        <v>0</v>
      </c>
      <c r="AE1121" s="103">
        <f t="shared" si="315"/>
        <v>-7.99360577730113e-15</v>
      </c>
      <c r="AF1121" s="103">
        <f t="shared" si="316"/>
        <v>-2.30926389122033e-14</v>
      </c>
      <c r="AG1121" s="103">
        <f t="shared" si="317"/>
        <v>0</v>
      </c>
      <c r="AH1121" s="103">
        <f t="shared" si="318"/>
        <v>0</v>
      </c>
      <c r="AI1121" s="103">
        <f t="shared" si="319"/>
        <v>0</v>
      </c>
      <c r="AJ1121" s="103">
        <f t="shared" si="320"/>
        <v>0</v>
      </c>
    </row>
    <row r="1122" spans="4:36">
      <c r="D1122" s="16" t="s">
        <v>861</v>
      </c>
      <c r="E1122" s="16">
        <v>0</v>
      </c>
      <c r="F1122" s="16">
        <v>0</v>
      </c>
      <c r="G1122" s="16">
        <v>0</v>
      </c>
      <c r="H1122" s="16">
        <v>0</v>
      </c>
      <c r="I1122" s="16">
        <v>0</v>
      </c>
      <c r="J1122" s="16">
        <v>0</v>
      </c>
      <c r="K1122" s="16">
        <v>0</v>
      </c>
      <c r="L1122" s="16">
        <v>0</v>
      </c>
      <c r="M1122" s="16">
        <v>0</v>
      </c>
      <c r="N1122" s="16">
        <v>0</v>
      </c>
      <c r="O1122" s="16">
        <v>0</v>
      </c>
      <c r="P1122" s="16">
        <v>0</v>
      </c>
      <c r="Q1122" s="16">
        <v>0</v>
      </c>
      <c r="R1122" s="16">
        <v>0</v>
      </c>
      <c r="S1122" s="16">
        <v>0</v>
      </c>
      <c r="T1122" s="16">
        <v>0</v>
      </c>
      <c r="U1122" s="16">
        <v>0</v>
      </c>
      <c r="V1122" s="16">
        <v>0</v>
      </c>
      <c r="W1122" s="16">
        <v>0</v>
      </c>
      <c r="X1122" s="16">
        <v>0</v>
      </c>
      <c r="Y1122" s="16">
        <v>0</v>
      </c>
      <c r="Z1122" s="16">
        <v>0</v>
      </c>
      <c r="AE1122" s="103">
        <f t="shared" si="315"/>
        <v>0</v>
      </c>
      <c r="AF1122" s="103">
        <f t="shared" si="316"/>
        <v>0</v>
      </c>
      <c r="AG1122" s="103">
        <f t="shared" si="317"/>
        <v>0</v>
      </c>
      <c r="AH1122" s="103">
        <f t="shared" si="318"/>
        <v>0</v>
      </c>
      <c r="AI1122" s="103">
        <f t="shared" si="319"/>
        <v>0</v>
      </c>
      <c r="AJ1122" s="103">
        <f t="shared" si="320"/>
        <v>0</v>
      </c>
    </row>
    <row r="1123" spans="4:36">
      <c r="D1123" s="16" t="s">
        <v>862</v>
      </c>
      <c r="E1123" s="16">
        <v>0</v>
      </c>
      <c r="F1123" s="16">
        <v>0</v>
      </c>
      <c r="G1123" s="16">
        <v>0</v>
      </c>
      <c r="H1123" s="16">
        <v>0</v>
      </c>
      <c r="I1123" s="16">
        <v>0</v>
      </c>
      <c r="J1123" s="16">
        <v>0</v>
      </c>
      <c r="K1123" s="16">
        <v>0</v>
      </c>
      <c r="L1123" s="16">
        <v>0</v>
      </c>
      <c r="M1123" s="16">
        <v>0</v>
      </c>
      <c r="N1123" s="16">
        <v>0</v>
      </c>
      <c r="O1123" s="16">
        <v>0</v>
      </c>
      <c r="P1123" s="16">
        <v>0</v>
      </c>
      <c r="Q1123" s="16">
        <v>0</v>
      </c>
      <c r="R1123" s="16">
        <v>0</v>
      </c>
      <c r="S1123" s="16">
        <v>0</v>
      </c>
      <c r="T1123" s="16">
        <v>0</v>
      </c>
      <c r="U1123" s="16">
        <v>0</v>
      </c>
      <c r="V1123" s="16">
        <v>0</v>
      </c>
      <c r="W1123" s="16">
        <v>0</v>
      </c>
      <c r="X1123" s="16">
        <v>0</v>
      </c>
      <c r="Y1123" s="16">
        <v>0</v>
      </c>
      <c r="Z1123" s="16">
        <v>0</v>
      </c>
      <c r="AE1123" s="103">
        <f t="shared" si="315"/>
        <v>0</v>
      </c>
      <c r="AF1123" s="103">
        <f t="shared" si="316"/>
        <v>0</v>
      </c>
      <c r="AG1123" s="103">
        <f t="shared" si="317"/>
        <v>0</v>
      </c>
      <c r="AH1123" s="103">
        <f t="shared" si="318"/>
        <v>0</v>
      </c>
      <c r="AI1123" s="103">
        <f t="shared" si="319"/>
        <v>0</v>
      </c>
      <c r="AJ1123" s="103">
        <f t="shared" si="320"/>
        <v>0</v>
      </c>
    </row>
    <row r="1124" spans="4:36">
      <c r="D1124" s="16" t="s">
        <v>863</v>
      </c>
      <c r="E1124" s="16">
        <v>0</v>
      </c>
      <c r="F1124" s="16">
        <v>0</v>
      </c>
      <c r="G1124" s="16">
        <v>0</v>
      </c>
      <c r="H1124" s="16">
        <v>0</v>
      </c>
      <c r="I1124" s="16">
        <v>0</v>
      </c>
      <c r="J1124" s="16">
        <v>0</v>
      </c>
      <c r="K1124" s="16">
        <v>0</v>
      </c>
      <c r="L1124" s="16">
        <v>0</v>
      </c>
      <c r="M1124" s="16">
        <v>0</v>
      </c>
      <c r="N1124" s="16">
        <v>0</v>
      </c>
      <c r="O1124" s="16">
        <v>0</v>
      </c>
      <c r="P1124" s="16">
        <v>0</v>
      </c>
      <c r="Q1124" s="16">
        <v>0</v>
      </c>
      <c r="R1124" s="16">
        <v>0</v>
      </c>
      <c r="S1124" s="16">
        <v>0</v>
      </c>
      <c r="T1124" s="16">
        <v>0</v>
      </c>
      <c r="U1124" s="16">
        <v>0</v>
      </c>
      <c r="V1124" s="16">
        <v>0</v>
      </c>
      <c r="W1124" s="16">
        <v>0</v>
      </c>
      <c r="X1124" s="16">
        <v>0</v>
      </c>
      <c r="Y1124" s="16">
        <v>0</v>
      </c>
      <c r="Z1124" s="16">
        <v>0</v>
      </c>
      <c r="AE1124" s="103">
        <f t="shared" si="315"/>
        <v>0</v>
      </c>
      <c r="AF1124" s="103">
        <f t="shared" si="316"/>
        <v>0</v>
      </c>
      <c r="AG1124" s="103">
        <f t="shared" si="317"/>
        <v>0</v>
      </c>
      <c r="AH1124" s="103">
        <f t="shared" si="318"/>
        <v>0</v>
      </c>
      <c r="AI1124" s="103">
        <f t="shared" si="319"/>
        <v>0</v>
      </c>
      <c r="AJ1124" s="103">
        <f t="shared" si="320"/>
        <v>0</v>
      </c>
    </row>
    <row r="1125" spans="4:36">
      <c r="D1125" s="16" t="s">
        <v>864</v>
      </c>
      <c r="E1125" s="16">
        <v>4579.9198</v>
      </c>
      <c r="F1125" s="16">
        <v>3399.1163</v>
      </c>
      <c r="G1125" s="16">
        <v>2830.6125</v>
      </c>
      <c r="H1125" s="16">
        <v>568.5038</v>
      </c>
      <c r="I1125" s="16">
        <v>0</v>
      </c>
      <c r="J1125" s="16">
        <v>170.9334</v>
      </c>
      <c r="K1125" s="16">
        <v>150.6418</v>
      </c>
      <c r="L1125" s="16">
        <v>0.415899999999993</v>
      </c>
      <c r="M1125" s="16">
        <v>19.8757</v>
      </c>
      <c r="N1125" s="16">
        <v>683.6377</v>
      </c>
      <c r="O1125" s="16">
        <v>683.6377</v>
      </c>
      <c r="P1125" s="16">
        <v>0</v>
      </c>
      <c r="Q1125" s="16">
        <v>156.4</v>
      </c>
      <c r="R1125" s="16">
        <v>92.5034</v>
      </c>
      <c r="S1125" s="16">
        <v>77.2812</v>
      </c>
      <c r="T1125" s="16">
        <v>0</v>
      </c>
      <c r="U1125" s="16">
        <v>15.2222</v>
      </c>
      <c r="V1125" s="16">
        <v>64.3744</v>
      </c>
      <c r="W1125" s="16">
        <v>64.3744</v>
      </c>
      <c r="X1125" s="16">
        <v>0</v>
      </c>
      <c r="Y1125" s="16">
        <v>0</v>
      </c>
      <c r="Z1125" s="16">
        <v>12.9546</v>
      </c>
      <c r="AE1125" s="103">
        <f t="shared" si="315"/>
        <v>-4.54747350886464e-13</v>
      </c>
      <c r="AF1125" s="103">
        <f t="shared" si="316"/>
        <v>0</v>
      </c>
      <c r="AG1125" s="103">
        <f t="shared" si="317"/>
        <v>0</v>
      </c>
      <c r="AH1125" s="103">
        <f t="shared" si="318"/>
        <v>0</v>
      </c>
      <c r="AI1125" s="103">
        <f t="shared" si="319"/>
        <v>0</v>
      </c>
      <c r="AJ1125" s="103">
        <f t="shared" si="320"/>
        <v>0</v>
      </c>
    </row>
    <row r="1126" spans="3:58">
      <c r="C1126" s="16" t="s">
        <v>865</v>
      </c>
      <c r="D1126" s="16" t="s">
        <v>88</v>
      </c>
      <c r="E1126" s="16">
        <v>1002.3857</v>
      </c>
      <c r="F1126" s="16">
        <v>863.429</v>
      </c>
      <c r="G1126" s="16">
        <v>851.7319</v>
      </c>
      <c r="H1126" s="16">
        <v>11.6971</v>
      </c>
      <c r="I1126" s="16">
        <v>0</v>
      </c>
      <c r="J1126" s="16">
        <v>4.8511</v>
      </c>
      <c r="K1126" s="16">
        <v>4.8511</v>
      </c>
      <c r="L1126" s="16">
        <v>0</v>
      </c>
      <c r="M1126" s="16">
        <v>0</v>
      </c>
      <c r="N1126" s="16">
        <v>111.4367</v>
      </c>
      <c r="O1126" s="16">
        <v>111.4367</v>
      </c>
      <c r="P1126" s="16">
        <v>0</v>
      </c>
      <c r="Q1126" s="16">
        <v>7.1643</v>
      </c>
      <c r="R1126" s="16">
        <v>0.5086</v>
      </c>
      <c r="S1126" s="16">
        <v>0</v>
      </c>
      <c r="T1126" s="16">
        <v>0</v>
      </c>
      <c r="U1126" s="16">
        <v>0.5086</v>
      </c>
      <c r="V1126" s="16">
        <v>2.0414</v>
      </c>
      <c r="W1126" s="16">
        <v>2.0414</v>
      </c>
      <c r="X1126" s="16">
        <v>0</v>
      </c>
      <c r="Y1126" s="16">
        <v>0</v>
      </c>
      <c r="Z1126" s="16">
        <v>12.9546</v>
      </c>
      <c r="AE1126" s="103">
        <f t="shared" si="315"/>
        <v>6.48370246381091e-14</v>
      </c>
      <c r="AF1126" s="103">
        <f t="shared" si="316"/>
        <v>-2.30926389122033e-14</v>
      </c>
      <c r="AG1126" s="103">
        <f t="shared" si="317"/>
        <v>0</v>
      </c>
      <c r="AH1126" s="103">
        <f t="shared" si="318"/>
        <v>0</v>
      </c>
      <c r="AI1126" s="103">
        <f t="shared" si="319"/>
        <v>0</v>
      </c>
      <c r="AJ1126" s="103">
        <f t="shared" si="320"/>
        <v>0</v>
      </c>
      <c r="AK1126" s="16">
        <f t="shared" ref="AK1126:BF1126" si="332">E1126-SUM(E1127:E1131)</f>
        <v>0</v>
      </c>
      <c r="AL1126" s="16">
        <f t="shared" si="332"/>
        <v>0</v>
      </c>
      <c r="AM1126" s="16">
        <f t="shared" si="332"/>
        <v>0</v>
      </c>
      <c r="AN1126" s="16">
        <f t="shared" si="332"/>
        <v>0</v>
      </c>
      <c r="AO1126" s="16">
        <f t="shared" si="332"/>
        <v>0</v>
      </c>
      <c r="AP1126" s="16">
        <f t="shared" si="332"/>
        <v>0</v>
      </c>
      <c r="AQ1126" s="16">
        <f t="shared" si="332"/>
        <v>0</v>
      </c>
      <c r="AR1126" s="16">
        <f t="shared" si="332"/>
        <v>0</v>
      </c>
      <c r="AS1126" s="16">
        <f t="shared" si="332"/>
        <v>0</v>
      </c>
      <c r="AT1126" s="16">
        <f t="shared" si="332"/>
        <v>0</v>
      </c>
      <c r="AU1126" s="16">
        <f t="shared" si="332"/>
        <v>0</v>
      </c>
      <c r="AV1126" s="16">
        <f t="shared" si="332"/>
        <v>0</v>
      </c>
      <c r="AW1126" s="16">
        <f t="shared" si="332"/>
        <v>0</v>
      </c>
      <c r="AX1126" s="16">
        <f t="shared" si="332"/>
        <v>0</v>
      </c>
      <c r="AY1126" s="16">
        <f t="shared" si="332"/>
        <v>0</v>
      </c>
      <c r="AZ1126" s="16">
        <f t="shared" si="332"/>
        <v>0</v>
      </c>
      <c r="BA1126" s="16">
        <f t="shared" si="332"/>
        <v>0</v>
      </c>
      <c r="BB1126" s="16">
        <f t="shared" si="332"/>
        <v>0</v>
      </c>
      <c r="BC1126" s="16">
        <f t="shared" si="332"/>
        <v>0</v>
      </c>
      <c r="BD1126" s="16">
        <f t="shared" si="332"/>
        <v>0</v>
      </c>
      <c r="BE1126" s="16">
        <f t="shared" si="332"/>
        <v>0</v>
      </c>
      <c r="BF1126" s="16">
        <f t="shared" si="332"/>
        <v>0</v>
      </c>
    </row>
    <row r="1127" spans="4:36">
      <c r="D1127" s="16" t="s">
        <v>860</v>
      </c>
      <c r="E1127" s="16">
        <v>688.1997</v>
      </c>
      <c r="F1127" s="16">
        <v>687.9859</v>
      </c>
      <c r="G1127" s="16">
        <v>676.4763</v>
      </c>
      <c r="H1127" s="16">
        <v>11.5096</v>
      </c>
      <c r="I1127" s="16">
        <v>0</v>
      </c>
      <c r="J1127" s="16">
        <v>0</v>
      </c>
      <c r="K1127" s="16">
        <v>0</v>
      </c>
      <c r="L1127" s="16">
        <v>0</v>
      </c>
      <c r="M1127" s="16">
        <v>0</v>
      </c>
      <c r="N1127" s="16">
        <v>0.2138</v>
      </c>
      <c r="O1127" s="16">
        <v>0.2138</v>
      </c>
      <c r="P1127" s="16">
        <v>0</v>
      </c>
      <c r="Q1127" s="16">
        <v>0</v>
      </c>
      <c r="R1127" s="16">
        <v>0</v>
      </c>
      <c r="S1127" s="16">
        <v>0</v>
      </c>
      <c r="T1127" s="16">
        <v>0</v>
      </c>
      <c r="U1127" s="16">
        <v>0</v>
      </c>
      <c r="V1127" s="16">
        <v>0</v>
      </c>
      <c r="W1127" s="16">
        <v>0</v>
      </c>
      <c r="X1127" s="16">
        <v>0</v>
      </c>
      <c r="Y1127" s="16">
        <v>0</v>
      </c>
      <c r="Z1127" s="16">
        <v>0</v>
      </c>
      <c r="AE1127" s="103">
        <f t="shared" si="315"/>
        <v>-7.99360577730113e-15</v>
      </c>
      <c r="AF1127" s="103">
        <f t="shared" si="316"/>
        <v>-2.30926389122033e-14</v>
      </c>
      <c r="AG1127" s="103">
        <f t="shared" si="317"/>
        <v>0</v>
      </c>
      <c r="AH1127" s="103">
        <f t="shared" si="318"/>
        <v>0</v>
      </c>
      <c r="AI1127" s="103">
        <f t="shared" si="319"/>
        <v>0</v>
      </c>
      <c r="AJ1127" s="103">
        <f t="shared" si="320"/>
        <v>0</v>
      </c>
    </row>
    <row r="1128" spans="4:36">
      <c r="D1128" s="16" t="s">
        <v>861</v>
      </c>
      <c r="E1128" s="16">
        <v>0</v>
      </c>
      <c r="F1128" s="16">
        <v>0</v>
      </c>
      <c r="G1128" s="16">
        <v>0</v>
      </c>
      <c r="H1128" s="16">
        <v>0</v>
      </c>
      <c r="I1128" s="16">
        <v>0</v>
      </c>
      <c r="J1128" s="16">
        <v>0</v>
      </c>
      <c r="K1128" s="16">
        <v>0</v>
      </c>
      <c r="L1128" s="16">
        <v>0</v>
      </c>
      <c r="M1128" s="16">
        <v>0</v>
      </c>
      <c r="N1128" s="16">
        <v>0</v>
      </c>
      <c r="O1128" s="16">
        <v>0</v>
      </c>
      <c r="P1128" s="16">
        <v>0</v>
      </c>
      <c r="Q1128" s="16">
        <v>0</v>
      </c>
      <c r="R1128" s="16">
        <v>0</v>
      </c>
      <c r="S1128" s="16">
        <v>0</v>
      </c>
      <c r="T1128" s="16">
        <v>0</v>
      </c>
      <c r="U1128" s="16">
        <v>0</v>
      </c>
      <c r="V1128" s="16">
        <v>0</v>
      </c>
      <c r="W1128" s="16">
        <v>0</v>
      </c>
      <c r="X1128" s="16">
        <v>0</v>
      </c>
      <c r="Y1128" s="16">
        <v>0</v>
      </c>
      <c r="Z1128" s="16">
        <v>0</v>
      </c>
      <c r="AE1128" s="103">
        <f t="shared" si="315"/>
        <v>0</v>
      </c>
      <c r="AF1128" s="103">
        <f t="shared" si="316"/>
        <v>0</v>
      </c>
      <c r="AG1128" s="103">
        <f t="shared" si="317"/>
        <v>0</v>
      </c>
      <c r="AH1128" s="103">
        <f t="shared" si="318"/>
        <v>0</v>
      </c>
      <c r="AI1128" s="103">
        <f t="shared" si="319"/>
        <v>0</v>
      </c>
      <c r="AJ1128" s="103">
        <f t="shared" si="320"/>
        <v>0</v>
      </c>
    </row>
    <row r="1129" spans="4:36">
      <c r="D1129" s="16" t="s">
        <v>862</v>
      </c>
      <c r="E1129" s="16">
        <v>0</v>
      </c>
      <c r="F1129" s="16">
        <v>0</v>
      </c>
      <c r="G1129" s="16">
        <v>0</v>
      </c>
      <c r="H1129" s="16">
        <v>0</v>
      </c>
      <c r="I1129" s="16">
        <v>0</v>
      </c>
      <c r="J1129" s="16">
        <v>0</v>
      </c>
      <c r="K1129" s="16">
        <v>0</v>
      </c>
      <c r="L1129" s="16">
        <v>0</v>
      </c>
      <c r="M1129" s="16">
        <v>0</v>
      </c>
      <c r="N1129" s="16">
        <v>0</v>
      </c>
      <c r="O1129" s="16">
        <v>0</v>
      </c>
      <c r="P1129" s="16">
        <v>0</v>
      </c>
      <c r="Q1129" s="16">
        <v>0</v>
      </c>
      <c r="R1129" s="16">
        <v>0</v>
      </c>
      <c r="S1129" s="16">
        <v>0</v>
      </c>
      <c r="T1129" s="16">
        <v>0</v>
      </c>
      <c r="U1129" s="16">
        <v>0</v>
      </c>
      <c r="V1129" s="16">
        <v>0</v>
      </c>
      <c r="W1129" s="16">
        <v>0</v>
      </c>
      <c r="X1129" s="16">
        <v>0</v>
      </c>
      <c r="Y1129" s="16">
        <v>0</v>
      </c>
      <c r="Z1129" s="16">
        <v>0</v>
      </c>
      <c r="AE1129" s="103">
        <f t="shared" si="315"/>
        <v>0</v>
      </c>
      <c r="AF1129" s="103">
        <f t="shared" si="316"/>
        <v>0</v>
      </c>
      <c r="AG1129" s="103">
        <f t="shared" si="317"/>
        <v>0</v>
      </c>
      <c r="AH1129" s="103">
        <f t="shared" si="318"/>
        <v>0</v>
      </c>
      <c r="AI1129" s="103">
        <f t="shared" si="319"/>
        <v>0</v>
      </c>
      <c r="AJ1129" s="103">
        <f t="shared" si="320"/>
        <v>0</v>
      </c>
    </row>
    <row r="1130" spans="4:36">
      <c r="D1130" s="16" t="s">
        <v>863</v>
      </c>
      <c r="E1130" s="16">
        <v>0</v>
      </c>
      <c r="F1130" s="16">
        <v>0</v>
      </c>
      <c r="G1130" s="16">
        <v>0</v>
      </c>
      <c r="H1130" s="16">
        <v>0</v>
      </c>
      <c r="I1130" s="16">
        <v>0</v>
      </c>
      <c r="J1130" s="16">
        <v>0</v>
      </c>
      <c r="K1130" s="16">
        <v>0</v>
      </c>
      <c r="L1130" s="16">
        <v>0</v>
      </c>
      <c r="M1130" s="16">
        <v>0</v>
      </c>
      <c r="N1130" s="16">
        <v>0</v>
      </c>
      <c r="O1130" s="16">
        <v>0</v>
      </c>
      <c r="P1130" s="16">
        <v>0</v>
      </c>
      <c r="Q1130" s="16">
        <v>0</v>
      </c>
      <c r="R1130" s="16">
        <v>0</v>
      </c>
      <c r="S1130" s="16">
        <v>0</v>
      </c>
      <c r="T1130" s="16">
        <v>0</v>
      </c>
      <c r="U1130" s="16">
        <v>0</v>
      </c>
      <c r="V1130" s="16">
        <v>0</v>
      </c>
      <c r="W1130" s="16">
        <v>0</v>
      </c>
      <c r="X1130" s="16">
        <v>0</v>
      </c>
      <c r="Y1130" s="16">
        <v>0</v>
      </c>
      <c r="Z1130" s="16">
        <v>0</v>
      </c>
      <c r="AE1130" s="103">
        <f t="shared" si="315"/>
        <v>0</v>
      </c>
      <c r="AF1130" s="103">
        <f t="shared" si="316"/>
        <v>0</v>
      </c>
      <c r="AG1130" s="103">
        <f t="shared" si="317"/>
        <v>0</v>
      </c>
      <c r="AH1130" s="103">
        <f t="shared" si="318"/>
        <v>0</v>
      </c>
      <c r="AI1130" s="103">
        <f t="shared" si="319"/>
        <v>0</v>
      </c>
      <c r="AJ1130" s="103">
        <f t="shared" si="320"/>
        <v>0</v>
      </c>
    </row>
    <row r="1131" spans="4:36">
      <c r="D1131" s="16" t="s">
        <v>864</v>
      </c>
      <c r="E1131" s="16">
        <v>314.186</v>
      </c>
      <c r="F1131" s="16">
        <v>175.4431</v>
      </c>
      <c r="G1131" s="16">
        <v>175.2556</v>
      </c>
      <c r="H1131" s="16">
        <v>0.1875</v>
      </c>
      <c r="I1131" s="16">
        <v>0</v>
      </c>
      <c r="J1131" s="16">
        <v>4.8511</v>
      </c>
      <c r="K1131" s="16">
        <v>4.8511</v>
      </c>
      <c r="L1131" s="16">
        <v>0</v>
      </c>
      <c r="M1131" s="16">
        <v>0</v>
      </c>
      <c r="N1131" s="16">
        <v>111.2229</v>
      </c>
      <c r="O1131" s="16">
        <v>111.2229</v>
      </c>
      <c r="P1131" s="16">
        <v>0</v>
      </c>
      <c r="Q1131" s="16">
        <v>7.1643</v>
      </c>
      <c r="R1131" s="16">
        <v>0.5086</v>
      </c>
      <c r="S1131" s="16">
        <v>0</v>
      </c>
      <c r="T1131" s="16">
        <v>0</v>
      </c>
      <c r="U1131" s="16">
        <v>0.5086</v>
      </c>
      <c r="V1131" s="16">
        <v>2.0414</v>
      </c>
      <c r="W1131" s="16">
        <v>2.0414</v>
      </c>
      <c r="X1131" s="16">
        <v>0</v>
      </c>
      <c r="Y1131" s="16">
        <v>0</v>
      </c>
      <c r="Z1131" s="16">
        <v>12.9546</v>
      </c>
      <c r="AE1131" s="103">
        <f t="shared" si="315"/>
        <v>0</v>
      </c>
      <c r="AF1131" s="103">
        <f t="shared" si="316"/>
        <v>0</v>
      </c>
      <c r="AG1131" s="103">
        <f t="shared" si="317"/>
        <v>0</v>
      </c>
      <c r="AH1131" s="103">
        <f t="shared" si="318"/>
        <v>0</v>
      </c>
      <c r="AI1131" s="103">
        <f t="shared" si="319"/>
        <v>0</v>
      </c>
      <c r="AJ1131" s="103">
        <f t="shared" si="320"/>
        <v>0</v>
      </c>
    </row>
    <row r="1132" spans="3:58">
      <c r="C1132" s="16" t="s">
        <v>866</v>
      </c>
      <c r="D1132" s="16" t="s">
        <v>88</v>
      </c>
      <c r="E1132" s="16">
        <v>2691.5657</v>
      </c>
      <c r="F1132" s="16">
        <v>2493.9735</v>
      </c>
      <c r="G1132" s="16">
        <v>1946.6194</v>
      </c>
      <c r="H1132" s="16">
        <v>547.3541</v>
      </c>
      <c r="I1132" s="16">
        <v>0</v>
      </c>
      <c r="J1132" s="16">
        <v>46.896</v>
      </c>
      <c r="K1132" s="16">
        <v>36.1669</v>
      </c>
      <c r="L1132" s="16">
        <v>0.415900000000001</v>
      </c>
      <c r="M1132" s="16">
        <v>10.3132</v>
      </c>
      <c r="N1132" s="16">
        <v>68.6521</v>
      </c>
      <c r="O1132" s="16">
        <v>68.6521</v>
      </c>
      <c r="P1132" s="16">
        <v>0</v>
      </c>
      <c r="Q1132" s="16">
        <v>0.4001</v>
      </c>
      <c r="R1132" s="16">
        <v>20.583</v>
      </c>
      <c r="S1132" s="16">
        <v>6.066</v>
      </c>
      <c r="T1132" s="16">
        <v>0</v>
      </c>
      <c r="U1132" s="16">
        <v>14.517</v>
      </c>
      <c r="V1132" s="16">
        <v>61.061</v>
      </c>
      <c r="W1132" s="16">
        <v>61.061</v>
      </c>
      <c r="X1132" s="16">
        <v>0</v>
      </c>
      <c r="Y1132" s="16">
        <v>0</v>
      </c>
      <c r="Z1132" s="16">
        <v>0</v>
      </c>
      <c r="AE1132" s="103">
        <f t="shared" si="315"/>
        <v>3.03090885722668e-14</v>
      </c>
      <c r="AF1132" s="103">
        <f t="shared" si="316"/>
        <v>0</v>
      </c>
      <c r="AG1132" s="103">
        <f t="shared" si="317"/>
        <v>0</v>
      </c>
      <c r="AH1132" s="103">
        <f t="shared" si="318"/>
        <v>0</v>
      </c>
      <c r="AI1132" s="103">
        <f t="shared" si="319"/>
        <v>0</v>
      </c>
      <c r="AJ1132" s="103">
        <f t="shared" si="320"/>
        <v>0</v>
      </c>
      <c r="AK1132" s="16">
        <f t="shared" ref="AK1132:BF1132" si="333">E1132-SUM(E1133:E1137)</f>
        <v>0</v>
      </c>
      <c r="AL1132" s="16">
        <f t="shared" si="333"/>
        <v>0</v>
      </c>
      <c r="AM1132" s="16">
        <f t="shared" si="333"/>
        <v>0</v>
      </c>
      <c r="AN1132" s="16">
        <f t="shared" si="333"/>
        <v>0</v>
      </c>
      <c r="AO1132" s="16">
        <f t="shared" si="333"/>
        <v>0</v>
      </c>
      <c r="AP1132" s="16">
        <f t="shared" si="333"/>
        <v>0</v>
      </c>
      <c r="AQ1132" s="16">
        <f t="shared" si="333"/>
        <v>0</v>
      </c>
      <c r="AR1132" s="16">
        <f t="shared" si="333"/>
        <v>0</v>
      </c>
      <c r="AS1132" s="16">
        <f t="shared" si="333"/>
        <v>0</v>
      </c>
      <c r="AT1132" s="16">
        <f t="shared" si="333"/>
        <v>0</v>
      </c>
      <c r="AU1132" s="16">
        <f t="shared" si="333"/>
        <v>0</v>
      </c>
      <c r="AV1132" s="16">
        <f t="shared" si="333"/>
        <v>0</v>
      </c>
      <c r="AW1132" s="16">
        <f t="shared" si="333"/>
        <v>0</v>
      </c>
      <c r="AX1132" s="16">
        <f t="shared" si="333"/>
        <v>0</v>
      </c>
      <c r="AY1132" s="16">
        <f t="shared" si="333"/>
        <v>0</v>
      </c>
      <c r="AZ1132" s="16">
        <f t="shared" si="333"/>
        <v>0</v>
      </c>
      <c r="BA1132" s="16">
        <f t="shared" si="333"/>
        <v>0</v>
      </c>
      <c r="BB1132" s="16">
        <f t="shared" si="333"/>
        <v>0</v>
      </c>
      <c r="BC1132" s="16">
        <f t="shared" si="333"/>
        <v>0</v>
      </c>
      <c r="BD1132" s="16">
        <f t="shared" si="333"/>
        <v>0</v>
      </c>
      <c r="BE1132" s="16">
        <f t="shared" si="333"/>
        <v>0</v>
      </c>
      <c r="BF1132" s="16">
        <f t="shared" si="333"/>
        <v>0</v>
      </c>
    </row>
    <row r="1133" spans="4:36">
      <c r="D1133" s="16" t="s">
        <v>860</v>
      </c>
      <c r="E1133" s="16">
        <v>0</v>
      </c>
      <c r="F1133" s="16">
        <v>0</v>
      </c>
      <c r="G1133" s="16">
        <v>0</v>
      </c>
      <c r="H1133" s="16">
        <v>0</v>
      </c>
      <c r="I1133" s="16">
        <v>0</v>
      </c>
      <c r="J1133" s="16">
        <v>0</v>
      </c>
      <c r="K1133" s="16">
        <v>0</v>
      </c>
      <c r="L1133" s="16">
        <v>0</v>
      </c>
      <c r="M1133" s="16">
        <v>0</v>
      </c>
      <c r="N1133" s="16">
        <v>0</v>
      </c>
      <c r="O1133" s="16">
        <v>0</v>
      </c>
      <c r="P1133" s="16">
        <v>0</v>
      </c>
      <c r="Q1133" s="16">
        <v>0</v>
      </c>
      <c r="R1133" s="16">
        <v>0</v>
      </c>
      <c r="S1133" s="16">
        <v>0</v>
      </c>
      <c r="T1133" s="16">
        <v>0</v>
      </c>
      <c r="U1133" s="16">
        <v>0</v>
      </c>
      <c r="V1133" s="16">
        <v>0</v>
      </c>
      <c r="W1133" s="16">
        <v>0</v>
      </c>
      <c r="X1133" s="16">
        <v>0</v>
      </c>
      <c r="Y1133" s="16">
        <v>0</v>
      </c>
      <c r="Z1133" s="16">
        <v>0</v>
      </c>
      <c r="AE1133" s="103">
        <f t="shared" ref="AE1133:AE1196" si="334">E1133-F1133-I1133-J1133-N1133-R1133-V1133-Z1133-Q1133</f>
        <v>0</v>
      </c>
      <c r="AF1133" s="103">
        <f t="shared" ref="AF1133:AF1196" si="335">F1133-G1133-H1133</f>
        <v>0</v>
      </c>
      <c r="AG1133" s="103">
        <f t="shared" ref="AG1133:AG1196" si="336">J1133-K1133-L1133-M1133</f>
        <v>0</v>
      </c>
      <c r="AH1133" s="103">
        <f t="shared" ref="AH1133:AH1196" si="337">N1133-O1133-P1133</f>
        <v>0</v>
      </c>
      <c r="AI1133" s="103">
        <f t="shared" ref="AI1133:AI1196" si="338">R1133-S1133-T1133-U1133</f>
        <v>0</v>
      </c>
      <c r="AJ1133" s="103">
        <f t="shared" ref="AJ1133:AJ1196" si="339">V1133-W1133-X1133-Y1133</f>
        <v>0</v>
      </c>
    </row>
    <row r="1134" spans="4:36">
      <c r="D1134" s="16" t="s">
        <v>861</v>
      </c>
      <c r="E1134" s="16">
        <v>0</v>
      </c>
      <c r="F1134" s="16">
        <v>0</v>
      </c>
      <c r="G1134" s="16">
        <v>0</v>
      </c>
      <c r="H1134" s="16">
        <v>0</v>
      </c>
      <c r="I1134" s="16">
        <v>0</v>
      </c>
      <c r="J1134" s="16">
        <v>0</v>
      </c>
      <c r="K1134" s="16">
        <v>0</v>
      </c>
      <c r="L1134" s="16">
        <v>0</v>
      </c>
      <c r="M1134" s="16">
        <v>0</v>
      </c>
      <c r="N1134" s="16">
        <v>0</v>
      </c>
      <c r="O1134" s="16">
        <v>0</v>
      </c>
      <c r="P1134" s="16">
        <v>0</v>
      </c>
      <c r="Q1134" s="16">
        <v>0</v>
      </c>
      <c r="R1134" s="16">
        <v>0</v>
      </c>
      <c r="S1134" s="16">
        <v>0</v>
      </c>
      <c r="T1134" s="16">
        <v>0</v>
      </c>
      <c r="U1134" s="16">
        <v>0</v>
      </c>
      <c r="V1134" s="16">
        <v>0</v>
      </c>
      <c r="W1134" s="16">
        <v>0</v>
      </c>
      <c r="X1134" s="16">
        <v>0</v>
      </c>
      <c r="Y1134" s="16">
        <v>0</v>
      </c>
      <c r="Z1134" s="16">
        <v>0</v>
      </c>
      <c r="AE1134" s="103">
        <f t="shared" si="334"/>
        <v>0</v>
      </c>
      <c r="AF1134" s="103">
        <f t="shared" si="335"/>
        <v>0</v>
      </c>
      <c r="AG1134" s="103">
        <f t="shared" si="336"/>
        <v>0</v>
      </c>
      <c r="AH1134" s="103">
        <f t="shared" si="337"/>
        <v>0</v>
      </c>
      <c r="AI1134" s="103">
        <f t="shared" si="338"/>
        <v>0</v>
      </c>
      <c r="AJ1134" s="103">
        <f t="shared" si="339"/>
        <v>0</v>
      </c>
    </row>
    <row r="1135" spans="4:36">
      <c r="D1135" s="16" t="s">
        <v>862</v>
      </c>
      <c r="E1135" s="16">
        <v>0</v>
      </c>
      <c r="F1135" s="16">
        <v>0</v>
      </c>
      <c r="G1135" s="16">
        <v>0</v>
      </c>
      <c r="H1135" s="16">
        <v>0</v>
      </c>
      <c r="I1135" s="16">
        <v>0</v>
      </c>
      <c r="J1135" s="16">
        <v>0</v>
      </c>
      <c r="K1135" s="16">
        <v>0</v>
      </c>
      <c r="L1135" s="16">
        <v>0</v>
      </c>
      <c r="M1135" s="16">
        <v>0</v>
      </c>
      <c r="N1135" s="16">
        <v>0</v>
      </c>
      <c r="O1135" s="16">
        <v>0</v>
      </c>
      <c r="P1135" s="16">
        <v>0</v>
      </c>
      <c r="Q1135" s="16">
        <v>0</v>
      </c>
      <c r="R1135" s="16">
        <v>0</v>
      </c>
      <c r="S1135" s="16">
        <v>0</v>
      </c>
      <c r="T1135" s="16">
        <v>0</v>
      </c>
      <c r="U1135" s="16">
        <v>0</v>
      </c>
      <c r="V1135" s="16">
        <v>0</v>
      </c>
      <c r="W1135" s="16">
        <v>0</v>
      </c>
      <c r="X1135" s="16">
        <v>0</v>
      </c>
      <c r="Y1135" s="16">
        <v>0</v>
      </c>
      <c r="Z1135" s="16">
        <v>0</v>
      </c>
      <c r="AE1135" s="103">
        <f t="shared" si="334"/>
        <v>0</v>
      </c>
      <c r="AF1135" s="103">
        <f t="shared" si="335"/>
        <v>0</v>
      </c>
      <c r="AG1135" s="103">
        <f t="shared" si="336"/>
        <v>0</v>
      </c>
      <c r="AH1135" s="103">
        <f t="shared" si="337"/>
        <v>0</v>
      </c>
      <c r="AI1135" s="103">
        <f t="shared" si="338"/>
        <v>0</v>
      </c>
      <c r="AJ1135" s="103">
        <f t="shared" si="339"/>
        <v>0</v>
      </c>
    </row>
    <row r="1136" spans="4:36">
      <c r="D1136" s="16" t="s">
        <v>863</v>
      </c>
      <c r="E1136" s="16">
        <v>0</v>
      </c>
      <c r="F1136" s="16">
        <v>0</v>
      </c>
      <c r="G1136" s="16">
        <v>0</v>
      </c>
      <c r="H1136" s="16">
        <v>0</v>
      </c>
      <c r="I1136" s="16">
        <v>0</v>
      </c>
      <c r="J1136" s="16">
        <v>0</v>
      </c>
      <c r="K1136" s="16">
        <v>0</v>
      </c>
      <c r="L1136" s="16">
        <v>0</v>
      </c>
      <c r="M1136" s="16">
        <v>0</v>
      </c>
      <c r="N1136" s="16">
        <v>0</v>
      </c>
      <c r="O1136" s="16">
        <v>0</v>
      </c>
      <c r="P1136" s="16">
        <v>0</v>
      </c>
      <c r="Q1136" s="16">
        <v>0</v>
      </c>
      <c r="R1136" s="16">
        <v>0</v>
      </c>
      <c r="S1136" s="16">
        <v>0</v>
      </c>
      <c r="T1136" s="16">
        <v>0</v>
      </c>
      <c r="U1136" s="16">
        <v>0</v>
      </c>
      <c r="V1136" s="16">
        <v>0</v>
      </c>
      <c r="W1136" s="16">
        <v>0</v>
      </c>
      <c r="X1136" s="16">
        <v>0</v>
      </c>
      <c r="Y1136" s="16">
        <v>0</v>
      </c>
      <c r="Z1136" s="16">
        <v>0</v>
      </c>
      <c r="AE1136" s="103">
        <f t="shared" si="334"/>
        <v>0</v>
      </c>
      <c r="AF1136" s="103">
        <f t="shared" si="335"/>
        <v>0</v>
      </c>
      <c r="AG1136" s="103">
        <f t="shared" si="336"/>
        <v>0</v>
      </c>
      <c r="AH1136" s="103">
        <f t="shared" si="337"/>
        <v>0</v>
      </c>
      <c r="AI1136" s="103">
        <f t="shared" si="338"/>
        <v>0</v>
      </c>
      <c r="AJ1136" s="103">
        <f t="shared" si="339"/>
        <v>0</v>
      </c>
    </row>
    <row r="1137" spans="4:36">
      <c r="D1137" s="16" t="s">
        <v>864</v>
      </c>
      <c r="E1137" s="16">
        <v>2691.5657</v>
      </c>
      <c r="F1137" s="16">
        <v>2493.9735</v>
      </c>
      <c r="G1137" s="16">
        <v>1946.6194</v>
      </c>
      <c r="H1137" s="16">
        <v>547.3541</v>
      </c>
      <c r="I1137" s="16">
        <v>0</v>
      </c>
      <c r="J1137" s="16">
        <v>46.896</v>
      </c>
      <c r="K1137" s="16">
        <v>36.1669</v>
      </c>
      <c r="L1137" s="16">
        <v>0.415900000000001</v>
      </c>
      <c r="M1137" s="16">
        <v>10.3132</v>
      </c>
      <c r="N1137" s="16">
        <v>68.6521</v>
      </c>
      <c r="O1137" s="16">
        <v>68.6521</v>
      </c>
      <c r="P1137" s="16">
        <v>0</v>
      </c>
      <c r="Q1137" s="16">
        <v>0.4001</v>
      </c>
      <c r="R1137" s="16">
        <v>20.583</v>
      </c>
      <c r="S1137" s="16">
        <v>6.066</v>
      </c>
      <c r="T1137" s="16">
        <v>0</v>
      </c>
      <c r="U1137" s="16">
        <v>14.517</v>
      </c>
      <c r="V1137" s="16">
        <v>61.061</v>
      </c>
      <c r="W1137" s="16">
        <v>61.061</v>
      </c>
      <c r="X1137" s="16">
        <v>0</v>
      </c>
      <c r="Y1137" s="16">
        <v>0</v>
      </c>
      <c r="Z1137" s="16">
        <v>0</v>
      </c>
      <c r="AE1137" s="103">
        <f t="shared" si="334"/>
        <v>3.03090885722668e-14</v>
      </c>
      <c r="AF1137" s="103">
        <f t="shared" si="335"/>
        <v>0</v>
      </c>
      <c r="AG1137" s="103">
        <f t="shared" si="336"/>
        <v>0</v>
      </c>
      <c r="AH1137" s="103">
        <f t="shared" si="337"/>
        <v>0</v>
      </c>
      <c r="AI1137" s="103">
        <f t="shared" si="338"/>
        <v>0</v>
      </c>
      <c r="AJ1137" s="103">
        <f t="shared" si="339"/>
        <v>0</v>
      </c>
    </row>
    <row r="1138" spans="3:58">
      <c r="C1138" s="16" t="s">
        <v>867</v>
      </c>
      <c r="D1138" s="16" t="s">
        <v>88</v>
      </c>
      <c r="E1138" s="16">
        <v>1574.1681</v>
      </c>
      <c r="F1138" s="16">
        <v>729.699699999999</v>
      </c>
      <c r="G1138" s="16">
        <v>708.737499999999</v>
      </c>
      <c r="H1138" s="16">
        <v>20.9622</v>
      </c>
      <c r="I1138" s="16">
        <v>0</v>
      </c>
      <c r="J1138" s="16">
        <v>119.1863</v>
      </c>
      <c r="K1138" s="16">
        <v>109.6238</v>
      </c>
      <c r="L1138" s="16">
        <v>0</v>
      </c>
      <c r="M1138" s="16">
        <v>9.5625</v>
      </c>
      <c r="N1138" s="16">
        <v>503.7627</v>
      </c>
      <c r="O1138" s="16">
        <v>503.7627</v>
      </c>
      <c r="P1138" s="16">
        <v>0</v>
      </c>
      <c r="Q1138" s="16">
        <v>148.8356</v>
      </c>
      <c r="R1138" s="16">
        <v>71.4118</v>
      </c>
      <c r="S1138" s="16">
        <v>71.2152</v>
      </c>
      <c r="T1138" s="16">
        <v>0</v>
      </c>
      <c r="U1138" s="16">
        <v>0.1966</v>
      </c>
      <c r="V1138" s="16">
        <v>1.272</v>
      </c>
      <c r="W1138" s="16">
        <v>1.272</v>
      </c>
      <c r="X1138" s="16">
        <v>0</v>
      </c>
      <c r="Y1138" s="16">
        <v>0</v>
      </c>
      <c r="Z1138" s="16">
        <v>0</v>
      </c>
      <c r="AE1138" s="103">
        <f t="shared" si="334"/>
        <v>1.16529008664656e-12</v>
      </c>
      <c r="AF1138" s="103">
        <f t="shared" si="335"/>
        <v>-6.03961325396085e-14</v>
      </c>
      <c r="AG1138" s="103">
        <f t="shared" si="336"/>
        <v>0</v>
      </c>
      <c r="AH1138" s="103">
        <f t="shared" si="337"/>
        <v>0</v>
      </c>
      <c r="AI1138" s="103">
        <f t="shared" si="338"/>
        <v>3.66373598126302e-15</v>
      </c>
      <c r="AJ1138" s="103">
        <f t="shared" si="339"/>
        <v>0</v>
      </c>
      <c r="AK1138" s="16">
        <f t="shared" ref="AK1138:BF1138" si="340">E1138-SUM(E1139:E1143)</f>
        <v>0</v>
      </c>
      <c r="AL1138" s="16">
        <f t="shared" si="340"/>
        <v>0</v>
      </c>
      <c r="AM1138" s="16">
        <f t="shared" si="340"/>
        <v>0</v>
      </c>
      <c r="AN1138" s="16">
        <f t="shared" si="340"/>
        <v>0</v>
      </c>
      <c r="AO1138" s="16">
        <f t="shared" si="340"/>
        <v>0</v>
      </c>
      <c r="AP1138" s="16">
        <f t="shared" si="340"/>
        <v>0</v>
      </c>
      <c r="AQ1138" s="16">
        <f t="shared" si="340"/>
        <v>0</v>
      </c>
      <c r="AR1138" s="16">
        <f t="shared" si="340"/>
        <v>0</v>
      </c>
      <c r="AS1138" s="16">
        <f t="shared" si="340"/>
        <v>0</v>
      </c>
      <c r="AT1138" s="16">
        <f t="shared" si="340"/>
        <v>0</v>
      </c>
      <c r="AU1138" s="16">
        <f t="shared" si="340"/>
        <v>0</v>
      </c>
      <c r="AV1138" s="16">
        <f t="shared" si="340"/>
        <v>0</v>
      </c>
      <c r="AW1138" s="16">
        <f t="shared" si="340"/>
        <v>0</v>
      </c>
      <c r="AX1138" s="16">
        <f t="shared" si="340"/>
        <v>0</v>
      </c>
      <c r="AY1138" s="16">
        <f t="shared" si="340"/>
        <v>0</v>
      </c>
      <c r="AZ1138" s="16">
        <f t="shared" si="340"/>
        <v>0</v>
      </c>
      <c r="BA1138" s="16">
        <f t="shared" si="340"/>
        <v>0</v>
      </c>
      <c r="BB1138" s="16">
        <f t="shared" si="340"/>
        <v>0</v>
      </c>
      <c r="BC1138" s="16">
        <f t="shared" si="340"/>
        <v>0</v>
      </c>
      <c r="BD1138" s="16">
        <f t="shared" si="340"/>
        <v>0</v>
      </c>
      <c r="BE1138" s="16">
        <f t="shared" si="340"/>
        <v>0</v>
      </c>
      <c r="BF1138" s="16">
        <f t="shared" si="340"/>
        <v>0</v>
      </c>
    </row>
    <row r="1139" spans="4:36">
      <c r="D1139" s="16" t="s">
        <v>860</v>
      </c>
      <c r="E1139" s="16">
        <v>0</v>
      </c>
      <c r="F1139" s="16">
        <v>0</v>
      </c>
      <c r="G1139" s="16">
        <v>0</v>
      </c>
      <c r="H1139" s="16">
        <v>0</v>
      </c>
      <c r="I1139" s="16">
        <v>0</v>
      </c>
      <c r="J1139" s="16">
        <v>0</v>
      </c>
      <c r="K1139" s="16">
        <v>0</v>
      </c>
      <c r="L1139" s="16">
        <v>0</v>
      </c>
      <c r="M1139" s="16">
        <v>0</v>
      </c>
      <c r="N1139" s="16">
        <v>0</v>
      </c>
      <c r="O1139" s="16">
        <v>0</v>
      </c>
      <c r="P1139" s="16">
        <v>0</v>
      </c>
      <c r="Q1139" s="16">
        <v>0</v>
      </c>
      <c r="R1139" s="16">
        <v>0</v>
      </c>
      <c r="S1139" s="16">
        <v>0</v>
      </c>
      <c r="T1139" s="16">
        <v>0</v>
      </c>
      <c r="U1139" s="16">
        <v>0</v>
      </c>
      <c r="V1139" s="16">
        <v>0</v>
      </c>
      <c r="W1139" s="16">
        <v>0</v>
      </c>
      <c r="X1139" s="16">
        <v>0</v>
      </c>
      <c r="Y1139" s="16">
        <v>0</v>
      </c>
      <c r="Z1139" s="16">
        <v>0</v>
      </c>
      <c r="AE1139" s="103">
        <f t="shared" si="334"/>
        <v>0</v>
      </c>
      <c r="AF1139" s="103">
        <f t="shared" si="335"/>
        <v>0</v>
      </c>
      <c r="AG1139" s="103">
        <f t="shared" si="336"/>
        <v>0</v>
      </c>
      <c r="AH1139" s="103">
        <f t="shared" si="337"/>
        <v>0</v>
      </c>
      <c r="AI1139" s="103">
        <f t="shared" si="338"/>
        <v>0</v>
      </c>
      <c r="AJ1139" s="103">
        <f t="shared" si="339"/>
        <v>0</v>
      </c>
    </row>
    <row r="1140" spans="4:36">
      <c r="D1140" s="16" t="s">
        <v>861</v>
      </c>
      <c r="E1140" s="16">
        <v>0</v>
      </c>
      <c r="F1140" s="16">
        <v>0</v>
      </c>
      <c r="G1140" s="16">
        <v>0</v>
      </c>
      <c r="H1140" s="16">
        <v>0</v>
      </c>
      <c r="I1140" s="16">
        <v>0</v>
      </c>
      <c r="J1140" s="16">
        <v>0</v>
      </c>
      <c r="K1140" s="16">
        <v>0</v>
      </c>
      <c r="L1140" s="16">
        <v>0</v>
      </c>
      <c r="M1140" s="16">
        <v>0</v>
      </c>
      <c r="N1140" s="16">
        <v>0</v>
      </c>
      <c r="O1140" s="16">
        <v>0</v>
      </c>
      <c r="P1140" s="16">
        <v>0</v>
      </c>
      <c r="Q1140" s="16">
        <v>0</v>
      </c>
      <c r="R1140" s="16">
        <v>0</v>
      </c>
      <c r="S1140" s="16">
        <v>0</v>
      </c>
      <c r="T1140" s="16">
        <v>0</v>
      </c>
      <c r="U1140" s="16">
        <v>0</v>
      </c>
      <c r="V1140" s="16">
        <v>0</v>
      </c>
      <c r="W1140" s="16">
        <v>0</v>
      </c>
      <c r="X1140" s="16">
        <v>0</v>
      </c>
      <c r="Y1140" s="16">
        <v>0</v>
      </c>
      <c r="Z1140" s="16">
        <v>0</v>
      </c>
      <c r="AE1140" s="103">
        <f t="shared" si="334"/>
        <v>0</v>
      </c>
      <c r="AF1140" s="103">
        <f t="shared" si="335"/>
        <v>0</v>
      </c>
      <c r="AG1140" s="103">
        <f t="shared" si="336"/>
        <v>0</v>
      </c>
      <c r="AH1140" s="103">
        <f t="shared" si="337"/>
        <v>0</v>
      </c>
      <c r="AI1140" s="103">
        <f t="shared" si="338"/>
        <v>0</v>
      </c>
      <c r="AJ1140" s="103">
        <f t="shared" si="339"/>
        <v>0</v>
      </c>
    </row>
    <row r="1141" spans="4:36">
      <c r="D1141" s="16" t="s">
        <v>862</v>
      </c>
      <c r="E1141" s="16">
        <v>0</v>
      </c>
      <c r="F1141" s="16">
        <v>0</v>
      </c>
      <c r="G1141" s="16">
        <v>0</v>
      </c>
      <c r="H1141" s="16">
        <v>0</v>
      </c>
      <c r="I1141" s="16">
        <v>0</v>
      </c>
      <c r="J1141" s="16">
        <v>0</v>
      </c>
      <c r="K1141" s="16">
        <v>0</v>
      </c>
      <c r="L1141" s="16">
        <v>0</v>
      </c>
      <c r="M1141" s="16">
        <v>0</v>
      </c>
      <c r="N1141" s="16">
        <v>0</v>
      </c>
      <c r="O1141" s="16">
        <v>0</v>
      </c>
      <c r="P1141" s="16">
        <v>0</v>
      </c>
      <c r="Q1141" s="16">
        <v>0</v>
      </c>
      <c r="R1141" s="16">
        <v>0</v>
      </c>
      <c r="S1141" s="16">
        <v>0</v>
      </c>
      <c r="T1141" s="16">
        <v>0</v>
      </c>
      <c r="U1141" s="16">
        <v>0</v>
      </c>
      <c r="V1141" s="16">
        <v>0</v>
      </c>
      <c r="W1141" s="16">
        <v>0</v>
      </c>
      <c r="X1141" s="16">
        <v>0</v>
      </c>
      <c r="Y1141" s="16">
        <v>0</v>
      </c>
      <c r="Z1141" s="16">
        <v>0</v>
      </c>
      <c r="AE1141" s="103">
        <f t="shared" si="334"/>
        <v>0</v>
      </c>
      <c r="AF1141" s="103">
        <f t="shared" si="335"/>
        <v>0</v>
      </c>
      <c r="AG1141" s="103">
        <f t="shared" si="336"/>
        <v>0</v>
      </c>
      <c r="AH1141" s="103">
        <f t="shared" si="337"/>
        <v>0</v>
      </c>
      <c r="AI1141" s="103">
        <f t="shared" si="338"/>
        <v>0</v>
      </c>
      <c r="AJ1141" s="103">
        <f t="shared" si="339"/>
        <v>0</v>
      </c>
    </row>
    <row r="1142" spans="4:36">
      <c r="D1142" s="16" t="s">
        <v>863</v>
      </c>
      <c r="E1142" s="16">
        <v>0</v>
      </c>
      <c r="F1142" s="16">
        <v>0</v>
      </c>
      <c r="G1142" s="16">
        <v>0</v>
      </c>
      <c r="H1142" s="16">
        <v>0</v>
      </c>
      <c r="I1142" s="16">
        <v>0</v>
      </c>
      <c r="J1142" s="16">
        <v>0</v>
      </c>
      <c r="K1142" s="16">
        <v>0</v>
      </c>
      <c r="L1142" s="16">
        <v>0</v>
      </c>
      <c r="M1142" s="16">
        <v>0</v>
      </c>
      <c r="N1142" s="16">
        <v>0</v>
      </c>
      <c r="O1142" s="16">
        <v>0</v>
      </c>
      <c r="P1142" s="16">
        <v>0</v>
      </c>
      <c r="Q1142" s="16">
        <v>0</v>
      </c>
      <c r="R1142" s="16">
        <v>0</v>
      </c>
      <c r="S1142" s="16">
        <v>0</v>
      </c>
      <c r="T1142" s="16">
        <v>0</v>
      </c>
      <c r="U1142" s="16">
        <v>0</v>
      </c>
      <c r="V1142" s="16">
        <v>0</v>
      </c>
      <c r="W1142" s="16">
        <v>0</v>
      </c>
      <c r="X1142" s="16">
        <v>0</v>
      </c>
      <c r="Y1142" s="16">
        <v>0</v>
      </c>
      <c r="Z1142" s="16">
        <v>0</v>
      </c>
      <c r="AE1142" s="103">
        <f t="shared" si="334"/>
        <v>0</v>
      </c>
      <c r="AF1142" s="103">
        <f t="shared" si="335"/>
        <v>0</v>
      </c>
      <c r="AG1142" s="103">
        <f t="shared" si="336"/>
        <v>0</v>
      </c>
      <c r="AH1142" s="103">
        <f t="shared" si="337"/>
        <v>0</v>
      </c>
      <c r="AI1142" s="103">
        <f t="shared" si="338"/>
        <v>0</v>
      </c>
      <c r="AJ1142" s="103">
        <f t="shared" si="339"/>
        <v>0</v>
      </c>
    </row>
    <row r="1143" spans="4:36">
      <c r="D1143" s="16" t="s">
        <v>864</v>
      </c>
      <c r="E1143" s="16">
        <v>1574.1681</v>
      </c>
      <c r="F1143" s="16">
        <v>729.699699999999</v>
      </c>
      <c r="G1143" s="16">
        <v>708.737499999999</v>
      </c>
      <c r="H1143" s="16">
        <v>20.9622</v>
      </c>
      <c r="I1143" s="16">
        <v>0</v>
      </c>
      <c r="J1143" s="16">
        <v>119.1863</v>
      </c>
      <c r="K1143" s="16">
        <v>109.6238</v>
      </c>
      <c r="L1143" s="16">
        <v>0</v>
      </c>
      <c r="M1143" s="16">
        <v>9.5625</v>
      </c>
      <c r="N1143" s="16">
        <v>503.7627</v>
      </c>
      <c r="O1143" s="16">
        <v>503.7627</v>
      </c>
      <c r="P1143" s="16">
        <v>0</v>
      </c>
      <c r="Q1143" s="16">
        <v>148.8356</v>
      </c>
      <c r="R1143" s="16">
        <v>71.4118</v>
      </c>
      <c r="S1143" s="16">
        <v>71.2152</v>
      </c>
      <c r="T1143" s="16">
        <v>0</v>
      </c>
      <c r="U1143" s="16">
        <v>0.1966</v>
      </c>
      <c r="V1143" s="16">
        <v>1.272</v>
      </c>
      <c r="W1143" s="16">
        <v>1.272</v>
      </c>
      <c r="X1143" s="16">
        <v>0</v>
      </c>
      <c r="Y1143" s="16">
        <v>0</v>
      </c>
      <c r="Z1143" s="16">
        <v>0</v>
      </c>
      <c r="AE1143" s="103">
        <f t="shared" si="334"/>
        <v>1.16529008664656e-12</v>
      </c>
      <c r="AF1143" s="103">
        <f t="shared" si="335"/>
        <v>-6.03961325396085e-14</v>
      </c>
      <c r="AG1143" s="103">
        <f t="shared" si="336"/>
        <v>0</v>
      </c>
      <c r="AH1143" s="103">
        <f t="shared" si="337"/>
        <v>0</v>
      </c>
      <c r="AI1143" s="103">
        <f t="shared" si="338"/>
        <v>3.66373598126302e-15</v>
      </c>
      <c r="AJ1143" s="103">
        <f t="shared" si="339"/>
        <v>0</v>
      </c>
    </row>
    <row r="1144" spans="3:58">
      <c r="C1144" s="16" t="s">
        <v>368</v>
      </c>
      <c r="D1144" s="16" t="s">
        <v>88</v>
      </c>
      <c r="E1144" s="16">
        <v>0</v>
      </c>
      <c r="F1144" s="16">
        <v>0</v>
      </c>
      <c r="G1144" s="16">
        <v>0</v>
      </c>
      <c r="H1144" s="16">
        <v>0</v>
      </c>
      <c r="I1144" s="16">
        <v>0</v>
      </c>
      <c r="J1144" s="16">
        <v>0</v>
      </c>
      <c r="K1144" s="16">
        <v>0</v>
      </c>
      <c r="L1144" s="16">
        <v>0</v>
      </c>
      <c r="M1144" s="16">
        <v>0</v>
      </c>
      <c r="N1144" s="16">
        <v>0</v>
      </c>
      <c r="O1144" s="16">
        <v>0</v>
      </c>
      <c r="P1144" s="16">
        <v>0</v>
      </c>
      <c r="Q1144" s="16">
        <v>0</v>
      </c>
      <c r="R1144" s="16">
        <v>0</v>
      </c>
      <c r="S1144" s="16">
        <v>0</v>
      </c>
      <c r="T1144" s="16">
        <v>0</v>
      </c>
      <c r="U1144" s="16">
        <v>0</v>
      </c>
      <c r="V1144" s="16">
        <v>0</v>
      </c>
      <c r="W1144" s="16">
        <v>0</v>
      </c>
      <c r="X1144" s="16">
        <v>0</v>
      </c>
      <c r="Y1144" s="16">
        <v>0</v>
      </c>
      <c r="Z1144" s="16">
        <v>0</v>
      </c>
      <c r="AE1144" s="103">
        <f t="shared" si="334"/>
        <v>0</v>
      </c>
      <c r="AF1144" s="103">
        <f t="shared" si="335"/>
        <v>0</v>
      </c>
      <c r="AG1144" s="103">
        <f t="shared" si="336"/>
        <v>0</v>
      </c>
      <c r="AH1144" s="103">
        <f t="shared" si="337"/>
        <v>0</v>
      </c>
      <c r="AI1144" s="103">
        <f t="shared" si="338"/>
        <v>0</v>
      </c>
      <c r="AJ1144" s="103">
        <f t="shared" si="339"/>
        <v>0</v>
      </c>
      <c r="AK1144" s="16">
        <f t="shared" ref="AK1144:BF1144" si="341">E1144-SUM(E1145:E1149)</f>
        <v>0</v>
      </c>
      <c r="AL1144" s="16">
        <f t="shared" si="341"/>
        <v>0</v>
      </c>
      <c r="AM1144" s="16">
        <f t="shared" si="341"/>
        <v>0</v>
      </c>
      <c r="AN1144" s="16">
        <f t="shared" si="341"/>
        <v>0</v>
      </c>
      <c r="AO1144" s="16">
        <f t="shared" si="341"/>
        <v>0</v>
      </c>
      <c r="AP1144" s="16">
        <f t="shared" si="341"/>
        <v>0</v>
      </c>
      <c r="AQ1144" s="16">
        <f t="shared" si="341"/>
        <v>0</v>
      </c>
      <c r="AR1144" s="16">
        <f t="shared" si="341"/>
        <v>0</v>
      </c>
      <c r="AS1144" s="16">
        <f t="shared" si="341"/>
        <v>0</v>
      </c>
      <c r="AT1144" s="16">
        <f t="shared" si="341"/>
        <v>0</v>
      </c>
      <c r="AU1144" s="16">
        <f t="shared" si="341"/>
        <v>0</v>
      </c>
      <c r="AV1144" s="16">
        <f t="shared" si="341"/>
        <v>0</v>
      </c>
      <c r="AW1144" s="16">
        <f t="shared" si="341"/>
        <v>0</v>
      </c>
      <c r="AX1144" s="16">
        <f t="shared" si="341"/>
        <v>0</v>
      </c>
      <c r="AY1144" s="16">
        <f t="shared" si="341"/>
        <v>0</v>
      </c>
      <c r="AZ1144" s="16">
        <f t="shared" si="341"/>
        <v>0</v>
      </c>
      <c r="BA1144" s="16">
        <f t="shared" si="341"/>
        <v>0</v>
      </c>
      <c r="BB1144" s="16">
        <f t="shared" si="341"/>
        <v>0</v>
      </c>
      <c r="BC1144" s="16">
        <f t="shared" si="341"/>
        <v>0</v>
      </c>
      <c r="BD1144" s="16">
        <f t="shared" si="341"/>
        <v>0</v>
      </c>
      <c r="BE1144" s="16">
        <f t="shared" si="341"/>
        <v>0</v>
      </c>
      <c r="BF1144" s="16">
        <f t="shared" si="341"/>
        <v>0</v>
      </c>
    </row>
    <row r="1145" spans="4:36">
      <c r="D1145" s="16" t="s">
        <v>860</v>
      </c>
      <c r="E1145" s="16">
        <v>0</v>
      </c>
      <c r="F1145" s="16">
        <v>0</v>
      </c>
      <c r="G1145" s="16">
        <v>0</v>
      </c>
      <c r="H1145" s="16">
        <v>0</v>
      </c>
      <c r="I1145" s="16">
        <v>0</v>
      </c>
      <c r="J1145" s="16">
        <v>0</v>
      </c>
      <c r="K1145" s="16">
        <v>0</v>
      </c>
      <c r="L1145" s="16">
        <v>0</v>
      </c>
      <c r="M1145" s="16">
        <v>0</v>
      </c>
      <c r="N1145" s="16">
        <v>0</v>
      </c>
      <c r="O1145" s="16">
        <v>0</v>
      </c>
      <c r="P1145" s="16">
        <v>0</v>
      </c>
      <c r="Q1145" s="16">
        <v>0</v>
      </c>
      <c r="R1145" s="16">
        <v>0</v>
      </c>
      <c r="S1145" s="16">
        <v>0</v>
      </c>
      <c r="T1145" s="16">
        <v>0</v>
      </c>
      <c r="U1145" s="16">
        <v>0</v>
      </c>
      <c r="V1145" s="16">
        <v>0</v>
      </c>
      <c r="W1145" s="16">
        <v>0</v>
      </c>
      <c r="X1145" s="16">
        <v>0</v>
      </c>
      <c r="Y1145" s="16">
        <v>0</v>
      </c>
      <c r="Z1145" s="16">
        <v>0</v>
      </c>
      <c r="AE1145" s="103">
        <f t="shared" si="334"/>
        <v>0</v>
      </c>
      <c r="AF1145" s="103">
        <f t="shared" si="335"/>
        <v>0</v>
      </c>
      <c r="AG1145" s="103">
        <f t="shared" si="336"/>
        <v>0</v>
      </c>
      <c r="AH1145" s="103">
        <f t="shared" si="337"/>
        <v>0</v>
      </c>
      <c r="AI1145" s="103">
        <f t="shared" si="338"/>
        <v>0</v>
      </c>
      <c r="AJ1145" s="103">
        <f t="shared" si="339"/>
        <v>0</v>
      </c>
    </row>
    <row r="1146" spans="4:36">
      <c r="D1146" s="16" t="s">
        <v>861</v>
      </c>
      <c r="E1146" s="16">
        <v>0</v>
      </c>
      <c r="F1146" s="16">
        <v>0</v>
      </c>
      <c r="G1146" s="16">
        <v>0</v>
      </c>
      <c r="H1146" s="16">
        <v>0</v>
      </c>
      <c r="I1146" s="16">
        <v>0</v>
      </c>
      <c r="J1146" s="16">
        <v>0</v>
      </c>
      <c r="K1146" s="16">
        <v>0</v>
      </c>
      <c r="L1146" s="16">
        <v>0</v>
      </c>
      <c r="M1146" s="16">
        <v>0</v>
      </c>
      <c r="N1146" s="16">
        <v>0</v>
      </c>
      <c r="O1146" s="16">
        <v>0</v>
      </c>
      <c r="P1146" s="16">
        <v>0</v>
      </c>
      <c r="Q1146" s="16">
        <v>0</v>
      </c>
      <c r="R1146" s="16">
        <v>0</v>
      </c>
      <c r="S1146" s="16">
        <v>0</v>
      </c>
      <c r="T1146" s="16">
        <v>0</v>
      </c>
      <c r="U1146" s="16">
        <v>0</v>
      </c>
      <c r="V1146" s="16">
        <v>0</v>
      </c>
      <c r="W1146" s="16">
        <v>0</v>
      </c>
      <c r="X1146" s="16">
        <v>0</v>
      </c>
      <c r="Y1146" s="16">
        <v>0</v>
      </c>
      <c r="Z1146" s="16">
        <v>0</v>
      </c>
      <c r="AE1146" s="103">
        <f t="shared" si="334"/>
        <v>0</v>
      </c>
      <c r="AF1146" s="103">
        <f t="shared" si="335"/>
        <v>0</v>
      </c>
      <c r="AG1146" s="103">
        <f t="shared" si="336"/>
        <v>0</v>
      </c>
      <c r="AH1146" s="103">
        <f t="shared" si="337"/>
        <v>0</v>
      </c>
      <c r="AI1146" s="103">
        <f t="shared" si="338"/>
        <v>0</v>
      </c>
      <c r="AJ1146" s="103">
        <f t="shared" si="339"/>
        <v>0</v>
      </c>
    </row>
    <row r="1147" spans="4:36">
      <c r="D1147" s="16" t="s">
        <v>862</v>
      </c>
      <c r="E1147" s="16">
        <v>0</v>
      </c>
      <c r="F1147" s="16">
        <v>0</v>
      </c>
      <c r="G1147" s="16">
        <v>0</v>
      </c>
      <c r="H1147" s="16">
        <v>0</v>
      </c>
      <c r="I1147" s="16">
        <v>0</v>
      </c>
      <c r="J1147" s="16">
        <v>0</v>
      </c>
      <c r="K1147" s="16">
        <v>0</v>
      </c>
      <c r="L1147" s="16">
        <v>0</v>
      </c>
      <c r="M1147" s="16">
        <v>0</v>
      </c>
      <c r="N1147" s="16">
        <v>0</v>
      </c>
      <c r="O1147" s="16">
        <v>0</v>
      </c>
      <c r="P1147" s="16">
        <v>0</v>
      </c>
      <c r="Q1147" s="16">
        <v>0</v>
      </c>
      <c r="R1147" s="16">
        <v>0</v>
      </c>
      <c r="S1147" s="16">
        <v>0</v>
      </c>
      <c r="T1147" s="16">
        <v>0</v>
      </c>
      <c r="U1147" s="16">
        <v>0</v>
      </c>
      <c r="V1147" s="16">
        <v>0</v>
      </c>
      <c r="W1147" s="16">
        <v>0</v>
      </c>
      <c r="X1147" s="16">
        <v>0</v>
      </c>
      <c r="Y1147" s="16">
        <v>0</v>
      </c>
      <c r="Z1147" s="16">
        <v>0</v>
      </c>
      <c r="AE1147" s="103">
        <f t="shared" si="334"/>
        <v>0</v>
      </c>
      <c r="AF1147" s="103">
        <f t="shared" si="335"/>
        <v>0</v>
      </c>
      <c r="AG1147" s="103">
        <f t="shared" si="336"/>
        <v>0</v>
      </c>
      <c r="AH1147" s="103">
        <f t="shared" si="337"/>
        <v>0</v>
      </c>
      <c r="AI1147" s="103">
        <f t="shared" si="338"/>
        <v>0</v>
      </c>
      <c r="AJ1147" s="103">
        <f t="shared" si="339"/>
        <v>0</v>
      </c>
    </row>
    <row r="1148" spans="4:36">
      <c r="D1148" s="16" t="s">
        <v>863</v>
      </c>
      <c r="E1148" s="16">
        <v>0</v>
      </c>
      <c r="F1148" s="16">
        <v>0</v>
      </c>
      <c r="G1148" s="16">
        <v>0</v>
      </c>
      <c r="H1148" s="16">
        <v>0</v>
      </c>
      <c r="I1148" s="16">
        <v>0</v>
      </c>
      <c r="J1148" s="16">
        <v>0</v>
      </c>
      <c r="K1148" s="16">
        <v>0</v>
      </c>
      <c r="L1148" s="16">
        <v>0</v>
      </c>
      <c r="M1148" s="16">
        <v>0</v>
      </c>
      <c r="N1148" s="16">
        <v>0</v>
      </c>
      <c r="O1148" s="16">
        <v>0</v>
      </c>
      <c r="P1148" s="16">
        <v>0</v>
      </c>
      <c r="Q1148" s="16">
        <v>0</v>
      </c>
      <c r="R1148" s="16">
        <v>0</v>
      </c>
      <c r="S1148" s="16">
        <v>0</v>
      </c>
      <c r="T1148" s="16">
        <v>0</v>
      </c>
      <c r="U1148" s="16">
        <v>0</v>
      </c>
      <c r="V1148" s="16">
        <v>0</v>
      </c>
      <c r="W1148" s="16">
        <v>0</v>
      </c>
      <c r="X1148" s="16">
        <v>0</v>
      </c>
      <c r="Y1148" s="16">
        <v>0</v>
      </c>
      <c r="Z1148" s="16">
        <v>0</v>
      </c>
      <c r="AE1148" s="103">
        <f t="shared" si="334"/>
        <v>0</v>
      </c>
      <c r="AF1148" s="103">
        <f t="shared" si="335"/>
        <v>0</v>
      </c>
      <c r="AG1148" s="103">
        <f t="shared" si="336"/>
        <v>0</v>
      </c>
      <c r="AH1148" s="103">
        <f t="shared" si="337"/>
        <v>0</v>
      </c>
      <c r="AI1148" s="103">
        <f t="shared" si="338"/>
        <v>0</v>
      </c>
      <c r="AJ1148" s="103">
        <f t="shared" si="339"/>
        <v>0</v>
      </c>
    </row>
    <row r="1149" spans="4:36">
      <c r="D1149" s="16" t="s">
        <v>864</v>
      </c>
      <c r="E1149" s="16">
        <v>0</v>
      </c>
      <c r="F1149" s="16">
        <v>0</v>
      </c>
      <c r="G1149" s="16">
        <v>0</v>
      </c>
      <c r="H1149" s="16">
        <v>0</v>
      </c>
      <c r="I1149" s="16">
        <v>0</v>
      </c>
      <c r="J1149" s="16">
        <v>0</v>
      </c>
      <c r="K1149" s="16">
        <v>0</v>
      </c>
      <c r="L1149" s="16">
        <v>0</v>
      </c>
      <c r="M1149" s="16">
        <v>0</v>
      </c>
      <c r="N1149" s="16">
        <v>0</v>
      </c>
      <c r="O1149" s="16">
        <v>0</v>
      </c>
      <c r="P1149" s="16">
        <v>0</v>
      </c>
      <c r="Q1149" s="16">
        <v>0</v>
      </c>
      <c r="R1149" s="16">
        <v>0</v>
      </c>
      <c r="S1149" s="16">
        <v>0</v>
      </c>
      <c r="T1149" s="16">
        <v>0</v>
      </c>
      <c r="U1149" s="16">
        <v>0</v>
      </c>
      <c r="V1149" s="16">
        <v>0</v>
      </c>
      <c r="W1149" s="16">
        <v>0</v>
      </c>
      <c r="X1149" s="16">
        <v>0</v>
      </c>
      <c r="Y1149" s="16">
        <v>0</v>
      </c>
      <c r="Z1149" s="16">
        <v>0</v>
      </c>
      <c r="AE1149" s="103">
        <f t="shared" si="334"/>
        <v>0</v>
      </c>
      <c r="AF1149" s="103">
        <f t="shared" si="335"/>
        <v>0</v>
      </c>
      <c r="AG1149" s="103">
        <f t="shared" si="336"/>
        <v>0</v>
      </c>
      <c r="AH1149" s="103">
        <f t="shared" si="337"/>
        <v>0</v>
      </c>
      <c r="AI1149" s="103">
        <f t="shared" si="338"/>
        <v>0</v>
      </c>
      <c r="AJ1149" s="103">
        <f t="shared" si="339"/>
        <v>0</v>
      </c>
    </row>
    <row r="1150" spans="1:80">
      <c r="A1150" s="16" t="s">
        <v>899</v>
      </c>
      <c r="B1150" s="16">
        <v>17101.5488</v>
      </c>
      <c r="C1150" s="16" t="s">
        <v>88</v>
      </c>
      <c r="D1150" s="16" t="s">
        <v>88</v>
      </c>
      <c r="E1150" s="16">
        <v>3531.0723</v>
      </c>
      <c r="F1150" s="16">
        <v>2843.3516</v>
      </c>
      <c r="G1150" s="16">
        <v>2767.8423</v>
      </c>
      <c r="H1150" s="16">
        <v>75.5093</v>
      </c>
      <c r="I1150" s="16">
        <v>0</v>
      </c>
      <c r="J1150" s="16">
        <v>210.9783</v>
      </c>
      <c r="K1150" s="16">
        <v>42.5356</v>
      </c>
      <c r="L1150" s="16">
        <v>0</v>
      </c>
      <c r="M1150" s="16">
        <v>168.4427</v>
      </c>
      <c r="N1150" s="16">
        <v>356.2406</v>
      </c>
      <c r="O1150" s="16">
        <v>356.2406</v>
      </c>
      <c r="P1150" s="16">
        <v>0</v>
      </c>
      <c r="Q1150" s="16">
        <v>7.9343</v>
      </c>
      <c r="R1150" s="16">
        <v>64.7931</v>
      </c>
      <c r="S1150" s="16">
        <v>6.6117</v>
      </c>
      <c r="T1150" s="16">
        <v>0</v>
      </c>
      <c r="U1150" s="16">
        <v>58.1814</v>
      </c>
      <c r="V1150" s="16">
        <v>32.1963</v>
      </c>
      <c r="W1150" s="16">
        <v>31.6606</v>
      </c>
      <c r="X1150" s="16">
        <v>0</v>
      </c>
      <c r="Y1150" s="16">
        <v>0.5357</v>
      </c>
      <c r="Z1150" s="16">
        <v>15.5781</v>
      </c>
      <c r="AB1150" s="101">
        <f>(F1150+K1150+L1150)/B1150</f>
        <v>0.168750049118358</v>
      </c>
      <c r="AE1150" s="103">
        <f t="shared" si="334"/>
        <v>-1.06581410364015e-13</v>
      </c>
      <c r="AF1150" s="103">
        <f t="shared" si="335"/>
        <v>1.70530256582424e-13</v>
      </c>
      <c r="AG1150" s="103">
        <f t="shared" si="336"/>
        <v>0</v>
      </c>
      <c r="AH1150" s="103">
        <f t="shared" si="337"/>
        <v>0</v>
      </c>
      <c r="AI1150" s="103">
        <f t="shared" si="338"/>
        <v>0</v>
      </c>
      <c r="AJ1150" s="103">
        <f t="shared" si="339"/>
        <v>2.1094237467878e-15</v>
      </c>
      <c r="AK1150" s="16">
        <f t="shared" ref="AK1150:BF1150" si="342">E1150-SUM(E1151:E1155)</f>
        <v>0</v>
      </c>
      <c r="AL1150" s="16">
        <f t="shared" si="342"/>
        <v>0</v>
      </c>
      <c r="AM1150" s="16">
        <f t="shared" si="342"/>
        <v>0</v>
      </c>
      <c r="AN1150" s="16">
        <f t="shared" si="342"/>
        <v>0</v>
      </c>
      <c r="AO1150" s="16">
        <f t="shared" si="342"/>
        <v>0</v>
      </c>
      <c r="AP1150" s="16">
        <f t="shared" si="342"/>
        <v>0</v>
      </c>
      <c r="AQ1150" s="16">
        <f t="shared" si="342"/>
        <v>0</v>
      </c>
      <c r="AR1150" s="16">
        <f t="shared" si="342"/>
        <v>0</v>
      </c>
      <c r="AS1150" s="16">
        <f t="shared" si="342"/>
        <v>0</v>
      </c>
      <c r="AT1150" s="16">
        <f t="shared" si="342"/>
        <v>0</v>
      </c>
      <c r="AU1150" s="16">
        <f t="shared" si="342"/>
        <v>0</v>
      </c>
      <c r="AV1150" s="16">
        <f t="shared" si="342"/>
        <v>0</v>
      </c>
      <c r="AW1150" s="16">
        <f t="shared" si="342"/>
        <v>0</v>
      </c>
      <c r="AX1150" s="16">
        <f t="shared" si="342"/>
        <v>0</v>
      </c>
      <c r="AY1150" s="16">
        <f t="shared" si="342"/>
        <v>0</v>
      </c>
      <c r="AZ1150" s="16">
        <f t="shared" si="342"/>
        <v>0</v>
      </c>
      <c r="BA1150" s="16">
        <f t="shared" si="342"/>
        <v>0</v>
      </c>
      <c r="BB1150" s="16">
        <f t="shared" si="342"/>
        <v>0</v>
      </c>
      <c r="BC1150" s="16">
        <f t="shared" si="342"/>
        <v>0</v>
      </c>
      <c r="BD1150" s="16">
        <f t="shared" si="342"/>
        <v>0</v>
      </c>
      <c r="BE1150" s="16">
        <f t="shared" si="342"/>
        <v>0</v>
      </c>
      <c r="BF1150" s="16">
        <f t="shared" si="342"/>
        <v>0</v>
      </c>
      <c r="BG1150" s="104">
        <f t="shared" ref="BG1150:CB1150" si="343">E1150-E1156-E1162-E1168-E1174</f>
        <v>0</v>
      </c>
      <c r="BH1150" s="104">
        <f t="shared" si="343"/>
        <v>0</v>
      </c>
      <c r="BI1150" s="104">
        <f t="shared" si="343"/>
        <v>-2.27373675443232e-13</v>
      </c>
      <c r="BJ1150" s="104">
        <f t="shared" si="343"/>
        <v>0</v>
      </c>
      <c r="BK1150" s="104">
        <f t="shared" si="343"/>
        <v>0</v>
      </c>
      <c r="BL1150" s="104">
        <f t="shared" si="343"/>
        <v>0</v>
      </c>
      <c r="BM1150" s="104">
        <f t="shared" si="343"/>
        <v>0</v>
      </c>
      <c r="BN1150" s="104">
        <f t="shared" si="343"/>
        <v>0</v>
      </c>
      <c r="BO1150" s="104">
        <f t="shared" si="343"/>
        <v>0</v>
      </c>
      <c r="BP1150" s="104">
        <f t="shared" si="343"/>
        <v>0</v>
      </c>
      <c r="BQ1150" s="104">
        <f t="shared" si="343"/>
        <v>0</v>
      </c>
      <c r="BR1150" s="104">
        <f t="shared" si="343"/>
        <v>0</v>
      </c>
      <c r="BS1150" s="104">
        <f t="shared" si="343"/>
        <v>0</v>
      </c>
      <c r="BT1150" s="104">
        <f t="shared" si="343"/>
        <v>0</v>
      </c>
      <c r="BU1150" s="104">
        <f t="shared" si="343"/>
        <v>0</v>
      </c>
      <c r="BV1150" s="104">
        <f t="shared" si="343"/>
        <v>0</v>
      </c>
      <c r="BW1150" s="104">
        <f t="shared" si="343"/>
        <v>0</v>
      </c>
      <c r="BX1150" s="104">
        <f t="shared" si="343"/>
        <v>9.15933995315754e-16</v>
      </c>
      <c r="BY1150" s="104">
        <f t="shared" si="343"/>
        <v>0</v>
      </c>
      <c r="BZ1150" s="104">
        <f t="shared" si="343"/>
        <v>0</v>
      </c>
      <c r="CA1150" s="104">
        <f t="shared" si="343"/>
        <v>0</v>
      </c>
      <c r="CB1150" s="104">
        <f t="shared" si="343"/>
        <v>0</v>
      </c>
    </row>
    <row r="1151" spans="4:36">
      <c r="D1151" s="16" t="s">
        <v>860</v>
      </c>
      <c r="E1151" s="16">
        <v>377.0162</v>
      </c>
      <c r="F1151" s="16">
        <v>375.7782</v>
      </c>
      <c r="G1151" s="16">
        <v>371.8071</v>
      </c>
      <c r="H1151" s="16">
        <v>3.9711</v>
      </c>
      <c r="I1151" s="16">
        <v>0</v>
      </c>
      <c r="J1151" s="16">
        <v>0</v>
      </c>
      <c r="K1151" s="16">
        <v>0</v>
      </c>
      <c r="L1151" s="16">
        <v>0</v>
      </c>
      <c r="M1151" s="16">
        <v>0</v>
      </c>
      <c r="N1151" s="16">
        <v>1.238</v>
      </c>
      <c r="O1151" s="16">
        <v>1.238</v>
      </c>
      <c r="P1151" s="16">
        <v>0</v>
      </c>
      <c r="Q1151" s="16">
        <v>0</v>
      </c>
      <c r="R1151" s="16">
        <v>0</v>
      </c>
      <c r="S1151" s="16">
        <v>0</v>
      </c>
      <c r="T1151" s="16">
        <v>0</v>
      </c>
      <c r="U1151" s="16">
        <v>0</v>
      </c>
      <c r="V1151" s="16">
        <v>0</v>
      </c>
      <c r="W1151" s="16">
        <v>0</v>
      </c>
      <c r="X1151" s="16">
        <v>0</v>
      </c>
      <c r="Y1151" s="16">
        <v>0</v>
      </c>
      <c r="Z1151" s="16">
        <v>0</v>
      </c>
      <c r="AE1151" s="103">
        <f t="shared" si="334"/>
        <v>0</v>
      </c>
      <c r="AF1151" s="103">
        <f t="shared" si="335"/>
        <v>3.5527136788005e-14</v>
      </c>
      <c r="AG1151" s="103">
        <f t="shared" si="336"/>
        <v>0</v>
      </c>
      <c r="AH1151" s="103">
        <f t="shared" si="337"/>
        <v>0</v>
      </c>
      <c r="AI1151" s="103">
        <f t="shared" si="338"/>
        <v>0</v>
      </c>
      <c r="AJ1151" s="103">
        <f t="shared" si="339"/>
        <v>0</v>
      </c>
    </row>
    <row r="1152" spans="4:36">
      <c r="D1152" s="16" t="s">
        <v>861</v>
      </c>
      <c r="E1152" s="16">
        <v>0</v>
      </c>
      <c r="F1152" s="16">
        <v>0</v>
      </c>
      <c r="G1152" s="16">
        <v>0</v>
      </c>
      <c r="H1152" s="16">
        <v>0</v>
      </c>
      <c r="I1152" s="16">
        <v>0</v>
      </c>
      <c r="J1152" s="16">
        <v>0</v>
      </c>
      <c r="K1152" s="16">
        <v>0</v>
      </c>
      <c r="L1152" s="16">
        <v>0</v>
      </c>
      <c r="M1152" s="16">
        <v>0</v>
      </c>
      <c r="N1152" s="16">
        <v>0</v>
      </c>
      <c r="O1152" s="16">
        <v>0</v>
      </c>
      <c r="P1152" s="16">
        <v>0</v>
      </c>
      <c r="Q1152" s="16">
        <v>0</v>
      </c>
      <c r="R1152" s="16">
        <v>0</v>
      </c>
      <c r="S1152" s="16">
        <v>0</v>
      </c>
      <c r="T1152" s="16">
        <v>0</v>
      </c>
      <c r="U1152" s="16">
        <v>0</v>
      </c>
      <c r="V1152" s="16">
        <v>0</v>
      </c>
      <c r="W1152" s="16">
        <v>0</v>
      </c>
      <c r="X1152" s="16">
        <v>0</v>
      </c>
      <c r="Y1152" s="16">
        <v>0</v>
      </c>
      <c r="Z1152" s="16">
        <v>0</v>
      </c>
      <c r="AE1152" s="103">
        <f t="shared" si="334"/>
        <v>0</v>
      </c>
      <c r="AF1152" s="103">
        <f t="shared" si="335"/>
        <v>0</v>
      </c>
      <c r="AG1152" s="103">
        <f t="shared" si="336"/>
        <v>0</v>
      </c>
      <c r="AH1152" s="103">
        <f t="shared" si="337"/>
        <v>0</v>
      </c>
      <c r="AI1152" s="103">
        <f t="shared" si="338"/>
        <v>0</v>
      </c>
      <c r="AJ1152" s="103">
        <f t="shared" si="339"/>
        <v>0</v>
      </c>
    </row>
    <row r="1153" spans="4:36">
      <c r="D1153" s="16" t="s">
        <v>862</v>
      </c>
      <c r="E1153" s="16">
        <v>0</v>
      </c>
      <c r="F1153" s="16">
        <v>0</v>
      </c>
      <c r="G1153" s="16">
        <v>0</v>
      </c>
      <c r="H1153" s="16">
        <v>0</v>
      </c>
      <c r="I1153" s="16">
        <v>0</v>
      </c>
      <c r="J1153" s="16">
        <v>0</v>
      </c>
      <c r="K1153" s="16">
        <v>0</v>
      </c>
      <c r="L1153" s="16">
        <v>0</v>
      </c>
      <c r="M1153" s="16">
        <v>0</v>
      </c>
      <c r="N1153" s="16">
        <v>0</v>
      </c>
      <c r="O1153" s="16">
        <v>0</v>
      </c>
      <c r="P1153" s="16">
        <v>0</v>
      </c>
      <c r="Q1153" s="16">
        <v>0</v>
      </c>
      <c r="R1153" s="16">
        <v>0</v>
      </c>
      <c r="S1153" s="16">
        <v>0</v>
      </c>
      <c r="T1153" s="16">
        <v>0</v>
      </c>
      <c r="U1153" s="16">
        <v>0</v>
      </c>
      <c r="V1153" s="16">
        <v>0</v>
      </c>
      <c r="W1153" s="16">
        <v>0</v>
      </c>
      <c r="X1153" s="16">
        <v>0</v>
      </c>
      <c r="Y1153" s="16">
        <v>0</v>
      </c>
      <c r="Z1153" s="16">
        <v>0</v>
      </c>
      <c r="AE1153" s="103">
        <f t="shared" si="334"/>
        <v>0</v>
      </c>
      <c r="AF1153" s="103">
        <f t="shared" si="335"/>
        <v>0</v>
      </c>
      <c r="AG1153" s="103">
        <f t="shared" si="336"/>
        <v>0</v>
      </c>
      <c r="AH1153" s="103">
        <f t="shared" si="337"/>
        <v>0</v>
      </c>
      <c r="AI1153" s="103">
        <f t="shared" si="338"/>
        <v>0</v>
      </c>
      <c r="AJ1153" s="103">
        <f t="shared" si="339"/>
        <v>0</v>
      </c>
    </row>
    <row r="1154" spans="4:36">
      <c r="D1154" s="16" t="s">
        <v>863</v>
      </c>
      <c r="E1154" s="16">
        <v>0</v>
      </c>
      <c r="F1154" s="16">
        <v>0</v>
      </c>
      <c r="G1154" s="16">
        <v>0</v>
      </c>
      <c r="H1154" s="16">
        <v>0</v>
      </c>
      <c r="I1154" s="16">
        <v>0</v>
      </c>
      <c r="J1154" s="16">
        <v>0</v>
      </c>
      <c r="K1154" s="16">
        <v>0</v>
      </c>
      <c r="L1154" s="16">
        <v>0</v>
      </c>
      <c r="M1154" s="16">
        <v>0</v>
      </c>
      <c r="N1154" s="16">
        <v>0</v>
      </c>
      <c r="O1154" s="16">
        <v>0</v>
      </c>
      <c r="P1154" s="16">
        <v>0</v>
      </c>
      <c r="Q1154" s="16">
        <v>0</v>
      </c>
      <c r="R1154" s="16">
        <v>0</v>
      </c>
      <c r="S1154" s="16">
        <v>0</v>
      </c>
      <c r="T1154" s="16">
        <v>0</v>
      </c>
      <c r="U1154" s="16">
        <v>0</v>
      </c>
      <c r="V1154" s="16">
        <v>0</v>
      </c>
      <c r="W1154" s="16">
        <v>0</v>
      </c>
      <c r="X1154" s="16">
        <v>0</v>
      </c>
      <c r="Y1154" s="16">
        <v>0</v>
      </c>
      <c r="Z1154" s="16">
        <v>0</v>
      </c>
      <c r="AE1154" s="103">
        <f t="shared" si="334"/>
        <v>0</v>
      </c>
      <c r="AF1154" s="103">
        <f t="shared" si="335"/>
        <v>0</v>
      </c>
      <c r="AG1154" s="103">
        <f t="shared" si="336"/>
        <v>0</v>
      </c>
      <c r="AH1154" s="103">
        <f t="shared" si="337"/>
        <v>0</v>
      </c>
      <c r="AI1154" s="103">
        <f t="shared" si="338"/>
        <v>0</v>
      </c>
      <c r="AJ1154" s="103">
        <f t="shared" si="339"/>
        <v>0</v>
      </c>
    </row>
    <row r="1155" spans="4:36">
      <c r="D1155" s="16" t="s">
        <v>864</v>
      </c>
      <c r="E1155" s="16">
        <v>3154.0561</v>
      </c>
      <c r="F1155" s="16">
        <v>2467.5734</v>
      </c>
      <c r="G1155" s="16">
        <v>2396.0352</v>
      </c>
      <c r="H1155" s="16">
        <v>71.5382</v>
      </c>
      <c r="I1155" s="16">
        <v>0</v>
      </c>
      <c r="J1155" s="16">
        <v>210.9783</v>
      </c>
      <c r="K1155" s="16">
        <v>42.5356</v>
      </c>
      <c r="L1155" s="16">
        <v>0</v>
      </c>
      <c r="M1155" s="16">
        <v>168.4427</v>
      </c>
      <c r="N1155" s="16">
        <v>355.0026</v>
      </c>
      <c r="O1155" s="16">
        <v>355.0026</v>
      </c>
      <c r="P1155" s="16">
        <v>0</v>
      </c>
      <c r="Q1155" s="16">
        <v>7.9343</v>
      </c>
      <c r="R1155" s="16">
        <v>64.7931</v>
      </c>
      <c r="S1155" s="16">
        <v>6.6117</v>
      </c>
      <c r="T1155" s="16">
        <v>0</v>
      </c>
      <c r="U1155" s="16">
        <v>58.1814</v>
      </c>
      <c r="V1155" s="16">
        <v>32.1963</v>
      </c>
      <c r="W1155" s="16">
        <v>31.6606</v>
      </c>
      <c r="X1155" s="16">
        <v>0</v>
      </c>
      <c r="Y1155" s="16">
        <v>0.5357</v>
      </c>
      <c r="Z1155" s="16">
        <v>15.5781</v>
      </c>
      <c r="AE1155" s="103">
        <f t="shared" si="334"/>
        <v>-3.90798504668055e-13</v>
      </c>
      <c r="AF1155" s="103">
        <f t="shared" si="335"/>
        <v>4.12114786740858e-13</v>
      </c>
      <c r="AG1155" s="103">
        <f t="shared" si="336"/>
        <v>0</v>
      </c>
      <c r="AH1155" s="103">
        <f t="shared" si="337"/>
        <v>0</v>
      </c>
      <c r="AI1155" s="103">
        <f t="shared" si="338"/>
        <v>0</v>
      </c>
      <c r="AJ1155" s="103">
        <f t="shared" si="339"/>
        <v>2.1094237467878e-15</v>
      </c>
    </row>
    <row r="1156" spans="3:58">
      <c r="C1156" s="16" t="s">
        <v>865</v>
      </c>
      <c r="D1156" s="16" t="s">
        <v>88</v>
      </c>
      <c r="E1156" s="16">
        <v>1602.8898</v>
      </c>
      <c r="F1156" s="16">
        <v>1364.0816</v>
      </c>
      <c r="G1156" s="16">
        <v>1340.2971</v>
      </c>
      <c r="H1156" s="16">
        <v>23.7845</v>
      </c>
      <c r="I1156" s="16">
        <v>0</v>
      </c>
      <c r="J1156" s="16">
        <v>27.1693</v>
      </c>
      <c r="K1156" s="16">
        <v>2.5066</v>
      </c>
      <c r="L1156" s="16">
        <v>0</v>
      </c>
      <c r="M1156" s="16">
        <v>24.6627</v>
      </c>
      <c r="N1156" s="16">
        <v>128.6933</v>
      </c>
      <c r="O1156" s="16">
        <v>128.6933</v>
      </c>
      <c r="P1156" s="16">
        <v>0</v>
      </c>
      <c r="Q1156" s="16">
        <v>3.8551</v>
      </c>
      <c r="R1156" s="16">
        <v>45.8418</v>
      </c>
      <c r="S1156" s="16">
        <v>0.8208</v>
      </c>
      <c r="T1156" s="16">
        <v>0</v>
      </c>
      <c r="U1156" s="16">
        <v>45.021</v>
      </c>
      <c r="V1156" s="16">
        <v>17.6706</v>
      </c>
      <c r="W1156" s="16">
        <v>17.6706</v>
      </c>
      <c r="X1156" s="16">
        <v>0</v>
      </c>
      <c r="Y1156" s="16">
        <v>0</v>
      </c>
      <c r="Z1156" s="16">
        <v>15.5781</v>
      </c>
      <c r="AE1156" s="103">
        <f t="shared" si="334"/>
        <v>-4.2632564145606e-14</v>
      </c>
      <c r="AF1156" s="103">
        <f t="shared" si="335"/>
        <v>0</v>
      </c>
      <c r="AG1156" s="103">
        <f t="shared" si="336"/>
        <v>0</v>
      </c>
      <c r="AH1156" s="103">
        <f t="shared" si="337"/>
        <v>0</v>
      </c>
      <c r="AI1156" s="103">
        <f t="shared" si="338"/>
        <v>0</v>
      </c>
      <c r="AJ1156" s="103">
        <f t="shared" si="339"/>
        <v>0</v>
      </c>
      <c r="AK1156" s="16">
        <f t="shared" ref="AK1156:BF1156" si="344">E1156-SUM(E1157:E1161)</f>
        <v>0</v>
      </c>
      <c r="AL1156" s="16">
        <f t="shared" si="344"/>
        <v>0</v>
      </c>
      <c r="AM1156" s="16">
        <f t="shared" si="344"/>
        <v>0</v>
      </c>
      <c r="AN1156" s="16">
        <f t="shared" si="344"/>
        <v>0</v>
      </c>
      <c r="AO1156" s="16">
        <f t="shared" si="344"/>
        <v>0</v>
      </c>
      <c r="AP1156" s="16">
        <f t="shared" si="344"/>
        <v>0</v>
      </c>
      <c r="AQ1156" s="16">
        <f t="shared" si="344"/>
        <v>0</v>
      </c>
      <c r="AR1156" s="16">
        <f t="shared" si="344"/>
        <v>0</v>
      </c>
      <c r="AS1156" s="16">
        <f t="shared" si="344"/>
        <v>0</v>
      </c>
      <c r="AT1156" s="16">
        <f t="shared" si="344"/>
        <v>0</v>
      </c>
      <c r="AU1156" s="16">
        <f t="shared" si="344"/>
        <v>0</v>
      </c>
      <c r="AV1156" s="16">
        <f t="shared" si="344"/>
        <v>0</v>
      </c>
      <c r="AW1156" s="16">
        <f t="shared" si="344"/>
        <v>0</v>
      </c>
      <c r="AX1156" s="16">
        <f t="shared" si="344"/>
        <v>0</v>
      </c>
      <c r="AY1156" s="16">
        <f t="shared" si="344"/>
        <v>0</v>
      </c>
      <c r="AZ1156" s="16">
        <f t="shared" si="344"/>
        <v>0</v>
      </c>
      <c r="BA1156" s="16">
        <f t="shared" si="344"/>
        <v>0</v>
      </c>
      <c r="BB1156" s="16">
        <f t="shared" si="344"/>
        <v>0</v>
      </c>
      <c r="BC1156" s="16">
        <f t="shared" si="344"/>
        <v>0</v>
      </c>
      <c r="BD1156" s="16">
        <f t="shared" si="344"/>
        <v>0</v>
      </c>
      <c r="BE1156" s="16">
        <f t="shared" si="344"/>
        <v>0</v>
      </c>
      <c r="BF1156" s="16">
        <f t="shared" si="344"/>
        <v>0</v>
      </c>
    </row>
    <row r="1157" spans="4:36">
      <c r="D1157" s="16" t="s">
        <v>860</v>
      </c>
      <c r="E1157" s="16">
        <v>377.0162</v>
      </c>
      <c r="F1157" s="16">
        <v>375.7782</v>
      </c>
      <c r="G1157" s="16">
        <v>371.8071</v>
      </c>
      <c r="H1157" s="16">
        <v>3.9711</v>
      </c>
      <c r="I1157" s="16">
        <v>0</v>
      </c>
      <c r="J1157" s="16">
        <v>0</v>
      </c>
      <c r="K1157" s="16">
        <v>0</v>
      </c>
      <c r="L1157" s="16">
        <v>0</v>
      </c>
      <c r="M1157" s="16">
        <v>0</v>
      </c>
      <c r="N1157" s="16">
        <v>1.238</v>
      </c>
      <c r="O1157" s="16">
        <v>1.238</v>
      </c>
      <c r="P1157" s="16">
        <v>0</v>
      </c>
      <c r="Q1157" s="16">
        <v>0</v>
      </c>
      <c r="R1157" s="16">
        <v>0</v>
      </c>
      <c r="S1157" s="16">
        <v>0</v>
      </c>
      <c r="T1157" s="16">
        <v>0</v>
      </c>
      <c r="U1157" s="16">
        <v>0</v>
      </c>
      <c r="V1157" s="16">
        <v>0</v>
      </c>
      <c r="W1157" s="16">
        <v>0</v>
      </c>
      <c r="X1157" s="16">
        <v>0</v>
      </c>
      <c r="Y1157" s="16">
        <v>0</v>
      </c>
      <c r="Z1157" s="16">
        <v>0</v>
      </c>
      <c r="AE1157" s="103">
        <f t="shared" si="334"/>
        <v>0</v>
      </c>
      <c r="AF1157" s="103">
        <f t="shared" si="335"/>
        <v>3.5527136788005e-14</v>
      </c>
      <c r="AG1157" s="103">
        <f t="shared" si="336"/>
        <v>0</v>
      </c>
      <c r="AH1157" s="103">
        <f t="shared" si="337"/>
        <v>0</v>
      </c>
      <c r="AI1157" s="103">
        <f t="shared" si="338"/>
        <v>0</v>
      </c>
      <c r="AJ1157" s="103">
        <f t="shared" si="339"/>
        <v>0</v>
      </c>
    </row>
    <row r="1158" spans="4:36">
      <c r="D1158" s="16" t="s">
        <v>861</v>
      </c>
      <c r="E1158" s="16">
        <v>0</v>
      </c>
      <c r="F1158" s="16">
        <v>0</v>
      </c>
      <c r="G1158" s="16">
        <v>0</v>
      </c>
      <c r="H1158" s="16">
        <v>0</v>
      </c>
      <c r="I1158" s="16">
        <v>0</v>
      </c>
      <c r="J1158" s="16">
        <v>0</v>
      </c>
      <c r="K1158" s="16">
        <v>0</v>
      </c>
      <c r="L1158" s="16">
        <v>0</v>
      </c>
      <c r="M1158" s="16">
        <v>0</v>
      </c>
      <c r="N1158" s="16">
        <v>0</v>
      </c>
      <c r="O1158" s="16">
        <v>0</v>
      </c>
      <c r="P1158" s="16">
        <v>0</v>
      </c>
      <c r="Q1158" s="16">
        <v>0</v>
      </c>
      <c r="R1158" s="16">
        <v>0</v>
      </c>
      <c r="S1158" s="16">
        <v>0</v>
      </c>
      <c r="T1158" s="16">
        <v>0</v>
      </c>
      <c r="U1158" s="16">
        <v>0</v>
      </c>
      <c r="V1158" s="16">
        <v>0</v>
      </c>
      <c r="W1158" s="16">
        <v>0</v>
      </c>
      <c r="X1158" s="16">
        <v>0</v>
      </c>
      <c r="Y1158" s="16">
        <v>0</v>
      </c>
      <c r="Z1158" s="16">
        <v>0</v>
      </c>
      <c r="AE1158" s="103">
        <f t="shared" si="334"/>
        <v>0</v>
      </c>
      <c r="AF1158" s="103">
        <f t="shared" si="335"/>
        <v>0</v>
      </c>
      <c r="AG1158" s="103">
        <f t="shared" si="336"/>
        <v>0</v>
      </c>
      <c r="AH1158" s="103">
        <f t="shared" si="337"/>
        <v>0</v>
      </c>
      <c r="AI1158" s="103">
        <f t="shared" si="338"/>
        <v>0</v>
      </c>
      <c r="AJ1158" s="103">
        <f t="shared" si="339"/>
        <v>0</v>
      </c>
    </row>
    <row r="1159" spans="4:36">
      <c r="D1159" s="16" t="s">
        <v>862</v>
      </c>
      <c r="E1159" s="16">
        <v>0</v>
      </c>
      <c r="F1159" s="16">
        <v>0</v>
      </c>
      <c r="G1159" s="16">
        <v>0</v>
      </c>
      <c r="H1159" s="16">
        <v>0</v>
      </c>
      <c r="I1159" s="16">
        <v>0</v>
      </c>
      <c r="J1159" s="16">
        <v>0</v>
      </c>
      <c r="K1159" s="16">
        <v>0</v>
      </c>
      <c r="L1159" s="16">
        <v>0</v>
      </c>
      <c r="M1159" s="16">
        <v>0</v>
      </c>
      <c r="N1159" s="16">
        <v>0</v>
      </c>
      <c r="O1159" s="16">
        <v>0</v>
      </c>
      <c r="P1159" s="16">
        <v>0</v>
      </c>
      <c r="Q1159" s="16">
        <v>0</v>
      </c>
      <c r="R1159" s="16">
        <v>0</v>
      </c>
      <c r="S1159" s="16">
        <v>0</v>
      </c>
      <c r="T1159" s="16">
        <v>0</v>
      </c>
      <c r="U1159" s="16">
        <v>0</v>
      </c>
      <c r="V1159" s="16">
        <v>0</v>
      </c>
      <c r="W1159" s="16">
        <v>0</v>
      </c>
      <c r="X1159" s="16">
        <v>0</v>
      </c>
      <c r="Y1159" s="16">
        <v>0</v>
      </c>
      <c r="Z1159" s="16">
        <v>0</v>
      </c>
      <c r="AE1159" s="103">
        <f t="shared" si="334"/>
        <v>0</v>
      </c>
      <c r="AF1159" s="103">
        <f t="shared" si="335"/>
        <v>0</v>
      </c>
      <c r="AG1159" s="103">
        <f t="shared" si="336"/>
        <v>0</v>
      </c>
      <c r="AH1159" s="103">
        <f t="shared" si="337"/>
        <v>0</v>
      </c>
      <c r="AI1159" s="103">
        <f t="shared" si="338"/>
        <v>0</v>
      </c>
      <c r="AJ1159" s="103">
        <f t="shared" si="339"/>
        <v>0</v>
      </c>
    </row>
    <row r="1160" spans="4:36">
      <c r="D1160" s="16" t="s">
        <v>863</v>
      </c>
      <c r="E1160" s="16">
        <v>0</v>
      </c>
      <c r="F1160" s="16">
        <v>0</v>
      </c>
      <c r="G1160" s="16">
        <v>0</v>
      </c>
      <c r="H1160" s="16">
        <v>0</v>
      </c>
      <c r="I1160" s="16">
        <v>0</v>
      </c>
      <c r="J1160" s="16">
        <v>0</v>
      </c>
      <c r="K1160" s="16">
        <v>0</v>
      </c>
      <c r="L1160" s="16">
        <v>0</v>
      </c>
      <c r="M1160" s="16">
        <v>0</v>
      </c>
      <c r="N1160" s="16">
        <v>0</v>
      </c>
      <c r="O1160" s="16">
        <v>0</v>
      </c>
      <c r="P1160" s="16">
        <v>0</v>
      </c>
      <c r="Q1160" s="16">
        <v>0</v>
      </c>
      <c r="R1160" s="16">
        <v>0</v>
      </c>
      <c r="S1160" s="16">
        <v>0</v>
      </c>
      <c r="T1160" s="16">
        <v>0</v>
      </c>
      <c r="U1160" s="16">
        <v>0</v>
      </c>
      <c r="V1160" s="16">
        <v>0</v>
      </c>
      <c r="W1160" s="16">
        <v>0</v>
      </c>
      <c r="X1160" s="16">
        <v>0</v>
      </c>
      <c r="Y1160" s="16">
        <v>0</v>
      </c>
      <c r="Z1160" s="16">
        <v>0</v>
      </c>
      <c r="AE1160" s="103">
        <f t="shared" si="334"/>
        <v>0</v>
      </c>
      <c r="AF1160" s="103">
        <f t="shared" si="335"/>
        <v>0</v>
      </c>
      <c r="AG1160" s="103">
        <f t="shared" si="336"/>
        <v>0</v>
      </c>
      <c r="AH1160" s="103">
        <f t="shared" si="337"/>
        <v>0</v>
      </c>
      <c r="AI1160" s="103">
        <f t="shared" si="338"/>
        <v>0</v>
      </c>
      <c r="AJ1160" s="103">
        <f t="shared" si="339"/>
        <v>0</v>
      </c>
    </row>
    <row r="1161" spans="4:36">
      <c r="D1161" s="16" t="s">
        <v>864</v>
      </c>
      <c r="E1161" s="16">
        <v>1225.8736</v>
      </c>
      <c r="F1161" s="16">
        <v>988.3034</v>
      </c>
      <c r="G1161" s="16">
        <v>968.49</v>
      </c>
      <c r="H1161" s="16">
        <v>19.8134</v>
      </c>
      <c r="I1161" s="16">
        <v>0</v>
      </c>
      <c r="J1161" s="16">
        <v>27.1693</v>
      </c>
      <c r="K1161" s="16">
        <v>2.5066</v>
      </c>
      <c r="L1161" s="16">
        <v>0</v>
      </c>
      <c r="M1161" s="16">
        <v>24.6627</v>
      </c>
      <c r="N1161" s="16">
        <v>127.4553</v>
      </c>
      <c r="O1161" s="16">
        <v>127.4553</v>
      </c>
      <c r="P1161" s="16">
        <v>0</v>
      </c>
      <c r="Q1161" s="16">
        <v>3.8551</v>
      </c>
      <c r="R1161" s="16">
        <v>45.8418</v>
      </c>
      <c r="S1161" s="16">
        <v>0.8208</v>
      </c>
      <c r="T1161" s="16">
        <v>0</v>
      </c>
      <c r="U1161" s="16">
        <v>45.021</v>
      </c>
      <c r="V1161" s="16">
        <v>17.6706</v>
      </c>
      <c r="W1161" s="16">
        <v>17.6706</v>
      </c>
      <c r="X1161" s="16">
        <v>0</v>
      </c>
      <c r="Y1161" s="16">
        <v>0</v>
      </c>
      <c r="Z1161" s="16">
        <v>15.5781</v>
      </c>
      <c r="AE1161" s="103">
        <f t="shared" si="334"/>
        <v>-9.9475983006414e-14</v>
      </c>
      <c r="AF1161" s="103">
        <f t="shared" si="335"/>
        <v>0</v>
      </c>
      <c r="AG1161" s="103">
        <f t="shared" si="336"/>
        <v>0</v>
      </c>
      <c r="AH1161" s="103">
        <f t="shared" si="337"/>
        <v>0</v>
      </c>
      <c r="AI1161" s="103">
        <f t="shared" si="338"/>
        <v>0</v>
      </c>
      <c r="AJ1161" s="103">
        <f t="shared" si="339"/>
        <v>0</v>
      </c>
    </row>
    <row r="1162" spans="3:58">
      <c r="C1162" s="16" t="s">
        <v>866</v>
      </c>
      <c r="D1162" s="16" t="s">
        <v>88</v>
      </c>
      <c r="E1162" s="16">
        <v>1475.2792</v>
      </c>
      <c r="F1162" s="16">
        <v>1334.2782</v>
      </c>
      <c r="G1162" s="16">
        <v>1282.5534</v>
      </c>
      <c r="H1162" s="16">
        <v>51.7248</v>
      </c>
      <c r="I1162" s="16">
        <v>0</v>
      </c>
      <c r="J1162" s="16">
        <v>23.9923</v>
      </c>
      <c r="K1162" s="16">
        <v>4.1699</v>
      </c>
      <c r="L1162" s="16">
        <v>0</v>
      </c>
      <c r="M1162" s="16">
        <v>19.8224</v>
      </c>
      <c r="N1162" s="16">
        <v>81.3362</v>
      </c>
      <c r="O1162" s="16">
        <v>81.3362</v>
      </c>
      <c r="P1162" s="16">
        <v>0</v>
      </c>
      <c r="Q1162" s="16">
        <v>2.2759</v>
      </c>
      <c r="R1162" s="16">
        <v>18.9513</v>
      </c>
      <c r="S1162" s="16">
        <v>5.7909</v>
      </c>
      <c r="T1162" s="16">
        <v>0</v>
      </c>
      <c r="U1162" s="16">
        <v>13.1604</v>
      </c>
      <c r="V1162" s="16">
        <v>14.4453</v>
      </c>
      <c r="W1162" s="16">
        <v>13.99</v>
      </c>
      <c r="X1162" s="16">
        <v>0</v>
      </c>
      <c r="Y1162" s="16">
        <v>0.4553</v>
      </c>
      <c r="Z1162" s="16">
        <v>0</v>
      </c>
      <c r="AE1162" s="103">
        <f t="shared" si="334"/>
        <v>-2.8421709430404e-14</v>
      </c>
      <c r="AF1162" s="103">
        <f t="shared" si="335"/>
        <v>0</v>
      </c>
      <c r="AG1162" s="103">
        <f t="shared" si="336"/>
        <v>0</v>
      </c>
      <c r="AH1162" s="103">
        <f t="shared" si="337"/>
        <v>0</v>
      </c>
      <c r="AI1162" s="103">
        <f t="shared" si="338"/>
        <v>0</v>
      </c>
      <c r="AJ1162" s="103">
        <f t="shared" si="339"/>
        <v>-6.10622663543836e-16</v>
      </c>
      <c r="AK1162" s="16">
        <f t="shared" ref="AK1162:BF1162" si="345">E1162-SUM(E1163:E1167)</f>
        <v>0</v>
      </c>
      <c r="AL1162" s="16">
        <f t="shared" si="345"/>
        <v>0</v>
      </c>
      <c r="AM1162" s="16">
        <f t="shared" si="345"/>
        <v>0</v>
      </c>
      <c r="AN1162" s="16">
        <f t="shared" si="345"/>
        <v>0</v>
      </c>
      <c r="AO1162" s="16">
        <f t="shared" si="345"/>
        <v>0</v>
      </c>
      <c r="AP1162" s="16">
        <f t="shared" si="345"/>
        <v>0</v>
      </c>
      <c r="AQ1162" s="16">
        <f t="shared" si="345"/>
        <v>0</v>
      </c>
      <c r="AR1162" s="16">
        <f t="shared" si="345"/>
        <v>0</v>
      </c>
      <c r="AS1162" s="16">
        <f t="shared" si="345"/>
        <v>0</v>
      </c>
      <c r="AT1162" s="16">
        <f t="shared" si="345"/>
        <v>0</v>
      </c>
      <c r="AU1162" s="16">
        <f t="shared" si="345"/>
        <v>0</v>
      </c>
      <c r="AV1162" s="16">
        <f t="shared" si="345"/>
        <v>0</v>
      </c>
      <c r="AW1162" s="16">
        <f t="shared" si="345"/>
        <v>0</v>
      </c>
      <c r="AX1162" s="16">
        <f t="shared" si="345"/>
        <v>0</v>
      </c>
      <c r="AY1162" s="16">
        <f t="shared" si="345"/>
        <v>0</v>
      </c>
      <c r="AZ1162" s="16">
        <f t="shared" si="345"/>
        <v>0</v>
      </c>
      <c r="BA1162" s="16">
        <f t="shared" si="345"/>
        <v>0</v>
      </c>
      <c r="BB1162" s="16">
        <f t="shared" si="345"/>
        <v>0</v>
      </c>
      <c r="BC1162" s="16">
        <f t="shared" si="345"/>
        <v>0</v>
      </c>
      <c r="BD1162" s="16">
        <f t="shared" si="345"/>
        <v>0</v>
      </c>
      <c r="BE1162" s="16">
        <f t="shared" si="345"/>
        <v>0</v>
      </c>
      <c r="BF1162" s="16">
        <f t="shared" si="345"/>
        <v>0</v>
      </c>
    </row>
    <row r="1163" spans="4:36">
      <c r="D1163" s="16" t="s">
        <v>860</v>
      </c>
      <c r="E1163" s="16">
        <v>0</v>
      </c>
      <c r="F1163" s="16">
        <v>0</v>
      </c>
      <c r="G1163" s="16">
        <v>0</v>
      </c>
      <c r="H1163" s="16">
        <v>0</v>
      </c>
      <c r="I1163" s="16">
        <v>0</v>
      </c>
      <c r="J1163" s="16">
        <v>0</v>
      </c>
      <c r="K1163" s="16">
        <v>0</v>
      </c>
      <c r="L1163" s="16">
        <v>0</v>
      </c>
      <c r="M1163" s="16">
        <v>0</v>
      </c>
      <c r="N1163" s="16">
        <v>0</v>
      </c>
      <c r="O1163" s="16">
        <v>0</v>
      </c>
      <c r="P1163" s="16">
        <v>0</v>
      </c>
      <c r="Q1163" s="16">
        <v>0</v>
      </c>
      <c r="R1163" s="16">
        <v>0</v>
      </c>
      <c r="S1163" s="16">
        <v>0</v>
      </c>
      <c r="T1163" s="16">
        <v>0</v>
      </c>
      <c r="U1163" s="16">
        <v>0</v>
      </c>
      <c r="V1163" s="16">
        <v>0</v>
      </c>
      <c r="W1163" s="16">
        <v>0</v>
      </c>
      <c r="X1163" s="16">
        <v>0</v>
      </c>
      <c r="Y1163" s="16">
        <v>0</v>
      </c>
      <c r="Z1163" s="16">
        <v>0</v>
      </c>
      <c r="AE1163" s="103">
        <f t="shared" si="334"/>
        <v>0</v>
      </c>
      <c r="AF1163" s="103">
        <f t="shared" si="335"/>
        <v>0</v>
      </c>
      <c r="AG1163" s="103">
        <f t="shared" si="336"/>
        <v>0</v>
      </c>
      <c r="AH1163" s="103">
        <f t="shared" si="337"/>
        <v>0</v>
      </c>
      <c r="AI1163" s="103">
        <f t="shared" si="338"/>
        <v>0</v>
      </c>
      <c r="AJ1163" s="103">
        <f t="shared" si="339"/>
        <v>0</v>
      </c>
    </row>
    <row r="1164" spans="4:36">
      <c r="D1164" s="16" t="s">
        <v>861</v>
      </c>
      <c r="E1164" s="16">
        <v>0</v>
      </c>
      <c r="F1164" s="16">
        <v>0</v>
      </c>
      <c r="G1164" s="16">
        <v>0</v>
      </c>
      <c r="H1164" s="16">
        <v>0</v>
      </c>
      <c r="I1164" s="16">
        <v>0</v>
      </c>
      <c r="J1164" s="16">
        <v>0</v>
      </c>
      <c r="K1164" s="16">
        <v>0</v>
      </c>
      <c r="L1164" s="16">
        <v>0</v>
      </c>
      <c r="M1164" s="16">
        <v>0</v>
      </c>
      <c r="N1164" s="16">
        <v>0</v>
      </c>
      <c r="O1164" s="16">
        <v>0</v>
      </c>
      <c r="P1164" s="16">
        <v>0</v>
      </c>
      <c r="Q1164" s="16">
        <v>0</v>
      </c>
      <c r="R1164" s="16">
        <v>0</v>
      </c>
      <c r="S1164" s="16">
        <v>0</v>
      </c>
      <c r="T1164" s="16">
        <v>0</v>
      </c>
      <c r="U1164" s="16">
        <v>0</v>
      </c>
      <c r="V1164" s="16">
        <v>0</v>
      </c>
      <c r="W1164" s="16">
        <v>0</v>
      </c>
      <c r="X1164" s="16">
        <v>0</v>
      </c>
      <c r="Y1164" s="16">
        <v>0</v>
      </c>
      <c r="Z1164" s="16">
        <v>0</v>
      </c>
      <c r="AE1164" s="103">
        <f t="shared" si="334"/>
        <v>0</v>
      </c>
      <c r="AF1164" s="103">
        <f t="shared" si="335"/>
        <v>0</v>
      </c>
      <c r="AG1164" s="103">
        <f t="shared" si="336"/>
        <v>0</v>
      </c>
      <c r="AH1164" s="103">
        <f t="shared" si="337"/>
        <v>0</v>
      </c>
      <c r="AI1164" s="103">
        <f t="shared" si="338"/>
        <v>0</v>
      </c>
      <c r="AJ1164" s="103">
        <f t="shared" si="339"/>
        <v>0</v>
      </c>
    </row>
    <row r="1165" spans="4:36">
      <c r="D1165" s="16" t="s">
        <v>862</v>
      </c>
      <c r="E1165" s="16">
        <v>0</v>
      </c>
      <c r="F1165" s="16">
        <v>0</v>
      </c>
      <c r="G1165" s="16">
        <v>0</v>
      </c>
      <c r="H1165" s="16">
        <v>0</v>
      </c>
      <c r="I1165" s="16">
        <v>0</v>
      </c>
      <c r="J1165" s="16">
        <v>0</v>
      </c>
      <c r="K1165" s="16">
        <v>0</v>
      </c>
      <c r="L1165" s="16">
        <v>0</v>
      </c>
      <c r="M1165" s="16">
        <v>0</v>
      </c>
      <c r="N1165" s="16">
        <v>0</v>
      </c>
      <c r="O1165" s="16">
        <v>0</v>
      </c>
      <c r="P1165" s="16">
        <v>0</v>
      </c>
      <c r="Q1165" s="16">
        <v>0</v>
      </c>
      <c r="R1165" s="16">
        <v>0</v>
      </c>
      <c r="S1165" s="16">
        <v>0</v>
      </c>
      <c r="T1165" s="16">
        <v>0</v>
      </c>
      <c r="U1165" s="16">
        <v>0</v>
      </c>
      <c r="V1165" s="16">
        <v>0</v>
      </c>
      <c r="W1165" s="16">
        <v>0</v>
      </c>
      <c r="X1165" s="16">
        <v>0</v>
      </c>
      <c r="Y1165" s="16">
        <v>0</v>
      </c>
      <c r="Z1165" s="16">
        <v>0</v>
      </c>
      <c r="AE1165" s="103">
        <f t="shared" si="334"/>
        <v>0</v>
      </c>
      <c r="AF1165" s="103">
        <f t="shared" si="335"/>
        <v>0</v>
      </c>
      <c r="AG1165" s="103">
        <f t="shared" si="336"/>
        <v>0</v>
      </c>
      <c r="AH1165" s="103">
        <f t="shared" si="337"/>
        <v>0</v>
      </c>
      <c r="AI1165" s="103">
        <f t="shared" si="338"/>
        <v>0</v>
      </c>
      <c r="AJ1165" s="103">
        <f t="shared" si="339"/>
        <v>0</v>
      </c>
    </row>
    <row r="1166" spans="4:36">
      <c r="D1166" s="16" t="s">
        <v>863</v>
      </c>
      <c r="E1166" s="16">
        <v>0</v>
      </c>
      <c r="F1166" s="16">
        <v>0</v>
      </c>
      <c r="G1166" s="16">
        <v>0</v>
      </c>
      <c r="H1166" s="16">
        <v>0</v>
      </c>
      <c r="I1166" s="16">
        <v>0</v>
      </c>
      <c r="J1166" s="16">
        <v>0</v>
      </c>
      <c r="K1166" s="16">
        <v>0</v>
      </c>
      <c r="L1166" s="16">
        <v>0</v>
      </c>
      <c r="M1166" s="16">
        <v>0</v>
      </c>
      <c r="N1166" s="16">
        <v>0</v>
      </c>
      <c r="O1166" s="16">
        <v>0</v>
      </c>
      <c r="P1166" s="16">
        <v>0</v>
      </c>
      <c r="Q1166" s="16">
        <v>0</v>
      </c>
      <c r="R1166" s="16">
        <v>0</v>
      </c>
      <c r="S1166" s="16">
        <v>0</v>
      </c>
      <c r="T1166" s="16">
        <v>0</v>
      </c>
      <c r="U1166" s="16">
        <v>0</v>
      </c>
      <c r="V1166" s="16">
        <v>0</v>
      </c>
      <c r="W1166" s="16">
        <v>0</v>
      </c>
      <c r="X1166" s="16">
        <v>0</v>
      </c>
      <c r="Y1166" s="16">
        <v>0</v>
      </c>
      <c r="Z1166" s="16">
        <v>0</v>
      </c>
      <c r="AE1166" s="103">
        <f t="shared" si="334"/>
        <v>0</v>
      </c>
      <c r="AF1166" s="103">
        <f t="shared" si="335"/>
        <v>0</v>
      </c>
      <c r="AG1166" s="103">
        <f t="shared" si="336"/>
        <v>0</v>
      </c>
      <c r="AH1166" s="103">
        <f t="shared" si="337"/>
        <v>0</v>
      </c>
      <c r="AI1166" s="103">
        <f t="shared" si="338"/>
        <v>0</v>
      </c>
      <c r="AJ1166" s="103">
        <f t="shared" si="339"/>
        <v>0</v>
      </c>
    </row>
    <row r="1167" spans="4:36">
      <c r="D1167" s="16" t="s">
        <v>864</v>
      </c>
      <c r="E1167" s="16">
        <v>1475.2792</v>
      </c>
      <c r="F1167" s="16">
        <v>1334.2782</v>
      </c>
      <c r="G1167" s="16">
        <v>1282.5534</v>
      </c>
      <c r="H1167" s="16">
        <v>51.7248</v>
      </c>
      <c r="I1167" s="16">
        <v>0</v>
      </c>
      <c r="J1167" s="16">
        <v>23.9923</v>
      </c>
      <c r="K1167" s="16">
        <v>4.1699</v>
      </c>
      <c r="L1167" s="16">
        <v>0</v>
      </c>
      <c r="M1167" s="16">
        <v>19.8224</v>
      </c>
      <c r="N1167" s="16">
        <v>81.3362</v>
      </c>
      <c r="O1167" s="16">
        <v>81.3362</v>
      </c>
      <c r="P1167" s="16">
        <v>0</v>
      </c>
      <c r="Q1167" s="16">
        <v>2.2759</v>
      </c>
      <c r="R1167" s="16">
        <v>18.9513</v>
      </c>
      <c r="S1167" s="16">
        <v>5.7909</v>
      </c>
      <c r="T1167" s="16">
        <v>0</v>
      </c>
      <c r="U1167" s="16">
        <v>13.1604</v>
      </c>
      <c r="V1167" s="16">
        <v>14.4453</v>
      </c>
      <c r="W1167" s="16">
        <v>13.99</v>
      </c>
      <c r="X1167" s="16">
        <v>0</v>
      </c>
      <c r="Y1167" s="16">
        <v>0.4553</v>
      </c>
      <c r="Z1167" s="16">
        <v>0</v>
      </c>
      <c r="AE1167" s="103">
        <f t="shared" si="334"/>
        <v>-2.8421709430404e-14</v>
      </c>
      <c r="AF1167" s="103">
        <f t="shared" si="335"/>
        <v>0</v>
      </c>
      <c r="AG1167" s="103">
        <f t="shared" si="336"/>
        <v>0</v>
      </c>
      <c r="AH1167" s="103">
        <f t="shared" si="337"/>
        <v>0</v>
      </c>
      <c r="AI1167" s="103">
        <f t="shared" si="338"/>
        <v>0</v>
      </c>
      <c r="AJ1167" s="103">
        <f t="shared" si="339"/>
        <v>-6.10622663543836e-16</v>
      </c>
    </row>
    <row r="1168" spans="3:58">
      <c r="C1168" s="16" t="s">
        <v>867</v>
      </c>
      <c r="D1168" s="16" t="s">
        <v>88</v>
      </c>
      <c r="E1168" s="16">
        <v>452.9033</v>
      </c>
      <c r="F1168" s="16">
        <v>144.9918</v>
      </c>
      <c r="G1168" s="16">
        <v>144.9918</v>
      </c>
      <c r="H1168" s="16">
        <v>0</v>
      </c>
      <c r="I1168" s="16">
        <v>0</v>
      </c>
      <c r="J1168" s="16">
        <v>159.8167</v>
      </c>
      <c r="K1168" s="16">
        <v>35.8591</v>
      </c>
      <c r="L1168" s="16">
        <v>0</v>
      </c>
      <c r="M1168" s="16">
        <v>123.9576</v>
      </c>
      <c r="N1168" s="16">
        <v>146.2111</v>
      </c>
      <c r="O1168" s="16">
        <v>146.2111</v>
      </c>
      <c r="P1168" s="16">
        <v>0</v>
      </c>
      <c r="Q1168" s="16">
        <v>1.8033</v>
      </c>
      <c r="R1168" s="16">
        <v>0</v>
      </c>
      <c r="S1168" s="16">
        <v>0</v>
      </c>
      <c r="T1168" s="16">
        <v>0</v>
      </c>
      <c r="U1168" s="16">
        <v>0</v>
      </c>
      <c r="V1168" s="16">
        <v>0.0804</v>
      </c>
      <c r="W1168" s="16">
        <v>0</v>
      </c>
      <c r="X1168" s="16">
        <v>0</v>
      </c>
      <c r="Y1168" s="16">
        <v>0.0804</v>
      </c>
      <c r="Z1168" s="16">
        <v>0</v>
      </c>
      <c r="AE1168" s="103">
        <f t="shared" si="334"/>
        <v>4.66293670342566e-15</v>
      </c>
      <c r="AF1168" s="103">
        <f t="shared" si="335"/>
        <v>0</v>
      </c>
      <c r="AG1168" s="103">
        <f t="shared" si="336"/>
        <v>0</v>
      </c>
      <c r="AH1168" s="103">
        <f t="shared" si="337"/>
        <v>0</v>
      </c>
      <c r="AI1168" s="103">
        <f t="shared" si="338"/>
        <v>0</v>
      </c>
      <c r="AJ1168" s="103">
        <f t="shared" si="339"/>
        <v>0</v>
      </c>
      <c r="AK1168" s="16">
        <f t="shared" ref="AK1168:BF1168" si="346">E1168-SUM(E1169:E1173)</f>
        <v>0</v>
      </c>
      <c r="AL1168" s="16">
        <f t="shared" si="346"/>
        <v>0</v>
      </c>
      <c r="AM1168" s="16">
        <f t="shared" si="346"/>
        <v>0</v>
      </c>
      <c r="AN1168" s="16">
        <f t="shared" si="346"/>
        <v>0</v>
      </c>
      <c r="AO1168" s="16">
        <f t="shared" si="346"/>
        <v>0</v>
      </c>
      <c r="AP1168" s="16">
        <f t="shared" si="346"/>
        <v>0</v>
      </c>
      <c r="AQ1168" s="16">
        <f t="shared" si="346"/>
        <v>0</v>
      </c>
      <c r="AR1168" s="16">
        <f t="shared" si="346"/>
        <v>0</v>
      </c>
      <c r="AS1168" s="16">
        <f t="shared" si="346"/>
        <v>0</v>
      </c>
      <c r="AT1168" s="16">
        <f t="shared" si="346"/>
        <v>0</v>
      </c>
      <c r="AU1168" s="16">
        <f t="shared" si="346"/>
        <v>0</v>
      </c>
      <c r="AV1168" s="16">
        <f t="shared" si="346"/>
        <v>0</v>
      </c>
      <c r="AW1168" s="16">
        <f t="shared" si="346"/>
        <v>0</v>
      </c>
      <c r="AX1168" s="16">
        <f t="shared" si="346"/>
        <v>0</v>
      </c>
      <c r="AY1168" s="16">
        <f t="shared" si="346"/>
        <v>0</v>
      </c>
      <c r="AZ1168" s="16">
        <f t="shared" si="346"/>
        <v>0</v>
      </c>
      <c r="BA1168" s="16">
        <f t="shared" si="346"/>
        <v>0</v>
      </c>
      <c r="BB1168" s="16">
        <f t="shared" si="346"/>
        <v>0</v>
      </c>
      <c r="BC1168" s="16">
        <f t="shared" si="346"/>
        <v>0</v>
      </c>
      <c r="BD1168" s="16">
        <f t="shared" si="346"/>
        <v>0</v>
      </c>
      <c r="BE1168" s="16">
        <f t="shared" si="346"/>
        <v>0</v>
      </c>
      <c r="BF1168" s="16">
        <f t="shared" si="346"/>
        <v>0</v>
      </c>
    </row>
    <row r="1169" spans="4:36">
      <c r="D1169" s="16" t="s">
        <v>860</v>
      </c>
      <c r="E1169" s="16">
        <v>0</v>
      </c>
      <c r="F1169" s="16">
        <v>0</v>
      </c>
      <c r="G1169" s="16">
        <v>0</v>
      </c>
      <c r="H1169" s="16">
        <v>0</v>
      </c>
      <c r="I1169" s="16">
        <v>0</v>
      </c>
      <c r="J1169" s="16">
        <v>0</v>
      </c>
      <c r="K1169" s="16">
        <v>0</v>
      </c>
      <c r="L1169" s="16">
        <v>0</v>
      </c>
      <c r="M1169" s="16">
        <v>0</v>
      </c>
      <c r="N1169" s="16">
        <v>0</v>
      </c>
      <c r="O1169" s="16">
        <v>0</v>
      </c>
      <c r="P1169" s="16">
        <v>0</v>
      </c>
      <c r="Q1169" s="16">
        <v>0</v>
      </c>
      <c r="R1169" s="16">
        <v>0</v>
      </c>
      <c r="S1169" s="16">
        <v>0</v>
      </c>
      <c r="T1169" s="16">
        <v>0</v>
      </c>
      <c r="U1169" s="16">
        <v>0</v>
      </c>
      <c r="V1169" s="16">
        <v>0</v>
      </c>
      <c r="W1169" s="16">
        <v>0</v>
      </c>
      <c r="X1169" s="16">
        <v>0</v>
      </c>
      <c r="Y1169" s="16">
        <v>0</v>
      </c>
      <c r="Z1169" s="16">
        <v>0</v>
      </c>
      <c r="AE1169" s="103">
        <f t="shared" si="334"/>
        <v>0</v>
      </c>
      <c r="AF1169" s="103">
        <f t="shared" si="335"/>
        <v>0</v>
      </c>
      <c r="AG1169" s="103">
        <f t="shared" si="336"/>
        <v>0</v>
      </c>
      <c r="AH1169" s="103">
        <f t="shared" si="337"/>
        <v>0</v>
      </c>
      <c r="AI1169" s="103">
        <f t="shared" si="338"/>
        <v>0</v>
      </c>
      <c r="AJ1169" s="103">
        <f t="shared" si="339"/>
        <v>0</v>
      </c>
    </row>
    <row r="1170" spans="4:36">
      <c r="D1170" s="16" t="s">
        <v>861</v>
      </c>
      <c r="E1170" s="16">
        <v>0</v>
      </c>
      <c r="F1170" s="16">
        <v>0</v>
      </c>
      <c r="G1170" s="16">
        <v>0</v>
      </c>
      <c r="H1170" s="16">
        <v>0</v>
      </c>
      <c r="I1170" s="16">
        <v>0</v>
      </c>
      <c r="J1170" s="16">
        <v>0</v>
      </c>
      <c r="K1170" s="16">
        <v>0</v>
      </c>
      <c r="L1170" s="16">
        <v>0</v>
      </c>
      <c r="M1170" s="16">
        <v>0</v>
      </c>
      <c r="N1170" s="16">
        <v>0</v>
      </c>
      <c r="O1170" s="16">
        <v>0</v>
      </c>
      <c r="P1170" s="16">
        <v>0</v>
      </c>
      <c r="Q1170" s="16">
        <v>0</v>
      </c>
      <c r="R1170" s="16">
        <v>0</v>
      </c>
      <c r="S1170" s="16">
        <v>0</v>
      </c>
      <c r="T1170" s="16">
        <v>0</v>
      </c>
      <c r="U1170" s="16">
        <v>0</v>
      </c>
      <c r="V1170" s="16">
        <v>0</v>
      </c>
      <c r="W1170" s="16">
        <v>0</v>
      </c>
      <c r="X1170" s="16">
        <v>0</v>
      </c>
      <c r="Y1170" s="16">
        <v>0</v>
      </c>
      <c r="Z1170" s="16">
        <v>0</v>
      </c>
      <c r="AE1170" s="103">
        <f t="shared" si="334"/>
        <v>0</v>
      </c>
      <c r="AF1170" s="103">
        <f t="shared" si="335"/>
        <v>0</v>
      </c>
      <c r="AG1170" s="103">
        <f t="shared" si="336"/>
        <v>0</v>
      </c>
      <c r="AH1170" s="103">
        <f t="shared" si="337"/>
        <v>0</v>
      </c>
      <c r="AI1170" s="103">
        <f t="shared" si="338"/>
        <v>0</v>
      </c>
      <c r="AJ1170" s="103">
        <f t="shared" si="339"/>
        <v>0</v>
      </c>
    </row>
    <row r="1171" spans="4:36">
      <c r="D1171" s="16" t="s">
        <v>862</v>
      </c>
      <c r="E1171" s="16">
        <v>0</v>
      </c>
      <c r="F1171" s="16">
        <v>0</v>
      </c>
      <c r="G1171" s="16">
        <v>0</v>
      </c>
      <c r="H1171" s="16">
        <v>0</v>
      </c>
      <c r="I1171" s="16">
        <v>0</v>
      </c>
      <c r="J1171" s="16">
        <v>0</v>
      </c>
      <c r="K1171" s="16">
        <v>0</v>
      </c>
      <c r="L1171" s="16">
        <v>0</v>
      </c>
      <c r="M1171" s="16">
        <v>0</v>
      </c>
      <c r="N1171" s="16">
        <v>0</v>
      </c>
      <c r="O1171" s="16">
        <v>0</v>
      </c>
      <c r="P1171" s="16">
        <v>0</v>
      </c>
      <c r="Q1171" s="16">
        <v>0</v>
      </c>
      <c r="R1171" s="16">
        <v>0</v>
      </c>
      <c r="S1171" s="16">
        <v>0</v>
      </c>
      <c r="T1171" s="16">
        <v>0</v>
      </c>
      <c r="U1171" s="16">
        <v>0</v>
      </c>
      <c r="V1171" s="16">
        <v>0</v>
      </c>
      <c r="W1171" s="16">
        <v>0</v>
      </c>
      <c r="X1171" s="16">
        <v>0</v>
      </c>
      <c r="Y1171" s="16">
        <v>0</v>
      </c>
      <c r="Z1171" s="16">
        <v>0</v>
      </c>
      <c r="AE1171" s="103">
        <f t="shared" si="334"/>
        <v>0</v>
      </c>
      <c r="AF1171" s="103">
        <f t="shared" si="335"/>
        <v>0</v>
      </c>
      <c r="AG1171" s="103">
        <f t="shared" si="336"/>
        <v>0</v>
      </c>
      <c r="AH1171" s="103">
        <f t="shared" si="337"/>
        <v>0</v>
      </c>
      <c r="AI1171" s="103">
        <f t="shared" si="338"/>
        <v>0</v>
      </c>
      <c r="AJ1171" s="103">
        <f t="shared" si="339"/>
        <v>0</v>
      </c>
    </row>
    <row r="1172" spans="4:36">
      <c r="D1172" s="16" t="s">
        <v>863</v>
      </c>
      <c r="E1172" s="16">
        <v>0</v>
      </c>
      <c r="F1172" s="16">
        <v>0</v>
      </c>
      <c r="G1172" s="16">
        <v>0</v>
      </c>
      <c r="H1172" s="16">
        <v>0</v>
      </c>
      <c r="I1172" s="16">
        <v>0</v>
      </c>
      <c r="J1172" s="16">
        <v>0</v>
      </c>
      <c r="K1172" s="16">
        <v>0</v>
      </c>
      <c r="L1172" s="16">
        <v>0</v>
      </c>
      <c r="M1172" s="16">
        <v>0</v>
      </c>
      <c r="N1172" s="16">
        <v>0</v>
      </c>
      <c r="O1172" s="16">
        <v>0</v>
      </c>
      <c r="P1172" s="16">
        <v>0</v>
      </c>
      <c r="Q1172" s="16">
        <v>0</v>
      </c>
      <c r="R1172" s="16">
        <v>0</v>
      </c>
      <c r="S1172" s="16">
        <v>0</v>
      </c>
      <c r="T1172" s="16">
        <v>0</v>
      </c>
      <c r="U1172" s="16">
        <v>0</v>
      </c>
      <c r="V1172" s="16">
        <v>0</v>
      </c>
      <c r="W1172" s="16">
        <v>0</v>
      </c>
      <c r="X1172" s="16">
        <v>0</v>
      </c>
      <c r="Y1172" s="16">
        <v>0</v>
      </c>
      <c r="Z1172" s="16">
        <v>0</v>
      </c>
      <c r="AE1172" s="103">
        <f t="shared" si="334"/>
        <v>0</v>
      </c>
      <c r="AF1172" s="103">
        <f t="shared" si="335"/>
        <v>0</v>
      </c>
      <c r="AG1172" s="103">
        <f t="shared" si="336"/>
        <v>0</v>
      </c>
      <c r="AH1172" s="103">
        <f t="shared" si="337"/>
        <v>0</v>
      </c>
      <c r="AI1172" s="103">
        <f t="shared" si="338"/>
        <v>0</v>
      </c>
      <c r="AJ1172" s="103">
        <f t="shared" si="339"/>
        <v>0</v>
      </c>
    </row>
    <row r="1173" spans="4:36">
      <c r="D1173" s="16" t="s">
        <v>864</v>
      </c>
      <c r="E1173" s="16">
        <v>452.9033</v>
      </c>
      <c r="F1173" s="16">
        <v>144.9918</v>
      </c>
      <c r="G1173" s="16">
        <v>144.9918</v>
      </c>
      <c r="H1173" s="16">
        <v>0</v>
      </c>
      <c r="I1173" s="16">
        <v>0</v>
      </c>
      <c r="J1173" s="16">
        <v>159.8167</v>
      </c>
      <c r="K1173" s="16">
        <v>35.8591</v>
      </c>
      <c r="L1173" s="16">
        <v>0</v>
      </c>
      <c r="M1173" s="16">
        <v>123.9576</v>
      </c>
      <c r="N1173" s="16">
        <v>146.2111</v>
      </c>
      <c r="O1173" s="16">
        <v>146.2111</v>
      </c>
      <c r="P1173" s="16">
        <v>0</v>
      </c>
      <c r="Q1173" s="16">
        <v>1.8033</v>
      </c>
      <c r="R1173" s="16">
        <v>0</v>
      </c>
      <c r="S1173" s="16">
        <v>0</v>
      </c>
      <c r="T1173" s="16">
        <v>0</v>
      </c>
      <c r="U1173" s="16">
        <v>0</v>
      </c>
      <c r="V1173" s="16">
        <v>0.0804</v>
      </c>
      <c r="W1173" s="16">
        <v>0</v>
      </c>
      <c r="X1173" s="16">
        <v>0</v>
      </c>
      <c r="Y1173" s="16">
        <v>0.0804</v>
      </c>
      <c r="Z1173" s="16">
        <v>0</v>
      </c>
      <c r="AE1173" s="103">
        <f t="shared" si="334"/>
        <v>4.66293670342566e-15</v>
      </c>
      <c r="AF1173" s="103">
        <f t="shared" si="335"/>
        <v>0</v>
      </c>
      <c r="AG1173" s="103">
        <f t="shared" si="336"/>
        <v>0</v>
      </c>
      <c r="AH1173" s="103">
        <f t="shared" si="337"/>
        <v>0</v>
      </c>
      <c r="AI1173" s="103">
        <f t="shared" si="338"/>
        <v>0</v>
      </c>
      <c r="AJ1173" s="103">
        <f t="shared" si="339"/>
        <v>0</v>
      </c>
    </row>
    <row r="1174" spans="3:58">
      <c r="C1174" s="16" t="s">
        <v>368</v>
      </c>
      <c r="D1174" s="16" t="s">
        <v>88</v>
      </c>
      <c r="E1174" s="16">
        <v>0</v>
      </c>
      <c r="F1174" s="16">
        <v>0</v>
      </c>
      <c r="G1174" s="16">
        <v>0</v>
      </c>
      <c r="H1174" s="16">
        <v>0</v>
      </c>
      <c r="I1174" s="16">
        <v>0</v>
      </c>
      <c r="J1174" s="16">
        <v>0</v>
      </c>
      <c r="K1174" s="16">
        <v>0</v>
      </c>
      <c r="L1174" s="16">
        <v>0</v>
      </c>
      <c r="M1174" s="16">
        <v>0</v>
      </c>
      <c r="N1174" s="16">
        <v>0</v>
      </c>
      <c r="O1174" s="16">
        <v>0</v>
      </c>
      <c r="P1174" s="16">
        <v>0</v>
      </c>
      <c r="Q1174" s="16">
        <v>0</v>
      </c>
      <c r="R1174" s="16">
        <v>0</v>
      </c>
      <c r="S1174" s="16">
        <v>0</v>
      </c>
      <c r="T1174" s="16">
        <v>0</v>
      </c>
      <c r="U1174" s="16">
        <v>0</v>
      </c>
      <c r="V1174" s="16">
        <v>0</v>
      </c>
      <c r="W1174" s="16">
        <v>0</v>
      </c>
      <c r="X1174" s="16">
        <v>0</v>
      </c>
      <c r="Y1174" s="16">
        <v>0</v>
      </c>
      <c r="Z1174" s="16">
        <v>0</v>
      </c>
      <c r="AE1174" s="103">
        <f t="shared" si="334"/>
        <v>0</v>
      </c>
      <c r="AF1174" s="103">
        <f t="shared" si="335"/>
        <v>0</v>
      </c>
      <c r="AG1174" s="103">
        <f t="shared" si="336"/>
        <v>0</v>
      </c>
      <c r="AH1174" s="103">
        <f t="shared" si="337"/>
        <v>0</v>
      </c>
      <c r="AI1174" s="103">
        <f t="shared" si="338"/>
        <v>0</v>
      </c>
      <c r="AJ1174" s="103">
        <f t="shared" si="339"/>
        <v>0</v>
      </c>
      <c r="AK1174" s="16">
        <f t="shared" ref="AK1174:BF1174" si="347">E1174-SUM(E1175:E1179)</f>
        <v>0</v>
      </c>
      <c r="AL1174" s="16">
        <f t="shared" si="347"/>
        <v>0</v>
      </c>
      <c r="AM1174" s="16">
        <f t="shared" si="347"/>
        <v>0</v>
      </c>
      <c r="AN1174" s="16">
        <f t="shared" si="347"/>
        <v>0</v>
      </c>
      <c r="AO1174" s="16">
        <f t="shared" si="347"/>
        <v>0</v>
      </c>
      <c r="AP1174" s="16">
        <f t="shared" si="347"/>
        <v>0</v>
      </c>
      <c r="AQ1174" s="16">
        <f t="shared" si="347"/>
        <v>0</v>
      </c>
      <c r="AR1174" s="16">
        <f t="shared" si="347"/>
        <v>0</v>
      </c>
      <c r="AS1174" s="16">
        <f t="shared" si="347"/>
        <v>0</v>
      </c>
      <c r="AT1174" s="16">
        <f t="shared" si="347"/>
        <v>0</v>
      </c>
      <c r="AU1174" s="16">
        <f t="shared" si="347"/>
        <v>0</v>
      </c>
      <c r="AV1174" s="16">
        <f t="shared" si="347"/>
        <v>0</v>
      </c>
      <c r="AW1174" s="16">
        <f t="shared" si="347"/>
        <v>0</v>
      </c>
      <c r="AX1174" s="16">
        <f t="shared" si="347"/>
        <v>0</v>
      </c>
      <c r="AY1174" s="16">
        <f t="shared" si="347"/>
        <v>0</v>
      </c>
      <c r="AZ1174" s="16">
        <f t="shared" si="347"/>
        <v>0</v>
      </c>
      <c r="BA1174" s="16">
        <f t="shared" si="347"/>
        <v>0</v>
      </c>
      <c r="BB1174" s="16">
        <f t="shared" si="347"/>
        <v>0</v>
      </c>
      <c r="BC1174" s="16">
        <f t="shared" si="347"/>
        <v>0</v>
      </c>
      <c r="BD1174" s="16">
        <f t="shared" si="347"/>
        <v>0</v>
      </c>
      <c r="BE1174" s="16">
        <f t="shared" si="347"/>
        <v>0</v>
      </c>
      <c r="BF1174" s="16">
        <f t="shared" si="347"/>
        <v>0</v>
      </c>
    </row>
    <row r="1175" spans="4:36">
      <c r="D1175" s="16" t="s">
        <v>860</v>
      </c>
      <c r="E1175" s="16">
        <v>0</v>
      </c>
      <c r="F1175" s="16">
        <v>0</v>
      </c>
      <c r="G1175" s="16">
        <v>0</v>
      </c>
      <c r="H1175" s="16">
        <v>0</v>
      </c>
      <c r="I1175" s="16">
        <v>0</v>
      </c>
      <c r="J1175" s="16">
        <v>0</v>
      </c>
      <c r="K1175" s="16">
        <v>0</v>
      </c>
      <c r="L1175" s="16">
        <v>0</v>
      </c>
      <c r="M1175" s="16">
        <v>0</v>
      </c>
      <c r="N1175" s="16">
        <v>0</v>
      </c>
      <c r="O1175" s="16">
        <v>0</v>
      </c>
      <c r="P1175" s="16">
        <v>0</v>
      </c>
      <c r="Q1175" s="16">
        <v>0</v>
      </c>
      <c r="R1175" s="16">
        <v>0</v>
      </c>
      <c r="S1175" s="16">
        <v>0</v>
      </c>
      <c r="T1175" s="16">
        <v>0</v>
      </c>
      <c r="U1175" s="16">
        <v>0</v>
      </c>
      <c r="V1175" s="16">
        <v>0</v>
      </c>
      <c r="W1175" s="16">
        <v>0</v>
      </c>
      <c r="X1175" s="16">
        <v>0</v>
      </c>
      <c r="Y1175" s="16">
        <v>0</v>
      </c>
      <c r="Z1175" s="16">
        <v>0</v>
      </c>
      <c r="AE1175" s="103">
        <f t="shared" si="334"/>
        <v>0</v>
      </c>
      <c r="AF1175" s="103">
        <f t="shared" si="335"/>
        <v>0</v>
      </c>
      <c r="AG1175" s="103">
        <f t="shared" si="336"/>
        <v>0</v>
      </c>
      <c r="AH1175" s="103">
        <f t="shared" si="337"/>
        <v>0</v>
      </c>
      <c r="AI1175" s="103">
        <f t="shared" si="338"/>
        <v>0</v>
      </c>
      <c r="AJ1175" s="103">
        <f t="shared" si="339"/>
        <v>0</v>
      </c>
    </row>
    <row r="1176" spans="4:36">
      <c r="D1176" s="16" t="s">
        <v>861</v>
      </c>
      <c r="E1176" s="16">
        <v>0</v>
      </c>
      <c r="F1176" s="16">
        <v>0</v>
      </c>
      <c r="G1176" s="16">
        <v>0</v>
      </c>
      <c r="H1176" s="16">
        <v>0</v>
      </c>
      <c r="I1176" s="16">
        <v>0</v>
      </c>
      <c r="J1176" s="16">
        <v>0</v>
      </c>
      <c r="K1176" s="16">
        <v>0</v>
      </c>
      <c r="L1176" s="16">
        <v>0</v>
      </c>
      <c r="M1176" s="16">
        <v>0</v>
      </c>
      <c r="N1176" s="16">
        <v>0</v>
      </c>
      <c r="O1176" s="16">
        <v>0</v>
      </c>
      <c r="P1176" s="16">
        <v>0</v>
      </c>
      <c r="Q1176" s="16">
        <v>0</v>
      </c>
      <c r="R1176" s="16">
        <v>0</v>
      </c>
      <c r="S1176" s="16">
        <v>0</v>
      </c>
      <c r="T1176" s="16">
        <v>0</v>
      </c>
      <c r="U1176" s="16">
        <v>0</v>
      </c>
      <c r="V1176" s="16">
        <v>0</v>
      </c>
      <c r="W1176" s="16">
        <v>0</v>
      </c>
      <c r="X1176" s="16">
        <v>0</v>
      </c>
      <c r="Y1176" s="16">
        <v>0</v>
      </c>
      <c r="Z1176" s="16">
        <v>0</v>
      </c>
      <c r="AE1176" s="103">
        <f t="shared" si="334"/>
        <v>0</v>
      </c>
      <c r="AF1176" s="103">
        <f t="shared" si="335"/>
        <v>0</v>
      </c>
      <c r="AG1176" s="103">
        <f t="shared" si="336"/>
        <v>0</v>
      </c>
      <c r="AH1176" s="103">
        <f t="shared" si="337"/>
        <v>0</v>
      </c>
      <c r="AI1176" s="103">
        <f t="shared" si="338"/>
        <v>0</v>
      </c>
      <c r="AJ1176" s="103">
        <f t="shared" si="339"/>
        <v>0</v>
      </c>
    </row>
    <row r="1177" spans="4:36">
      <c r="D1177" s="16" t="s">
        <v>862</v>
      </c>
      <c r="E1177" s="16">
        <v>0</v>
      </c>
      <c r="F1177" s="16">
        <v>0</v>
      </c>
      <c r="G1177" s="16">
        <v>0</v>
      </c>
      <c r="H1177" s="16">
        <v>0</v>
      </c>
      <c r="I1177" s="16">
        <v>0</v>
      </c>
      <c r="J1177" s="16">
        <v>0</v>
      </c>
      <c r="K1177" s="16">
        <v>0</v>
      </c>
      <c r="L1177" s="16">
        <v>0</v>
      </c>
      <c r="M1177" s="16">
        <v>0</v>
      </c>
      <c r="N1177" s="16">
        <v>0</v>
      </c>
      <c r="O1177" s="16">
        <v>0</v>
      </c>
      <c r="P1177" s="16">
        <v>0</v>
      </c>
      <c r="Q1177" s="16">
        <v>0</v>
      </c>
      <c r="R1177" s="16">
        <v>0</v>
      </c>
      <c r="S1177" s="16">
        <v>0</v>
      </c>
      <c r="T1177" s="16">
        <v>0</v>
      </c>
      <c r="U1177" s="16">
        <v>0</v>
      </c>
      <c r="V1177" s="16">
        <v>0</v>
      </c>
      <c r="W1177" s="16">
        <v>0</v>
      </c>
      <c r="X1177" s="16">
        <v>0</v>
      </c>
      <c r="Y1177" s="16">
        <v>0</v>
      </c>
      <c r="Z1177" s="16">
        <v>0</v>
      </c>
      <c r="AE1177" s="103">
        <f t="shared" si="334"/>
        <v>0</v>
      </c>
      <c r="AF1177" s="103">
        <f t="shared" si="335"/>
        <v>0</v>
      </c>
      <c r="AG1177" s="103">
        <f t="shared" si="336"/>
        <v>0</v>
      </c>
      <c r="AH1177" s="103">
        <f t="shared" si="337"/>
        <v>0</v>
      </c>
      <c r="AI1177" s="103">
        <f t="shared" si="338"/>
        <v>0</v>
      </c>
      <c r="AJ1177" s="103">
        <f t="shared" si="339"/>
        <v>0</v>
      </c>
    </row>
    <row r="1178" spans="4:36">
      <c r="D1178" s="16" t="s">
        <v>863</v>
      </c>
      <c r="E1178" s="16">
        <v>0</v>
      </c>
      <c r="F1178" s="16">
        <v>0</v>
      </c>
      <c r="G1178" s="16">
        <v>0</v>
      </c>
      <c r="H1178" s="16">
        <v>0</v>
      </c>
      <c r="I1178" s="16">
        <v>0</v>
      </c>
      <c r="J1178" s="16">
        <v>0</v>
      </c>
      <c r="K1178" s="16">
        <v>0</v>
      </c>
      <c r="L1178" s="16">
        <v>0</v>
      </c>
      <c r="M1178" s="16">
        <v>0</v>
      </c>
      <c r="N1178" s="16">
        <v>0</v>
      </c>
      <c r="O1178" s="16">
        <v>0</v>
      </c>
      <c r="P1178" s="16">
        <v>0</v>
      </c>
      <c r="Q1178" s="16">
        <v>0</v>
      </c>
      <c r="R1178" s="16">
        <v>0</v>
      </c>
      <c r="S1178" s="16">
        <v>0</v>
      </c>
      <c r="T1178" s="16">
        <v>0</v>
      </c>
      <c r="U1178" s="16">
        <v>0</v>
      </c>
      <c r="V1178" s="16">
        <v>0</v>
      </c>
      <c r="W1178" s="16">
        <v>0</v>
      </c>
      <c r="X1178" s="16">
        <v>0</v>
      </c>
      <c r="Y1178" s="16">
        <v>0</v>
      </c>
      <c r="Z1178" s="16">
        <v>0</v>
      </c>
      <c r="AE1178" s="103">
        <f t="shared" si="334"/>
        <v>0</v>
      </c>
      <c r="AF1178" s="103">
        <f t="shared" si="335"/>
        <v>0</v>
      </c>
      <c r="AG1178" s="103">
        <f t="shared" si="336"/>
        <v>0</v>
      </c>
      <c r="AH1178" s="103">
        <f t="shared" si="337"/>
        <v>0</v>
      </c>
      <c r="AI1178" s="103">
        <f t="shared" si="338"/>
        <v>0</v>
      </c>
      <c r="AJ1178" s="103">
        <f t="shared" si="339"/>
        <v>0</v>
      </c>
    </row>
    <row r="1179" spans="4:36">
      <c r="D1179" s="16" t="s">
        <v>864</v>
      </c>
      <c r="E1179" s="16">
        <v>0</v>
      </c>
      <c r="F1179" s="16">
        <v>0</v>
      </c>
      <c r="G1179" s="16">
        <v>0</v>
      </c>
      <c r="H1179" s="16">
        <v>0</v>
      </c>
      <c r="I1179" s="16">
        <v>0</v>
      </c>
      <c r="J1179" s="16">
        <v>0</v>
      </c>
      <c r="K1179" s="16">
        <v>0</v>
      </c>
      <c r="L1179" s="16">
        <v>0</v>
      </c>
      <c r="M1179" s="16">
        <v>0</v>
      </c>
      <c r="N1179" s="16">
        <v>0</v>
      </c>
      <c r="O1179" s="16">
        <v>0</v>
      </c>
      <c r="P1179" s="16">
        <v>0</v>
      </c>
      <c r="Q1179" s="16">
        <v>0</v>
      </c>
      <c r="R1179" s="16">
        <v>0</v>
      </c>
      <c r="S1179" s="16">
        <v>0</v>
      </c>
      <c r="T1179" s="16">
        <v>0</v>
      </c>
      <c r="U1179" s="16">
        <v>0</v>
      </c>
      <c r="V1179" s="16">
        <v>0</v>
      </c>
      <c r="W1179" s="16">
        <v>0</v>
      </c>
      <c r="X1179" s="16">
        <v>0</v>
      </c>
      <c r="Y1179" s="16">
        <v>0</v>
      </c>
      <c r="Z1179" s="16">
        <v>0</v>
      </c>
      <c r="AE1179" s="103">
        <f t="shared" si="334"/>
        <v>0</v>
      </c>
      <c r="AF1179" s="103">
        <f t="shared" si="335"/>
        <v>0</v>
      </c>
      <c r="AG1179" s="103">
        <f t="shared" si="336"/>
        <v>0</v>
      </c>
      <c r="AH1179" s="103">
        <f t="shared" si="337"/>
        <v>0</v>
      </c>
      <c r="AI1179" s="103">
        <f t="shared" si="338"/>
        <v>0</v>
      </c>
      <c r="AJ1179" s="103">
        <f t="shared" si="339"/>
        <v>0</v>
      </c>
    </row>
    <row r="1180" spans="1:80">
      <c r="A1180" s="16" t="s">
        <v>900</v>
      </c>
      <c r="B1180" s="16">
        <v>36008.6338</v>
      </c>
      <c r="C1180" s="16" t="s">
        <v>88</v>
      </c>
      <c r="D1180" s="16" t="s">
        <v>88</v>
      </c>
      <c r="E1180" s="16">
        <v>6212.0321</v>
      </c>
      <c r="F1180" s="16">
        <v>5078.2197</v>
      </c>
      <c r="G1180" s="16">
        <v>4860.3719</v>
      </c>
      <c r="H1180" s="16">
        <v>217.8478</v>
      </c>
      <c r="I1180" s="16">
        <v>0</v>
      </c>
      <c r="J1180" s="16">
        <v>132.0403</v>
      </c>
      <c r="K1180" s="16">
        <v>71.4757</v>
      </c>
      <c r="L1180" s="16">
        <v>0</v>
      </c>
      <c r="M1180" s="16">
        <v>60.5646</v>
      </c>
      <c r="N1180" s="16">
        <v>587.4288</v>
      </c>
      <c r="O1180" s="16">
        <v>587.4288</v>
      </c>
      <c r="P1180" s="16">
        <v>0</v>
      </c>
      <c r="Q1180" s="16">
        <v>9.9428</v>
      </c>
      <c r="R1180" s="16">
        <v>261.6576</v>
      </c>
      <c r="S1180" s="16">
        <v>27.9148</v>
      </c>
      <c r="T1180" s="16">
        <v>0</v>
      </c>
      <c r="U1180" s="16">
        <v>233.7428</v>
      </c>
      <c r="V1180" s="16">
        <v>104.7994</v>
      </c>
      <c r="W1180" s="16">
        <v>104.7994</v>
      </c>
      <c r="X1180" s="16">
        <v>0</v>
      </c>
      <c r="Y1180" s="16">
        <v>0</v>
      </c>
      <c r="Z1180" s="16">
        <v>37.9435</v>
      </c>
      <c r="AB1180" s="101">
        <f>(F1180+K1180+L1180)/B1180</f>
        <v>0.143012796003385</v>
      </c>
      <c r="AE1180" s="103">
        <f t="shared" si="334"/>
        <v>6.73239242132695e-13</v>
      </c>
      <c r="AF1180" s="103">
        <f t="shared" si="335"/>
        <v>-4.54747350886464e-13</v>
      </c>
      <c r="AG1180" s="103">
        <f t="shared" si="336"/>
        <v>0</v>
      </c>
      <c r="AH1180" s="103">
        <f t="shared" si="337"/>
        <v>0</v>
      </c>
      <c r="AI1180" s="103">
        <f t="shared" si="338"/>
        <v>0</v>
      </c>
      <c r="AJ1180" s="103">
        <f t="shared" si="339"/>
        <v>0</v>
      </c>
      <c r="AK1180" s="16">
        <f t="shared" ref="AK1180:BF1180" si="348">E1180-SUM(E1181:E1185)</f>
        <v>0</v>
      </c>
      <c r="AL1180" s="16">
        <f t="shared" si="348"/>
        <v>0</v>
      </c>
      <c r="AM1180" s="16">
        <f t="shared" si="348"/>
        <v>0</v>
      </c>
      <c r="AN1180" s="16">
        <f t="shared" si="348"/>
        <v>0</v>
      </c>
      <c r="AO1180" s="16">
        <f t="shared" si="348"/>
        <v>0</v>
      </c>
      <c r="AP1180" s="16">
        <f t="shared" si="348"/>
        <v>0</v>
      </c>
      <c r="AQ1180" s="16">
        <f t="shared" si="348"/>
        <v>0</v>
      </c>
      <c r="AR1180" s="16">
        <f t="shared" si="348"/>
        <v>0</v>
      </c>
      <c r="AS1180" s="16">
        <f t="shared" si="348"/>
        <v>0</v>
      </c>
      <c r="AT1180" s="16">
        <f t="shared" si="348"/>
        <v>0</v>
      </c>
      <c r="AU1180" s="16">
        <f t="shared" si="348"/>
        <v>0</v>
      </c>
      <c r="AV1180" s="16">
        <f t="shared" si="348"/>
        <v>0</v>
      </c>
      <c r="AW1180" s="16">
        <f t="shared" si="348"/>
        <v>0</v>
      </c>
      <c r="AX1180" s="16">
        <f t="shared" si="348"/>
        <v>0</v>
      </c>
      <c r="AY1180" s="16">
        <f t="shared" si="348"/>
        <v>0</v>
      </c>
      <c r="AZ1180" s="16">
        <f t="shared" si="348"/>
        <v>0</v>
      </c>
      <c r="BA1180" s="16">
        <f t="shared" si="348"/>
        <v>0</v>
      </c>
      <c r="BB1180" s="16">
        <f t="shared" si="348"/>
        <v>0</v>
      </c>
      <c r="BC1180" s="16">
        <f t="shared" si="348"/>
        <v>0</v>
      </c>
      <c r="BD1180" s="16">
        <f t="shared" si="348"/>
        <v>0</v>
      </c>
      <c r="BE1180" s="16">
        <f t="shared" si="348"/>
        <v>0</v>
      </c>
      <c r="BF1180" s="16">
        <f t="shared" si="348"/>
        <v>0</v>
      </c>
      <c r="BG1180" s="104">
        <f t="shared" ref="BG1180:CB1180" si="349">E1180-E1186-E1192-E1198-E1204</f>
        <v>-5.6843418860808e-13</v>
      </c>
      <c r="BH1180" s="104">
        <f t="shared" si="349"/>
        <v>-1.36424205265939e-12</v>
      </c>
      <c r="BI1180" s="104">
        <f t="shared" si="349"/>
        <v>-6.82121026329696e-13</v>
      </c>
      <c r="BJ1180" s="104">
        <f t="shared" si="349"/>
        <v>8.43769498715119e-15</v>
      </c>
      <c r="BK1180" s="104">
        <f t="shared" si="349"/>
        <v>0</v>
      </c>
      <c r="BL1180" s="104">
        <f t="shared" si="349"/>
        <v>0</v>
      </c>
      <c r="BM1180" s="104">
        <f t="shared" si="349"/>
        <v>7.43849426498855e-15</v>
      </c>
      <c r="BN1180" s="104">
        <f t="shared" si="349"/>
        <v>0</v>
      </c>
      <c r="BO1180" s="104">
        <f t="shared" si="349"/>
        <v>0</v>
      </c>
      <c r="BP1180" s="104">
        <f t="shared" si="349"/>
        <v>3.5527136788005e-14</v>
      </c>
      <c r="BQ1180" s="104">
        <f t="shared" si="349"/>
        <v>3.5527136788005e-14</v>
      </c>
      <c r="BR1180" s="104">
        <f t="shared" si="349"/>
        <v>0</v>
      </c>
      <c r="BS1180" s="104">
        <f t="shared" si="349"/>
        <v>0</v>
      </c>
      <c r="BT1180" s="104">
        <f t="shared" si="349"/>
        <v>0</v>
      </c>
      <c r="BU1180" s="104">
        <f t="shared" si="349"/>
        <v>0</v>
      </c>
      <c r="BV1180" s="104">
        <f t="shared" si="349"/>
        <v>0</v>
      </c>
      <c r="BW1180" s="104">
        <f t="shared" si="349"/>
        <v>-1.72084568816899e-14</v>
      </c>
      <c r="BX1180" s="104">
        <f t="shared" si="349"/>
        <v>0</v>
      </c>
      <c r="BY1180" s="104">
        <f t="shared" si="349"/>
        <v>0</v>
      </c>
      <c r="BZ1180" s="104">
        <f t="shared" si="349"/>
        <v>0</v>
      </c>
      <c r="CA1180" s="104">
        <f t="shared" si="349"/>
        <v>0</v>
      </c>
      <c r="CB1180" s="104">
        <f t="shared" si="349"/>
        <v>0</v>
      </c>
    </row>
    <row r="1181" spans="4:36">
      <c r="D1181" s="16" t="s">
        <v>860</v>
      </c>
      <c r="E1181" s="16">
        <v>989.7179</v>
      </c>
      <c r="F1181" s="16">
        <v>932.119</v>
      </c>
      <c r="G1181" s="16">
        <v>927.7848</v>
      </c>
      <c r="H1181" s="16">
        <v>4.3342</v>
      </c>
      <c r="I1181" s="16">
        <v>0</v>
      </c>
      <c r="J1181" s="16">
        <v>13.9048</v>
      </c>
      <c r="K1181" s="16">
        <v>0</v>
      </c>
      <c r="L1181" s="16">
        <v>0</v>
      </c>
      <c r="M1181" s="16">
        <v>13.9048</v>
      </c>
      <c r="N1181" s="16">
        <v>43.6941</v>
      </c>
      <c r="O1181" s="16">
        <v>43.6941</v>
      </c>
      <c r="P1181" s="16">
        <v>0</v>
      </c>
      <c r="Q1181" s="16">
        <v>0</v>
      </c>
      <c r="R1181" s="16">
        <v>0</v>
      </c>
      <c r="S1181" s="16">
        <v>0</v>
      </c>
      <c r="T1181" s="16">
        <v>0</v>
      </c>
      <c r="U1181" s="16">
        <v>0</v>
      </c>
      <c r="V1181" s="16">
        <v>0</v>
      </c>
      <c r="W1181" s="16">
        <v>0</v>
      </c>
      <c r="X1181" s="16">
        <v>0</v>
      </c>
      <c r="Y1181" s="16">
        <v>0</v>
      </c>
      <c r="Z1181" s="16">
        <v>0</v>
      </c>
      <c r="AE1181" s="103">
        <f t="shared" si="334"/>
        <v>-4.2632564145606e-14</v>
      </c>
      <c r="AF1181" s="103">
        <f t="shared" si="335"/>
        <v>9.76996261670138e-15</v>
      </c>
      <c r="AG1181" s="103">
        <f t="shared" si="336"/>
        <v>0</v>
      </c>
      <c r="AH1181" s="103">
        <f t="shared" si="337"/>
        <v>0</v>
      </c>
      <c r="AI1181" s="103">
        <f t="shared" si="338"/>
        <v>0</v>
      </c>
      <c r="AJ1181" s="103">
        <f t="shared" si="339"/>
        <v>0</v>
      </c>
    </row>
    <row r="1182" spans="4:36">
      <c r="D1182" s="16" t="s">
        <v>861</v>
      </c>
      <c r="E1182" s="16">
        <v>363.7587</v>
      </c>
      <c r="F1182" s="16">
        <v>361.8667</v>
      </c>
      <c r="G1182" s="16">
        <v>339.4907</v>
      </c>
      <c r="H1182" s="16">
        <v>22.376</v>
      </c>
      <c r="I1182" s="16">
        <v>0</v>
      </c>
      <c r="J1182" s="16">
        <v>0</v>
      </c>
      <c r="K1182" s="16">
        <v>0</v>
      </c>
      <c r="L1182" s="16">
        <v>0</v>
      </c>
      <c r="M1182" s="16">
        <v>0</v>
      </c>
      <c r="N1182" s="16">
        <v>1.892</v>
      </c>
      <c r="O1182" s="16">
        <v>1.892</v>
      </c>
      <c r="P1182" s="16">
        <v>0</v>
      </c>
      <c r="Q1182" s="16">
        <v>0</v>
      </c>
      <c r="R1182" s="16">
        <v>0</v>
      </c>
      <c r="S1182" s="16">
        <v>0</v>
      </c>
      <c r="T1182" s="16">
        <v>0</v>
      </c>
      <c r="U1182" s="16">
        <v>0</v>
      </c>
      <c r="V1182" s="16">
        <v>0</v>
      </c>
      <c r="W1182" s="16">
        <v>0</v>
      </c>
      <c r="X1182" s="16">
        <v>0</v>
      </c>
      <c r="Y1182" s="16">
        <v>0</v>
      </c>
      <c r="Z1182" s="16">
        <v>0</v>
      </c>
      <c r="AE1182" s="103">
        <f t="shared" si="334"/>
        <v>-3.99680288865056e-15</v>
      </c>
      <c r="AF1182" s="103">
        <f t="shared" si="335"/>
        <v>0</v>
      </c>
      <c r="AG1182" s="103">
        <f t="shared" si="336"/>
        <v>0</v>
      </c>
      <c r="AH1182" s="103">
        <f t="shared" si="337"/>
        <v>0</v>
      </c>
      <c r="AI1182" s="103">
        <f t="shared" si="338"/>
        <v>0</v>
      </c>
      <c r="AJ1182" s="103">
        <f t="shared" si="339"/>
        <v>0</v>
      </c>
    </row>
    <row r="1183" spans="4:36">
      <c r="D1183" s="16" t="s">
        <v>862</v>
      </c>
      <c r="E1183" s="16">
        <v>0</v>
      </c>
      <c r="F1183" s="16">
        <v>0</v>
      </c>
      <c r="G1183" s="16">
        <v>0</v>
      </c>
      <c r="H1183" s="16">
        <v>0</v>
      </c>
      <c r="I1183" s="16">
        <v>0</v>
      </c>
      <c r="J1183" s="16">
        <v>0</v>
      </c>
      <c r="K1183" s="16">
        <v>0</v>
      </c>
      <c r="L1183" s="16">
        <v>0</v>
      </c>
      <c r="M1183" s="16">
        <v>0</v>
      </c>
      <c r="N1183" s="16">
        <v>0</v>
      </c>
      <c r="O1183" s="16">
        <v>0</v>
      </c>
      <c r="P1183" s="16">
        <v>0</v>
      </c>
      <c r="Q1183" s="16">
        <v>0</v>
      </c>
      <c r="R1183" s="16">
        <v>0</v>
      </c>
      <c r="S1183" s="16">
        <v>0</v>
      </c>
      <c r="T1183" s="16">
        <v>0</v>
      </c>
      <c r="U1183" s="16">
        <v>0</v>
      </c>
      <c r="V1183" s="16">
        <v>0</v>
      </c>
      <c r="W1183" s="16">
        <v>0</v>
      </c>
      <c r="X1183" s="16">
        <v>0</v>
      </c>
      <c r="Y1183" s="16">
        <v>0</v>
      </c>
      <c r="Z1183" s="16">
        <v>0</v>
      </c>
      <c r="AE1183" s="103">
        <f t="shared" si="334"/>
        <v>0</v>
      </c>
      <c r="AF1183" s="103">
        <f t="shared" si="335"/>
        <v>0</v>
      </c>
      <c r="AG1183" s="103">
        <f t="shared" si="336"/>
        <v>0</v>
      </c>
      <c r="AH1183" s="103">
        <f t="shared" si="337"/>
        <v>0</v>
      </c>
      <c r="AI1183" s="103">
        <f t="shared" si="338"/>
        <v>0</v>
      </c>
      <c r="AJ1183" s="103">
        <f t="shared" si="339"/>
        <v>0</v>
      </c>
    </row>
    <row r="1184" spans="4:36">
      <c r="D1184" s="16" t="s">
        <v>863</v>
      </c>
      <c r="E1184" s="16">
        <v>0</v>
      </c>
      <c r="F1184" s="16">
        <v>0</v>
      </c>
      <c r="G1184" s="16">
        <v>0</v>
      </c>
      <c r="H1184" s="16">
        <v>0</v>
      </c>
      <c r="I1184" s="16">
        <v>0</v>
      </c>
      <c r="J1184" s="16">
        <v>0</v>
      </c>
      <c r="K1184" s="16">
        <v>0</v>
      </c>
      <c r="L1184" s="16">
        <v>0</v>
      </c>
      <c r="M1184" s="16">
        <v>0</v>
      </c>
      <c r="N1184" s="16">
        <v>0</v>
      </c>
      <c r="O1184" s="16">
        <v>0</v>
      </c>
      <c r="P1184" s="16">
        <v>0</v>
      </c>
      <c r="Q1184" s="16">
        <v>0</v>
      </c>
      <c r="R1184" s="16">
        <v>0</v>
      </c>
      <c r="S1184" s="16">
        <v>0</v>
      </c>
      <c r="T1184" s="16">
        <v>0</v>
      </c>
      <c r="U1184" s="16">
        <v>0</v>
      </c>
      <c r="V1184" s="16">
        <v>0</v>
      </c>
      <c r="W1184" s="16">
        <v>0</v>
      </c>
      <c r="X1184" s="16">
        <v>0</v>
      </c>
      <c r="Y1184" s="16">
        <v>0</v>
      </c>
      <c r="Z1184" s="16">
        <v>0</v>
      </c>
      <c r="AE1184" s="103">
        <f t="shared" si="334"/>
        <v>0</v>
      </c>
      <c r="AF1184" s="103">
        <f t="shared" si="335"/>
        <v>0</v>
      </c>
      <c r="AG1184" s="103">
        <f t="shared" si="336"/>
        <v>0</v>
      </c>
      <c r="AH1184" s="103">
        <f t="shared" si="337"/>
        <v>0</v>
      </c>
      <c r="AI1184" s="103">
        <f t="shared" si="338"/>
        <v>0</v>
      </c>
      <c r="AJ1184" s="103">
        <f t="shared" si="339"/>
        <v>0</v>
      </c>
    </row>
    <row r="1185" spans="4:36">
      <c r="D1185" s="16" t="s">
        <v>864</v>
      </c>
      <c r="E1185" s="16">
        <v>4858.5555</v>
      </c>
      <c r="F1185" s="16">
        <v>3784.234</v>
      </c>
      <c r="G1185" s="16">
        <v>3593.0964</v>
      </c>
      <c r="H1185" s="16">
        <v>191.1376</v>
      </c>
      <c r="I1185" s="16">
        <v>0</v>
      </c>
      <c r="J1185" s="16">
        <v>118.1355</v>
      </c>
      <c r="K1185" s="16">
        <v>71.4757</v>
      </c>
      <c r="L1185" s="16">
        <v>0</v>
      </c>
      <c r="M1185" s="16">
        <v>46.6598</v>
      </c>
      <c r="N1185" s="16">
        <v>541.8427</v>
      </c>
      <c r="O1185" s="16">
        <v>541.8427</v>
      </c>
      <c r="P1185" s="16">
        <v>0</v>
      </c>
      <c r="Q1185" s="16">
        <v>9.9428</v>
      </c>
      <c r="R1185" s="16">
        <v>261.6576</v>
      </c>
      <c r="S1185" s="16">
        <v>27.9148</v>
      </c>
      <c r="T1185" s="16">
        <v>0</v>
      </c>
      <c r="U1185" s="16">
        <v>233.7428</v>
      </c>
      <c r="V1185" s="16">
        <v>104.7994</v>
      </c>
      <c r="W1185" s="16">
        <v>104.7994</v>
      </c>
      <c r="X1185" s="16">
        <v>0</v>
      </c>
      <c r="Y1185" s="16">
        <v>0</v>
      </c>
      <c r="Z1185" s="16">
        <v>37.9435</v>
      </c>
      <c r="AE1185" s="103">
        <f t="shared" si="334"/>
        <v>4.45865566689463e-13</v>
      </c>
      <c r="AF1185" s="103">
        <f t="shared" si="335"/>
        <v>0</v>
      </c>
      <c r="AG1185" s="103">
        <f t="shared" si="336"/>
        <v>0</v>
      </c>
      <c r="AH1185" s="103">
        <f t="shared" si="337"/>
        <v>0</v>
      </c>
      <c r="AI1185" s="103">
        <f t="shared" si="338"/>
        <v>0</v>
      </c>
      <c r="AJ1185" s="103">
        <f t="shared" si="339"/>
        <v>0</v>
      </c>
    </row>
    <row r="1186" spans="3:58">
      <c r="C1186" s="16" t="s">
        <v>865</v>
      </c>
      <c r="D1186" s="16" t="s">
        <v>88</v>
      </c>
      <c r="E1186" s="16">
        <v>3025.1537</v>
      </c>
      <c r="F1186" s="16">
        <v>2575.5794</v>
      </c>
      <c r="G1186" s="16">
        <v>2431.7515</v>
      </c>
      <c r="H1186" s="16">
        <v>143.8279</v>
      </c>
      <c r="I1186" s="16">
        <v>0</v>
      </c>
      <c r="J1186" s="16">
        <v>28.1782</v>
      </c>
      <c r="K1186" s="16">
        <v>11.9455</v>
      </c>
      <c r="L1186" s="16">
        <v>0</v>
      </c>
      <c r="M1186" s="16">
        <v>16.2327</v>
      </c>
      <c r="N1186" s="16">
        <v>149.5232</v>
      </c>
      <c r="O1186" s="16">
        <v>149.5232</v>
      </c>
      <c r="P1186" s="16">
        <v>0</v>
      </c>
      <c r="Q1186" s="16">
        <v>5.7853</v>
      </c>
      <c r="R1186" s="16">
        <v>191.7388</v>
      </c>
      <c r="S1186" s="16">
        <v>7.5297</v>
      </c>
      <c r="T1186" s="16">
        <v>0</v>
      </c>
      <c r="U1186" s="16">
        <v>184.2091</v>
      </c>
      <c r="V1186" s="16">
        <v>36.4053</v>
      </c>
      <c r="W1186" s="16">
        <v>36.4053</v>
      </c>
      <c r="X1186" s="16">
        <v>0</v>
      </c>
      <c r="Y1186" s="16">
        <v>0</v>
      </c>
      <c r="Z1186" s="16">
        <v>37.9435</v>
      </c>
      <c r="AE1186" s="103">
        <f t="shared" si="334"/>
        <v>-2.63788990650937e-13</v>
      </c>
      <c r="AF1186" s="103">
        <f t="shared" si="335"/>
        <v>2.27373675443232e-13</v>
      </c>
      <c r="AG1186" s="103">
        <f t="shared" si="336"/>
        <v>0</v>
      </c>
      <c r="AH1186" s="103">
        <f t="shared" si="337"/>
        <v>0</v>
      </c>
      <c r="AI1186" s="103">
        <f t="shared" si="338"/>
        <v>0</v>
      </c>
      <c r="AJ1186" s="103">
        <f t="shared" si="339"/>
        <v>0</v>
      </c>
      <c r="AK1186" s="16">
        <f t="shared" ref="AK1186:BF1186" si="350">E1186-SUM(E1187:E1191)</f>
        <v>0</v>
      </c>
      <c r="AL1186" s="16">
        <f t="shared" si="350"/>
        <v>0</v>
      </c>
      <c r="AM1186" s="16">
        <f t="shared" si="350"/>
        <v>0</v>
      </c>
      <c r="AN1186" s="16">
        <f t="shared" si="350"/>
        <v>0</v>
      </c>
      <c r="AO1186" s="16">
        <f t="shared" si="350"/>
        <v>0</v>
      </c>
      <c r="AP1186" s="16">
        <f t="shared" si="350"/>
        <v>0</v>
      </c>
      <c r="AQ1186" s="16">
        <f t="shared" si="350"/>
        <v>0</v>
      </c>
      <c r="AR1186" s="16">
        <f t="shared" si="350"/>
        <v>0</v>
      </c>
      <c r="AS1186" s="16">
        <f t="shared" si="350"/>
        <v>0</v>
      </c>
      <c r="AT1186" s="16">
        <f t="shared" si="350"/>
        <v>0</v>
      </c>
      <c r="AU1186" s="16">
        <f t="shared" si="350"/>
        <v>0</v>
      </c>
      <c r="AV1186" s="16">
        <f t="shared" si="350"/>
        <v>0</v>
      </c>
      <c r="AW1186" s="16">
        <f t="shared" si="350"/>
        <v>0</v>
      </c>
      <c r="AX1186" s="16">
        <f t="shared" si="350"/>
        <v>0</v>
      </c>
      <c r="AY1186" s="16">
        <f t="shared" si="350"/>
        <v>0</v>
      </c>
      <c r="AZ1186" s="16">
        <f t="shared" si="350"/>
        <v>0</v>
      </c>
      <c r="BA1186" s="16">
        <f t="shared" si="350"/>
        <v>0</v>
      </c>
      <c r="BB1186" s="16">
        <f t="shared" si="350"/>
        <v>0</v>
      </c>
      <c r="BC1186" s="16">
        <f t="shared" si="350"/>
        <v>0</v>
      </c>
      <c r="BD1186" s="16">
        <f t="shared" si="350"/>
        <v>0</v>
      </c>
      <c r="BE1186" s="16">
        <f t="shared" si="350"/>
        <v>0</v>
      </c>
      <c r="BF1186" s="16">
        <f t="shared" si="350"/>
        <v>0</v>
      </c>
    </row>
    <row r="1187" spans="4:36">
      <c r="D1187" s="16" t="s">
        <v>860</v>
      </c>
      <c r="E1187" s="16">
        <v>940.8436</v>
      </c>
      <c r="F1187" s="16">
        <v>893.2163</v>
      </c>
      <c r="G1187" s="16">
        <v>888.8821</v>
      </c>
      <c r="H1187" s="16">
        <v>4.3342</v>
      </c>
      <c r="I1187" s="16">
        <v>0</v>
      </c>
      <c r="J1187" s="16">
        <v>3.9332</v>
      </c>
      <c r="K1187" s="16">
        <v>0</v>
      </c>
      <c r="L1187" s="16">
        <v>0</v>
      </c>
      <c r="M1187" s="16">
        <v>3.9332</v>
      </c>
      <c r="N1187" s="16">
        <v>43.6941</v>
      </c>
      <c r="O1187" s="16">
        <v>43.6941</v>
      </c>
      <c r="P1187" s="16">
        <v>0</v>
      </c>
      <c r="Q1187" s="16">
        <v>0</v>
      </c>
      <c r="R1187" s="16">
        <v>0</v>
      </c>
      <c r="S1187" s="16">
        <v>0</v>
      </c>
      <c r="T1187" s="16">
        <v>0</v>
      </c>
      <c r="U1187" s="16">
        <v>0</v>
      </c>
      <c r="V1187" s="16">
        <v>0</v>
      </c>
      <c r="W1187" s="16">
        <v>0</v>
      </c>
      <c r="X1187" s="16">
        <v>0</v>
      </c>
      <c r="Y1187" s="16">
        <v>0</v>
      </c>
      <c r="Z1187" s="16">
        <v>0</v>
      </c>
      <c r="AE1187" s="103">
        <f t="shared" si="334"/>
        <v>0</v>
      </c>
      <c r="AF1187" s="103">
        <f t="shared" si="335"/>
        <v>9.76996261670138e-15</v>
      </c>
      <c r="AG1187" s="103">
        <f t="shared" si="336"/>
        <v>0</v>
      </c>
      <c r="AH1187" s="103">
        <f t="shared" si="337"/>
        <v>0</v>
      </c>
      <c r="AI1187" s="103">
        <f t="shared" si="338"/>
        <v>0</v>
      </c>
      <c r="AJ1187" s="103">
        <f t="shared" si="339"/>
        <v>0</v>
      </c>
    </row>
    <row r="1188" spans="4:36">
      <c r="D1188" s="16" t="s">
        <v>861</v>
      </c>
      <c r="E1188" s="16">
        <v>363.7587</v>
      </c>
      <c r="F1188" s="16">
        <v>361.8667</v>
      </c>
      <c r="G1188" s="16">
        <v>339.4907</v>
      </c>
      <c r="H1188" s="16">
        <v>22.376</v>
      </c>
      <c r="I1188" s="16">
        <v>0</v>
      </c>
      <c r="J1188" s="16">
        <v>0</v>
      </c>
      <c r="K1188" s="16">
        <v>0</v>
      </c>
      <c r="L1188" s="16">
        <v>0</v>
      </c>
      <c r="M1188" s="16">
        <v>0</v>
      </c>
      <c r="N1188" s="16">
        <v>1.892</v>
      </c>
      <c r="O1188" s="16">
        <v>1.892</v>
      </c>
      <c r="P1188" s="16">
        <v>0</v>
      </c>
      <c r="Q1188" s="16">
        <v>0</v>
      </c>
      <c r="R1188" s="16">
        <v>0</v>
      </c>
      <c r="S1188" s="16">
        <v>0</v>
      </c>
      <c r="T1188" s="16">
        <v>0</v>
      </c>
      <c r="U1188" s="16">
        <v>0</v>
      </c>
      <c r="V1188" s="16">
        <v>0</v>
      </c>
      <c r="W1188" s="16">
        <v>0</v>
      </c>
      <c r="X1188" s="16">
        <v>0</v>
      </c>
      <c r="Y1188" s="16">
        <v>0</v>
      </c>
      <c r="Z1188" s="16">
        <v>0</v>
      </c>
      <c r="AE1188" s="103">
        <f t="shared" si="334"/>
        <v>-3.99680288865056e-15</v>
      </c>
      <c r="AF1188" s="103">
        <f t="shared" si="335"/>
        <v>0</v>
      </c>
      <c r="AG1188" s="103">
        <f t="shared" si="336"/>
        <v>0</v>
      </c>
      <c r="AH1188" s="103">
        <f t="shared" si="337"/>
        <v>0</v>
      </c>
      <c r="AI1188" s="103">
        <f t="shared" si="338"/>
        <v>0</v>
      </c>
      <c r="AJ1188" s="103">
        <f t="shared" si="339"/>
        <v>0</v>
      </c>
    </row>
    <row r="1189" spans="4:36">
      <c r="D1189" s="16" t="s">
        <v>862</v>
      </c>
      <c r="E1189" s="16">
        <v>0</v>
      </c>
      <c r="F1189" s="16">
        <v>0</v>
      </c>
      <c r="G1189" s="16">
        <v>0</v>
      </c>
      <c r="H1189" s="16">
        <v>0</v>
      </c>
      <c r="I1189" s="16">
        <v>0</v>
      </c>
      <c r="J1189" s="16">
        <v>0</v>
      </c>
      <c r="K1189" s="16">
        <v>0</v>
      </c>
      <c r="L1189" s="16">
        <v>0</v>
      </c>
      <c r="M1189" s="16">
        <v>0</v>
      </c>
      <c r="N1189" s="16">
        <v>0</v>
      </c>
      <c r="O1189" s="16">
        <v>0</v>
      </c>
      <c r="P1189" s="16">
        <v>0</v>
      </c>
      <c r="Q1189" s="16">
        <v>0</v>
      </c>
      <c r="R1189" s="16">
        <v>0</v>
      </c>
      <c r="S1189" s="16">
        <v>0</v>
      </c>
      <c r="T1189" s="16">
        <v>0</v>
      </c>
      <c r="U1189" s="16">
        <v>0</v>
      </c>
      <c r="V1189" s="16">
        <v>0</v>
      </c>
      <c r="W1189" s="16">
        <v>0</v>
      </c>
      <c r="X1189" s="16">
        <v>0</v>
      </c>
      <c r="Y1189" s="16">
        <v>0</v>
      </c>
      <c r="Z1189" s="16">
        <v>0</v>
      </c>
      <c r="AE1189" s="103">
        <f t="shared" si="334"/>
        <v>0</v>
      </c>
      <c r="AF1189" s="103">
        <f t="shared" si="335"/>
        <v>0</v>
      </c>
      <c r="AG1189" s="103">
        <f t="shared" si="336"/>
        <v>0</v>
      </c>
      <c r="AH1189" s="103">
        <f t="shared" si="337"/>
        <v>0</v>
      </c>
      <c r="AI1189" s="103">
        <f t="shared" si="338"/>
        <v>0</v>
      </c>
      <c r="AJ1189" s="103">
        <f t="shared" si="339"/>
        <v>0</v>
      </c>
    </row>
    <row r="1190" spans="4:36">
      <c r="D1190" s="16" t="s">
        <v>863</v>
      </c>
      <c r="E1190" s="16">
        <v>0</v>
      </c>
      <c r="F1190" s="16">
        <v>0</v>
      </c>
      <c r="G1190" s="16">
        <v>0</v>
      </c>
      <c r="H1190" s="16">
        <v>0</v>
      </c>
      <c r="I1190" s="16">
        <v>0</v>
      </c>
      <c r="J1190" s="16">
        <v>0</v>
      </c>
      <c r="K1190" s="16">
        <v>0</v>
      </c>
      <c r="L1190" s="16">
        <v>0</v>
      </c>
      <c r="M1190" s="16">
        <v>0</v>
      </c>
      <c r="N1190" s="16">
        <v>0</v>
      </c>
      <c r="O1190" s="16">
        <v>0</v>
      </c>
      <c r="P1190" s="16">
        <v>0</v>
      </c>
      <c r="Q1190" s="16">
        <v>0</v>
      </c>
      <c r="R1190" s="16">
        <v>0</v>
      </c>
      <c r="S1190" s="16">
        <v>0</v>
      </c>
      <c r="T1190" s="16">
        <v>0</v>
      </c>
      <c r="U1190" s="16">
        <v>0</v>
      </c>
      <c r="V1190" s="16">
        <v>0</v>
      </c>
      <c r="W1190" s="16">
        <v>0</v>
      </c>
      <c r="X1190" s="16">
        <v>0</v>
      </c>
      <c r="Y1190" s="16">
        <v>0</v>
      </c>
      <c r="Z1190" s="16">
        <v>0</v>
      </c>
      <c r="AE1190" s="103">
        <f t="shared" si="334"/>
        <v>0</v>
      </c>
      <c r="AF1190" s="103">
        <f t="shared" si="335"/>
        <v>0</v>
      </c>
      <c r="AG1190" s="103">
        <f t="shared" si="336"/>
        <v>0</v>
      </c>
      <c r="AH1190" s="103">
        <f t="shared" si="337"/>
        <v>0</v>
      </c>
      <c r="AI1190" s="103">
        <f t="shared" si="338"/>
        <v>0</v>
      </c>
      <c r="AJ1190" s="103">
        <f t="shared" si="339"/>
        <v>0</v>
      </c>
    </row>
    <row r="1191" spans="4:36">
      <c r="D1191" s="16" t="s">
        <v>864</v>
      </c>
      <c r="E1191" s="16">
        <v>1720.5514</v>
      </c>
      <c r="F1191" s="16">
        <v>1320.4964</v>
      </c>
      <c r="G1191" s="16">
        <v>1203.3787</v>
      </c>
      <c r="H1191" s="16">
        <v>117.1177</v>
      </c>
      <c r="I1191" s="16">
        <v>0</v>
      </c>
      <c r="J1191" s="16">
        <v>24.245</v>
      </c>
      <c r="K1191" s="16">
        <v>11.9455</v>
      </c>
      <c r="L1191" s="16">
        <v>0</v>
      </c>
      <c r="M1191" s="16">
        <v>12.2995</v>
      </c>
      <c r="N1191" s="16">
        <v>103.9371</v>
      </c>
      <c r="O1191" s="16">
        <v>103.9371</v>
      </c>
      <c r="P1191" s="16">
        <v>0</v>
      </c>
      <c r="Q1191" s="16">
        <v>5.7853</v>
      </c>
      <c r="R1191" s="16">
        <v>191.7388</v>
      </c>
      <c r="S1191" s="16">
        <v>7.5297</v>
      </c>
      <c r="T1191" s="16">
        <v>0</v>
      </c>
      <c r="U1191" s="16">
        <v>184.2091</v>
      </c>
      <c r="V1191" s="16">
        <v>36.4053</v>
      </c>
      <c r="W1191" s="16">
        <v>36.4053</v>
      </c>
      <c r="X1191" s="16">
        <v>0</v>
      </c>
      <c r="Y1191" s="16">
        <v>0</v>
      </c>
      <c r="Z1191" s="16">
        <v>37.9435</v>
      </c>
      <c r="AE1191" s="103">
        <f t="shared" si="334"/>
        <v>7.72715225139109e-14</v>
      </c>
      <c r="AF1191" s="103">
        <f t="shared" si="335"/>
        <v>0</v>
      </c>
      <c r="AG1191" s="103">
        <f t="shared" si="336"/>
        <v>0</v>
      </c>
      <c r="AH1191" s="103">
        <f t="shared" si="337"/>
        <v>0</v>
      </c>
      <c r="AI1191" s="103">
        <f t="shared" si="338"/>
        <v>0</v>
      </c>
      <c r="AJ1191" s="103">
        <f t="shared" si="339"/>
        <v>0</v>
      </c>
    </row>
    <row r="1192" spans="3:58">
      <c r="C1192" s="16" t="s">
        <v>866</v>
      </c>
      <c r="D1192" s="16" t="s">
        <v>88</v>
      </c>
      <c r="E1192" s="16">
        <v>2232.4742</v>
      </c>
      <c r="F1192" s="16">
        <v>1592.7611</v>
      </c>
      <c r="G1192" s="16">
        <v>1521.1858</v>
      </c>
      <c r="H1192" s="16">
        <v>71.5753</v>
      </c>
      <c r="I1192" s="16">
        <v>0</v>
      </c>
      <c r="J1192" s="16">
        <v>103.0162</v>
      </c>
      <c r="K1192" s="16">
        <v>58.6843</v>
      </c>
      <c r="L1192" s="16">
        <v>0</v>
      </c>
      <c r="M1192" s="16">
        <v>44.3319</v>
      </c>
      <c r="N1192" s="16">
        <v>398.6435</v>
      </c>
      <c r="O1192" s="16">
        <v>398.6435</v>
      </c>
      <c r="P1192" s="16">
        <v>0</v>
      </c>
      <c r="Q1192" s="16">
        <v>4.1575</v>
      </c>
      <c r="R1192" s="16">
        <v>65.5018</v>
      </c>
      <c r="S1192" s="16">
        <v>16.5761</v>
      </c>
      <c r="T1192" s="16">
        <v>0</v>
      </c>
      <c r="U1192" s="16">
        <v>48.9257</v>
      </c>
      <c r="V1192" s="16">
        <v>68.3941</v>
      </c>
      <c r="W1192" s="16">
        <v>68.3941</v>
      </c>
      <c r="X1192" s="16">
        <v>0</v>
      </c>
      <c r="Y1192" s="16">
        <v>0</v>
      </c>
      <c r="Z1192" s="16">
        <v>0</v>
      </c>
      <c r="AE1192" s="103">
        <f t="shared" si="334"/>
        <v>1.27009514017118e-13</v>
      </c>
      <c r="AF1192" s="103">
        <f t="shared" si="335"/>
        <v>0</v>
      </c>
      <c r="AG1192" s="103">
        <f t="shared" si="336"/>
        <v>0</v>
      </c>
      <c r="AH1192" s="103">
        <f t="shared" si="337"/>
        <v>0</v>
      </c>
      <c r="AI1192" s="103">
        <f t="shared" si="338"/>
        <v>0</v>
      </c>
      <c r="AJ1192" s="103">
        <f t="shared" si="339"/>
        <v>0</v>
      </c>
      <c r="AK1192" s="16">
        <f t="shared" ref="AK1192:BF1192" si="351">E1192-SUM(E1193:E1197)</f>
        <v>0</v>
      </c>
      <c r="AL1192" s="16">
        <f t="shared" si="351"/>
        <v>0</v>
      </c>
      <c r="AM1192" s="16">
        <f t="shared" si="351"/>
        <v>0</v>
      </c>
      <c r="AN1192" s="16">
        <f t="shared" si="351"/>
        <v>0</v>
      </c>
      <c r="AO1192" s="16">
        <f t="shared" si="351"/>
        <v>0</v>
      </c>
      <c r="AP1192" s="16">
        <f t="shared" si="351"/>
        <v>0</v>
      </c>
      <c r="AQ1192" s="16">
        <f t="shared" si="351"/>
        <v>0</v>
      </c>
      <c r="AR1192" s="16">
        <f t="shared" si="351"/>
        <v>0</v>
      </c>
      <c r="AS1192" s="16">
        <f t="shared" si="351"/>
        <v>0</v>
      </c>
      <c r="AT1192" s="16">
        <f t="shared" si="351"/>
        <v>0</v>
      </c>
      <c r="AU1192" s="16">
        <f t="shared" si="351"/>
        <v>0</v>
      </c>
      <c r="AV1192" s="16">
        <f t="shared" si="351"/>
        <v>0</v>
      </c>
      <c r="AW1192" s="16">
        <f t="shared" si="351"/>
        <v>0</v>
      </c>
      <c r="AX1192" s="16">
        <f t="shared" si="351"/>
        <v>0</v>
      </c>
      <c r="AY1192" s="16">
        <f t="shared" si="351"/>
        <v>0</v>
      </c>
      <c r="AZ1192" s="16">
        <f t="shared" si="351"/>
        <v>0</v>
      </c>
      <c r="BA1192" s="16">
        <f t="shared" si="351"/>
        <v>0</v>
      </c>
      <c r="BB1192" s="16">
        <f t="shared" si="351"/>
        <v>0</v>
      </c>
      <c r="BC1192" s="16">
        <f t="shared" si="351"/>
        <v>0</v>
      </c>
      <c r="BD1192" s="16">
        <f t="shared" si="351"/>
        <v>0</v>
      </c>
      <c r="BE1192" s="16">
        <f t="shared" si="351"/>
        <v>0</v>
      </c>
      <c r="BF1192" s="16">
        <f t="shared" si="351"/>
        <v>0</v>
      </c>
    </row>
    <row r="1193" spans="4:36">
      <c r="D1193" s="16" t="s">
        <v>860</v>
      </c>
      <c r="E1193" s="16">
        <v>48.8743</v>
      </c>
      <c r="F1193" s="16">
        <v>38.9027</v>
      </c>
      <c r="G1193" s="16">
        <v>38.9027</v>
      </c>
      <c r="H1193" s="16">
        <v>0</v>
      </c>
      <c r="I1193" s="16">
        <v>0</v>
      </c>
      <c r="J1193" s="16">
        <v>9.9716</v>
      </c>
      <c r="K1193" s="16">
        <v>0</v>
      </c>
      <c r="L1193" s="16">
        <v>0</v>
      </c>
      <c r="M1193" s="16">
        <v>9.9716</v>
      </c>
      <c r="N1193" s="16">
        <v>0</v>
      </c>
      <c r="O1193" s="16">
        <v>0</v>
      </c>
      <c r="P1193" s="16">
        <v>0</v>
      </c>
      <c r="Q1193" s="16">
        <v>0</v>
      </c>
      <c r="R1193" s="16">
        <v>0</v>
      </c>
      <c r="S1193" s="16">
        <v>0</v>
      </c>
      <c r="T1193" s="16">
        <v>0</v>
      </c>
      <c r="U1193" s="16">
        <v>0</v>
      </c>
      <c r="V1193" s="16">
        <v>0</v>
      </c>
      <c r="W1193" s="16">
        <v>0</v>
      </c>
      <c r="X1193" s="16">
        <v>0</v>
      </c>
      <c r="Y1193" s="16">
        <v>0</v>
      </c>
      <c r="Z1193" s="16">
        <v>0</v>
      </c>
      <c r="AE1193" s="103">
        <f t="shared" si="334"/>
        <v>0</v>
      </c>
      <c r="AF1193" s="103">
        <f t="shared" si="335"/>
        <v>0</v>
      </c>
      <c r="AG1193" s="103">
        <f t="shared" si="336"/>
        <v>0</v>
      </c>
      <c r="AH1193" s="103">
        <f t="shared" si="337"/>
        <v>0</v>
      </c>
      <c r="AI1193" s="103">
        <f t="shared" si="338"/>
        <v>0</v>
      </c>
      <c r="AJ1193" s="103">
        <f t="shared" si="339"/>
        <v>0</v>
      </c>
    </row>
    <row r="1194" spans="4:36">
      <c r="D1194" s="16" t="s">
        <v>861</v>
      </c>
      <c r="E1194" s="16">
        <v>0</v>
      </c>
      <c r="F1194" s="16">
        <v>0</v>
      </c>
      <c r="G1194" s="16">
        <v>0</v>
      </c>
      <c r="H1194" s="16">
        <v>0</v>
      </c>
      <c r="I1194" s="16">
        <v>0</v>
      </c>
      <c r="J1194" s="16">
        <v>0</v>
      </c>
      <c r="K1194" s="16">
        <v>0</v>
      </c>
      <c r="L1194" s="16">
        <v>0</v>
      </c>
      <c r="M1194" s="16">
        <v>0</v>
      </c>
      <c r="N1194" s="16">
        <v>0</v>
      </c>
      <c r="O1194" s="16">
        <v>0</v>
      </c>
      <c r="P1194" s="16">
        <v>0</v>
      </c>
      <c r="Q1194" s="16">
        <v>0</v>
      </c>
      <c r="R1194" s="16">
        <v>0</v>
      </c>
      <c r="S1194" s="16">
        <v>0</v>
      </c>
      <c r="T1194" s="16">
        <v>0</v>
      </c>
      <c r="U1194" s="16">
        <v>0</v>
      </c>
      <c r="V1194" s="16">
        <v>0</v>
      </c>
      <c r="W1194" s="16">
        <v>0</v>
      </c>
      <c r="X1194" s="16">
        <v>0</v>
      </c>
      <c r="Y1194" s="16">
        <v>0</v>
      </c>
      <c r="Z1194" s="16">
        <v>0</v>
      </c>
      <c r="AE1194" s="103">
        <f t="shared" si="334"/>
        <v>0</v>
      </c>
      <c r="AF1194" s="103">
        <f t="shared" si="335"/>
        <v>0</v>
      </c>
      <c r="AG1194" s="103">
        <f t="shared" si="336"/>
        <v>0</v>
      </c>
      <c r="AH1194" s="103">
        <f t="shared" si="337"/>
        <v>0</v>
      </c>
      <c r="AI1194" s="103">
        <f t="shared" si="338"/>
        <v>0</v>
      </c>
      <c r="AJ1194" s="103">
        <f t="shared" si="339"/>
        <v>0</v>
      </c>
    </row>
    <row r="1195" spans="4:36">
      <c r="D1195" s="16" t="s">
        <v>862</v>
      </c>
      <c r="E1195" s="16">
        <v>0</v>
      </c>
      <c r="F1195" s="16">
        <v>0</v>
      </c>
      <c r="G1195" s="16">
        <v>0</v>
      </c>
      <c r="H1195" s="16">
        <v>0</v>
      </c>
      <c r="I1195" s="16">
        <v>0</v>
      </c>
      <c r="J1195" s="16">
        <v>0</v>
      </c>
      <c r="K1195" s="16">
        <v>0</v>
      </c>
      <c r="L1195" s="16">
        <v>0</v>
      </c>
      <c r="M1195" s="16">
        <v>0</v>
      </c>
      <c r="N1195" s="16">
        <v>0</v>
      </c>
      <c r="O1195" s="16">
        <v>0</v>
      </c>
      <c r="P1195" s="16">
        <v>0</v>
      </c>
      <c r="Q1195" s="16">
        <v>0</v>
      </c>
      <c r="R1195" s="16">
        <v>0</v>
      </c>
      <c r="S1195" s="16">
        <v>0</v>
      </c>
      <c r="T1195" s="16">
        <v>0</v>
      </c>
      <c r="U1195" s="16">
        <v>0</v>
      </c>
      <c r="V1195" s="16">
        <v>0</v>
      </c>
      <c r="W1195" s="16">
        <v>0</v>
      </c>
      <c r="X1195" s="16">
        <v>0</v>
      </c>
      <c r="Y1195" s="16">
        <v>0</v>
      </c>
      <c r="Z1195" s="16">
        <v>0</v>
      </c>
      <c r="AE1195" s="103">
        <f t="shared" si="334"/>
        <v>0</v>
      </c>
      <c r="AF1195" s="103">
        <f t="shared" si="335"/>
        <v>0</v>
      </c>
      <c r="AG1195" s="103">
        <f t="shared" si="336"/>
        <v>0</v>
      </c>
      <c r="AH1195" s="103">
        <f t="shared" si="337"/>
        <v>0</v>
      </c>
      <c r="AI1195" s="103">
        <f t="shared" si="338"/>
        <v>0</v>
      </c>
      <c r="AJ1195" s="103">
        <f t="shared" si="339"/>
        <v>0</v>
      </c>
    </row>
    <row r="1196" spans="4:36">
      <c r="D1196" s="16" t="s">
        <v>863</v>
      </c>
      <c r="E1196" s="16">
        <v>0</v>
      </c>
      <c r="F1196" s="16">
        <v>0</v>
      </c>
      <c r="G1196" s="16">
        <v>0</v>
      </c>
      <c r="H1196" s="16">
        <v>0</v>
      </c>
      <c r="I1196" s="16">
        <v>0</v>
      </c>
      <c r="J1196" s="16">
        <v>0</v>
      </c>
      <c r="K1196" s="16">
        <v>0</v>
      </c>
      <c r="L1196" s="16">
        <v>0</v>
      </c>
      <c r="M1196" s="16">
        <v>0</v>
      </c>
      <c r="N1196" s="16">
        <v>0</v>
      </c>
      <c r="O1196" s="16">
        <v>0</v>
      </c>
      <c r="P1196" s="16">
        <v>0</v>
      </c>
      <c r="Q1196" s="16">
        <v>0</v>
      </c>
      <c r="R1196" s="16">
        <v>0</v>
      </c>
      <c r="S1196" s="16">
        <v>0</v>
      </c>
      <c r="T1196" s="16">
        <v>0</v>
      </c>
      <c r="U1196" s="16">
        <v>0</v>
      </c>
      <c r="V1196" s="16">
        <v>0</v>
      </c>
      <c r="W1196" s="16">
        <v>0</v>
      </c>
      <c r="X1196" s="16">
        <v>0</v>
      </c>
      <c r="Y1196" s="16">
        <v>0</v>
      </c>
      <c r="Z1196" s="16">
        <v>0</v>
      </c>
      <c r="AE1196" s="103">
        <f t="shared" si="334"/>
        <v>0</v>
      </c>
      <c r="AF1196" s="103">
        <f t="shared" si="335"/>
        <v>0</v>
      </c>
      <c r="AG1196" s="103">
        <f t="shared" si="336"/>
        <v>0</v>
      </c>
      <c r="AH1196" s="103">
        <f t="shared" si="337"/>
        <v>0</v>
      </c>
      <c r="AI1196" s="103">
        <f t="shared" si="338"/>
        <v>0</v>
      </c>
      <c r="AJ1196" s="103">
        <f t="shared" si="339"/>
        <v>0</v>
      </c>
    </row>
    <row r="1197" spans="4:36">
      <c r="D1197" s="16" t="s">
        <v>864</v>
      </c>
      <c r="E1197" s="16">
        <v>2183.5999</v>
      </c>
      <c r="F1197" s="16">
        <v>1553.8584</v>
      </c>
      <c r="G1197" s="16">
        <v>1482.2831</v>
      </c>
      <c r="H1197" s="16">
        <v>71.5753</v>
      </c>
      <c r="I1197" s="16">
        <v>0</v>
      </c>
      <c r="J1197" s="16">
        <v>93.0446</v>
      </c>
      <c r="K1197" s="16">
        <v>58.6843</v>
      </c>
      <c r="L1197" s="16">
        <v>0</v>
      </c>
      <c r="M1197" s="16">
        <v>34.3603</v>
      </c>
      <c r="N1197" s="16">
        <v>398.6435</v>
      </c>
      <c r="O1197" s="16">
        <v>398.6435</v>
      </c>
      <c r="P1197" s="16">
        <v>0</v>
      </c>
      <c r="Q1197" s="16">
        <v>4.1575</v>
      </c>
      <c r="R1197" s="16">
        <v>65.5018</v>
      </c>
      <c r="S1197" s="16">
        <v>16.5761</v>
      </c>
      <c r="T1197" s="16">
        <v>0</v>
      </c>
      <c r="U1197" s="16">
        <v>48.9257</v>
      </c>
      <c r="V1197" s="16">
        <v>68.3941</v>
      </c>
      <c r="W1197" s="16">
        <v>68.3941</v>
      </c>
      <c r="X1197" s="16">
        <v>0</v>
      </c>
      <c r="Y1197" s="16">
        <v>0</v>
      </c>
      <c r="Z1197" s="16">
        <v>0</v>
      </c>
      <c r="AE1197" s="103">
        <f t="shared" ref="AE1197:AE1260" si="352">E1197-F1197-I1197-J1197-N1197-R1197-V1197-Z1197-Q1197</f>
        <v>1.27009514017118e-13</v>
      </c>
      <c r="AF1197" s="103">
        <f t="shared" ref="AF1197:AF1260" si="353">F1197-G1197-H1197</f>
        <v>0</v>
      </c>
      <c r="AG1197" s="103">
        <f t="shared" ref="AG1197:AG1260" si="354">J1197-K1197-L1197-M1197</f>
        <v>0</v>
      </c>
      <c r="AH1197" s="103">
        <f t="shared" ref="AH1197:AH1260" si="355">N1197-O1197-P1197</f>
        <v>0</v>
      </c>
      <c r="AI1197" s="103">
        <f t="shared" ref="AI1197:AI1260" si="356">R1197-S1197-T1197-U1197</f>
        <v>0</v>
      </c>
      <c r="AJ1197" s="103">
        <f t="shared" ref="AJ1197:AJ1260" si="357">V1197-W1197-X1197-Y1197</f>
        <v>0</v>
      </c>
    </row>
    <row r="1198" spans="3:58">
      <c r="C1198" s="16" t="s">
        <v>867</v>
      </c>
      <c r="D1198" s="16" t="s">
        <v>88</v>
      </c>
      <c r="E1198" s="16">
        <v>954.404200000001</v>
      </c>
      <c r="F1198" s="16">
        <v>909.879200000001</v>
      </c>
      <c r="G1198" s="16">
        <v>907.434600000001</v>
      </c>
      <c r="H1198" s="16">
        <v>2.4446</v>
      </c>
      <c r="I1198" s="16">
        <v>0</v>
      </c>
      <c r="J1198" s="16">
        <v>0.8459</v>
      </c>
      <c r="K1198" s="16">
        <v>0.8459</v>
      </c>
      <c r="L1198" s="16">
        <v>0</v>
      </c>
      <c r="M1198" s="16">
        <v>0</v>
      </c>
      <c r="N1198" s="16">
        <v>39.2621</v>
      </c>
      <c r="O1198" s="16">
        <v>39.2621</v>
      </c>
      <c r="P1198" s="16">
        <v>0</v>
      </c>
      <c r="Q1198" s="16">
        <v>0</v>
      </c>
      <c r="R1198" s="16">
        <v>4.417</v>
      </c>
      <c r="S1198" s="16">
        <v>3.809</v>
      </c>
      <c r="T1198" s="16">
        <v>0</v>
      </c>
      <c r="U1198" s="16">
        <v>0.608</v>
      </c>
      <c r="V1198" s="16">
        <v>0</v>
      </c>
      <c r="W1198" s="16">
        <v>0</v>
      </c>
      <c r="X1198" s="16">
        <v>0</v>
      </c>
      <c r="Y1198" s="16">
        <v>0</v>
      </c>
      <c r="Z1198" s="16">
        <v>0</v>
      </c>
      <c r="AE1198" s="103">
        <f t="shared" si="352"/>
        <v>-1.95399252334028e-14</v>
      </c>
      <c r="AF1198" s="103">
        <f t="shared" si="353"/>
        <v>3.68594044175552e-14</v>
      </c>
      <c r="AG1198" s="103">
        <f t="shared" si="354"/>
        <v>0</v>
      </c>
      <c r="AH1198" s="103">
        <f t="shared" si="355"/>
        <v>0</v>
      </c>
      <c r="AI1198" s="103">
        <f t="shared" si="356"/>
        <v>0</v>
      </c>
      <c r="AJ1198" s="103">
        <f t="shared" si="357"/>
        <v>0</v>
      </c>
      <c r="AK1198" s="16">
        <f t="shared" ref="AK1198:BF1198" si="358">E1198-SUM(E1199:E1203)</f>
        <v>0</v>
      </c>
      <c r="AL1198" s="16">
        <f t="shared" si="358"/>
        <v>0</v>
      </c>
      <c r="AM1198" s="16">
        <f t="shared" si="358"/>
        <v>0</v>
      </c>
      <c r="AN1198" s="16">
        <f t="shared" si="358"/>
        <v>0</v>
      </c>
      <c r="AO1198" s="16">
        <f t="shared" si="358"/>
        <v>0</v>
      </c>
      <c r="AP1198" s="16">
        <f t="shared" si="358"/>
        <v>0</v>
      </c>
      <c r="AQ1198" s="16">
        <f t="shared" si="358"/>
        <v>0</v>
      </c>
      <c r="AR1198" s="16">
        <f t="shared" si="358"/>
        <v>0</v>
      </c>
      <c r="AS1198" s="16">
        <f t="shared" si="358"/>
        <v>0</v>
      </c>
      <c r="AT1198" s="16">
        <f t="shared" si="358"/>
        <v>0</v>
      </c>
      <c r="AU1198" s="16">
        <f t="shared" si="358"/>
        <v>0</v>
      </c>
      <c r="AV1198" s="16">
        <f t="shared" si="358"/>
        <v>0</v>
      </c>
      <c r="AW1198" s="16">
        <f t="shared" si="358"/>
        <v>0</v>
      </c>
      <c r="AX1198" s="16">
        <f t="shared" si="358"/>
        <v>0</v>
      </c>
      <c r="AY1198" s="16">
        <f t="shared" si="358"/>
        <v>0</v>
      </c>
      <c r="AZ1198" s="16">
        <f t="shared" si="358"/>
        <v>0</v>
      </c>
      <c r="BA1198" s="16">
        <f t="shared" si="358"/>
        <v>0</v>
      </c>
      <c r="BB1198" s="16">
        <f t="shared" si="358"/>
        <v>0</v>
      </c>
      <c r="BC1198" s="16">
        <f t="shared" si="358"/>
        <v>0</v>
      </c>
      <c r="BD1198" s="16">
        <f t="shared" si="358"/>
        <v>0</v>
      </c>
      <c r="BE1198" s="16">
        <f t="shared" si="358"/>
        <v>0</v>
      </c>
      <c r="BF1198" s="16">
        <f t="shared" si="358"/>
        <v>0</v>
      </c>
    </row>
    <row r="1199" spans="4:36">
      <c r="D1199" s="16" t="s">
        <v>860</v>
      </c>
      <c r="E1199" s="16">
        <v>0</v>
      </c>
      <c r="F1199" s="16">
        <v>0</v>
      </c>
      <c r="G1199" s="16">
        <v>0</v>
      </c>
      <c r="H1199" s="16">
        <v>0</v>
      </c>
      <c r="I1199" s="16">
        <v>0</v>
      </c>
      <c r="J1199" s="16">
        <v>0</v>
      </c>
      <c r="K1199" s="16">
        <v>0</v>
      </c>
      <c r="L1199" s="16">
        <v>0</v>
      </c>
      <c r="M1199" s="16">
        <v>0</v>
      </c>
      <c r="N1199" s="16">
        <v>0</v>
      </c>
      <c r="O1199" s="16">
        <v>0</v>
      </c>
      <c r="P1199" s="16">
        <v>0</v>
      </c>
      <c r="Q1199" s="16">
        <v>0</v>
      </c>
      <c r="R1199" s="16">
        <v>0</v>
      </c>
      <c r="S1199" s="16">
        <v>0</v>
      </c>
      <c r="T1199" s="16">
        <v>0</v>
      </c>
      <c r="U1199" s="16">
        <v>0</v>
      </c>
      <c r="V1199" s="16">
        <v>0</v>
      </c>
      <c r="W1199" s="16">
        <v>0</v>
      </c>
      <c r="X1199" s="16">
        <v>0</v>
      </c>
      <c r="Y1199" s="16">
        <v>0</v>
      </c>
      <c r="Z1199" s="16">
        <v>0</v>
      </c>
      <c r="AE1199" s="103">
        <f t="shared" si="352"/>
        <v>0</v>
      </c>
      <c r="AF1199" s="103">
        <f t="shared" si="353"/>
        <v>0</v>
      </c>
      <c r="AG1199" s="103">
        <f t="shared" si="354"/>
        <v>0</v>
      </c>
      <c r="AH1199" s="103">
        <f t="shared" si="355"/>
        <v>0</v>
      </c>
      <c r="AI1199" s="103">
        <f t="shared" si="356"/>
        <v>0</v>
      </c>
      <c r="AJ1199" s="103">
        <f t="shared" si="357"/>
        <v>0</v>
      </c>
    </row>
    <row r="1200" spans="4:36">
      <c r="D1200" s="16" t="s">
        <v>861</v>
      </c>
      <c r="E1200" s="16">
        <v>0</v>
      </c>
      <c r="F1200" s="16">
        <v>0</v>
      </c>
      <c r="G1200" s="16">
        <v>0</v>
      </c>
      <c r="H1200" s="16">
        <v>0</v>
      </c>
      <c r="I1200" s="16">
        <v>0</v>
      </c>
      <c r="J1200" s="16">
        <v>0</v>
      </c>
      <c r="K1200" s="16">
        <v>0</v>
      </c>
      <c r="L1200" s="16">
        <v>0</v>
      </c>
      <c r="M1200" s="16">
        <v>0</v>
      </c>
      <c r="N1200" s="16">
        <v>0</v>
      </c>
      <c r="O1200" s="16">
        <v>0</v>
      </c>
      <c r="P1200" s="16">
        <v>0</v>
      </c>
      <c r="Q1200" s="16">
        <v>0</v>
      </c>
      <c r="R1200" s="16">
        <v>0</v>
      </c>
      <c r="S1200" s="16">
        <v>0</v>
      </c>
      <c r="T1200" s="16">
        <v>0</v>
      </c>
      <c r="U1200" s="16">
        <v>0</v>
      </c>
      <c r="V1200" s="16">
        <v>0</v>
      </c>
      <c r="W1200" s="16">
        <v>0</v>
      </c>
      <c r="X1200" s="16">
        <v>0</v>
      </c>
      <c r="Y1200" s="16">
        <v>0</v>
      </c>
      <c r="Z1200" s="16">
        <v>0</v>
      </c>
      <c r="AE1200" s="103">
        <f t="shared" si="352"/>
        <v>0</v>
      </c>
      <c r="AF1200" s="103">
        <f t="shared" si="353"/>
        <v>0</v>
      </c>
      <c r="AG1200" s="103">
        <f t="shared" si="354"/>
        <v>0</v>
      </c>
      <c r="AH1200" s="103">
        <f t="shared" si="355"/>
        <v>0</v>
      </c>
      <c r="AI1200" s="103">
        <f t="shared" si="356"/>
        <v>0</v>
      </c>
      <c r="AJ1200" s="103">
        <f t="shared" si="357"/>
        <v>0</v>
      </c>
    </row>
    <row r="1201" spans="4:36">
      <c r="D1201" s="16" t="s">
        <v>862</v>
      </c>
      <c r="E1201" s="16">
        <v>0</v>
      </c>
      <c r="F1201" s="16">
        <v>0</v>
      </c>
      <c r="G1201" s="16">
        <v>0</v>
      </c>
      <c r="H1201" s="16">
        <v>0</v>
      </c>
      <c r="I1201" s="16">
        <v>0</v>
      </c>
      <c r="J1201" s="16">
        <v>0</v>
      </c>
      <c r="K1201" s="16">
        <v>0</v>
      </c>
      <c r="L1201" s="16">
        <v>0</v>
      </c>
      <c r="M1201" s="16">
        <v>0</v>
      </c>
      <c r="N1201" s="16">
        <v>0</v>
      </c>
      <c r="O1201" s="16">
        <v>0</v>
      </c>
      <c r="P1201" s="16">
        <v>0</v>
      </c>
      <c r="Q1201" s="16">
        <v>0</v>
      </c>
      <c r="R1201" s="16">
        <v>0</v>
      </c>
      <c r="S1201" s="16">
        <v>0</v>
      </c>
      <c r="T1201" s="16">
        <v>0</v>
      </c>
      <c r="U1201" s="16">
        <v>0</v>
      </c>
      <c r="V1201" s="16">
        <v>0</v>
      </c>
      <c r="W1201" s="16">
        <v>0</v>
      </c>
      <c r="X1201" s="16">
        <v>0</v>
      </c>
      <c r="Y1201" s="16">
        <v>0</v>
      </c>
      <c r="Z1201" s="16">
        <v>0</v>
      </c>
      <c r="AE1201" s="103">
        <f t="shared" si="352"/>
        <v>0</v>
      </c>
      <c r="AF1201" s="103">
        <f t="shared" si="353"/>
        <v>0</v>
      </c>
      <c r="AG1201" s="103">
        <f t="shared" si="354"/>
        <v>0</v>
      </c>
      <c r="AH1201" s="103">
        <f t="shared" si="355"/>
        <v>0</v>
      </c>
      <c r="AI1201" s="103">
        <f t="shared" si="356"/>
        <v>0</v>
      </c>
      <c r="AJ1201" s="103">
        <f t="shared" si="357"/>
        <v>0</v>
      </c>
    </row>
    <row r="1202" spans="4:36">
      <c r="D1202" s="16" t="s">
        <v>863</v>
      </c>
      <c r="E1202" s="16">
        <v>0</v>
      </c>
      <c r="F1202" s="16">
        <v>0</v>
      </c>
      <c r="G1202" s="16">
        <v>0</v>
      </c>
      <c r="H1202" s="16">
        <v>0</v>
      </c>
      <c r="I1202" s="16">
        <v>0</v>
      </c>
      <c r="J1202" s="16">
        <v>0</v>
      </c>
      <c r="K1202" s="16">
        <v>0</v>
      </c>
      <c r="L1202" s="16">
        <v>0</v>
      </c>
      <c r="M1202" s="16">
        <v>0</v>
      </c>
      <c r="N1202" s="16">
        <v>0</v>
      </c>
      <c r="O1202" s="16">
        <v>0</v>
      </c>
      <c r="P1202" s="16">
        <v>0</v>
      </c>
      <c r="Q1202" s="16">
        <v>0</v>
      </c>
      <c r="R1202" s="16">
        <v>0</v>
      </c>
      <c r="S1202" s="16">
        <v>0</v>
      </c>
      <c r="T1202" s="16">
        <v>0</v>
      </c>
      <c r="U1202" s="16">
        <v>0</v>
      </c>
      <c r="V1202" s="16">
        <v>0</v>
      </c>
      <c r="W1202" s="16">
        <v>0</v>
      </c>
      <c r="X1202" s="16">
        <v>0</v>
      </c>
      <c r="Y1202" s="16">
        <v>0</v>
      </c>
      <c r="Z1202" s="16">
        <v>0</v>
      </c>
      <c r="AE1202" s="103">
        <f t="shared" si="352"/>
        <v>0</v>
      </c>
      <c r="AF1202" s="103">
        <f t="shared" si="353"/>
        <v>0</v>
      </c>
      <c r="AG1202" s="103">
        <f t="shared" si="354"/>
        <v>0</v>
      </c>
      <c r="AH1202" s="103">
        <f t="shared" si="355"/>
        <v>0</v>
      </c>
      <c r="AI1202" s="103">
        <f t="shared" si="356"/>
        <v>0</v>
      </c>
      <c r="AJ1202" s="103">
        <f t="shared" si="357"/>
        <v>0</v>
      </c>
    </row>
    <row r="1203" spans="4:36">
      <c r="D1203" s="16" t="s">
        <v>864</v>
      </c>
      <c r="E1203" s="16">
        <v>954.404200000001</v>
      </c>
      <c r="F1203" s="16">
        <v>909.879200000001</v>
      </c>
      <c r="G1203" s="16">
        <v>907.434600000001</v>
      </c>
      <c r="H1203" s="16">
        <v>2.4446</v>
      </c>
      <c r="I1203" s="16">
        <v>0</v>
      </c>
      <c r="J1203" s="16">
        <v>0.8459</v>
      </c>
      <c r="K1203" s="16">
        <v>0.8459</v>
      </c>
      <c r="L1203" s="16">
        <v>0</v>
      </c>
      <c r="M1203" s="16">
        <v>0</v>
      </c>
      <c r="N1203" s="16">
        <v>39.2621</v>
      </c>
      <c r="O1203" s="16">
        <v>39.2621</v>
      </c>
      <c r="P1203" s="16">
        <v>0</v>
      </c>
      <c r="Q1203" s="16">
        <v>0</v>
      </c>
      <c r="R1203" s="16">
        <v>4.417</v>
      </c>
      <c r="S1203" s="16">
        <v>3.809</v>
      </c>
      <c r="T1203" s="16">
        <v>0</v>
      </c>
      <c r="U1203" s="16">
        <v>0.608</v>
      </c>
      <c r="V1203" s="16">
        <v>0</v>
      </c>
      <c r="W1203" s="16">
        <v>0</v>
      </c>
      <c r="X1203" s="16">
        <v>0</v>
      </c>
      <c r="Y1203" s="16">
        <v>0</v>
      </c>
      <c r="Z1203" s="16">
        <v>0</v>
      </c>
      <c r="AE1203" s="103">
        <f t="shared" si="352"/>
        <v>-1.95399252334028e-14</v>
      </c>
      <c r="AF1203" s="103">
        <f t="shared" si="353"/>
        <v>3.68594044175552e-14</v>
      </c>
      <c r="AG1203" s="103">
        <f t="shared" si="354"/>
        <v>0</v>
      </c>
      <c r="AH1203" s="103">
        <f t="shared" si="355"/>
        <v>0</v>
      </c>
      <c r="AI1203" s="103">
        <f t="shared" si="356"/>
        <v>0</v>
      </c>
      <c r="AJ1203" s="103">
        <f t="shared" si="357"/>
        <v>0</v>
      </c>
    </row>
    <row r="1204" spans="3:58">
      <c r="C1204" s="16" t="s">
        <v>368</v>
      </c>
      <c r="D1204" s="16" t="s">
        <v>88</v>
      </c>
      <c r="E1204" s="16">
        <v>0</v>
      </c>
      <c r="F1204" s="16">
        <v>0</v>
      </c>
      <c r="G1204" s="16">
        <v>0</v>
      </c>
      <c r="H1204" s="16">
        <v>0</v>
      </c>
      <c r="I1204" s="16">
        <v>0</v>
      </c>
      <c r="J1204" s="16">
        <v>0</v>
      </c>
      <c r="K1204" s="16">
        <v>0</v>
      </c>
      <c r="L1204" s="16">
        <v>0</v>
      </c>
      <c r="M1204" s="16">
        <v>0</v>
      </c>
      <c r="N1204" s="16">
        <v>0</v>
      </c>
      <c r="O1204" s="16">
        <v>0</v>
      </c>
      <c r="P1204" s="16">
        <v>0</v>
      </c>
      <c r="Q1204" s="16">
        <v>0</v>
      </c>
      <c r="R1204" s="16">
        <v>0</v>
      </c>
      <c r="S1204" s="16">
        <v>0</v>
      </c>
      <c r="T1204" s="16">
        <v>0</v>
      </c>
      <c r="U1204" s="16">
        <v>0</v>
      </c>
      <c r="V1204" s="16">
        <v>0</v>
      </c>
      <c r="W1204" s="16">
        <v>0</v>
      </c>
      <c r="X1204" s="16">
        <v>0</v>
      </c>
      <c r="Y1204" s="16">
        <v>0</v>
      </c>
      <c r="Z1204" s="16">
        <v>0</v>
      </c>
      <c r="AE1204" s="103">
        <f t="shared" si="352"/>
        <v>0</v>
      </c>
      <c r="AF1204" s="103">
        <f t="shared" si="353"/>
        <v>0</v>
      </c>
      <c r="AG1204" s="103">
        <f t="shared" si="354"/>
        <v>0</v>
      </c>
      <c r="AH1204" s="103">
        <f t="shared" si="355"/>
        <v>0</v>
      </c>
      <c r="AI1204" s="103">
        <f t="shared" si="356"/>
        <v>0</v>
      </c>
      <c r="AJ1204" s="103">
        <f t="shared" si="357"/>
        <v>0</v>
      </c>
      <c r="AK1204" s="16">
        <f t="shared" ref="AK1204:BF1204" si="359">E1204-SUM(E1205:E1209)</f>
        <v>0</v>
      </c>
      <c r="AL1204" s="16">
        <f t="shared" si="359"/>
        <v>0</v>
      </c>
      <c r="AM1204" s="16">
        <f t="shared" si="359"/>
        <v>0</v>
      </c>
      <c r="AN1204" s="16">
        <f t="shared" si="359"/>
        <v>0</v>
      </c>
      <c r="AO1204" s="16">
        <f t="shared" si="359"/>
        <v>0</v>
      </c>
      <c r="AP1204" s="16">
        <f t="shared" si="359"/>
        <v>0</v>
      </c>
      <c r="AQ1204" s="16">
        <f t="shared" si="359"/>
        <v>0</v>
      </c>
      <c r="AR1204" s="16">
        <f t="shared" si="359"/>
        <v>0</v>
      </c>
      <c r="AS1204" s="16">
        <f t="shared" si="359"/>
        <v>0</v>
      </c>
      <c r="AT1204" s="16">
        <f t="shared" si="359"/>
        <v>0</v>
      </c>
      <c r="AU1204" s="16">
        <f t="shared" si="359"/>
        <v>0</v>
      </c>
      <c r="AV1204" s="16">
        <f t="shared" si="359"/>
        <v>0</v>
      </c>
      <c r="AW1204" s="16">
        <f t="shared" si="359"/>
        <v>0</v>
      </c>
      <c r="AX1204" s="16">
        <f t="shared" si="359"/>
        <v>0</v>
      </c>
      <c r="AY1204" s="16">
        <f t="shared" si="359"/>
        <v>0</v>
      </c>
      <c r="AZ1204" s="16">
        <f t="shared" si="359"/>
        <v>0</v>
      </c>
      <c r="BA1204" s="16">
        <f t="shared" si="359"/>
        <v>0</v>
      </c>
      <c r="BB1204" s="16">
        <f t="shared" si="359"/>
        <v>0</v>
      </c>
      <c r="BC1204" s="16">
        <f t="shared" si="359"/>
        <v>0</v>
      </c>
      <c r="BD1204" s="16">
        <f t="shared" si="359"/>
        <v>0</v>
      </c>
      <c r="BE1204" s="16">
        <f t="shared" si="359"/>
        <v>0</v>
      </c>
      <c r="BF1204" s="16">
        <f t="shared" si="359"/>
        <v>0</v>
      </c>
    </row>
    <row r="1205" spans="4:36">
      <c r="D1205" s="16" t="s">
        <v>860</v>
      </c>
      <c r="E1205" s="16">
        <v>0</v>
      </c>
      <c r="F1205" s="16">
        <v>0</v>
      </c>
      <c r="G1205" s="16">
        <v>0</v>
      </c>
      <c r="H1205" s="16">
        <v>0</v>
      </c>
      <c r="I1205" s="16">
        <v>0</v>
      </c>
      <c r="J1205" s="16">
        <v>0</v>
      </c>
      <c r="K1205" s="16">
        <v>0</v>
      </c>
      <c r="L1205" s="16">
        <v>0</v>
      </c>
      <c r="M1205" s="16">
        <v>0</v>
      </c>
      <c r="N1205" s="16">
        <v>0</v>
      </c>
      <c r="O1205" s="16">
        <v>0</v>
      </c>
      <c r="P1205" s="16">
        <v>0</v>
      </c>
      <c r="Q1205" s="16">
        <v>0</v>
      </c>
      <c r="R1205" s="16">
        <v>0</v>
      </c>
      <c r="S1205" s="16">
        <v>0</v>
      </c>
      <c r="T1205" s="16">
        <v>0</v>
      </c>
      <c r="U1205" s="16">
        <v>0</v>
      </c>
      <c r="V1205" s="16">
        <v>0</v>
      </c>
      <c r="W1205" s="16">
        <v>0</v>
      </c>
      <c r="X1205" s="16">
        <v>0</v>
      </c>
      <c r="Y1205" s="16">
        <v>0</v>
      </c>
      <c r="Z1205" s="16">
        <v>0</v>
      </c>
      <c r="AE1205" s="103">
        <f t="shared" si="352"/>
        <v>0</v>
      </c>
      <c r="AF1205" s="103">
        <f t="shared" si="353"/>
        <v>0</v>
      </c>
      <c r="AG1205" s="103">
        <f t="shared" si="354"/>
        <v>0</v>
      </c>
      <c r="AH1205" s="103">
        <f t="shared" si="355"/>
        <v>0</v>
      </c>
      <c r="AI1205" s="103">
        <f t="shared" si="356"/>
        <v>0</v>
      </c>
      <c r="AJ1205" s="103">
        <f t="shared" si="357"/>
        <v>0</v>
      </c>
    </row>
    <row r="1206" spans="4:36">
      <c r="D1206" s="16" t="s">
        <v>861</v>
      </c>
      <c r="E1206" s="16">
        <v>0</v>
      </c>
      <c r="F1206" s="16">
        <v>0</v>
      </c>
      <c r="G1206" s="16">
        <v>0</v>
      </c>
      <c r="H1206" s="16">
        <v>0</v>
      </c>
      <c r="I1206" s="16">
        <v>0</v>
      </c>
      <c r="J1206" s="16">
        <v>0</v>
      </c>
      <c r="K1206" s="16">
        <v>0</v>
      </c>
      <c r="L1206" s="16">
        <v>0</v>
      </c>
      <c r="M1206" s="16">
        <v>0</v>
      </c>
      <c r="N1206" s="16">
        <v>0</v>
      </c>
      <c r="O1206" s="16">
        <v>0</v>
      </c>
      <c r="P1206" s="16">
        <v>0</v>
      </c>
      <c r="Q1206" s="16">
        <v>0</v>
      </c>
      <c r="R1206" s="16">
        <v>0</v>
      </c>
      <c r="S1206" s="16">
        <v>0</v>
      </c>
      <c r="T1206" s="16">
        <v>0</v>
      </c>
      <c r="U1206" s="16">
        <v>0</v>
      </c>
      <c r="V1206" s="16">
        <v>0</v>
      </c>
      <c r="W1206" s="16">
        <v>0</v>
      </c>
      <c r="X1206" s="16">
        <v>0</v>
      </c>
      <c r="Y1206" s="16">
        <v>0</v>
      </c>
      <c r="Z1206" s="16">
        <v>0</v>
      </c>
      <c r="AE1206" s="103">
        <f t="shared" si="352"/>
        <v>0</v>
      </c>
      <c r="AF1206" s="103">
        <f t="shared" si="353"/>
        <v>0</v>
      </c>
      <c r="AG1206" s="103">
        <f t="shared" si="354"/>
        <v>0</v>
      </c>
      <c r="AH1206" s="103">
        <f t="shared" si="355"/>
        <v>0</v>
      </c>
      <c r="AI1206" s="103">
        <f t="shared" si="356"/>
        <v>0</v>
      </c>
      <c r="AJ1206" s="103">
        <f t="shared" si="357"/>
        <v>0</v>
      </c>
    </row>
    <row r="1207" spans="4:36">
      <c r="D1207" s="16" t="s">
        <v>862</v>
      </c>
      <c r="E1207" s="16">
        <v>0</v>
      </c>
      <c r="F1207" s="16">
        <v>0</v>
      </c>
      <c r="G1207" s="16">
        <v>0</v>
      </c>
      <c r="H1207" s="16">
        <v>0</v>
      </c>
      <c r="I1207" s="16">
        <v>0</v>
      </c>
      <c r="J1207" s="16">
        <v>0</v>
      </c>
      <c r="K1207" s="16">
        <v>0</v>
      </c>
      <c r="L1207" s="16">
        <v>0</v>
      </c>
      <c r="M1207" s="16">
        <v>0</v>
      </c>
      <c r="N1207" s="16">
        <v>0</v>
      </c>
      <c r="O1207" s="16">
        <v>0</v>
      </c>
      <c r="P1207" s="16">
        <v>0</v>
      </c>
      <c r="Q1207" s="16">
        <v>0</v>
      </c>
      <c r="R1207" s="16">
        <v>0</v>
      </c>
      <c r="S1207" s="16">
        <v>0</v>
      </c>
      <c r="T1207" s="16">
        <v>0</v>
      </c>
      <c r="U1207" s="16">
        <v>0</v>
      </c>
      <c r="V1207" s="16">
        <v>0</v>
      </c>
      <c r="W1207" s="16">
        <v>0</v>
      </c>
      <c r="X1207" s="16">
        <v>0</v>
      </c>
      <c r="Y1207" s="16">
        <v>0</v>
      </c>
      <c r="Z1207" s="16">
        <v>0</v>
      </c>
      <c r="AE1207" s="103">
        <f t="shared" si="352"/>
        <v>0</v>
      </c>
      <c r="AF1207" s="103">
        <f t="shared" si="353"/>
        <v>0</v>
      </c>
      <c r="AG1207" s="103">
        <f t="shared" si="354"/>
        <v>0</v>
      </c>
      <c r="AH1207" s="103">
        <f t="shared" si="355"/>
        <v>0</v>
      </c>
      <c r="AI1207" s="103">
        <f t="shared" si="356"/>
        <v>0</v>
      </c>
      <c r="AJ1207" s="103">
        <f t="shared" si="357"/>
        <v>0</v>
      </c>
    </row>
    <row r="1208" spans="4:36">
      <c r="D1208" s="16" t="s">
        <v>863</v>
      </c>
      <c r="E1208" s="16">
        <v>0</v>
      </c>
      <c r="F1208" s="16">
        <v>0</v>
      </c>
      <c r="G1208" s="16">
        <v>0</v>
      </c>
      <c r="H1208" s="16">
        <v>0</v>
      </c>
      <c r="I1208" s="16">
        <v>0</v>
      </c>
      <c r="J1208" s="16">
        <v>0</v>
      </c>
      <c r="K1208" s="16">
        <v>0</v>
      </c>
      <c r="L1208" s="16">
        <v>0</v>
      </c>
      <c r="M1208" s="16">
        <v>0</v>
      </c>
      <c r="N1208" s="16">
        <v>0</v>
      </c>
      <c r="O1208" s="16">
        <v>0</v>
      </c>
      <c r="P1208" s="16">
        <v>0</v>
      </c>
      <c r="Q1208" s="16">
        <v>0</v>
      </c>
      <c r="R1208" s="16">
        <v>0</v>
      </c>
      <c r="S1208" s="16">
        <v>0</v>
      </c>
      <c r="T1208" s="16">
        <v>0</v>
      </c>
      <c r="U1208" s="16">
        <v>0</v>
      </c>
      <c r="V1208" s="16">
        <v>0</v>
      </c>
      <c r="W1208" s="16">
        <v>0</v>
      </c>
      <c r="X1208" s="16">
        <v>0</v>
      </c>
      <c r="Y1208" s="16">
        <v>0</v>
      </c>
      <c r="Z1208" s="16">
        <v>0</v>
      </c>
      <c r="AE1208" s="103">
        <f t="shared" si="352"/>
        <v>0</v>
      </c>
      <c r="AF1208" s="103">
        <f t="shared" si="353"/>
        <v>0</v>
      </c>
      <c r="AG1208" s="103">
        <f t="shared" si="354"/>
        <v>0</v>
      </c>
      <c r="AH1208" s="103">
        <f t="shared" si="355"/>
        <v>0</v>
      </c>
      <c r="AI1208" s="103">
        <f t="shared" si="356"/>
        <v>0</v>
      </c>
      <c r="AJ1208" s="103">
        <f t="shared" si="357"/>
        <v>0</v>
      </c>
    </row>
    <row r="1209" spans="4:36">
      <c r="D1209" s="16" t="s">
        <v>864</v>
      </c>
      <c r="E1209" s="16">
        <v>0</v>
      </c>
      <c r="F1209" s="16">
        <v>0</v>
      </c>
      <c r="G1209" s="16">
        <v>0</v>
      </c>
      <c r="H1209" s="16">
        <v>0</v>
      </c>
      <c r="I1209" s="16">
        <v>0</v>
      </c>
      <c r="J1209" s="16">
        <v>0</v>
      </c>
      <c r="K1209" s="16">
        <v>0</v>
      </c>
      <c r="L1209" s="16">
        <v>0</v>
      </c>
      <c r="M1209" s="16">
        <v>0</v>
      </c>
      <c r="N1209" s="16">
        <v>0</v>
      </c>
      <c r="O1209" s="16">
        <v>0</v>
      </c>
      <c r="P1209" s="16">
        <v>0</v>
      </c>
      <c r="Q1209" s="16">
        <v>0</v>
      </c>
      <c r="R1209" s="16">
        <v>0</v>
      </c>
      <c r="S1209" s="16">
        <v>0</v>
      </c>
      <c r="T1209" s="16">
        <v>0</v>
      </c>
      <c r="U1209" s="16">
        <v>0</v>
      </c>
      <c r="V1209" s="16">
        <v>0</v>
      </c>
      <c r="W1209" s="16">
        <v>0</v>
      </c>
      <c r="X1209" s="16">
        <v>0</v>
      </c>
      <c r="Y1209" s="16">
        <v>0</v>
      </c>
      <c r="Z1209" s="16">
        <v>0</v>
      </c>
      <c r="AE1209" s="103">
        <f t="shared" si="352"/>
        <v>0</v>
      </c>
      <c r="AF1209" s="103">
        <f t="shared" si="353"/>
        <v>0</v>
      </c>
      <c r="AG1209" s="103">
        <f t="shared" si="354"/>
        <v>0</v>
      </c>
      <c r="AH1209" s="103">
        <f t="shared" si="355"/>
        <v>0</v>
      </c>
      <c r="AI1209" s="103">
        <f t="shared" si="356"/>
        <v>0</v>
      </c>
      <c r="AJ1209" s="103">
        <f t="shared" si="357"/>
        <v>0</v>
      </c>
    </row>
    <row r="1210" spans="1:80">
      <c r="A1210" s="16" t="s">
        <v>901</v>
      </c>
      <c r="B1210" s="16">
        <v>99378.0804</v>
      </c>
      <c r="C1210" s="16" t="s">
        <v>88</v>
      </c>
      <c r="D1210" s="16" t="s">
        <v>88</v>
      </c>
      <c r="E1210" s="16">
        <v>7410.7878</v>
      </c>
      <c r="F1210" s="16">
        <v>5320.854</v>
      </c>
      <c r="G1210" s="16">
        <v>5266.0719</v>
      </c>
      <c r="H1210" s="16">
        <v>54.7821</v>
      </c>
      <c r="I1210" s="16">
        <v>0</v>
      </c>
      <c r="J1210" s="16">
        <v>167.3708</v>
      </c>
      <c r="K1210" s="16">
        <v>0</v>
      </c>
      <c r="L1210" s="16">
        <v>0</v>
      </c>
      <c r="M1210" s="16">
        <v>167.3708</v>
      </c>
      <c r="N1210" s="16">
        <v>649.4839</v>
      </c>
      <c r="O1210" s="16">
        <v>649.4839</v>
      </c>
      <c r="P1210" s="16">
        <v>0</v>
      </c>
      <c r="Q1210" s="16">
        <v>47.3813</v>
      </c>
      <c r="R1210" s="16">
        <v>196.4498</v>
      </c>
      <c r="S1210" s="16">
        <v>35.7888</v>
      </c>
      <c r="T1210" s="16">
        <v>0</v>
      </c>
      <c r="U1210" s="16">
        <v>160.661</v>
      </c>
      <c r="V1210" s="16">
        <v>968.0583</v>
      </c>
      <c r="W1210" s="16">
        <v>30.3366</v>
      </c>
      <c r="X1210" s="16">
        <v>0</v>
      </c>
      <c r="Y1210" s="16">
        <v>937.7217</v>
      </c>
      <c r="Z1210" s="16">
        <v>61.1897</v>
      </c>
      <c r="AB1210" s="101">
        <f>(F1210+K1210+L1210)/B1210</f>
        <v>0.053541525239604</v>
      </c>
      <c r="AE1210" s="103">
        <f t="shared" si="352"/>
        <v>-2.06057393370429e-13</v>
      </c>
      <c r="AF1210" s="103">
        <f t="shared" si="353"/>
        <v>3.5527136788005e-13</v>
      </c>
      <c r="AG1210" s="103">
        <f t="shared" si="354"/>
        <v>0</v>
      </c>
      <c r="AH1210" s="103">
        <f t="shared" si="355"/>
        <v>0</v>
      </c>
      <c r="AI1210" s="103">
        <f t="shared" si="356"/>
        <v>0</v>
      </c>
      <c r="AJ1210" s="103">
        <f t="shared" si="357"/>
        <v>0</v>
      </c>
      <c r="AK1210" s="16">
        <f t="shared" ref="AK1210:BF1210" si="360">E1210-SUM(E1211:E1215)</f>
        <v>0</v>
      </c>
      <c r="AL1210" s="16">
        <f t="shared" si="360"/>
        <v>0</v>
      </c>
      <c r="AM1210" s="16">
        <f t="shared" si="360"/>
        <v>0</v>
      </c>
      <c r="AN1210" s="16">
        <f t="shared" si="360"/>
        <v>0</v>
      </c>
      <c r="AO1210" s="16">
        <f t="shared" si="360"/>
        <v>0</v>
      </c>
      <c r="AP1210" s="16">
        <f t="shared" si="360"/>
        <v>0</v>
      </c>
      <c r="AQ1210" s="16">
        <f t="shared" si="360"/>
        <v>0</v>
      </c>
      <c r="AR1210" s="16">
        <f t="shared" si="360"/>
        <v>0</v>
      </c>
      <c r="AS1210" s="16">
        <f t="shared" si="360"/>
        <v>0</v>
      </c>
      <c r="AT1210" s="16">
        <f t="shared" si="360"/>
        <v>0</v>
      </c>
      <c r="AU1210" s="16">
        <f t="shared" si="360"/>
        <v>0</v>
      </c>
      <c r="AV1210" s="16">
        <f t="shared" si="360"/>
        <v>0</v>
      </c>
      <c r="AW1210" s="16">
        <f t="shared" si="360"/>
        <v>0</v>
      </c>
      <c r="AX1210" s="16">
        <f t="shared" si="360"/>
        <v>0</v>
      </c>
      <c r="AY1210" s="16">
        <f t="shared" si="360"/>
        <v>0</v>
      </c>
      <c r="AZ1210" s="16">
        <f t="shared" si="360"/>
        <v>0</v>
      </c>
      <c r="BA1210" s="16">
        <f t="shared" si="360"/>
        <v>0</v>
      </c>
      <c r="BB1210" s="16">
        <f t="shared" si="360"/>
        <v>0</v>
      </c>
      <c r="BC1210" s="16">
        <f t="shared" si="360"/>
        <v>0</v>
      </c>
      <c r="BD1210" s="16">
        <f t="shared" si="360"/>
        <v>0</v>
      </c>
      <c r="BE1210" s="16">
        <f t="shared" si="360"/>
        <v>0</v>
      </c>
      <c r="BF1210" s="16">
        <f t="shared" si="360"/>
        <v>0</v>
      </c>
      <c r="BG1210" s="104">
        <f t="shared" ref="BG1210:CB1210" si="361">E1210-E1216-E1222-E1228-E1234</f>
        <v>0</v>
      </c>
      <c r="BH1210" s="104">
        <f t="shared" si="361"/>
        <v>0</v>
      </c>
      <c r="BI1210" s="104">
        <f t="shared" si="361"/>
        <v>0</v>
      </c>
      <c r="BJ1210" s="104">
        <f t="shared" si="361"/>
        <v>0</v>
      </c>
      <c r="BK1210" s="104">
        <f t="shared" si="361"/>
        <v>0</v>
      </c>
      <c r="BL1210" s="104">
        <f t="shared" si="361"/>
        <v>0</v>
      </c>
      <c r="BM1210" s="104">
        <f t="shared" si="361"/>
        <v>0</v>
      </c>
      <c r="BN1210" s="104">
        <f t="shared" si="361"/>
        <v>0</v>
      </c>
      <c r="BO1210" s="104">
        <f t="shared" si="361"/>
        <v>0</v>
      </c>
      <c r="BP1210" s="104">
        <f t="shared" si="361"/>
        <v>0</v>
      </c>
      <c r="BQ1210" s="104">
        <f t="shared" si="361"/>
        <v>0</v>
      </c>
      <c r="BR1210" s="104">
        <f t="shared" si="361"/>
        <v>0</v>
      </c>
      <c r="BS1210" s="104">
        <f t="shared" si="361"/>
        <v>0</v>
      </c>
      <c r="BT1210" s="104">
        <f t="shared" si="361"/>
        <v>0</v>
      </c>
      <c r="BU1210" s="104">
        <f t="shared" si="361"/>
        <v>0</v>
      </c>
      <c r="BV1210" s="104">
        <f t="shared" si="361"/>
        <v>0</v>
      </c>
      <c r="BW1210" s="104">
        <f t="shared" si="361"/>
        <v>0</v>
      </c>
      <c r="BX1210" s="104">
        <f t="shared" si="361"/>
        <v>0</v>
      </c>
      <c r="BY1210" s="104">
        <f t="shared" si="361"/>
        <v>0</v>
      </c>
      <c r="BZ1210" s="104">
        <f t="shared" si="361"/>
        <v>0</v>
      </c>
      <c r="CA1210" s="104">
        <f t="shared" si="361"/>
        <v>0</v>
      </c>
      <c r="CB1210" s="104">
        <f t="shared" si="361"/>
        <v>0</v>
      </c>
    </row>
    <row r="1211" spans="4:36">
      <c r="D1211" s="16" t="s">
        <v>860</v>
      </c>
      <c r="E1211" s="16">
        <v>1257.1535</v>
      </c>
      <c r="F1211" s="16">
        <v>1218.764</v>
      </c>
      <c r="G1211" s="16">
        <v>1216.2907</v>
      </c>
      <c r="H1211" s="16">
        <v>2.4733</v>
      </c>
      <c r="I1211" s="16">
        <v>0</v>
      </c>
      <c r="J1211" s="16">
        <v>14.136</v>
      </c>
      <c r="K1211" s="16">
        <v>0</v>
      </c>
      <c r="L1211" s="16">
        <v>0</v>
      </c>
      <c r="M1211" s="16">
        <v>14.136</v>
      </c>
      <c r="N1211" s="16">
        <v>24.2535</v>
      </c>
      <c r="O1211" s="16">
        <v>24.2535</v>
      </c>
      <c r="P1211" s="16">
        <v>0</v>
      </c>
      <c r="Q1211" s="16">
        <v>0</v>
      </c>
      <c r="R1211" s="16">
        <v>0</v>
      </c>
      <c r="S1211" s="16">
        <v>0</v>
      </c>
      <c r="T1211" s="16">
        <v>0</v>
      </c>
      <c r="U1211" s="16">
        <v>0</v>
      </c>
      <c r="V1211" s="16">
        <v>0</v>
      </c>
      <c r="W1211" s="16">
        <v>0</v>
      </c>
      <c r="X1211" s="16">
        <v>0</v>
      </c>
      <c r="Y1211" s="16">
        <v>0</v>
      </c>
      <c r="Z1211" s="16">
        <v>0</v>
      </c>
      <c r="AE1211" s="103">
        <f t="shared" si="352"/>
        <v>0</v>
      </c>
      <c r="AF1211" s="103">
        <f t="shared" si="353"/>
        <v>-1.19015908239817e-13</v>
      </c>
      <c r="AG1211" s="103">
        <f t="shared" si="354"/>
        <v>0</v>
      </c>
      <c r="AH1211" s="103">
        <f t="shared" si="355"/>
        <v>0</v>
      </c>
      <c r="AI1211" s="103">
        <f t="shared" si="356"/>
        <v>0</v>
      </c>
      <c r="AJ1211" s="103">
        <f t="shared" si="357"/>
        <v>0</v>
      </c>
    </row>
    <row r="1212" spans="4:36">
      <c r="D1212" s="16" t="s">
        <v>861</v>
      </c>
      <c r="E1212" s="16">
        <v>216.6701</v>
      </c>
      <c r="F1212" s="16">
        <v>208.8318</v>
      </c>
      <c r="G1212" s="16">
        <v>208.8318</v>
      </c>
      <c r="H1212" s="16">
        <v>0</v>
      </c>
      <c r="I1212" s="16">
        <v>0</v>
      </c>
      <c r="J1212" s="16">
        <v>0</v>
      </c>
      <c r="K1212" s="16">
        <v>0</v>
      </c>
      <c r="L1212" s="16">
        <v>0</v>
      </c>
      <c r="M1212" s="16">
        <v>0</v>
      </c>
      <c r="N1212" s="16">
        <v>7.8383</v>
      </c>
      <c r="O1212" s="16">
        <v>7.8383</v>
      </c>
      <c r="P1212" s="16">
        <v>0</v>
      </c>
      <c r="Q1212" s="16">
        <v>0</v>
      </c>
      <c r="R1212" s="16">
        <v>0</v>
      </c>
      <c r="S1212" s="16">
        <v>0</v>
      </c>
      <c r="T1212" s="16">
        <v>0</v>
      </c>
      <c r="U1212" s="16">
        <v>0</v>
      </c>
      <c r="V1212" s="16">
        <v>0</v>
      </c>
      <c r="W1212" s="16">
        <v>0</v>
      </c>
      <c r="X1212" s="16">
        <v>0</v>
      </c>
      <c r="Y1212" s="16">
        <v>0</v>
      </c>
      <c r="Z1212" s="16">
        <v>0</v>
      </c>
      <c r="AE1212" s="103">
        <f t="shared" si="352"/>
        <v>0</v>
      </c>
      <c r="AF1212" s="103">
        <f t="shared" si="353"/>
        <v>0</v>
      </c>
      <c r="AG1212" s="103">
        <f t="shared" si="354"/>
        <v>0</v>
      </c>
      <c r="AH1212" s="103">
        <f t="shared" si="355"/>
        <v>0</v>
      </c>
      <c r="AI1212" s="103">
        <f t="shared" si="356"/>
        <v>0</v>
      </c>
      <c r="AJ1212" s="103">
        <f t="shared" si="357"/>
        <v>0</v>
      </c>
    </row>
    <row r="1213" spans="4:36">
      <c r="D1213" s="16" t="s">
        <v>862</v>
      </c>
      <c r="E1213" s="16">
        <v>0</v>
      </c>
      <c r="F1213" s="16">
        <v>0</v>
      </c>
      <c r="G1213" s="16">
        <v>0</v>
      </c>
      <c r="H1213" s="16">
        <v>0</v>
      </c>
      <c r="I1213" s="16">
        <v>0</v>
      </c>
      <c r="J1213" s="16">
        <v>0</v>
      </c>
      <c r="K1213" s="16">
        <v>0</v>
      </c>
      <c r="L1213" s="16">
        <v>0</v>
      </c>
      <c r="M1213" s="16">
        <v>0</v>
      </c>
      <c r="N1213" s="16">
        <v>0</v>
      </c>
      <c r="O1213" s="16">
        <v>0</v>
      </c>
      <c r="P1213" s="16">
        <v>0</v>
      </c>
      <c r="Q1213" s="16">
        <v>0</v>
      </c>
      <c r="R1213" s="16">
        <v>0</v>
      </c>
      <c r="S1213" s="16">
        <v>0</v>
      </c>
      <c r="T1213" s="16">
        <v>0</v>
      </c>
      <c r="U1213" s="16">
        <v>0</v>
      </c>
      <c r="V1213" s="16">
        <v>0</v>
      </c>
      <c r="W1213" s="16">
        <v>0</v>
      </c>
      <c r="X1213" s="16">
        <v>0</v>
      </c>
      <c r="Y1213" s="16">
        <v>0</v>
      </c>
      <c r="Z1213" s="16">
        <v>0</v>
      </c>
      <c r="AE1213" s="103">
        <f t="shared" si="352"/>
        <v>0</v>
      </c>
      <c r="AF1213" s="103">
        <f t="shared" si="353"/>
        <v>0</v>
      </c>
      <c r="AG1213" s="103">
        <f t="shared" si="354"/>
        <v>0</v>
      </c>
      <c r="AH1213" s="103">
        <f t="shared" si="355"/>
        <v>0</v>
      </c>
      <c r="AI1213" s="103">
        <f t="shared" si="356"/>
        <v>0</v>
      </c>
      <c r="AJ1213" s="103">
        <f t="shared" si="357"/>
        <v>0</v>
      </c>
    </row>
    <row r="1214" spans="4:36">
      <c r="D1214" s="16" t="s">
        <v>863</v>
      </c>
      <c r="E1214" s="16">
        <v>0</v>
      </c>
      <c r="F1214" s="16">
        <v>0</v>
      </c>
      <c r="G1214" s="16">
        <v>0</v>
      </c>
      <c r="H1214" s="16">
        <v>0</v>
      </c>
      <c r="I1214" s="16">
        <v>0</v>
      </c>
      <c r="J1214" s="16">
        <v>0</v>
      </c>
      <c r="K1214" s="16">
        <v>0</v>
      </c>
      <c r="L1214" s="16">
        <v>0</v>
      </c>
      <c r="M1214" s="16">
        <v>0</v>
      </c>
      <c r="N1214" s="16">
        <v>0</v>
      </c>
      <c r="O1214" s="16">
        <v>0</v>
      </c>
      <c r="P1214" s="16">
        <v>0</v>
      </c>
      <c r="Q1214" s="16">
        <v>0</v>
      </c>
      <c r="R1214" s="16">
        <v>0</v>
      </c>
      <c r="S1214" s="16">
        <v>0</v>
      </c>
      <c r="T1214" s="16">
        <v>0</v>
      </c>
      <c r="U1214" s="16">
        <v>0</v>
      </c>
      <c r="V1214" s="16">
        <v>0</v>
      </c>
      <c r="W1214" s="16">
        <v>0</v>
      </c>
      <c r="X1214" s="16">
        <v>0</v>
      </c>
      <c r="Y1214" s="16">
        <v>0</v>
      </c>
      <c r="Z1214" s="16">
        <v>0</v>
      </c>
      <c r="AE1214" s="103">
        <f t="shared" si="352"/>
        <v>0</v>
      </c>
      <c r="AF1214" s="103">
        <f t="shared" si="353"/>
        <v>0</v>
      </c>
      <c r="AG1214" s="103">
        <f t="shared" si="354"/>
        <v>0</v>
      </c>
      <c r="AH1214" s="103">
        <f t="shared" si="355"/>
        <v>0</v>
      </c>
      <c r="AI1214" s="103">
        <f t="shared" si="356"/>
        <v>0</v>
      </c>
      <c r="AJ1214" s="103">
        <f t="shared" si="357"/>
        <v>0</v>
      </c>
    </row>
    <row r="1215" spans="4:36">
      <c r="D1215" s="16" t="s">
        <v>864</v>
      </c>
      <c r="E1215" s="16">
        <v>5936.9642</v>
      </c>
      <c r="F1215" s="16">
        <v>3893.2582</v>
      </c>
      <c r="G1215" s="16">
        <v>3840.9494</v>
      </c>
      <c r="H1215" s="16">
        <v>52.3088</v>
      </c>
      <c r="I1215" s="16">
        <v>0</v>
      </c>
      <c r="J1215" s="16">
        <v>153.2348</v>
      </c>
      <c r="K1215" s="16">
        <v>0</v>
      </c>
      <c r="L1215" s="16">
        <v>0</v>
      </c>
      <c r="M1215" s="16">
        <v>153.2348</v>
      </c>
      <c r="N1215" s="16">
        <v>617.3921</v>
      </c>
      <c r="O1215" s="16">
        <v>617.3921</v>
      </c>
      <c r="P1215" s="16">
        <v>0</v>
      </c>
      <c r="Q1215" s="16">
        <v>47.3813</v>
      </c>
      <c r="R1215" s="16">
        <v>196.4498</v>
      </c>
      <c r="S1215" s="16">
        <v>35.7888</v>
      </c>
      <c r="T1215" s="16">
        <v>0</v>
      </c>
      <c r="U1215" s="16">
        <v>160.661</v>
      </c>
      <c r="V1215" s="16">
        <v>968.0583</v>
      </c>
      <c r="W1215" s="16">
        <v>30.3366</v>
      </c>
      <c r="X1215" s="16">
        <v>0</v>
      </c>
      <c r="Y1215" s="16">
        <v>937.7217</v>
      </c>
      <c r="Z1215" s="16">
        <v>61.1897</v>
      </c>
      <c r="AE1215" s="103">
        <f t="shared" si="352"/>
        <v>0</v>
      </c>
      <c r="AF1215" s="103">
        <f t="shared" si="353"/>
        <v>2.48689957516035e-13</v>
      </c>
      <c r="AG1215" s="103">
        <f t="shared" si="354"/>
        <v>0</v>
      </c>
      <c r="AH1215" s="103">
        <f t="shared" si="355"/>
        <v>0</v>
      </c>
      <c r="AI1215" s="103">
        <f t="shared" si="356"/>
        <v>0</v>
      </c>
      <c r="AJ1215" s="103">
        <f t="shared" si="357"/>
        <v>0</v>
      </c>
    </row>
    <row r="1216" spans="3:58">
      <c r="C1216" s="16" t="s">
        <v>865</v>
      </c>
      <c r="D1216" s="16" t="s">
        <v>88</v>
      </c>
      <c r="E1216" s="16">
        <v>3606.0264</v>
      </c>
      <c r="F1216" s="16">
        <v>3227.5843</v>
      </c>
      <c r="G1216" s="16">
        <v>3178.3103</v>
      </c>
      <c r="H1216" s="16">
        <v>49.274</v>
      </c>
      <c r="I1216" s="16">
        <v>0</v>
      </c>
      <c r="J1216" s="16">
        <v>14.136</v>
      </c>
      <c r="K1216" s="16">
        <v>0</v>
      </c>
      <c r="L1216" s="16">
        <v>0</v>
      </c>
      <c r="M1216" s="16">
        <v>14.136</v>
      </c>
      <c r="N1216" s="16">
        <v>147.9631</v>
      </c>
      <c r="O1216" s="16">
        <v>147.9631</v>
      </c>
      <c r="P1216" s="16">
        <v>0</v>
      </c>
      <c r="Q1216" s="16">
        <v>36.0186</v>
      </c>
      <c r="R1216" s="16">
        <v>87.6273</v>
      </c>
      <c r="S1216" s="16">
        <v>10.714</v>
      </c>
      <c r="T1216" s="16">
        <v>0</v>
      </c>
      <c r="U1216" s="16">
        <v>76.9133</v>
      </c>
      <c r="V1216" s="16">
        <v>31.5074</v>
      </c>
      <c r="W1216" s="16">
        <v>6.8512</v>
      </c>
      <c r="X1216" s="16">
        <v>0</v>
      </c>
      <c r="Y1216" s="16">
        <v>24.6562</v>
      </c>
      <c r="Z1216" s="16">
        <v>61.1897</v>
      </c>
      <c r="AE1216" s="103">
        <f t="shared" si="352"/>
        <v>1.91846538655227e-13</v>
      </c>
      <c r="AF1216" s="103">
        <f t="shared" si="353"/>
        <v>-1.13686837721616e-13</v>
      </c>
      <c r="AG1216" s="103">
        <f t="shared" si="354"/>
        <v>0</v>
      </c>
      <c r="AH1216" s="103">
        <f t="shared" si="355"/>
        <v>0</v>
      </c>
      <c r="AI1216" s="103">
        <f t="shared" si="356"/>
        <v>0</v>
      </c>
      <c r="AJ1216" s="103">
        <f t="shared" si="357"/>
        <v>0</v>
      </c>
      <c r="AK1216" s="16">
        <f t="shared" ref="AK1216:BF1216" si="362">E1216-SUM(E1217:E1221)</f>
        <v>0</v>
      </c>
      <c r="AL1216" s="16">
        <f t="shared" si="362"/>
        <v>0</v>
      </c>
      <c r="AM1216" s="16">
        <f t="shared" si="362"/>
        <v>0</v>
      </c>
      <c r="AN1216" s="16">
        <f t="shared" si="362"/>
        <v>0</v>
      </c>
      <c r="AO1216" s="16">
        <f t="shared" si="362"/>
        <v>0</v>
      </c>
      <c r="AP1216" s="16">
        <f t="shared" si="362"/>
        <v>0</v>
      </c>
      <c r="AQ1216" s="16">
        <f t="shared" si="362"/>
        <v>0</v>
      </c>
      <c r="AR1216" s="16">
        <f t="shared" si="362"/>
        <v>0</v>
      </c>
      <c r="AS1216" s="16">
        <f t="shared" si="362"/>
        <v>0</v>
      </c>
      <c r="AT1216" s="16">
        <f t="shared" si="362"/>
        <v>0</v>
      </c>
      <c r="AU1216" s="16">
        <f t="shared" si="362"/>
        <v>0</v>
      </c>
      <c r="AV1216" s="16">
        <f t="shared" si="362"/>
        <v>0</v>
      </c>
      <c r="AW1216" s="16">
        <f t="shared" si="362"/>
        <v>0</v>
      </c>
      <c r="AX1216" s="16">
        <f t="shared" si="362"/>
        <v>0</v>
      </c>
      <c r="AY1216" s="16">
        <f t="shared" si="362"/>
        <v>0</v>
      </c>
      <c r="AZ1216" s="16">
        <f t="shared" si="362"/>
        <v>0</v>
      </c>
      <c r="BA1216" s="16">
        <f t="shared" si="362"/>
        <v>0</v>
      </c>
      <c r="BB1216" s="16">
        <f t="shared" si="362"/>
        <v>0</v>
      </c>
      <c r="BC1216" s="16">
        <f t="shared" si="362"/>
        <v>0</v>
      </c>
      <c r="BD1216" s="16">
        <f t="shared" si="362"/>
        <v>0</v>
      </c>
      <c r="BE1216" s="16">
        <f t="shared" si="362"/>
        <v>0</v>
      </c>
      <c r="BF1216" s="16">
        <f t="shared" si="362"/>
        <v>0</v>
      </c>
    </row>
    <row r="1217" spans="4:36">
      <c r="D1217" s="16" t="s">
        <v>860</v>
      </c>
      <c r="E1217" s="16">
        <v>1257.1535</v>
      </c>
      <c r="F1217" s="16">
        <v>1218.764</v>
      </c>
      <c r="G1217" s="16">
        <v>1216.2907</v>
      </c>
      <c r="H1217" s="16">
        <v>2.4733</v>
      </c>
      <c r="I1217" s="16">
        <v>0</v>
      </c>
      <c r="J1217" s="16">
        <v>14.136</v>
      </c>
      <c r="K1217" s="16">
        <v>0</v>
      </c>
      <c r="L1217" s="16">
        <v>0</v>
      </c>
      <c r="M1217" s="16">
        <v>14.136</v>
      </c>
      <c r="N1217" s="16">
        <v>24.2535</v>
      </c>
      <c r="O1217" s="16">
        <v>24.2535</v>
      </c>
      <c r="P1217" s="16">
        <v>0</v>
      </c>
      <c r="Q1217" s="16">
        <v>0</v>
      </c>
      <c r="R1217" s="16">
        <v>0</v>
      </c>
      <c r="S1217" s="16">
        <v>0</v>
      </c>
      <c r="T1217" s="16">
        <v>0</v>
      </c>
      <c r="U1217" s="16">
        <v>0</v>
      </c>
      <c r="V1217" s="16">
        <v>0</v>
      </c>
      <c r="W1217" s="16">
        <v>0</v>
      </c>
      <c r="X1217" s="16">
        <v>0</v>
      </c>
      <c r="Y1217" s="16">
        <v>0</v>
      </c>
      <c r="Z1217" s="16">
        <v>0</v>
      </c>
      <c r="AE1217" s="103">
        <f t="shared" si="352"/>
        <v>0</v>
      </c>
      <c r="AF1217" s="103">
        <f t="shared" si="353"/>
        <v>-1.19015908239817e-13</v>
      </c>
      <c r="AG1217" s="103">
        <f t="shared" si="354"/>
        <v>0</v>
      </c>
      <c r="AH1217" s="103">
        <f t="shared" si="355"/>
        <v>0</v>
      </c>
      <c r="AI1217" s="103">
        <f t="shared" si="356"/>
        <v>0</v>
      </c>
      <c r="AJ1217" s="103">
        <f t="shared" si="357"/>
        <v>0</v>
      </c>
    </row>
    <row r="1218" spans="4:36">
      <c r="D1218" s="16" t="s">
        <v>861</v>
      </c>
      <c r="E1218" s="16">
        <v>216.6701</v>
      </c>
      <c r="F1218" s="16">
        <v>208.8318</v>
      </c>
      <c r="G1218" s="16">
        <v>208.8318</v>
      </c>
      <c r="H1218" s="16">
        <v>0</v>
      </c>
      <c r="I1218" s="16">
        <v>0</v>
      </c>
      <c r="J1218" s="16">
        <v>0</v>
      </c>
      <c r="K1218" s="16">
        <v>0</v>
      </c>
      <c r="L1218" s="16">
        <v>0</v>
      </c>
      <c r="M1218" s="16">
        <v>0</v>
      </c>
      <c r="N1218" s="16">
        <v>7.8383</v>
      </c>
      <c r="O1218" s="16">
        <v>7.8383</v>
      </c>
      <c r="P1218" s="16">
        <v>0</v>
      </c>
      <c r="Q1218" s="16">
        <v>0</v>
      </c>
      <c r="R1218" s="16">
        <v>0</v>
      </c>
      <c r="S1218" s="16">
        <v>0</v>
      </c>
      <c r="T1218" s="16">
        <v>0</v>
      </c>
      <c r="U1218" s="16">
        <v>0</v>
      </c>
      <c r="V1218" s="16">
        <v>0</v>
      </c>
      <c r="W1218" s="16">
        <v>0</v>
      </c>
      <c r="X1218" s="16">
        <v>0</v>
      </c>
      <c r="Y1218" s="16">
        <v>0</v>
      </c>
      <c r="Z1218" s="16">
        <v>0</v>
      </c>
      <c r="AE1218" s="103">
        <f t="shared" si="352"/>
        <v>0</v>
      </c>
      <c r="AF1218" s="103">
        <f t="shared" si="353"/>
        <v>0</v>
      </c>
      <c r="AG1218" s="103">
        <f t="shared" si="354"/>
        <v>0</v>
      </c>
      <c r="AH1218" s="103">
        <f t="shared" si="355"/>
        <v>0</v>
      </c>
      <c r="AI1218" s="103">
        <f t="shared" si="356"/>
        <v>0</v>
      </c>
      <c r="AJ1218" s="103">
        <f t="shared" si="357"/>
        <v>0</v>
      </c>
    </row>
    <row r="1219" spans="4:36">
      <c r="D1219" s="16" t="s">
        <v>862</v>
      </c>
      <c r="E1219" s="16">
        <v>0</v>
      </c>
      <c r="F1219" s="16">
        <v>0</v>
      </c>
      <c r="G1219" s="16">
        <v>0</v>
      </c>
      <c r="H1219" s="16">
        <v>0</v>
      </c>
      <c r="I1219" s="16">
        <v>0</v>
      </c>
      <c r="J1219" s="16">
        <v>0</v>
      </c>
      <c r="K1219" s="16">
        <v>0</v>
      </c>
      <c r="L1219" s="16">
        <v>0</v>
      </c>
      <c r="M1219" s="16">
        <v>0</v>
      </c>
      <c r="N1219" s="16">
        <v>0</v>
      </c>
      <c r="O1219" s="16">
        <v>0</v>
      </c>
      <c r="P1219" s="16">
        <v>0</v>
      </c>
      <c r="Q1219" s="16">
        <v>0</v>
      </c>
      <c r="R1219" s="16">
        <v>0</v>
      </c>
      <c r="S1219" s="16">
        <v>0</v>
      </c>
      <c r="T1219" s="16">
        <v>0</v>
      </c>
      <c r="U1219" s="16">
        <v>0</v>
      </c>
      <c r="V1219" s="16">
        <v>0</v>
      </c>
      <c r="W1219" s="16">
        <v>0</v>
      </c>
      <c r="X1219" s="16">
        <v>0</v>
      </c>
      <c r="Y1219" s="16">
        <v>0</v>
      </c>
      <c r="Z1219" s="16">
        <v>0</v>
      </c>
      <c r="AE1219" s="103">
        <f t="shared" si="352"/>
        <v>0</v>
      </c>
      <c r="AF1219" s="103">
        <f t="shared" si="353"/>
        <v>0</v>
      </c>
      <c r="AG1219" s="103">
        <f t="shared" si="354"/>
        <v>0</v>
      </c>
      <c r="AH1219" s="103">
        <f t="shared" si="355"/>
        <v>0</v>
      </c>
      <c r="AI1219" s="103">
        <f t="shared" si="356"/>
        <v>0</v>
      </c>
      <c r="AJ1219" s="103">
        <f t="shared" si="357"/>
        <v>0</v>
      </c>
    </row>
    <row r="1220" spans="4:36">
      <c r="D1220" s="16" t="s">
        <v>863</v>
      </c>
      <c r="E1220" s="16">
        <v>0</v>
      </c>
      <c r="F1220" s="16">
        <v>0</v>
      </c>
      <c r="G1220" s="16">
        <v>0</v>
      </c>
      <c r="H1220" s="16">
        <v>0</v>
      </c>
      <c r="I1220" s="16">
        <v>0</v>
      </c>
      <c r="J1220" s="16">
        <v>0</v>
      </c>
      <c r="K1220" s="16">
        <v>0</v>
      </c>
      <c r="L1220" s="16">
        <v>0</v>
      </c>
      <c r="M1220" s="16">
        <v>0</v>
      </c>
      <c r="N1220" s="16">
        <v>0</v>
      </c>
      <c r="O1220" s="16">
        <v>0</v>
      </c>
      <c r="P1220" s="16">
        <v>0</v>
      </c>
      <c r="Q1220" s="16">
        <v>0</v>
      </c>
      <c r="R1220" s="16">
        <v>0</v>
      </c>
      <c r="S1220" s="16">
        <v>0</v>
      </c>
      <c r="T1220" s="16">
        <v>0</v>
      </c>
      <c r="U1220" s="16">
        <v>0</v>
      </c>
      <c r="V1220" s="16">
        <v>0</v>
      </c>
      <c r="W1220" s="16">
        <v>0</v>
      </c>
      <c r="X1220" s="16">
        <v>0</v>
      </c>
      <c r="Y1220" s="16">
        <v>0</v>
      </c>
      <c r="Z1220" s="16">
        <v>0</v>
      </c>
      <c r="AE1220" s="103">
        <f t="shared" si="352"/>
        <v>0</v>
      </c>
      <c r="AF1220" s="103">
        <f t="shared" si="353"/>
        <v>0</v>
      </c>
      <c r="AG1220" s="103">
        <f t="shared" si="354"/>
        <v>0</v>
      </c>
      <c r="AH1220" s="103">
        <f t="shared" si="355"/>
        <v>0</v>
      </c>
      <c r="AI1220" s="103">
        <f t="shared" si="356"/>
        <v>0</v>
      </c>
      <c r="AJ1220" s="103">
        <f t="shared" si="357"/>
        <v>0</v>
      </c>
    </row>
    <row r="1221" spans="4:36">
      <c r="D1221" s="16" t="s">
        <v>864</v>
      </c>
      <c r="E1221" s="16">
        <v>2132.2028</v>
      </c>
      <c r="F1221" s="16">
        <v>1799.9885</v>
      </c>
      <c r="G1221" s="16">
        <v>1753.1878</v>
      </c>
      <c r="H1221" s="16">
        <v>46.8007</v>
      </c>
      <c r="I1221" s="16">
        <v>0</v>
      </c>
      <c r="J1221" s="16">
        <v>0</v>
      </c>
      <c r="K1221" s="16">
        <v>0</v>
      </c>
      <c r="L1221" s="16">
        <v>0</v>
      </c>
      <c r="M1221" s="16">
        <v>0</v>
      </c>
      <c r="N1221" s="16">
        <v>115.8713</v>
      </c>
      <c r="O1221" s="16">
        <v>115.8713</v>
      </c>
      <c r="P1221" s="16">
        <v>0</v>
      </c>
      <c r="Q1221" s="16">
        <v>36.0186</v>
      </c>
      <c r="R1221" s="16">
        <v>87.6273</v>
      </c>
      <c r="S1221" s="16">
        <v>10.714</v>
      </c>
      <c r="T1221" s="16">
        <v>0</v>
      </c>
      <c r="U1221" s="16">
        <v>76.9133</v>
      </c>
      <c r="V1221" s="16">
        <v>31.5074</v>
      </c>
      <c r="W1221" s="16">
        <v>6.8512</v>
      </c>
      <c r="X1221" s="16">
        <v>0</v>
      </c>
      <c r="Y1221" s="16">
        <v>24.6562</v>
      </c>
      <c r="Z1221" s="16">
        <v>61.1897</v>
      </c>
      <c r="AE1221" s="103">
        <f t="shared" si="352"/>
        <v>7.8159700933611e-14</v>
      </c>
      <c r="AF1221" s="103">
        <f t="shared" si="353"/>
        <v>0</v>
      </c>
      <c r="AG1221" s="103">
        <f t="shared" si="354"/>
        <v>0</v>
      </c>
      <c r="AH1221" s="103">
        <f t="shared" si="355"/>
        <v>0</v>
      </c>
      <c r="AI1221" s="103">
        <f t="shared" si="356"/>
        <v>0</v>
      </c>
      <c r="AJ1221" s="103">
        <f t="shared" si="357"/>
        <v>0</v>
      </c>
    </row>
    <row r="1222" spans="3:58">
      <c r="C1222" s="16" t="s">
        <v>866</v>
      </c>
      <c r="D1222" s="16" t="s">
        <v>88</v>
      </c>
      <c r="E1222" s="16">
        <v>935.006</v>
      </c>
      <c r="F1222" s="16">
        <v>389.6929</v>
      </c>
      <c r="G1222" s="16">
        <v>388.5278</v>
      </c>
      <c r="H1222" s="16">
        <v>1.1651</v>
      </c>
      <c r="I1222" s="16">
        <v>0</v>
      </c>
      <c r="J1222" s="16">
        <v>3.0636</v>
      </c>
      <c r="K1222" s="16">
        <v>0</v>
      </c>
      <c r="L1222" s="16">
        <v>0</v>
      </c>
      <c r="M1222" s="16">
        <v>3.0636</v>
      </c>
      <c r="N1222" s="16">
        <v>17.2792</v>
      </c>
      <c r="O1222" s="16">
        <v>17.2792</v>
      </c>
      <c r="P1222" s="16">
        <v>0</v>
      </c>
      <c r="Q1222" s="16">
        <v>0</v>
      </c>
      <c r="R1222" s="16">
        <v>84.345</v>
      </c>
      <c r="S1222" s="16">
        <v>11.7512</v>
      </c>
      <c r="T1222" s="16">
        <v>0</v>
      </c>
      <c r="U1222" s="16">
        <v>72.5938</v>
      </c>
      <c r="V1222" s="16">
        <v>440.6253</v>
      </c>
      <c r="W1222" s="16">
        <v>10.717</v>
      </c>
      <c r="X1222" s="16">
        <v>0</v>
      </c>
      <c r="Y1222" s="16">
        <v>429.9083</v>
      </c>
      <c r="Z1222" s="16">
        <v>0</v>
      </c>
      <c r="AE1222" s="103">
        <f t="shared" si="352"/>
        <v>0</v>
      </c>
      <c r="AF1222" s="103">
        <f t="shared" si="353"/>
        <v>-4.66293670342566e-15</v>
      </c>
      <c r="AG1222" s="103">
        <f t="shared" si="354"/>
        <v>0</v>
      </c>
      <c r="AH1222" s="103">
        <f t="shared" si="355"/>
        <v>0</v>
      </c>
      <c r="AI1222" s="103">
        <f t="shared" si="356"/>
        <v>0</v>
      </c>
      <c r="AJ1222" s="103">
        <f t="shared" si="357"/>
        <v>0</v>
      </c>
      <c r="AK1222" s="16">
        <f t="shared" ref="AK1222:BF1222" si="363">E1222-SUM(E1223:E1227)</f>
        <v>0</v>
      </c>
      <c r="AL1222" s="16">
        <f t="shared" si="363"/>
        <v>0</v>
      </c>
      <c r="AM1222" s="16">
        <f t="shared" si="363"/>
        <v>0</v>
      </c>
      <c r="AN1222" s="16">
        <f t="shared" si="363"/>
        <v>0</v>
      </c>
      <c r="AO1222" s="16">
        <f t="shared" si="363"/>
        <v>0</v>
      </c>
      <c r="AP1222" s="16">
        <f t="shared" si="363"/>
        <v>0</v>
      </c>
      <c r="AQ1222" s="16">
        <f t="shared" si="363"/>
        <v>0</v>
      </c>
      <c r="AR1222" s="16">
        <f t="shared" si="363"/>
        <v>0</v>
      </c>
      <c r="AS1222" s="16">
        <f t="shared" si="363"/>
        <v>0</v>
      </c>
      <c r="AT1222" s="16">
        <f t="shared" si="363"/>
        <v>0</v>
      </c>
      <c r="AU1222" s="16">
        <f t="shared" si="363"/>
        <v>0</v>
      </c>
      <c r="AV1222" s="16">
        <f t="shared" si="363"/>
        <v>0</v>
      </c>
      <c r="AW1222" s="16">
        <f t="shared" si="363"/>
        <v>0</v>
      </c>
      <c r="AX1222" s="16">
        <f t="shared" si="363"/>
        <v>0</v>
      </c>
      <c r="AY1222" s="16">
        <f t="shared" si="363"/>
        <v>0</v>
      </c>
      <c r="AZ1222" s="16">
        <f t="shared" si="363"/>
        <v>0</v>
      </c>
      <c r="BA1222" s="16">
        <f t="shared" si="363"/>
        <v>0</v>
      </c>
      <c r="BB1222" s="16">
        <f t="shared" si="363"/>
        <v>0</v>
      </c>
      <c r="BC1222" s="16">
        <f t="shared" si="363"/>
        <v>0</v>
      </c>
      <c r="BD1222" s="16">
        <f t="shared" si="363"/>
        <v>0</v>
      </c>
      <c r="BE1222" s="16">
        <f t="shared" si="363"/>
        <v>0</v>
      </c>
      <c r="BF1222" s="16">
        <f t="shared" si="363"/>
        <v>0</v>
      </c>
    </row>
    <row r="1223" spans="4:36">
      <c r="D1223" s="16" t="s">
        <v>860</v>
      </c>
      <c r="E1223" s="16">
        <v>0</v>
      </c>
      <c r="F1223" s="16">
        <v>0</v>
      </c>
      <c r="G1223" s="16">
        <v>0</v>
      </c>
      <c r="H1223" s="16">
        <v>0</v>
      </c>
      <c r="I1223" s="16">
        <v>0</v>
      </c>
      <c r="J1223" s="16">
        <v>0</v>
      </c>
      <c r="K1223" s="16">
        <v>0</v>
      </c>
      <c r="L1223" s="16">
        <v>0</v>
      </c>
      <c r="M1223" s="16">
        <v>0</v>
      </c>
      <c r="N1223" s="16">
        <v>0</v>
      </c>
      <c r="O1223" s="16">
        <v>0</v>
      </c>
      <c r="P1223" s="16">
        <v>0</v>
      </c>
      <c r="Q1223" s="16">
        <v>0</v>
      </c>
      <c r="R1223" s="16">
        <v>0</v>
      </c>
      <c r="S1223" s="16">
        <v>0</v>
      </c>
      <c r="T1223" s="16">
        <v>0</v>
      </c>
      <c r="U1223" s="16">
        <v>0</v>
      </c>
      <c r="V1223" s="16">
        <v>0</v>
      </c>
      <c r="W1223" s="16">
        <v>0</v>
      </c>
      <c r="X1223" s="16">
        <v>0</v>
      </c>
      <c r="Y1223" s="16">
        <v>0</v>
      </c>
      <c r="Z1223" s="16">
        <v>0</v>
      </c>
      <c r="AE1223" s="103">
        <f t="shared" si="352"/>
        <v>0</v>
      </c>
      <c r="AF1223" s="103">
        <f t="shared" si="353"/>
        <v>0</v>
      </c>
      <c r="AG1223" s="103">
        <f t="shared" si="354"/>
        <v>0</v>
      </c>
      <c r="AH1223" s="103">
        <f t="shared" si="355"/>
        <v>0</v>
      </c>
      <c r="AI1223" s="103">
        <f t="shared" si="356"/>
        <v>0</v>
      </c>
      <c r="AJ1223" s="103">
        <f t="shared" si="357"/>
        <v>0</v>
      </c>
    </row>
    <row r="1224" spans="4:36">
      <c r="D1224" s="16" t="s">
        <v>861</v>
      </c>
      <c r="E1224" s="16">
        <v>0</v>
      </c>
      <c r="F1224" s="16">
        <v>0</v>
      </c>
      <c r="G1224" s="16">
        <v>0</v>
      </c>
      <c r="H1224" s="16">
        <v>0</v>
      </c>
      <c r="I1224" s="16">
        <v>0</v>
      </c>
      <c r="J1224" s="16">
        <v>0</v>
      </c>
      <c r="K1224" s="16">
        <v>0</v>
      </c>
      <c r="L1224" s="16">
        <v>0</v>
      </c>
      <c r="M1224" s="16">
        <v>0</v>
      </c>
      <c r="N1224" s="16">
        <v>0</v>
      </c>
      <c r="O1224" s="16">
        <v>0</v>
      </c>
      <c r="P1224" s="16">
        <v>0</v>
      </c>
      <c r="Q1224" s="16">
        <v>0</v>
      </c>
      <c r="R1224" s="16">
        <v>0</v>
      </c>
      <c r="S1224" s="16">
        <v>0</v>
      </c>
      <c r="T1224" s="16">
        <v>0</v>
      </c>
      <c r="U1224" s="16">
        <v>0</v>
      </c>
      <c r="V1224" s="16">
        <v>0</v>
      </c>
      <c r="W1224" s="16">
        <v>0</v>
      </c>
      <c r="X1224" s="16">
        <v>0</v>
      </c>
      <c r="Y1224" s="16">
        <v>0</v>
      </c>
      <c r="Z1224" s="16">
        <v>0</v>
      </c>
      <c r="AE1224" s="103">
        <f t="shared" si="352"/>
        <v>0</v>
      </c>
      <c r="AF1224" s="103">
        <f t="shared" si="353"/>
        <v>0</v>
      </c>
      <c r="AG1224" s="103">
        <f t="shared" si="354"/>
        <v>0</v>
      </c>
      <c r="AH1224" s="103">
        <f t="shared" si="355"/>
        <v>0</v>
      </c>
      <c r="AI1224" s="103">
        <f t="shared" si="356"/>
        <v>0</v>
      </c>
      <c r="AJ1224" s="103">
        <f t="shared" si="357"/>
        <v>0</v>
      </c>
    </row>
    <row r="1225" spans="4:36">
      <c r="D1225" s="16" t="s">
        <v>862</v>
      </c>
      <c r="E1225" s="16">
        <v>0</v>
      </c>
      <c r="F1225" s="16">
        <v>0</v>
      </c>
      <c r="G1225" s="16">
        <v>0</v>
      </c>
      <c r="H1225" s="16">
        <v>0</v>
      </c>
      <c r="I1225" s="16">
        <v>0</v>
      </c>
      <c r="J1225" s="16">
        <v>0</v>
      </c>
      <c r="K1225" s="16">
        <v>0</v>
      </c>
      <c r="L1225" s="16">
        <v>0</v>
      </c>
      <c r="M1225" s="16">
        <v>0</v>
      </c>
      <c r="N1225" s="16">
        <v>0</v>
      </c>
      <c r="O1225" s="16">
        <v>0</v>
      </c>
      <c r="P1225" s="16">
        <v>0</v>
      </c>
      <c r="Q1225" s="16">
        <v>0</v>
      </c>
      <c r="R1225" s="16">
        <v>0</v>
      </c>
      <c r="S1225" s="16">
        <v>0</v>
      </c>
      <c r="T1225" s="16">
        <v>0</v>
      </c>
      <c r="U1225" s="16">
        <v>0</v>
      </c>
      <c r="V1225" s="16">
        <v>0</v>
      </c>
      <c r="W1225" s="16">
        <v>0</v>
      </c>
      <c r="X1225" s="16">
        <v>0</v>
      </c>
      <c r="Y1225" s="16">
        <v>0</v>
      </c>
      <c r="Z1225" s="16">
        <v>0</v>
      </c>
      <c r="AE1225" s="103">
        <f t="shared" si="352"/>
        <v>0</v>
      </c>
      <c r="AF1225" s="103">
        <f t="shared" si="353"/>
        <v>0</v>
      </c>
      <c r="AG1225" s="103">
        <f t="shared" si="354"/>
        <v>0</v>
      </c>
      <c r="AH1225" s="103">
        <f t="shared" si="355"/>
        <v>0</v>
      </c>
      <c r="AI1225" s="103">
        <f t="shared" si="356"/>
        <v>0</v>
      </c>
      <c r="AJ1225" s="103">
        <f t="shared" si="357"/>
        <v>0</v>
      </c>
    </row>
    <row r="1226" spans="4:36">
      <c r="D1226" s="16" t="s">
        <v>863</v>
      </c>
      <c r="E1226" s="16">
        <v>0</v>
      </c>
      <c r="F1226" s="16">
        <v>0</v>
      </c>
      <c r="G1226" s="16">
        <v>0</v>
      </c>
      <c r="H1226" s="16">
        <v>0</v>
      </c>
      <c r="I1226" s="16">
        <v>0</v>
      </c>
      <c r="J1226" s="16">
        <v>0</v>
      </c>
      <c r="K1226" s="16">
        <v>0</v>
      </c>
      <c r="L1226" s="16">
        <v>0</v>
      </c>
      <c r="M1226" s="16">
        <v>0</v>
      </c>
      <c r="N1226" s="16">
        <v>0</v>
      </c>
      <c r="O1226" s="16">
        <v>0</v>
      </c>
      <c r="P1226" s="16">
        <v>0</v>
      </c>
      <c r="Q1226" s="16">
        <v>0</v>
      </c>
      <c r="R1226" s="16">
        <v>0</v>
      </c>
      <c r="S1226" s="16">
        <v>0</v>
      </c>
      <c r="T1226" s="16">
        <v>0</v>
      </c>
      <c r="U1226" s="16">
        <v>0</v>
      </c>
      <c r="V1226" s="16">
        <v>0</v>
      </c>
      <c r="W1226" s="16">
        <v>0</v>
      </c>
      <c r="X1226" s="16">
        <v>0</v>
      </c>
      <c r="Y1226" s="16">
        <v>0</v>
      </c>
      <c r="Z1226" s="16">
        <v>0</v>
      </c>
      <c r="AE1226" s="103">
        <f t="shared" si="352"/>
        <v>0</v>
      </c>
      <c r="AF1226" s="103">
        <f t="shared" si="353"/>
        <v>0</v>
      </c>
      <c r="AG1226" s="103">
        <f t="shared" si="354"/>
        <v>0</v>
      </c>
      <c r="AH1226" s="103">
        <f t="shared" si="355"/>
        <v>0</v>
      </c>
      <c r="AI1226" s="103">
        <f t="shared" si="356"/>
        <v>0</v>
      </c>
      <c r="AJ1226" s="103">
        <f t="shared" si="357"/>
        <v>0</v>
      </c>
    </row>
    <row r="1227" spans="4:36">
      <c r="D1227" s="16" t="s">
        <v>864</v>
      </c>
      <c r="E1227" s="16">
        <v>935.006</v>
      </c>
      <c r="F1227" s="16">
        <v>389.6929</v>
      </c>
      <c r="G1227" s="16">
        <v>388.5278</v>
      </c>
      <c r="H1227" s="16">
        <v>1.1651</v>
      </c>
      <c r="I1227" s="16">
        <v>0</v>
      </c>
      <c r="J1227" s="16">
        <v>3.0636</v>
      </c>
      <c r="K1227" s="16">
        <v>0</v>
      </c>
      <c r="L1227" s="16">
        <v>0</v>
      </c>
      <c r="M1227" s="16">
        <v>3.0636</v>
      </c>
      <c r="N1227" s="16">
        <v>17.2792</v>
      </c>
      <c r="O1227" s="16">
        <v>17.2792</v>
      </c>
      <c r="P1227" s="16">
        <v>0</v>
      </c>
      <c r="Q1227" s="16">
        <v>0</v>
      </c>
      <c r="R1227" s="16">
        <v>84.345</v>
      </c>
      <c r="S1227" s="16">
        <v>11.7512</v>
      </c>
      <c r="T1227" s="16">
        <v>0</v>
      </c>
      <c r="U1227" s="16">
        <v>72.5938</v>
      </c>
      <c r="V1227" s="16">
        <v>440.6253</v>
      </c>
      <c r="W1227" s="16">
        <v>10.717</v>
      </c>
      <c r="X1227" s="16">
        <v>0</v>
      </c>
      <c r="Y1227" s="16">
        <v>429.9083</v>
      </c>
      <c r="Z1227" s="16">
        <v>0</v>
      </c>
      <c r="AE1227" s="103">
        <f t="shared" si="352"/>
        <v>0</v>
      </c>
      <c r="AF1227" s="103">
        <f t="shared" si="353"/>
        <v>-4.66293670342566e-15</v>
      </c>
      <c r="AG1227" s="103">
        <f t="shared" si="354"/>
        <v>0</v>
      </c>
      <c r="AH1227" s="103">
        <f t="shared" si="355"/>
        <v>0</v>
      </c>
      <c r="AI1227" s="103">
        <f t="shared" si="356"/>
        <v>0</v>
      </c>
      <c r="AJ1227" s="103">
        <f t="shared" si="357"/>
        <v>0</v>
      </c>
    </row>
    <row r="1228" spans="3:58">
      <c r="C1228" s="16" t="s">
        <v>867</v>
      </c>
      <c r="D1228" s="16" t="s">
        <v>88</v>
      </c>
      <c r="E1228" s="16">
        <v>2869.7554</v>
      </c>
      <c r="F1228" s="16">
        <v>1703.5768</v>
      </c>
      <c r="G1228" s="16">
        <v>1699.2338</v>
      </c>
      <c r="H1228" s="16">
        <v>4.343</v>
      </c>
      <c r="I1228" s="16">
        <v>0</v>
      </c>
      <c r="J1228" s="16">
        <v>150.1712</v>
      </c>
      <c r="K1228" s="16">
        <v>0</v>
      </c>
      <c r="L1228" s="16">
        <v>0</v>
      </c>
      <c r="M1228" s="16">
        <v>150.1712</v>
      </c>
      <c r="N1228" s="16">
        <v>484.2416</v>
      </c>
      <c r="O1228" s="16">
        <v>484.2416</v>
      </c>
      <c r="P1228" s="16">
        <v>0</v>
      </c>
      <c r="Q1228" s="16">
        <v>11.3627</v>
      </c>
      <c r="R1228" s="16">
        <v>24.4775</v>
      </c>
      <c r="S1228" s="16">
        <v>13.3236</v>
      </c>
      <c r="T1228" s="16">
        <v>0</v>
      </c>
      <c r="U1228" s="16">
        <v>11.1539</v>
      </c>
      <c r="V1228" s="16">
        <v>495.9256</v>
      </c>
      <c r="W1228" s="16">
        <v>12.7684</v>
      </c>
      <c r="X1228" s="16">
        <v>0</v>
      </c>
      <c r="Y1228" s="16">
        <v>483.1572</v>
      </c>
      <c r="Z1228" s="16">
        <v>0</v>
      </c>
      <c r="AE1228" s="103">
        <f t="shared" si="352"/>
        <v>-9.59232693276135e-14</v>
      </c>
      <c r="AF1228" s="103">
        <f t="shared" si="353"/>
        <v>7.46069872548105e-14</v>
      </c>
      <c r="AG1228" s="103">
        <f t="shared" si="354"/>
        <v>0</v>
      </c>
      <c r="AH1228" s="103">
        <f t="shared" si="355"/>
        <v>0</v>
      </c>
      <c r="AI1228" s="103">
        <f t="shared" si="356"/>
        <v>0</v>
      </c>
      <c r="AJ1228" s="103">
        <f t="shared" si="357"/>
        <v>0</v>
      </c>
      <c r="AK1228" s="16">
        <f t="shared" ref="AK1228:BF1228" si="364">E1228-SUM(E1229:E1233)</f>
        <v>0</v>
      </c>
      <c r="AL1228" s="16">
        <f t="shared" si="364"/>
        <v>0</v>
      </c>
      <c r="AM1228" s="16">
        <f t="shared" si="364"/>
        <v>0</v>
      </c>
      <c r="AN1228" s="16">
        <f t="shared" si="364"/>
        <v>0</v>
      </c>
      <c r="AO1228" s="16">
        <f t="shared" si="364"/>
        <v>0</v>
      </c>
      <c r="AP1228" s="16">
        <f t="shared" si="364"/>
        <v>0</v>
      </c>
      <c r="AQ1228" s="16">
        <f t="shared" si="364"/>
        <v>0</v>
      </c>
      <c r="AR1228" s="16">
        <f t="shared" si="364"/>
        <v>0</v>
      </c>
      <c r="AS1228" s="16">
        <f t="shared" si="364"/>
        <v>0</v>
      </c>
      <c r="AT1228" s="16">
        <f t="shared" si="364"/>
        <v>0</v>
      </c>
      <c r="AU1228" s="16">
        <f t="shared" si="364"/>
        <v>0</v>
      </c>
      <c r="AV1228" s="16">
        <f t="shared" si="364"/>
        <v>0</v>
      </c>
      <c r="AW1228" s="16">
        <f t="shared" si="364"/>
        <v>0</v>
      </c>
      <c r="AX1228" s="16">
        <f t="shared" si="364"/>
        <v>0</v>
      </c>
      <c r="AY1228" s="16">
        <f t="shared" si="364"/>
        <v>0</v>
      </c>
      <c r="AZ1228" s="16">
        <f t="shared" si="364"/>
        <v>0</v>
      </c>
      <c r="BA1228" s="16">
        <f t="shared" si="364"/>
        <v>0</v>
      </c>
      <c r="BB1228" s="16">
        <f t="shared" si="364"/>
        <v>0</v>
      </c>
      <c r="BC1228" s="16">
        <f t="shared" si="364"/>
        <v>0</v>
      </c>
      <c r="BD1228" s="16">
        <f t="shared" si="364"/>
        <v>0</v>
      </c>
      <c r="BE1228" s="16">
        <f t="shared" si="364"/>
        <v>0</v>
      </c>
      <c r="BF1228" s="16">
        <f t="shared" si="364"/>
        <v>0</v>
      </c>
    </row>
    <row r="1229" spans="4:36">
      <c r="D1229" s="16" t="s">
        <v>860</v>
      </c>
      <c r="E1229" s="16">
        <v>0</v>
      </c>
      <c r="F1229" s="16">
        <v>0</v>
      </c>
      <c r="G1229" s="16">
        <v>0</v>
      </c>
      <c r="H1229" s="16">
        <v>0</v>
      </c>
      <c r="I1229" s="16">
        <v>0</v>
      </c>
      <c r="J1229" s="16">
        <v>0</v>
      </c>
      <c r="K1229" s="16">
        <v>0</v>
      </c>
      <c r="L1229" s="16">
        <v>0</v>
      </c>
      <c r="M1229" s="16">
        <v>0</v>
      </c>
      <c r="N1229" s="16">
        <v>0</v>
      </c>
      <c r="O1229" s="16">
        <v>0</v>
      </c>
      <c r="P1229" s="16">
        <v>0</v>
      </c>
      <c r="Q1229" s="16">
        <v>0</v>
      </c>
      <c r="R1229" s="16">
        <v>0</v>
      </c>
      <c r="S1229" s="16">
        <v>0</v>
      </c>
      <c r="T1229" s="16">
        <v>0</v>
      </c>
      <c r="U1229" s="16">
        <v>0</v>
      </c>
      <c r="V1229" s="16">
        <v>0</v>
      </c>
      <c r="W1229" s="16">
        <v>0</v>
      </c>
      <c r="X1229" s="16">
        <v>0</v>
      </c>
      <c r="Y1229" s="16">
        <v>0</v>
      </c>
      <c r="Z1229" s="16">
        <v>0</v>
      </c>
      <c r="AE1229" s="103">
        <f t="shared" si="352"/>
        <v>0</v>
      </c>
      <c r="AF1229" s="103">
        <f t="shared" si="353"/>
        <v>0</v>
      </c>
      <c r="AG1229" s="103">
        <f t="shared" si="354"/>
        <v>0</v>
      </c>
      <c r="AH1229" s="103">
        <f t="shared" si="355"/>
        <v>0</v>
      </c>
      <c r="AI1229" s="103">
        <f t="shared" si="356"/>
        <v>0</v>
      </c>
      <c r="AJ1229" s="103">
        <f t="shared" si="357"/>
        <v>0</v>
      </c>
    </row>
    <row r="1230" spans="4:36">
      <c r="D1230" s="16" t="s">
        <v>861</v>
      </c>
      <c r="E1230" s="16">
        <v>0</v>
      </c>
      <c r="F1230" s="16">
        <v>0</v>
      </c>
      <c r="G1230" s="16">
        <v>0</v>
      </c>
      <c r="H1230" s="16">
        <v>0</v>
      </c>
      <c r="I1230" s="16">
        <v>0</v>
      </c>
      <c r="J1230" s="16">
        <v>0</v>
      </c>
      <c r="K1230" s="16">
        <v>0</v>
      </c>
      <c r="L1230" s="16">
        <v>0</v>
      </c>
      <c r="M1230" s="16">
        <v>0</v>
      </c>
      <c r="N1230" s="16">
        <v>0</v>
      </c>
      <c r="O1230" s="16">
        <v>0</v>
      </c>
      <c r="P1230" s="16">
        <v>0</v>
      </c>
      <c r="Q1230" s="16">
        <v>0</v>
      </c>
      <c r="R1230" s="16">
        <v>0</v>
      </c>
      <c r="S1230" s="16">
        <v>0</v>
      </c>
      <c r="T1230" s="16">
        <v>0</v>
      </c>
      <c r="U1230" s="16">
        <v>0</v>
      </c>
      <c r="V1230" s="16">
        <v>0</v>
      </c>
      <c r="W1230" s="16">
        <v>0</v>
      </c>
      <c r="X1230" s="16">
        <v>0</v>
      </c>
      <c r="Y1230" s="16">
        <v>0</v>
      </c>
      <c r="Z1230" s="16">
        <v>0</v>
      </c>
      <c r="AE1230" s="103">
        <f t="shared" si="352"/>
        <v>0</v>
      </c>
      <c r="AF1230" s="103">
        <f t="shared" si="353"/>
        <v>0</v>
      </c>
      <c r="AG1230" s="103">
        <f t="shared" si="354"/>
        <v>0</v>
      </c>
      <c r="AH1230" s="103">
        <f t="shared" si="355"/>
        <v>0</v>
      </c>
      <c r="AI1230" s="103">
        <f t="shared" si="356"/>
        <v>0</v>
      </c>
      <c r="AJ1230" s="103">
        <f t="shared" si="357"/>
        <v>0</v>
      </c>
    </row>
    <row r="1231" spans="4:36">
      <c r="D1231" s="16" t="s">
        <v>862</v>
      </c>
      <c r="E1231" s="16">
        <v>0</v>
      </c>
      <c r="F1231" s="16">
        <v>0</v>
      </c>
      <c r="G1231" s="16">
        <v>0</v>
      </c>
      <c r="H1231" s="16">
        <v>0</v>
      </c>
      <c r="I1231" s="16">
        <v>0</v>
      </c>
      <c r="J1231" s="16">
        <v>0</v>
      </c>
      <c r="K1231" s="16">
        <v>0</v>
      </c>
      <c r="L1231" s="16">
        <v>0</v>
      </c>
      <c r="M1231" s="16">
        <v>0</v>
      </c>
      <c r="N1231" s="16">
        <v>0</v>
      </c>
      <c r="O1231" s="16">
        <v>0</v>
      </c>
      <c r="P1231" s="16">
        <v>0</v>
      </c>
      <c r="Q1231" s="16">
        <v>0</v>
      </c>
      <c r="R1231" s="16">
        <v>0</v>
      </c>
      <c r="S1231" s="16">
        <v>0</v>
      </c>
      <c r="T1231" s="16">
        <v>0</v>
      </c>
      <c r="U1231" s="16">
        <v>0</v>
      </c>
      <c r="V1231" s="16">
        <v>0</v>
      </c>
      <c r="W1231" s="16">
        <v>0</v>
      </c>
      <c r="X1231" s="16">
        <v>0</v>
      </c>
      <c r="Y1231" s="16">
        <v>0</v>
      </c>
      <c r="Z1231" s="16">
        <v>0</v>
      </c>
      <c r="AE1231" s="103">
        <f t="shared" si="352"/>
        <v>0</v>
      </c>
      <c r="AF1231" s="103">
        <f t="shared" si="353"/>
        <v>0</v>
      </c>
      <c r="AG1231" s="103">
        <f t="shared" si="354"/>
        <v>0</v>
      </c>
      <c r="AH1231" s="103">
        <f t="shared" si="355"/>
        <v>0</v>
      </c>
      <c r="AI1231" s="103">
        <f t="shared" si="356"/>
        <v>0</v>
      </c>
      <c r="AJ1231" s="103">
        <f t="shared" si="357"/>
        <v>0</v>
      </c>
    </row>
    <row r="1232" spans="4:36">
      <c r="D1232" s="16" t="s">
        <v>863</v>
      </c>
      <c r="E1232" s="16">
        <v>0</v>
      </c>
      <c r="F1232" s="16">
        <v>0</v>
      </c>
      <c r="G1232" s="16">
        <v>0</v>
      </c>
      <c r="H1232" s="16">
        <v>0</v>
      </c>
      <c r="I1232" s="16">
        <v>0</v>
      </c>
      <c r="J1232" s="16">
        <v>0</v>
      </c>
      <c r="K1232" s="16">
        <v>0</v>
      </c>
      <c r="L1232" s="16">
        <v>0</v>
      </c>
      <c r="M1232" s="16">
        <v>0</v>
      </c>
      <c r="N1232" s="16">
        <v>0</v>
      </c>
      <c r="O1232" s="16">
        <v>0</v>
      </c>
      <c r="P1232" s="16">
        <v>0</v>
      </c>
      <c r="Q1232" s="16">
        <v>0</v>
      </c>
      <c r="R1232" s="16">
        <v>0</v>
      </c>
      <c r="S1232" s="16">
        <v>0</v>
      </c>
      <c r="T1232" s="16">
        <v>0</v>
      </c>
      <c r="U1232" s="16">
        <v>0</v>
      </c>
      <c r="V1232" s="16">
        <v>0</v>
      </c>
      <c r="W1232" s="16">
        <v>0</v>
      </c>
      <c r="X1232" s="16">
        <v>0</v>
      </c>
      <c r="Y1232" s="16">
        <v>0</v>
      </c>
      <c r="Z1232" s="16">
        <v>0</v>
      </c>
      <c r="AE1232" s="103">
        <f t="shared" si="352"/>
        <v>0</v>
      </c>
      <c r="AF1232" s="103">
        <f t="shared" si="353"/>
        <v>0</v>
      </c>
      <c r="AG1232" s="103">
        <f t="shared" si="354"/>
        <v>0</v>
      </c>
      <c r="AH1232" s="103">
        <f t="shared" si="355"/>
        <v>0</v>
      </c>
      <c r="AI1232" s="103">
        <f t="shared" si="356"/>
        <v>0</v>
      </c>
      <c r="AJ1232" s="103">
        <f t="shared" si="357"/>
        <v>0</v>
      </c>
    </row>
    <row r="1233" spans="4:36">
      <c r="D1233" s="16" t="s">
        <v>864</v>
      </c>
      <c r="E1233" s="16">
        <v>2869.7554</v>
      </c>
      <c r="F1233" s="16">
        <v>1703.5768</v>
      </c>
      <c r="G1233" s="16">
        <v>1699.2338</v>
      </c>
      <c r="H1233" s="16">
        <v>4.343</v>
      </c>
      <c r="I1233" s="16">
        <v>0</v>
      </c>
      <c r="J1233" s="16">
        <v>150.1712</v>
      </c>
      <c r="K1233" s="16">
        <v>0</v>
      </c>
      <c r="L1233" s="16">
        <v>0</v>
      </c>
      <c r="M1233" s="16">
        <v>150.1712</v>
      </c>
      <c r="N1233" s="16">
        <v>484.2416</v>
      </c>
      <c r="O1233" s="16">
        <v>484.2416</v>
      </c>
      <c r="P1233" s="16">
        <v>0</v>
      </c>
      <c r="Q1233" s="16">
        <v>11.3627</v>
      </c>
      <c r="R1233" s="16">
        <v>24.4775</v>
      </c>
      <c r="S1233" s="16">
        <v>13.3236</v>
      </c>
      <c r="T1233" s="16">
        <v>0</v>
      </c>
      <c r="U1233" s="16">
        <v>11.1539</v>
      </c>
      <c r="V1233" s="16">
        <v>495.9256</v>
      </c>
      <c r="W1233" s="16">
        <v>12.7684</v>
      </c>
      <c r="X1233" s="16">
        <v>0</v>
      </c>
      <c r="Y1233" s="16">
        <v>483.1572</v>
      </c>
      <c r="Z1233" s="16">
        <v>0</v>
      </c>
      <c r="AE1233" s="103">
        <f t="shared" si="352"/>
        <v>-9.59232693276135e-14</v>
      </c>
      <c r="AF1233" s="103">
        <f t="shared" si="353"/>
        <v>7.46069872548105e-14</v>
      </c>
      <c r="AG1233" s="103">
        <f t="shared" si="354"/>
        <v>0</v>
      </c>
      <c r="AH1233" s="103">
        <f t="shared" si="355"/>
        <v>0</v>
      </c>
      <c r="AI1233" s="103">
        <f t="shared" si="356"/>
        <v>0</v>
      </c>
      <c r="AJ1233" s="103">
        <f t="shared" si="357"/>
        <v>0</v>
      </c>
    </row>
    <row r="1234" spans="3:58">
      <c r="C1234" s="16" t="s">
        <v>368</v>
      </c>
      <c r="D1234" s="16" t="s">
        <v>88</v>
      </c>
      <c r="E1234" s="16">
        <v>0</v>
      </c>
      <c r="F1234" s="16">
        <v>0</v>
      </c>
      <c r="G1234" s="16">
        <v>0</v>
      </c>
      <c r="H1234" s="16">
        <v>0</v>
      </c>
      <c r="I1234" s="16">
        <v>0</v>
      </c>
      <c r="J1234" s="16">
        <v>0</v>
      </c>
      <c r="K1234" s="16">
        <v>0</v>
      </c>
      <c r="L1234" s="16">
        <v>0</v>
      </c>
      <c r="M1234" s="16">
        <v>0</v>
      </c>
      <c r="N1234" s="16">
        <v>0</v>
      </c>
      <c r="O1234" s="16">
        <v>0</v>
      </c>
      <c r="P1234" s="16">
        <v>0</v>
      </c>
      <c r="Q1234" s="16">
        <v>0</v>
      </c>
      <c r="R1234" s="16">
        <v>0</v>
      </c>
      <c r="S1234" s="16">
        <v>0</v>
      </c>
      <c r="T1234" s="16">
        <v>0</v>
      </c>
      <c r="U1234" s="16">
        <v>0</v>
      </c>
      <c r="V1234" s="16">
        <v>0</v>
      </c>
      <c r="W1234" s="16">
        <v>0</v>
      </c>
      <c r="X1234" s="16">
        <v>0</v>
      </c>
      <c r="Y1234" s="16">
        <v>0</v>
      </c>
      <c r="Z1234" s="16">
        <v>0</v>
      </c>
      <c r="AE1234" s="103">
        <f t="shared" si="352"/>
        <v>0</v>
      </c>
      <c r="AF1234" s="103">
        <f t="shared" si="353"/>
        <v>0</v>
      </c>
      <c r="AG1234" s="103">
        <f t="shared" si="354"/>
        <v>0</v>
      </c>
      <c r="AH1234" s="103">
        <f t="shared" si="355"/>
        <v>0</v>
      </c>
      <c r="AI1234" s="103">
        <f t="shared" si="356"/>
        <v>0</v>
      </c>
      <c r="AJ1234" s="103">
        <f t="shared" si="357"/>
        <v>0</v>
      </c>
      <c r="AK1234" s="16">
        <f t="shared" ref="AK1234:BF1234" si="365">E1234-SUM(E1235:E1239)</f>
        <v>0</v>
      </c>
      <c r="AL1234" s="16">
        <f t="shared" si="365"/>
        <v>0</v>
      </c>
      <c r="AM1234" s="16">
        <f t="shared" si="365"/>
        <v>0</v>
      </c>
      <c r="AN1234" s="16">
        <f t="shared" si="365"/>
        <v>0</v>
      </c>
      <c r="AO1234" s="16">
        <f t="shared" si="365"/>
        <v>0</v>
      </c>
      <c r="AP1234" s="16">
        <f t="shared" si="365"/>
        <v>0</v>
      </c>
      <c r="AQ1234" s="16">
        <f t="shared" si="365"/>
        <v>0</v>
      </c>
      <c r="AR1234" s="16">
        <f t="shared" si="365"/>
        <v>0</v>
      </c>
      <c r="AS1234" s="16">
        <f t="shared" si="365"/>
        <v>0</v>
      </c>
      <c r="AT1234" s="16">
        <f t="shared" si="365"/>
        <v>0</v>
      </c>
      <c r="AU1234" s="16">
        <f t="shared" si="365"/>
        <v>0</v>
      </c>
      <c r="AV1234" s="16">
        <f t="shared" si="365"/>
        <v>0</v>
      </c>
      <c r="AW1234" s="16">
        <f t="shared" si="365"/>
        <v>0</v>
      </c>
      <c r="AX1234" s="16">
        <f t="shared" si="365"/>
        <v>0</v>
      </c>
      <c r="AY1234" s="16">
        <f t="shared" si="365"/>
        <v>0</v>
      </c>
      <c r="AZ1234" s="16">
        <f t="shared" si="365"/>
        <v>0</v>
      </c>
      <c r="BA1234" s="16">
        <f t="shared" si="365"/>
        <v>0</v>
      </c>
      <c r="BB1234" s="16">
        <f t="shared" si="365"/>
        <v>0</v>
      </c>
      <c r="BC1234" s="16">
        <f t="shared" si="365"/>
        <v>0</v>
      </c>
      <c r="BD1234" s="16">
        <f t="shared" si="365"/>
        <v>0</v>
      </c>
      <c r="BE1234" s="16">
        <f t="shared" si="365"/>
        <v>0</v>
      </c>
      <c r="BF1234" s="16">
        <f t="shared" si="365"/>
        <v>0</v>
      </c>
    </row>
    <row r="1235" spans="4:36">
      <c r="D1235" s="16" t="s">
        <v>860</v>
      </c>
      <c r="E1235" s="16">
        <v>0</v>
      </c>
      <c r="F1235" s="16">
        <v>0</v>
      </c>
      <c r="G1235" s="16">
        <v>0</v>
      </c>
      <c r="H1235" s="16">
        <v>0</v>
      </c>
      <c r="I1235" s="16">
        <v>0</v>
      </c>
      <c r="J1235" s="16">
        <v>0</v>
      </c>
      <c r="K1235" s="16">
        <v>0</v>
      </c>
      <c r="L1235" s="16">
        <v>0</v>
      </c>
      <c r="M1235" s="16">
        <v>0</v>
      </c>
      <c r="N1235" s="16">
        <v>0</v>
      </c>
      <c r="O1235" s="16">
        <v>0</v>
      </c>
      <c r="P1235" s="16">
        <v>0</v>
      </c>
      <c r="Q1235" s="16">
        <v>0</v>
      </c>
      <c r="R1235" s="16">
        <v>0</v>
      </c>
      <c r="S1235" s="16">
        <v>0</v>
      </c>
      <c r="T1235" s="16">
        <v>0</v>
      </c>
      <c r="U1235" s="16">
        <v>0</v>
      </c>
      <c r="V1235" s="16">
        <v>0</v>
      </c>
      <c r="W1235" s="16">
        <v>0</v>
      </c>
      <c r="X1235" s="16">
        <v>0</v>
      </c>
      <c r="Y1235" s="16">
        <v>0</v>
      </c>
      <c r="Z1235" s="16">
        <v>0</v>
      </c>
      <c r="AE1235" s="103">
        <f t="shared" si="352"/>
        <v>0</v>
      </c>
      <c r="AF1235" s="103">
        <f t="shared" si="353"/>
        <v>0</v>
      </c>
      <c r="AG1235" s="103">
        <f t="shared" si="354"/>
        <v>0</v>
      </c>
      <c r="AH1235" s="103">
        <f t="shared" si="355"/>
        <v>0</v>
      </c>
      <c r="AI1235" s="103">
        <f t="shared" si="356"/>
        <v>0</v>
      </c>
      <c r="AJ1235" s="103">
        <f t="shared" si="357"/>
        <v>0</v>
      </c>
    </row>
    <row r="1236" spans="4:36">
      <c r="D1236" s="16" t="s">
        <v>861</v>
      </c>
      <c r="E1236" s="16">
        <v>0</v>
      </c>
      <c r="F1236" s="16">
        <v>0</v>
      </c>
      <c r="G1236" s="16">
        <v>0</v>
      </c>
      <c r="H1236" s="16">
        <v>0</v>
      </c>
      <c r="I1236" s="16">
        <v>0</v>
      </c>
      <c r="J1236" s="16">
        <v>0</v>
      </c>
      <c r="K1236" s="16">
        <v>0</v>
      </c>
      <c r="L1236" s="16">
        <v>0</v>
      </c>
      <c r="M1236" s="16">
        <v>0</v>
      </c>
      <c r="N1236" s="16">
        <v>0</v>
      </c>
      <c r="O1236" s="16">
        <v>0</v>
      </c>
      <c r="P1236" s="16">
        <v>0</v>
      </c>
      <c r="Q1236" s="16">
        <v>0</v>
      </c>
      <c r="R1236" s="16">
        <v>0</v>
      </c>
      <c r="S1236" s="16">
        <v>0</v>
      </c>
      <c r="T1236" s="16">
        <v>0</v>
      </c>
      <c r="U1236" s="16">
        <v>0</v>
      </c>
      <c r="V1236" s="16">
        <v>0</v>
      </c>
      <c r="W1236" s="16">
        <v>0</v>
      </c>
      <c r="X1236" s="16">
        <v>0</v>
      </c>
      <c r="Y1236" s="16">
        <v>0</v>
      </c>
      <c r="Z1236" s="16">
        <v>0</v>
      </c>
      <c r="AE1236" s="103">
        <f t="shared" si="352"/>
        <v>0</v>
      </c>
      <c r="AF1236" s="103">
        <f t="shared" si="353"/>
        <v>0</v>
      </c>
      <c r="AG1236" s="103">
        <f t="shared" si="354"/>
        <v>0</v>
      </c>
      <c r="AH1236" s="103">
        <f t="shared" si="355"/>
        <v>0</v>
      </c>
      <c r="AI1236" s="103">
        <f t="shared" si="356"/>
        <v>0</v>
      </c>
      <c r="AJ1236" s="103">
        <f t="shared" si="357"/>
        <v>0</v>
      </c>
    </row>
    <row r="1237" spans="4:36">
      <c r="D1237" s="16" t="s">
        <v>862</v>
      </c>
      <c r="E1237" s="16">
        <v>0</v>
      </c>
      <c r="F1237" s="16">
        <v>0</v>
      </c>
      <c r="G1237" s="16">
        <v>0</v>
      </c>
      <c r="H1237" s="16">
        <v>0</v>
      </c>
      <c r="I1237" s="16">
        <v>0</v>
      </c>
      <c r="J1237" s="16">
        <v>0</v>
      </c>
      <c r="K1237" s="16">
        <v>0</v>
      </c>
      <c r="L1237" s="16">
        <v>0</v>
      </c>
      <c r="M1237" s="16">
        <v>0</v>
      </c>
      <c r="N1237" s="16">
        <v>0</v>
      </c>
      <c r="O1237" s="16">
        <v>0</v>
      </c>
      <c r="P1237" s="16">
        <v>0</v>
      </c>
      <c r="Q1237" s="16">
        <v>0</v>
      </c>
      <c r="R1237" s="16">
        <v>0</v>
      </c>
      <c r="S1237" s="16">
        <v>0</v>
      </c>
      <c r="T1237" s="16">
        <v>0</v>
      </c>
      <c r="U1237" s="16">
        <v>0</v>
      </c>
      <c r="V1237" s="16">
        <v>0</v>
      </c>
      <c r="W1237" s="16">
        <v>0</v>
      </c>
      <c r="X1237" s="16">
        <v>0</v>
      </c>
      <c r="Y1237" s="16">
        <v>0</v>
      </c>
      <c r="Z1237" s="16">
        <v>0</v>
      </c>
      <c r="AE1237" s="103">
        <f t="shared" si="352"/>
        <v>0</v>
      </c>
      <c r="AF1237" s="103">
        <f t="shared" si="353"/>
        <v>0</v>
      </c>
      <c r="AG1237" s="103">
        <f t="shared" si="354"/>
        <v>0</v>
      </c>
      <c r="AH1237" s="103">
        <f t="shared" si="355"/>
        <v>0</v>
      </c>
      <c r="AI1237" s="103">
        <f t="shared" si="356"/>
        <v>0</v>
      </c>
      <c r="AJ1237" s="103">
        <f t="shared" si="357"/>
        <v>0</v>
      </c>
    </row>
    <row r="1238" spans="4:36">
      <c r="D1238" s="16" t="s">
        <v>863</v>
      </c>
      <c r="E1238" s="16">
        <v>0</v>
      </c>
      <c r="F1238" s="16">
        <v>0</v>
      </c>
      <c r="G1238" s="16">
        <v>0</v>
      </c>
      <c r="H1238" s="16">
        <v>0</v>
      </c>
      <c r="I1238" s="16">
        <v>0</v>
      </c>
      <c r="J1238" s="16">
        <v>0</v>
      </c>
      <c r="K1238" s="16">
        <v>0</v>
      </c>
      <c r="L1238" s="16">
        <v>0</v>
      </c>
      <c r="M1238" s="16">
        <v>0</v>
      </c>
      <c r="N1238" s="16">
        <v>0</v>
      </c>
      <c r="O1238" s="16">
        <v>0</v>
      </c>
      <c r="P1238" s="16">
        <v>0</v>
      </c>
      <c r="Q1238" s="16">
        <v>0</v>
      </c>
      <c r="R1238" s="16">
        <v>0</v>
      </c>
      <c r="S1238" s="16">
        <v>0</v>
      </c>
      <c r="T1238" s="16">
        <v>0</v>
      </c>
      <c r="U1238" s="16">
        <v>0</v>
      </c>
      <c r="V1238" s="16">
        <v>0</v>
      </c>
      <c r="W1238" s="16">
        <v>0</v>
      </c>
      <c r="X1238" s="16">
        <v>0</v>
      </c>
      <c r="Y1238" s="16">
        <v>0</v>
      </c>
      <c r="Z1238" s="16">
        <v>0</v>
      </c>
      <c r="AE1238" s="103">
        <f t="shared" si="352"/>
        <v>0</v>
      </c>
      <c r="AF1238" s="103">
        <f t="shared" si="353"/>
        <v>0</v>
      </c>
      <c r="AG1238" s="103">
        <f t="shared" si="354"/>
        <v>0</v>
      </c>
      <c r="AH1238" s="103">
        <f t="shared" si="355"/>
        <v>0</v>
      </c>
      <c r="AI1238" s="103">
        <f t="shared" si="356"/>
        <v>0</v>
      </c>
      <c r="AJ1238" s="103">
        <f t="shared" si="357"/>
        <v>0</v>
      </c>
    </row>
    <row r="1239" spans="4:36">
      <c r="D1239" s="16" t="s">
        <v>864</v>
      </c>
      <c r="E1239" s="16">
        <v>0</v>
      </c>
      <c r="F1239" s="16">
        <v>0</v>
      </c>
      <c r="G1239" s="16">
        <v>0</v>
      </c>
      <c r="H1239" s="16">
        <v>0</v>
      </c>
      <c r="I1239" s="16">
        <v>0</v>
      </c>
      <c r="J1239" s="16">
        <v>0</v>
      </c>
      <c r="K1239" s="16">
        <v>0</v>
      </c>
      <c r="L1239" s="16">
        <v>0</v>
      </c>
      <c r="M1239" s="16">
        <v>0</v>
      </c>
      <c r="N1239" s="16">
        <v>0</v>
      </c>
      <c r="O1239" s="16">
        <v>0</v>
      </c>
      <c r="P1239" s="16">
        <v>0</v>
      </c>
      <c r="Q1239" s="16">
        <v>0</v>
      </c>
      <c r="R1239" s="16">
        <v>0</v>
      </c>
      <c r="S1239" s="16">
        <v>0</v>
      </c>
      <c r="T1239" s="16">
        <v>0</v>
      </c>
      <c r="U1239" s="16">
        <v>0</v>
      </c>
      <c r="V1239" s="16">
        <v>0</v>
      </c>
      <c r="W1239" s="16">
        <v>0</v>
      </c>
      <c r="X1239" s="16">
        <v>0</v>
      </c>
      <c r="Y1239" s="16">
        <v>0</v>
      </c>
      <c r="Z1239" s="16">
        <v>0</v>
      </c>
      <c r="AE1239" s="103">
        <f t="shared" si="352"/>
        <v>0</v>
      </c>
      <c r="AF1239" s="103">
        <f t="shared" si="353"/>
        <v>0</v>
      </c>
      <c r="AG1239" s="103">
        <f t="shared" si="354"/>
        <v>0</v>
      </c>
      <c r="AH1239" s="103">
        <f t="shared" si="355"/>
        <v>0</v>
      </c>
      <c r="AI1239" s="103">
        <f t="shared" si="356"/>
        <v>0</v>
      </c>
      <c r="AJ1239" s="103">
        <f t="shared" si="357"/>
        <v>0</v>
      </c>
    </row>
    <row r="1240" spans="1:80">
      <c r="A1240" s="16" t="s">
        <v>902</v>
      </c>
      <c r="B1240" s="16">
        <v>104417.1771</v>
      </c>
      <c r="C1240" s="16" t="s">
        <v>88</v>
      </c>
      <c r="D1240" s="16" t="s">
        <v>88</v>
      </c>
      <c r="E1240" s="16">
        <v>31132.4165</v>
      </c>
      <c r="F1240" s="16">
        <v>25098.7673</v>
      </c>
      <c r="G1240" s="16">
        <v>24883.3905</v>
      </c>
      <c r="H1240" s="16">
        <v>215.3768</v>
      </c>
      <c r="I1240" s="16">
        <v>12.8028</v>
      </c>
      <c r="J1240" s="16">
        <v>1596.9704</v>
      </c>
      <c r="K1240" s="16">
        <v>563.8798</v>
      </c>
      <c r="L1240" s="16">
        <v>137.0405</v>
      </c>
      <c r="M1240" s="16">
        <v>896.0501</v>
      </c>
      <c r="N1240" s="16">
        <v>1801.5374</v>
      </c>
      <c r="O1240" s="16">
        <v>1801.5374</v>
      </c>
      <c r="P1240" s="16">
        <v>0</v>
      </c>
      <c r="Q1240" s="16">
        <v>622.4252</v>
      </c>
      <c r="R1240" s="16">
        <v>544.4859</v>
      </c>
      <c r="S1240" s="16">
        <v>362.5715</v>
      </c>
      <c r="T1240" s="16">
        <v>0</v>
      </c>
      <c r="U1240" s="16">
        <v>181.9144</v>
      </c>
      <c r="V1240" s="16">
        <v>1412.4281</v>
      </c>
      <c r="W1240" s="16">
        <v>1401.2267</v>
      </c>
      <c r="X1240" s="16">
        <v>0</v>
      </c>
      <c r="Y1240" s="16">
        <v>11.2014</v>
      </c>
      <c r="Z1240" s="16">
        <v>42.9994</v>
      </c>
      <c r="AB1240" s="101">
        <f>(F1240+K1240+L1240)/B1240</f>
        <v>0.247082791515152</v>
      </c>
      <c r="AE1240" s="103">
        <f t="shared" si="352"/>
        <v>-1.13686837721616e-12</v>
      </c>
      <c r="AF1240" s="103">
        <f t="shared" si="353"/>
        <v>-1.81898940354586e-12</v>
      </c>
      <c r="AG1240" s="103">
        <f t="shared" si="354"/>
        <v>0</v>
      </c>
      <c r="AH1240" s="103">
        <f t="shared" si="355"/>
        <v>0</v>
      </c>
      <c r="AI1240" s="103">
        <f t="shared" si="356"/>
        <v>0</v>
      </c>
      <c r="AJ1240" s="103">
        <f t="shared" si="357"/>
        <v>1.49213974509621e-13</v>
      </c>
      <c r="AK1240" s="16">
        <f t="shared" ref="AK1240:BF1240" si="366">E1240-SUM(E1241:E1245)</f>
        <v>0</v>
      </c>
      <c r="AL1240" s="16">
        <f t="shared" si="366"/>
        <v>0</v>
      </c>
      <c r="AM1240" s="16">
        <f t="shared" si="366"/>
        <v>0</v>
      </c>
      <c r="AN1240" s="16">
        <f t="shared" si="366"/>
        <v>0</v>
      </c>
      <c r="AO1240" s="16">
        <f t="shared" si="366"/>
        <v>0</v>
      </c>
      <c r="AP1240" s="16">
        <f t="shared" si="366"/>
        <v>0</v>
      </c>
      <c r="AQ1240" s="16">
        <f t="shared" si="366"/>
        <v>0</v>
      </c>
      <c r="AR1240" s="16">
        <f t="shared" si="366"/>
        <v>0</v>
      </c>
      <c r="AS1240" s="16">
        <f t="shared" si="366"/>
        <v>0</v>
      </c>
      <c r="AT1240" s="16">
        <f t="shared" si="366"/>
        <v>0</v>
      </c>
      <c r="AU1240" s="16">
        <f t="shared" si="366"/>
        <v>0</v>
      </c>
      <c r="AV1240" s="16">
        <f t="shared" si="366"/>
        <v>0</v>
      </c>
      <c r="AW1240" s="16">
        <f t="shared" si="366"/>
        <v>0</v>
      </c>
      <c r="AX1240" s="16">
        <f t="shared" si="366"/>
        <v>0</v>
      </c>
      <c r="AY1240" s="16">
        <f t="shared" si="366"/>
        <v>0</v>
      </c>
      <c r="AZ1240" s="16">
        <f t="shared" si="366"/>
        <v>0</v>
      </c>
      <c r="BA1240" s="16">
        <f t="shared" si="366"/>
        <v>0</v>
      </c>
      <c r="BB1240" s="16">
        <f t="shared" si="366"/>
        <v>0</v>
      </c>
      <c r="BC1240" s="16">
        <f t="shared" si="366"/>
        <v>0</v>
      </c>
      <c r="BD1240" s="16">
        <f t="shared" si="366"/>
        <v>0</v>
      </c>
      <c r="BE1240" s="16">
        <f t="shared" si="366"/>
        <v>0</v>
      </c>
      <c r="BF1240" s="16">
        <f t="shared" si="366"/>
        <v>0</v>
      </c>
      <c r="BG1240" s="104">
        <f t="shared" ref="BG1240:CB1240" si="367">E1240-E1246-E1252-E1258-E1264</f>
        <v>0</v>
      </c>
      <c r="BH1240" s="104">
        <f t="shared" si="367"/>
        <v>0</v>
      </c>
      <c r="BI1240" s="104">
        <f t="shared" si="367"/>
        <v>0</v>
      </c>
      <c r="BJ1240" s="104">
        <f t="shared" si="367"/>
        <v>0</v>
      </c>
      <c r="BK1240" s="104">
        <f t="shared" si="367"/>
        <v>0</v>
      </c>
      <c r="BL1240" s="104">
        <f t="shared" si="367"/>
        <v>0</v>
      </c>
      <c r="BM1240" s="104">
        <f t="shared" si="367"/>
        <v>0</v>
      </c>
      <c r="BN1240" s="104">
        <f t="shared" si="367"/>
        <v>0</v>
      </c>
      <c r="BO1240" s="104">
        <f t="shared" si="367"/>
        <v>0</v>
      </c>
      <c r="BP1240" s="104">
        <f t="shared" si="367"/>
        <v>0</v>
      </c>
      <c r="BQ1240" s="104">
        <f t="shared" si="367"/>
        <v>0</v>
      </c>
      <c r="BR1240" s="104">
        <f t="shared" si="367"/>
        <v>0</v>
      </c>
      <c r="BS1240" s="104">
        <f t="shared" si="367"/>
        <v>0</v>
      </c>
      <c r="BT1240" s="104">
        <f t="shared" si="367"/>
        <v>0</v>
      </c>
      <c r="BU1240" s="104">
        <f t="shared" si="367"/>
        <v>0</v>
      </c>
      <c r="BV1240" s="104">
        <f t="shared" si="367"/>
        <v>0</v>
      </c>
      <c r="BW1240" s="104">
        <f t="shared" si="367"/>
        <v>0</v>
      </c>
      <c r="BX1240" s="104">
        <f t="shared" si="367"/>
        <v>0</v>
      </c>
      <c r="BY1240" s="104">
        <f t="shared" si="367"/>
        <v>0</v>
      </c>
      <c r="BZ1240" s="104">
        <f t="shared" si="367"/>
        <v>0</v>
      </c>
      <c r="CA1240" s="104">
        <f t="shared" si="367"/>
        <v>0</v>
      </c>
      <c r="CB1240" s="104">
        <f t="shared" si="367"/>
        <v>0</v>
      </c>
    </row>
    <row r="1241" spans="4:36">
      <c r="D1241" s="16" t="s">
        <v>860</v>
      </c>
      <c r="E1241" s="16">
        <v>7894.6994</v>
      </c>
      <c r="F1241" s="16">
        <v>7251.7944</v>
      </c>
      <c r="G1241" s="16">
        <v>7197.5523</v>
      </c>
      <c r="H1241" s="16">
        <v>54.2421</v>
      </c>
      <c r="I1241" s="16">
        <v>0</v>
      </c>
      <c r="J1241" s="16">
        <v>339.5514</v>
      </c>
      <c r="K1241" s="16">
        <v>0</v>
      </c>
      <c r="L1241" s="16">
        <v>42.6083</v>
      </c>
      <c r="M1241" s="16">
        <v>296.9431</v>
      </c>
      <c r="N1241" s="16">
        <v>285.829</v>
      </c>
      <c r="O1241" s="16">
        <v>285.829</v>
      </c>
      <c r="P1241" s="16">
        <v>0</v>
      </c>
      <c r="Q1241" s="16">
        <v>0</v>
      </c>
      <c r="R1241" s="16">
        <v>17.5246</v>
      </c>
      <c r="S1241" s="16">
        <v>17.2357</v>
      </c>
      <c r="T1241" s="16">
        <v>0</v>
      </c>
      <c r="U1241" s="16">
        <v>0.2889</v>
      </c>
      <c r="V1241" s="16">
        <v>0</v>
      </c>
      <c r="W1241" s="16">
        <v>0</v>
      </c>
      <c r="X1241" s="16">
        <v>0</v>
      </c>
      <c r="Y1241" s="16">
        <v>0</v>
      </c>
      <c r="Z1241" s="16">
        <v>0</v>
      </c>
      <c r="AE1241" s="103">
        <f t="shared" si="352"/>
        <v>6.46593889541691e-13</v>
      </c>
      <c r="AF1241" s="103">
        <f t="shared" si="353"/>
        <v>-5.18696197104873e-13</v>
      </c>
      <c r="AG1241" s="103">
        <f t="shared" si="354"/>
        <v>0</v>
      </c>
      <c r="AH1241" s="103">
        <f t="shared" si="355"/>
        <v>0</v>
      </c>
      <c r="AI1241" s="103">
        <f t="shared" si="356"/>
        <v>-1.83186799063151e-15</v>
      </c>
      <c r="AJ1241" s="103">
        <f t="shared" si="357"/>
        <v>0</v>
      </c>
    </row>
    <row r="1242" spans="4:36">
      <c r="D1242" s="16" t="s">
        <v>861</v>
      </c>
      <c r="E1242" s="16">
        <v>1195.0825</v>
      </c>
      <c r="F1242" s="16">
        <v>1104.1212</v>
      </c>
      <c r="G1242" s="16">
        <v>1097.6487</v>
      </c>
      <c r="H1242" s="16">
        <v>6.4725</v>
      </c>
      <c r="I1242" s="16">
        <v>0</v>
      </c>
      <c r="J1242" s="16">
        <v>67.0755</v>
      </c>
      <c r="K1242" s="16">
        <v>0</v>
      </c>
      <c r="L1242" s="16">
        <v>26.9236</v>
      </c>
      <c r="M1242" s="16">
        <v>40.1519</v>
      </c>
      <c r="N1242" s="16">
        <v>23.8858</v>
      </c>
      <c r="O1242" s="16">
        <v>23.8858</v>
      </c>
      <c r="P1242" s="16">
        <v>0</v>
      </c>
      <c r="Q1242" s="16">
        <v>0</v>
      </c>
      <c r="R1242" s="16">
        <v>0</v>
      </c>
      <c r="S1242" s="16">
        <v>0</v>
      </c>
      <c r="T1242" s="16">
        <v>0</v>
      </c>
      <c r="U1242" s="16">
        <v>0</v>
      </c>
      <c r="V1242" s="16">
        <v>0</v>
      </c>
      <c r="W1242" s="16">
        <v>0</v>
      </c>
      <c r="X1242" s="16">
        <v>0</v>
      </c>
      <c r="Y1242" s="16">
        <v>0</v>
      </c>
      <c r="Z1242" s="16">
        <v>0</v>
      </c>
      <c r="AE1242" s="103">
        <f t="shared" si="352"/>
        <v>-6.75015598972095e-14</v>
      </c>
      <c r="AF1242" s="103">
        <f t="shared" si="353"/>
        <v>8.17124146124115e-14</v>
      </c>
      <c r="AG1242" s="103">
        <f t="shared" si="354"/>
        <v>0</v>
      </c>
      <c r="AH1242" s="103">
        <f t="shared" si="355"/>
        <v>0</v>
      </c>
      <c r="AI1242" s="103">
        <f t="shared" si="356"/>
        <v>0</v>
      </c>
      <c r="AJ1242" s="103">
        <f t="shared" si="357"/>
        <v>0</v>
      </c>
    </row>
    <row r="1243" spans="4:36">
      <c r="D1243" s="16" t="s">
        <v>862</v>
      </c>
      <c r="E1243" s="16">
        <v>0</v>
      </c>
      <c r="F1243" s="16">
        <v>0</v>
      </c>
      <c r="G1243" s="16">
        <v>0</v>
      </c>
      <c r="H1243" s="16">
        <v>0</v>
      </c>
      <c r="I1243" s="16">
        <v>0</v>
      </c>
      <c r="J1243" s="16">
        <v>0</v>
      </c>
      <c r="K1243" s="16">
        <v>0</v>
      </c>
      <c r="L1243" s="16">
        <v>0</v>
      </c>
      <c r="M1243" s="16">
        <v>0</v>
      </c>
      <c r="N1243" s="16">
        <v>0</v>
      </c>
      <c r="O1243" s="16">
        <v>0</v>
      </c>
      <c r="P1243" s="16">
        <v>0</v>
      </c>
      <c r="Q1243" s="16">
        <v>0</v>
      </c>
      <c r="R1243" s="16">
        <v>0</v>
      </c>
      <c r="S1243" s="16">
        <v>0</v>
      </c>
      <c r="T1243" s="16">
        <v>0</v>
      </c>
      <c r="U1243" s="16">
        <v>0</v>
      </c>
      <c r="V1243" s="16">
        <v>0</v>
      </c>
      <c r="W1243" s="16">
        <v>0</v>
      </c>
      <c r="X1243" s="16">
        <v>0</v>
      </c>
      <c r="Y1243" s="16">
        <v>0</v>
      </c>
      <c r="Z1243" s="16">
        <v>0</v>
      </c>
      <c r="AE1243" s="103">
        <f t="shared" si="352"/>
        <v>0</v>
      </c>
      <c r="AF1243" s="103">
        <f t="shared" si="353"/>
        <v>0</v>
      </c>
      <c r="AG1243" s="103">
        <f t="shared" si="354"/>
        <v>0</v>
      </c>
      <c r="AH1243" s="103">
        <f t="shared" si="355"/>
        <v>0</v>
      </c>
      <c r="AI1243" s="103">
        <f t="shared" si="356"/>
        <v>0</v>
      </c>
      <c r="AJ1243" s="103">
        <f t="shared" si="357"/>
        <v>0</v>
      </c>
    </row>
    <row r="1244" spans="4:36">
      <c r="D1244" s="16" t="s">
        <v>863</v>
      </c>
      <c r="E1244" s="16">
        <v>0</v>
      </c>
      <c r="F1244" s="16">
        <v>0</v>
      </c>
      <c r="G1244" s="16">
        <v>0</v>
      </c>
      <c r="H1244" s="16">
        <v>0</v>
      </c>
      <c r="I1244" s="16">
        <v>0</v>
      </c>
      <c r="J1244" s="16">
        <v>0</v>
      </c>
      <c r="K1244" s="16">
        <v>0</v>
      </c>
      <c r="L1244" s="16">
        <v>0</v>
      </c>
      <c r="M1244" s="16">
        <v>0</v>
      </c>
      <c r="N1244" s="16">
        <v>0</v>
      </c>
      <c r="O1244" s="16">
        <v>0</v>
      </c>
      <c r="P1244" s="16">
        <v>0</v>
      </c>
      <c r="Q1244" s="16">
        <v>0</v>
      </c>
      <c r="R1244" s="16">
        <v>0</v>
      </c>
      <c r="S1244" s="16">
        <v>0</v>
      </c>
      <c r="T1244" s="16">
        <v>0</v>
      </c>
      <c r="U1244" s="16">
        <v>0</v>
      </c>
      <c r="V1244" s="16">
        <v>0</v>
      </c>
      <c r="W1244" s="16">
        <v>0</v>
      </c>
      <c r="X1244" s="16">
        <v>0</v>
      </c>
      <c r="Y1244" s="16">
        <v>0</v>
      </c>
      <c r="Z1244" s="16">
        <v>0</v>
      </c>
      <c r="AE1244" s="103">
        <f t="shared" si="352"/>
        <v>0</v>
      </c>
      <c r="AF1244" s="103">
        <f t="shared" si="353"/>
        <v>0</v>
      </c>
      <c r="AG1244" s="103">
        <f t="shared" si="354"/>
        <v>0</v>
      </c>
      <c r="AH1244" s="103">
        <f t="shared" si="355"/>
        <v>0</v>
      </c>
      <c r="AI1244" s="103">
        <f t="shared" si="356"/>
        <v>0</v>
      </c>
      <c r="AJ1244" s="103">
        <f t="shared" si="357"/>
        <v>0</v>
      </c>
    </row>
    <row r="1245" spans="4:36">
      <c r="D1245" s="16" t="s">
        <v>864</v>
      </c>
      <c r="E1245" s="16">
        <v>22042.6346</v>
      </c>
      <c r="F1245" s="16">
        <v>16742.8517</v>
      </c>
      <c r="G1245" s="16">
        <v>16588.1895</v>
      </c>
      <c r="H1245" s="16">
        <v>154.6622</v>
      </c>
      <c r="I1245" s="16">
        <v>12.8028</v>
      </c>
      <c r="J1245" s="16">
        <v>1190.3435</v>
      </c>
      <c r="K1245" s="16">
        <v>563.8798</v>
      </c>
      <c r="L1245" s="16">
        <v>67.5086</v>
      </c>
      <c r="M1245" s="16">
        <v>558.9551</v>
      </c>
      <c r="N1245" s="16">
        <v>1491.8226</v>
      </c>
      <c r="O1245" s="16">
        <v>1491.8226</v>
      </c>
      <c r="P1245" s="16">
        <v>0</v>
      </c>
      <c r="Q1245" s="16">
        <v>622.4252</v>
      </c>
      <c r="R1245" s="16">
        <v>526.9613</v>
      </c>
      <c r="S1245" s="16">
        <v>345.3358</v>
      </c>
      <c r="T1245" s="16">
        <v>0</v>
      </c>
      <c r="U1245" s="16">
        <v>181.6255</v>
      </c>
      <c r="V1245" s="16">
        <v>1412.4281</v>
      </c>
      <c r="W1245" s="16">
        <v>1401.2267</v>
      </c>
      <c r="X1245" s="16">
        <v>0</v>
      </c>
      <c r="Y1245" s="16">
        <v>11.2014</v>
      </c>
      <c r="Z1245" s="16">
        <v>42.9994</v>
      </c>
      <c r="AE1245" s="103">
        <f t="shared" si="352"/>
        <v>1.59161572810262e-12</v>
      </c>
      <c r="AF1245" s="103">
        <f t="shared" si="353"/>
        <v>-1.16529008664656e-12</v>
      </c>
      <c r="AG1245" s="103">
        <f t="shared" si="354"/>
        <v>0</v>
      </c>
      <c r="AH1245" s="103">
        <f t="shared" si="355"/>
        <v>0</v>
      </c>
      <c r="AI1245" s="103">
        <f t="shared" si="356"/>
        <v>0</v>
      </c>
      <c r="AJ1245" s="103">
        <f t="shared" si="357"/>
        <v>1.49213974509621e-13</v>
      </c>
    </row>
    <row r="1246" spans="3:58">
      <c r="C1246" s="16" t="s">
        <v>865</v>
      </c>
      <c r="D1246" s="16" t="s">
        <v>88</v>
      </c>
      <c r="E1246" s="16">
        <v>4881.6588</v>
      </c>
      <c r="F1246" s="16">
        <v>4521.4098</v>
      </c>
      <c r="G1246" s="16">
        <v>4475.0219</v>
      </c>
      <c r="H1246" s="16">
        <v>46.3879</v>
      </c>
      <c r="I1246" s="16">
        <v>0</v>
      </c>
      <c r="J1246" s="16">
        <v>119.3741</v>
      </c>
      <c r="K1246" s="16">
        <v>63.9873</v>
      </c>
      <c r="L1246" s="16">
        <v>0.204099999999997</v>
      </c>
      <c r="M1246" s="16">
        <v>55.1827</v>
      </c>
      <c r="N1246" s="16">
        <v>147.5045</v>
      </c>
      <c r="O1246" s="16">
        <v>147.5045</v>
      </c>
      <c r="P1246" s="16">
        <v>0</v>
      </c>
      <c r="Q1246" s="16">
        <v>27.0285</v>
      </c>
      <c r="R1246" s="16">
        <v>19.2607</v>
      </c>
      <c r="S1246" s="16">
        <v>3.424</v>
      </c>
      <c r="T1246" s="16">
        <v>0</v>
      </c>
      <c r="U1246" s="16">
        <v>15.8367</v>
      </c>
      <c r="V1246" s="16">
        <v>15.5284</v>
      </c>
      <c r="W1246" s="16">
        <v>15.5284</v>
      </c>
      <c r="X1246" s="16">
        <v>0</v>
      </c>
      <c r="Y1246" s="16">
        <v>0</v>
      </c>
      <c r="Z1246" s="16">
        <v>31.5528</v>
      </c>
      <c r="AE1246" s="103">
        <f t="shared" si="352"/>
        <v>-2.0961010704923e-13</v>
      </c>
      <c r="AF1246" s="103">
        <f t="shared" si="353"/>
        <v>6.25277607468888e-13</v>
      </c>
      <c r="AG1246" s="103">
        <f t="shared" si="354"/>
        <v>0</v>
      </c>
      <c r="AH1246" s="103">
        <f t="shared" si="355"/>
        <v>0</v>
      </c>
      <c r="AI1246" s="103">
        <f t="shared" si="356"/>
        <v>0</v>
      </c>
      <c r="AJ1246" s="103">
        <f t="shared" si="357"/>
        <v>0</v>
      </c>
      <c r="AK1246" s="16">
        <f t="shared" ref="AK1246:BF1246" si="368">E1246-SUM(E1247:E1251)</f>
        <v>0</v>
      </c>
      <c r="AL1246" s="16">
        <f t="shared" si="368"/>
        <v>0</v>
      </c>
      <c r="AM1246" s="16">
        <f t="shared" si="368"/>
        <v>0</v>
      </c>
      <c r="AN1246" s="16">
        <f t="shared" si="368"/>
        <v>0</v>
      </c>
      <c r="AO1246" s="16">
        <f t="shared" si="368"/>
        <v>0</v>
      </c>
      <c r="AP1246" s="16">
        <f t="shared" si="368"/>
        <v>0</v>
      </c>
      <c r="AQ1246" s="16">
        <f t="shared" si="368"/>
        <v>0</v>
      </c>
      <c r="AR1246" s="16">
        <f t="shared" si="368"/>
        <v>-2.99760216648792e-15</v>
      </c>
      <c r="AS1246" s="16">
        <f t="shared" si="368"/>
        <v>0</v>
      </c>
      <c r="AT1246" s="16">
        <f t="shared" si="368"/>
        <v>0</v>
      </c>
      <c r="AU1246" s="16">
        <f t="shared" si="368"/>
        <v>0</v>
      </c>
      <c r="AV1246" s="16">
        <f t="shared" si="368"/>
        <v>0</v>
      </c>
      <c r="AW1246" s="16">
        <f t="shared" si="368"/>
        <v>0</v>
      </c>
      <c r="AX1246" s="16">
        <f t="shared" si="368"/>
        <v>0</v>
      </c>
      <c r="AY1246" s="16">
        <f t="shared" si="368"/>
        <v>0</v>
      </c>
      <c r="AZ1246" s="16">
        <f t="shared" si="368"/>
        <v>0</v>
      </c>
      <c r="BA1246" s="16">
        <f t="shared" si="368"/>
        <v>0</v>
      </c>
      <c r="BB1246" s="16">
        <f t="shared" si="368"/>
        <v>0</v>
      </c>
      <c r="BC1246" s="16">
        <f t="shared" si="368"/>
        <v>0</v>
      </c>
      <c r="BD1246" s="16">
        <f t="shared" si="368"/>
        <v>0</v>
      </c>
      <c r="BE1246" s="16">
        <f t="shared" si="368"/>
        <v>0</v>
      </c>
      <c r="BF1246" s="16">
        <f t="shared" si="368"/>
        <v>0</v>
      </c>
    </row>
    <row r="1247" spans="4:36">
      <c r="D1247" s="16" t="s">
        <v>860</v>
      </c>
      <c r="E1247" s="16">
        <v>3632.9408</v>
      </c>
      <c r="F1247" s="16">
        <v>3526.1504</v>
      </c>
      <c r="G1247" s="16">
        <v>3484.0486</v>
      </c>
      <c r="H1247" s="16">
        <v>42.1018</v>
      </c>
      <c r="I1247" s="16">
        <v>0</v>
      </c>
      <c r="J1247" s="16">
        <v>43.7307</v>
      </c>
      <c r="K1247" s="16">
        <v>0</v>
      </c>
      <c r="L1247" s="16">
        <v>0.2041</v>
      </c>
      <c r="M1247" s="16">
        <v>43.5266</v>
      </c>
      <c r="N1247" s="16">
        <v>62.7708</v>
      </c>
      <c r="O1247" s="16">
        <v>62.7708</v>
      </c>
      <c r="P1247" s="16">
        <v>0</v>
      </c>
      <c r="Q1247" s="16">
        <v>0</v>
      </c>
      <c r="R1247" s="16">
        <v>0.2889</v>
      </c>
      <c r="S1247" s="16">
        <v>0</v>
      </c>
      <c r="T1247" s="16">
        <v>0</v>
      </c>
      <c r="U1247" s="16">
        <v>0.2889</v>
      </c>
      <c r="V1247" s="16">
        <v>0</v>
      </c>
      <c r="W1247" s="16">
        <v>0</v>
      </c>
      <c r="X1247" s="16">
        <v>0</v>
      </c>
      <c r="Y1247" s="16">
        <v>0</v>
      </c>
      <c r="Z1247" s="16">
        <v>0</v>
      </c>
      <c r="AE1247" s="103">
        <f t="shared" si="352"/>
        <v>-1.36834987785051e-13</v>
      </c>
      <c r="AF1247" s="103">
        <f t="shared" si="353"/>
        <v>-8.5265128291212e-14</v>
      </c>
      <c r="AG1247" s="103">
        <f t="shared" si="354"/>
        <v>0</v>
      </c>
      <c r="AH1247" s="103">
        <f t="shared" si="355"/>
        <v>0</v>
      </c>
      <c r="AI1247" s="103">
        <f t="shared" si="356"/>
        <v>0</v>
      </c>
      <c r="AJ1247" s="103">
        <f t="shared" si="357"/>
        <v>0</v>
      </c>
    </row>
    <row r="1248" spans="4:36">
      <c r="D1248" s="16" t="s">
        <v>861</v>
      </c>
      <c r="E1248" s="16">
        <v>213.1158</v>
      </c>
      <c r="F1248" s="16">
        <v>211.723</v>
      </c>
      <c r="G1248" s="16">
        <v>211.723</v>
      </c>
      <c r="H1248" s="16">
        <v>0</v>
      </c>
      <c r="I1248" s="16">
        <v>0</v>
      </c>
      <c r="J1248" s="16">
        <v>0.3111</v>
      </c>
      <c r="K1248" s="16">
        <v>0</v>
      </c>
      <c r="L1248" s="16">
        <v>0</v>
      </c>
      <c r="M1248" s="16">
        <v>0.3111</v>
      </c>
      <c r="N1248" s="16">
        <v>1.0817</v>
      </c>
      <c r="O1248" s="16">
        <v>1.0817</v>
      </c>
      <c r="P1248" s="16">
        <v>0</v>
      </c>
      <c r="Q1248" s="16">
        <v>0</v>
      </c>
      <c r="R1248" s="16">
        <v>0</v>
      </c>
      <c r="S1248" s="16">
        <v>0</v>
      </c>
      <c r="T1248" s="16">
        <v>0</v>
      </c>
      <c r="U1248" s="16">
        <v>0</v>
      </c>
      <c r="V1248" s="16">
        <v>0</v>
      </c>
      <c r="W1248" s="16">
        <v>0</v>
      </c>
      <c r="X1248" s="16">
        <v>0</v>
      </c>
      <c r="Y1248" s="16">
        <v>0</v>
      </c>
      <c r="Z1248" s="16">
        <v>0</v>
      </c>
      <c r="AE1248" s="103">
        <f t="shared" si="352"/>
        <v>-5.99520433297585e-15</v>
      </c>
      <c r="AF1248" s="103">
        <f t="shared" si="353"/>
        <v>0</v>
      </c>
      <c r="AG1248" s="103">
        <f t="shared" si="354"/>
        <v>0</v>
      </c>
      <c r="AH1248" s="103">
        <f t="shared" si="355"/>
        <v>0</v>
      </c>
      <c r="AI1248" s="103">
        <f t="shared" si="356"/>
        <v>0</v>
      </c>
      <c r="AJ1248" s="103">
        <f t="shared" si="357"/>
        <v>0</v>
      </c>
    </row>
    <row r="1249" spans="4:36">
      <c r="D1249" s="16" t="s">
        <v>862</v>
      </c>
      <c r="E1249" s="16">
        <v>0</v>
      </c>
      <c r="F1249" s="16">
        <v>0</v>
      </c>
      <c r="G1249" s="16">
        <v>0</v>
      </c>
      <c r="H1249" s="16">
        <v>0</v>
      </c>
      <c r="I1249" s="16">
        <v>0</v>
      </c>
      <c r="J1249" s="16">
        <v>0</v>
      </c>
      <c r="K1249" s="16">
        <v>0</v>
      </c>
      <c r="L1249" s="16">
        <v>0</v>
      </c>
      <c r="M1249" s="16">
        <v>0</v>
      </c>
      <c r="N1249" s="16">
        <v>0</v>
      </c>
      <c r="O1249" s="16">
        <v>0</v>
      </c>
      <c r="P1249" s="16">
        <v>0</v>
      </c>
      <c r="Q1249" s="16">
        <v>0</v>
      </c>
      <c r="R1249" s="16">
        <v>0</v>
      </c>
      <c r="S1249" s="16">
        <v>0</v>
      </c>
      <c r="T1249" s="16">
        <v>0</v>
      </c>
      <c r="U1249" s="16">
        <v>0</v>
      </c>
      <c r="V1249" s="16">
        <v>0</v>
      </c>
      <c r="W1249" s="16">
        <v>0</v>
      </c>
      <c r="X1249" s="16">
        <v>0</v>
      </c>
      <c r="Y1249" s="16">
        <v>0</v>
      </c>
      <c r="Z1249" s="16">
        <v>0</v>
      </c>
      <c r="AE1249" s="103">
        <f t="shared" si="352"/>
        <v>0</v>
      </c>
      <c r="AF1249" s="103">
        <f t="shared" si="353"/>
        <v>0</v>
      </c>
      <c r="AG1249" s="103">
        <f t="shared" si="354"/>
        <v>0</v>
      </c>
      <c r="AH1249" s="103">
        <f t="shared" si="355"/>
        <v>0</v>
      </c>
      <c r="AI1249" s="103">
        <f t="shared" si="356"/>
        <v>0</v>
      </c>
      <c r="AJ1249" s="103">
        <f t="shared" si="357"/>
        <v>0</v>
      </c>
    </row>
    <row r="1250" spans="4:36">
      <c r="D1250" s="16" t="s">
        <v>863</v>
      </c>
      <c r="E1250" s="16">
        <v>0</v>
      </c>
      <c r="F1250" s="16">
        <v>0</v>
      </c>
      <c r="G1250" s="16">
        <v>0</v>
      </c>
      <c r="H1250" s="16">
        <v>0</v>
      </c>
      <c r="I1250" s="16">
        <v>0</v>
      </c>
      <c r="J1250" s="16">
        <v>0</v>
      </c>
      <c r="K1250" s="16">
        <v>0</v>
      </c>
      <c r="L1250" s="16">
        <v>0</v>
      </c>
      <c r="M1250" s="16">
        <v>0</v>
      </c>
      <c r="N1250" s="16">
        <v>0</v>
      </c>
      <c r="O1250" s="16">
        <v>0</v>
      </c>
      <c r="P1250" s="16">
        <v>0</v>
      </c>
      <c r="Q1250" s="16">
        <v>0</v>
      </c>
      <c r="R1250" s="16">
        <v>0</v>
      </c>
      <c r="S1250" s="16">
        <v>0</v>
      </c>
      <c r="T1250" s="16">
        <v>0</v>
      </c>
      <c r="U1250" s="16">
        <v>0</v>
      </c>
      <c r="V1250" s="16">
        <v>0</v>
      </c>
      <c r="W1250" s="16">
        <v>0</v>
      </c>
      <c r="X1250" s="16">
        <v>0</v>
      </c>
      <c r="Y1250" s="16">
        <v>0</v>
      </c>
      <c r="Z1250" s="16">
        <v>0</v>
      </c>
      <c r="AE1250" s="103">
        <f t="shared" si="352"/>
        <v>0</v>
      </c>
      <c r="AF1250" s="103">
        <f t="shared" si="353"/>
        <v>0</v>
      </c>
      <c r="AG1250" s="103">
        <f t="shared" si="354"/>
        <v>0</v>
      </c>
      <c r="AH1250" s="103">
        <f t="shared" si="355"/>
        <v>0</v>
      </c>
      <c r="AI1250" s="103">
        <f t="shared" si="356"/>
        <v>0</v>
      </c>
      <c r="AJ1250" s="103">
        <f t="shared" si="357"/>
        <v>0</v>
      </c>
    </row>
    <row r="1251" spans="4:36">
      <c r="D1251" s="16" t="s">
        <v>864</v>
      </c>
      <c r="E1251" s="16">
        <v>1035.6022</v>
      </c>
      <c r="F1251" s="16">
        <v>783.5364</v>
      </c>
      <c r="G1251" s="16">
        <v>779.2503</v>
      </c>
      <c r="H1251" s="16">
        <v>4.2861</v>
      </c>
      <c r="I1251" s="16">
        <v>0</v>
      </c>
      <c r="J1251" s="16">
        <v>75.3323</v>
      </c>
      <c r="K1251" s="16">
        <v>63.9873</v>
      </c>
      <c r="L1251" s="16">
        <v>0</v>
      </c>
      <c r="M1251" s="16">
        <v>11.345</v>
      </c>
      <c r="N1251" s="16">
        <v>83.652</v>
      </c>
      <c r="O1251" s="16">
        <v>83.652</v>
      </c>
      <c r="P1251" s="16">
        <v>0</v>
      </c>
      <c r="Q1251" s="16">
        <v>27.0285</v>
      </c>
      <c r="R1251" s="16">
        <v>18.9718</v>
      </c>
      <c r="S1251" s="16">
        <v>3.424</v>
      </c>
      <c r="T1251" s="16">
        <v>0</v>
      </c>
      <c r="U1251" s="16">
        <v>15.5478</v>
      </c>
      <c r="V1251" s="16">
        <v>15.5284</v>
      </c>
      <c r="W1251" s="16">
        <v>15.5284</v>
      </c>
      <c r="X1251" s="16">
        <v>0</v>
      </c>
      <c r="Y1251" s="16">
        <v>0</v>
      </c>
      <c r="Z1251" s="16">
        <v>31.5528</v>
      </c>
      <c r="AE1251" s="103">
        <f t="shared" si="352"/>
        <v>7.46069872548105e-14</v>
      </c>
      <c r="AF1251" s="103">
        <f t="shared" si="353"/>
        <v>-8.08242361927114e-14</v>
      </c>
      <c r="AG1251" s="103">
        <f t="shared" si="354"/>
        <v>0</v>
      </c>
      <c r="AH1251" s="103">
        <f t="shared" si="355"/>
        <v>0</v>
      </c>
      <c r="AI1251" s="103">
        <f t="shared" si="356"/>
        <v>0</v>
      </c>
      <c r="AJ1251" s="103">
        <f t="shared" si="357"/>
        <v>0</v>
      </c>
    </row>
    <row r="1252" spans="3:58">
      <c r="C1252" s="16" t="s">
        <v>866</v>
      </c>
      <c r="D1252" s="16" t="s">
        <v>88</v>
      </c>
      <c r="E1252" s="16">
        <v>88.3195</v>
      </c>
      <c r="F1252" s="16">
        <v>11.8251</v>
      </c>
      <c r="G1252" s="16">
        <v>11.8251</v>
      </c>
      <c r="H1252" s="16">
        <v>0</v>
      </c>
      <c r="I1252" s="16">
        <v>0</v>
      </c>
      <c r="J1252" s="16">
        <v>2.478</v>
      </c>
      <c r="K1252" s="16">
        <v>1.7114</v>
      </c>
      <c r="L1252" s="16">
        <v>0</v>
      </c>
      <c r="M1252" s="16">
        <v>0.7666</v>
      </c>
      <c r="N1252" s="16">
        <v>65.2145</v>
      </c>
      <c r="O1252" s="16">
        <v>65.2145</v>
      </c>
      <c r="P1252" s="16">
        <v>0</v>
      </c>
      <c r="Q1252" s="16">
        <v>0</v>
      </c>
      <c r="R1252" s="16">
        <v>4.9996</v>
      </c>
      <c r="S1252" s="16">
        <v>0.3965</v>
      </c>
      <c r="T1252" s="16">
        <v>0</v>
      </c>
      <c r="U1252" s="16">
        <v>4.6031</v>
      </c>
      <c r="V1252" s="16">
        <v>3.8023</v>
      </c>
      <c r="W1252" s="16">
        <v>0</v>
      </c>
      <c r="X1252" s="16">
        <v>0</v>
      </c>
      <c r="Y1252" s="16">
        <v>3.8023</v>
      </c>
      <c r="Z1252" s="16">
        <v>0</v>
      </c>
      <c r="AE1252" s="103">
        <f t="shared" si="352"/>
        <v>3.5527136788005e-15</v>
      </c>
      <c r="AF1252" s="103">
        <f t="shared" si="353"/>
        <v>0</v>
      </c>
      <c r="AG1252" s="103">
        <f t="shared" si="354"/>
        <v>0</v>
      </c>
      <c r="AH1252" s="103">
        <f t="shared" si="355"/>
        <v>0</v>
      </c>
      <c r="AI1252" s="103">
        <f t="shared" si="356"/>
        <v>0</v>
      </c>
      <c r="AJ1252" s="103">
        <f t="shared" si="357"/>
        <v>0</v>
      </c>
      <c r="AK1252" s="16">
        <f t="shared" ref="AK1252:BF1252" si="369">E1252-SUM(E1253:E1257)</f>
        <v>0</v>
      </c>
      <c r="AL1252" s="16">
        <f t="shared" si="369"/>
        <v>0</v>
      </c>
      <c r="AM1252" s="16">
        <f t="shared" si="369"/>
        <v>0</v>
      </c>
      <c r="AN1252" s="16">
        <f t="shared" si="369"/>
        <v>0</v>
      </c>
      <c r="AO1252" s="16">
        <f t="shared" si="369"/>
        <v>0</v>
      </c>
      <c r="AP1252" s="16">
        <f t="shared" si="369"/>
        <v>0</v>
      </c>
      <c r="AQ1252" s="16">
        <f t="shared" si="369"/>
        <v>0</v>
      </c>
      <c r="AR1252" s="16">
        <f t="shared" si="369"/>
        <v>0</v>
      </c>
      <c r="AS1252" s="16">
        <f t="shared" si="369"/>
        <v>0</v>
      </c>
      <c r="AT1252" s="16">
        <f t="shared" si="369"/>
        <v>0</v>
      </c>
      <c r="AU1252" s="16">
        <f t="shared" si="369"/>
        <v>0</v>
      </c>
      <c r="AV1252" s="16">
        <f t="shared" si="369"/>
        <v>0</v>
      </c>
      <c r="AW1252" s="16">
        <f t="shared" si="369"/>
        <v>0</v>
      </c>
      <c r="AX1252" s="16">
        <f t="shared" si="369"/>
        <v>0</v>
      </c>
      <c r="AY1252" s="16">
        <f t="shared" si="369"/>
        <v>0</v>
      </c>
      <c r="AZ1252" s="16">
        <f t="shared" si="369"/>
        <v>0</v>
      </c>
      <c r="BA1252" s="16">
        <f t="shared" si="369"/>
        <v>0</v>
      </c>
      <c r="BB1252" s="16">
        <f t="shared" si="369"/>
        <v>0</v>
      </c>
      <c r="BC1252" s="16">
        <f t="shared" si="369"/>
        <v>0</v>
      </c>
      <c r="BD1252" s="16">
        <f t="shared" si="369"/>
        <v>0</v>
      </c>
      <c r="BE1252" s="16">
        <f t="shared" si="369"/>
        <v>0</v>
      </c>
      <c r="BF1252" s="16">
        <f t="shared" si="369"/>
        <v>0</v>
      </c>
    </row>
    <row r="1253" spans="4:36">
      <c r="D1253" s="16" t="s">
        <v>860</v>
      </c>
      <c r="E1253" s="16">
        <v>0</v>
      </c>
      <c r="F1253" s="16">
        <v>0</v>
      </c>
      <c r="G1253" s="16">
        <v>0</v>
      </c>
      <c r="H1253" s="16">
        <v>0</v>
      </c>
      <c r="I1253" s="16">
        <v>0</v>
      </c>
      <c r="J1253" s="16">
        <v>0</v>
      </c>
      <c r="K1253" s="16">
        <v>0</v>
      </c>
      <c r="L1253" s="16">
        <v>0</v>
      </c>
      <c r="M1253" s="16">
        <v>0</v>
      </c>
      <c r="N1253" s="16">
        <v>0</v>
      </c>
      <c r="O1253" s="16">
        <v>0</v>
      </c>
      <c r="P1253" s="16">
        <v>0</v>
      </c>
      <c r="Q1253" s="16">
        <v>0</v>
      </c>
      <c r="R1253" s="16">
        <v>0</v>
      </c>
      <c r="S1253" s="16">
        <v>0</v>
      </c>
      <c r="T1253" s="16">
        <v>0</v>
      </c>
      <c r="U1253" s="16">
        <v>0</v>
      </c>
      <c r="V1253" s="16">
        <v>0</v>
      </c>
      <c r="W1253" s="16">
        <v>0</v>
      </c>
      <c r="X1253" s="16">
        <v>0</v>
      </c>
      <c r="Y1253" s="16">
        <v>0</v>
      </c>
      <c r="Z1253" s="16">
        <v>0</v>
      </c>
      <c r="AE1253" s="103">
        <f t="shared" si="352"/>
        <v>0</v>
      </c>
      <c r="AF1253" s="103">
        <f t="shared" si="353"/>
        <v>0</v>
      </c>
      <c r="AG1253" s="103">
        <f t="shared" si="354"/>
        <v>0</v>
      </c>
      <c r="AH1253" s="103">
        <f t="shared" si="355"/>
        <v>0</v>
      </c>
      <c r="AI1253" s="103">
        <f t="shared" si="356"/>
        <v>0</v>
      </c>
      <c r="AJ1253" s="103">
        <f t="shared" si="357"/>
        <v>0</v>
      </c>
    </row>
    <row r="1254" spans="4:36">
      <c r="D1254" s="16" t="s">
        <v>861</v>
      </c>
      <c r="E1254" s="16">
        <v>0</v>
      </c>
      <c r="F1254" s="16">
        <v>0</v>
      </c>
      <c r="G1254" s="16">
        <v>0</v>
      </c>
      <c r="H1254" s="16">
        <v>0</v>
      </c>
      <c r="I1254" s="16">
        <v>0</v>
      </c>
      <c r="J1254" s="16">
        <v>0</v>
      </c>
      <c r="K1254" s="16">
        <v>0</v>
      </c>
      <c r="L1254" s="16">
        <v>0</v>
      </c>
      <c r="M1254" s="16">
        <v>0</v>
      </c>
      <c r="N1254" s="16">
        <v>0</v>
      </c>
      <c r="O1254" s="16">
        <v>0</v>
      </c>
      <c r="P1254" s="16">
        <v>0</v>
      </c>
      <c r="Q1254" s="16">
        <v>0</v>
      </c>
      <c r="R1254" s="16">
        <v>0</v>
      </c>
      <c r="S1254" s="16">
        <v>0</v>
      </c>
      <c r="T1254" s="16">
        <v>0</v>
      </c>
      <c r="U1254" s="16">
        <v>0</v>
      </c>
      <c r="V1254" s="16">
        <v>0</v>
      </c>
      <c r="W1254" s="16">
        <v>0</v>
      </c>
      <c r="X1254" s="16">
        <v>0</v>
      </c>
      <c r="Y1254" s="16">
        <v>0</v>
      </c>
      <c r="Z1254" s="16">
        <v>0</v>
      </c>
      <c r="AE1254" s="103">
        <f t="shared" si="352"/>
        <v>0</v>
      </c>
      <c r="AF1254" s="103">
        <f t="shared" si="353"/>
        <v>0</v>
      </c>
      <c r="AG1254" s="103">
        <f t="shared" si="354"/>
        <v>0</v>
      </c>
      <c r="AH1254" s="103">
        <f t="shared" si="355"/>
        <v>0</v>
      </c>
      <c r="AI1254" s="103">
        <f t="shared" si="356"/>
        <v>0</v>
      </c>
      <c r="AJ1254" s="103">
        <f t="shared" si="357"/>
        <v>0</v>
      </c>
    </row>
    <row r="1255" spans="4:36">
      <c r="D1255" s="16" t="s">
        <v>862</v>
      </c>
      <c r="E1255" s="16">
        <v>0</v>
      </c>
      <c r="F1255" s="16">
        <v>0</v>
      </c>
      <c r="G1255" s="16">
        <v>0</v>
      </c>
      <c r="H1255" s="16">
        <v>0</v>
      </c>
      <c r="I1255" s="16">
        <v>0</v>
      </c>
      <c r="J1255" s="16">
        <v>0</v>
      </c>
      <c r="K1255" s="16">
        <v>0</v>
      </c>
      <c r="L1255" s="16">
        <v>0</v>
      </c>
      <c r="M1255" s="16">
        <v>0</v>
      </c>
      <c r="N1255" s="16">
        <v>0</v>
      </c>
      <c r="O1255" s="16">
        <v>0</v>
      </c>
      <c r="P1255" s="16">
        <v>0</v>
      </c>
      <c r="Q1255" s="16">
        <v>0</v>
      </c>
      <c r="R1255" s="16">
        <v>0</v>
      </c>
      <c r="S1255" s="16">
        <v>0</v>
      </c>
      <c r="T1255" s="16">
        <v>0</v>
      </c>
      <c r="U1255" s="16">
        <v>0</v>
      </c>
      <c r="V1255" s="16">
        <v>0</v>
      </c>
      <c r="W1255" s="16">
        <v>0</v>
      </c>
      <c r="X1255" s="16">
        <v>0</v>
      </c>
      <c r="Y1255" s="16">
        <v>0</v>
      </c>
      <c r="Z1255" s="16">
        <v>0</v>
      </c>
      <c r="AE1255" s="103">
        <f t="shared" si="352"/>
        <v>0</v>
      </c>
      <c r="AF1255" s="103">
        <f t="shared" si="353"/>
        <v>0</v>
      </c>
      <c r="AG1255" s="103">
        <f t="shared" si="354"/>
        <v>0</v>
      </c>
      <c r="AH1255" s="103">
        <f t="shared" si="355"/>
        <v>0</v>
      </c>
      <c r="AI1255" s="103">
        <f t="shared" si="356"/>
        <v>0</v>
      </c>
      <c r="AJ1255" s="103">
        <f t="shared" si="357"/>
        <v>0</v>
      </c>
    </row>
    <row r="1256" spans="4:36">
      <c r="D1256" s="16" t="s">
        <v>863</v>
      </c>
      <c r="E1256" s="16">
        <v>0</v>
      </c>
      <c r="F1256" s="16">
        <v>0</v>
      </c>
      <c r="G1256" s="16">
        <v>0</v>
      </c>
      <c r="H1256" s="16">
        <v>0</v>
      </c>
      <c r="I1256" s="16">
        <v>0</v>
      </c>
      <c r="J1256" s="16">
        <v>0</v>
      </c>
      <c r="K1256" s="16">
        <v>0</v>
      </c>
      <c r="L1256" s="16">
        <v>0</v>
      </c>
      <c r="M1256" s="16">
        <v>0</v>
      </c>
      <c r="N1256" s="16">
        <v>0</v>
      </c>
      <c r="O1256" s="16">
        <v>0</v>
      </c>
      <c r="P1256" s="16">
        <v>0</v>
      </c>
      <c r="Q1256" s="16">
        <v>0</v>
      </c>
      <c r="R1256" s="16">
        <v>0</v>
      </c>
      <c r="S1256" s="16">
        <v>0</v>
      </c>
      <c r="T1256" s="16">
        <v>0</v>
      </c>
      <c r="U1256" s="16">
        <v>0</v>
      </c>
      <c r="V1256" s="16">
        <v>0</v>
      </c>
      <c r="W1256" s="16">
        <v>0</v>
      </c>
      <c r="X1256" s="16">
        <v>0</v>
      </c>
      <c r="Y1256" s="16">
        <v>0</v>
      </c>
      <c r="Z1256" s="16">
        <v>0</v>
      </c>
      <c r="AE1256" s="103">
        <f t="shared" si="352"/>
        <v>0</v>
      </c>
      <c r="AF1256" s="103">
        <f t="shared" si="353"/>
        <v>0</v>
      </c>
      <c r="AG1256" s="103">
        <f t="shared" si="354"/>
        <v>0</v>
      </c>
      <c r="AH1256" s="103">
        <f t="shared" si="355"/>
        <v>0</v>
      </c>
      <c r="AI1256" s="103">
        <f t="shared" si="356"/>
        <v>0</v>
      </c>
      <c r="AJ1256" s="103">
        <f t="shared" si="357"/>
        <v>0</v>
      </c>
    </row>
    <row r="1257" spans="4:36">
      <c r="D1257" s="16" t="s">
        <v>864</v>
      </c>
      <c r="E1257" s="16">
        <v>88.3195</v>
      </c>
      <c r="F1257" s="16">
        <v>11.8251</v>
      </c>
      <c r="G1257" s="16">
        <v>11.8251</v>
      </c>
      <c r="H1257" s="16">
        <v>0</v>
      </c>
      <c r="I1257" s="16">
        <v>0</v>
      </c>
      <c r="J1257" s="16">
        <v>2.478</v>
      </c>
      <c r="K1257" s="16">
        <v>1.7114</v>
      </c>
      <c r="L1257" s="16">
        <v>0</v>
      </c>
      <c r="M1257" s="16">
        <v>0.7666</v>
      </c>
      <c r="N1257" s="16">
        <v>65.2145</v>
      </c>
      <c r="O1257" s="16">
        <v>65.2145</v>
      </c>
      <c r="P1257" s="16">
        <v>0</v>
      </c>
      <c r="Q1257" s="16">
        <v>0</v>
      </c>
      <c r="R1257" s="16">
        <v>4.9996</v>
      </c>
      <c r="S1257" s="16">
        <v>0.3965</v>
      </c>
      <c r="T1257" s="16">
        <v>0</v>
      </c>
      <c r="U1257" s="16">
        <v>4.6031</v>
      </c>
      <c r="V1257" s="16">
        <v>3.8023</v>
      </c>
      <c r="W1257" s="16">
        <v>0</v>
      </c>
      <c r="X1257" s="16">
        <v>0</v>
      </c>
      <c r="Y1257" s="16">
        <v>3.8023</v>
      </c>
      <c r="Z1257" s="16">
        <v>0</v>
      </c>
      <c r="AE1257" s="103">
        <f t="shared" si="352"/>
        <v>3.5527136788005e-15</v>
      </c>
      <c r="AF1257" s="103">
        <f t="shared" si="353"/>
        <v>0</v>
      </c>
      <c r="AG1257" s="103">
        <f t="shared" si="354"/>
        <v>0</v>
      </c>
      <c r="AH1257" s="103">
        <f t="shared" si="355"/>
        <v>0</v>
      </c>
      <c r="AI1257" s="103">
        <f t="shared" si="356"/>
        <v>0</v>
      </c>
      <c r="AJ1257" s="103">
        <f t="shared" si="357"/>
        <v>0</v>
      </c>
    </row>
    <row r="1258" spans="3:58">
      <c r="C1258" s="16" t="s">
        <v>867</v>
      </c>
      <c r="D1258" s="16" t="s">
        <v>88</v>
      </c>
      <c r="E1258" s="16">
        <v>26162.4382</v>
      </c>
      <c r="F1258" s="16">
        <v>20565.5324</v>
      </c>
      <c r="G1258" s="16">
        <v>20396.5435</v>
      </c>
      <c r="H1258" s="16">
        <v>168.9889</v>
      </c>
      <c r="I1258" s="16">
        <v>12.8028</v>
      </c>
      <c r="J1258" s="16">
        <v>1475.1183</v>
      </c>
      <c r="K1258" s="16">
        <v>498.1811</v>
      </c>
      <c r="L1258" s="16">
        <v>136.8364</v>
      </c>
      <c r="M1258" s="16">
        <v>840.1008</v>
      </c>
      <c r="N1258" s="16">
        <v>1588.8184</v>
      </c>
      <c r="O1258" s="16">
        <v>1588.8184</v>
      </c>
      <c r="P1258" s="16">
        <v>0</v>
      </c>
      <c r="Q1258" s="16">
        <v>595.3967</v>
      </c>
      <c r="R1258" s="16">
        <v>520.2256</v>
      </c>
      <c r="S1258" s="16">
        <v>358.751</v>
      </c>
      <c r="T1258" s="16">
        <v>0</v>
      </c>
      <c r="U1258" s="16">
        <v>161.4746</v>
      </c>
      <c r="V1258" s="16">
        <v>1393.0974</v>
      </c>
      <c r="W1258" s="16">
        <v>1385.6983</v>
      </c>
      <c r="X1258" s="16">
        <v>0</v>
      </c>
      <c r="Y1258" s="16">
        <v>7.3991</v>
      </c>
      <c r="Z1258" s="16">
        <v>11.4466</v>
      </c>
      <c r="AE1258" s="103">
        <f t="shared" si="352"/>
        <v>0</v>
      </c>
      <c r="AF1258" s="103">
        <f t="shared" si="353"/>
        <v>2.8421709430404e-13</v>
      </c>
      <c r="AG1258" s="103">
        <f t="shared" si="354"/>
        <v>0</v>
      </c>
      <c r="AH1258" s="103">
        <f t="shared" si="355"/>
        <v>0</v>
      </c>
      <c r="AI1258" s="103">
        <f t="shared" si="356"/>
        <v>0</v>
      </c>
      <c r="AJ1258" s="103">
        <f t="shared" si="357"/>
        <v>8.97060203897126e-14</v>
      </c>
      <c r="AK1258" s="16">
        <f t="shared" ref="AK1258:BF1258" si="370">E1258-SUM(E1259:E1263)</f>
        <v>0</v>
      </c>
      <c r="AL1258" s="16">
        <f t="shared" si="370"/>
        <v>0</v>
      </c>
      <c r="AM1258" s="16">
        <f t="shared" si="370"/>
        <v>0</v>
      </c>
      <c r="AN1258" s="16">
        <f t="shared" si="370"/>
        <v>0</v>
      </c>
      <c r="AO1258" s="16">
        <f t="shared" si="370"/>
        <v>0</v>
      </c>
      <c r="AP1258" s="16">
        <f t="shared" si="370"/>
        <v>0</v>
      </c>
      <c r="AQ1258" s="16">
        <f t="shared" si="370"/>
        <v>0</v>
      </c>
      <c r="AR1258" s="16">
        <f t="shared" si="370"/>
        <v>0</v>
      </c>
      <c r="AS1258" s="16">
        <f t="shared" si="370"/>
        <v>0</v>
      </c>
      <c r="AT1258" s="16">
        <f t="shared" si="370"/>
        <v>0</v>
      </c>
      <c r="AU1258" s="16">
        <f t="shared" si="370"/>
        <v>0</v>
      </c>
      <c r="AV1258" s="16">
        <f t="shared" si="370"/>
        <v>0</v>
      </c>
      <c r="AW1258" s="16">
        <f t="shared" si="370"/>
        <v>0</v>
      </c>
      <c r="AX1258" s="16">
        <f t="shared" si="370"/>
        <v>0</v>
      </c>
      <c r="AY1258" s="16">
        <f t="shared" si="370"/>
        <v>0</v>
      </c>
      <c r="AZ1258" s="16">
        <f t="shared" si="370"/>
        <v>0</v>
      </c>
      <c r="BA1258" s="16">
        <f t="shared" si="370"/>
        <v>0</v>
      </c>
      <c r="BB1258" s="16">
        <f t="shared" si="370"/>
        <v>0</v>
      </c>
      <c r="BC1258" s="16">
        <f t="shared" si="370"/>
        <v>0</v>
      </c>
      <c r="BD1258" s="16">
        <f t="shared" si="370"/>
        <v>0</v>
      </c>
      <c r="BE1258" s="16">
        <f t="shared" si="370"/>
        <v>0</v>
      </c>
      <c r="BF1258" s="16">
        <f t="shared" si="370"/>
        <v>0</v>
      </c>
    </row>
    <row r="1259" spans="4:36">
      <c r="D1259" s="16" t="s">
        <v>860</v>
      </c>
      <c r="E1259" s="16">
        <v>4261.7586</v>
      </c>
      <c r="F1259" s="16">
        <v>3725.644</v>
      </c>
      <c r="G1259" s="16">
        <v>3713.5037</v>
      </c>
      <c r="H1259" s="16">
        <v>12.1403</v>
      </c>
      <c r="I1259" s="16">
        <v>0</v>
      </c>
      <c r="J1259" s="16">
        <v>295.8207</v>
      </c>
      <c r="K1259" s="16">
        <v>0</v>
      </c>
      <c r="L1259" s="16">
        <v>42.4042</v>
      </c>
      <c r="M1259" s="16">
        <v>253.4165</v>
      </c>
      <c r="N1259" s="16">
        <v>223.0582</v>
      </c>
      <c r="O1259" s="16">
        <v>223.0582</v>
      </c>
      <c r="P1259" s="16">
        <v>0</v>
      </c>
      <c r="Q1259" s="16">
        <v>0</v>
      </c>
      <c r="R1259" s="16">
        <v>17.2357</v>
      </c>
      <c r="S1259" s="16">
        <v>17.2357</v>
      </c>
      <c r="T1259" s="16">
        <v>0</v>
      </c>
      <c r="U1259" s="16">
        <v>0</v>
      </c>
      <c r="V1259" s="16">
        <v>0</v>
      </c>
      <c r="W1259" s="16">
        <v>0</v>
      </c>
      <c r="X1259" s="16">
        <v>0</v>
      </c>
      <c r="Y1259" s="16">
        <v>0</v>
      </c>
      <c r="Z1259" s="16">
        <v>0</v>
      </c>
      <c r="AE1259" s="103">
        <f t="shared" si="352"/>
        <v>3.48165940522449e-13</v>
      </c>
      <c r="AF1259" s="103">
        <f t="shared" si="353"/>
        <v>-4.29878355134861e-13</v>
      </c>
      <c r="AG1259" s="103">
        <f t="shared" si="354"/>
        <v>0</v>
      </c>
      <c r="AH1259" s="103">
        <f t="shared" si="355"/>
        <v>0</v>
      </c>
      <c r="AI1259" s="103">
        <f t="shared" si="356"/>
        <v>0</v>
      </c>
      <c r="AJ1259" s="103">
        <f t="shared" si="357"/>
        <v>0</v>
      </c>
    </row>
    <row r="1260" spans="4:36">
      <c r="D1260" s="16" t="s">
        <v>861</v>
      </c>
      <c r="E1260" s="16">
        <v>981.9667</v>
      </c>
      <c r="F1260" s="16">
        <v>892.3982</v>
      </c>
      <c r="G1260" s="16">
        <v>885.9257</v>
      </c>
      <c r="H1260" s="16">
        <v>6.4725</v>
      </c>
      <c r="I1260" s="16">
        <v>0</v>
      </c>
      <c r="J1260" s="16">
        <v>66.7644</v>
      </c>
      <c r="K1260" s="16">
        <v>0</v>
      </c>
      <c r="L1260" s="16">
        <v>26.9236</v>
      </c>
      <c r="M1260" s="16">
        <v>39.8408</v>
      </c>
      <c r="N1260" s="16">
        <v>22.8041</v>
      </c>
      <c r="O1260" s="16">
        <v>22.8041</v>
      </c>
      <c r="P1260" s="16">
        <v>0</v>
      </c>
      <c r="Q1260" s="16">
        <v>0</v>
      </c>
      <c r="R1260" s="16">
        <v>0</v>
      </c>
      <c r="S1260" s="16">
        <v>0</v>
      </c>
      <c r="T1260" s="16">
        <v>0</v>
      </c>
      <c r="U1260" s="16">
        <v>0</v>
      </c>
      <c r="V1260" s="16">
        <v>0</v>
      </c>
      <c r="W1260" s="16">
        <v>0</v>
      </c>
      <c r="X1260" s="16">
        <v>0</v>
      </c>
      <c r="Y1260" s="16">
        <v>0</v>
      </c>
      <c r="Z1260" s="16">
        <v>0</v>
      </c>
      <c r="AE1260" s="103">
        <f t="shared" si="352"/>
        <v>-2.1316282072803e-14</v>
      </c>
      <c r="AF1260" s="103">
        <f t="shared" si="353"/>
        <v>-3.19744231092045e-14</v>
      </c>
      <c r="AG1260" s="103">
        <f t="shared" si="354"/>
        <v>0</v>
      </c>
      <c r="AH1260" s="103">
        <f t="shared" si="355"/>
        <v>0</v>
      </c>
      <c r="AI1260" s="103">
        <f t="shared" si="356"/>
        <v>0</v>
      </c>
      <c r="AJ1260" s="103">
        <f t="shared" si="357"/>
        <v>0</v>
      </c>
    </row>
    <row r="1261" spans="4:36">
      <c r="D1261" s="16" t="s">
        <v>862</v>
      </c>
      <c r="E1261" s="16">
        <v>0</v>
      </c>
      <c r="F1261" s="16">
        <v>0</v>
      </c>
      <c r="G1261" s="16">
        <v>0</v>
      </c>
      <c r="H1261" s="16">
        <v>0</v>
      </c>
      <c r="I1261" s="16">
        <v>0</v>
      </c>
      <c r="J1261" s="16">
        <v>0</v>
      </c>
      <c r="K1261" s="16">
        <v>0</v>
      </c>
      <c r="L1261" s="16">
        <v>0</v>
      </c>
      <c r="M1261" s="16">
        <v>0</v>
      </c>
      <c r="N1261" s="16">
        <v>0</v>
      </c>
      <c r="O1261" s="16">
        <v>0</v>
      </c>
      <c r="P1261" s="16">
        <v>0</v>
      </c>
      <c r="Q1261" s="16">
        <v>0</v>
      </c>
      <c r="R1261" s="16">
        <v>0</v>
      </c>
      <c r="S1261" s="16">
        <v>0</v>
      </c>
      <c r="T1261" s="16">
        <v>0</v>
      </c>
      <c r="U1261" s="16">
        <v>0</v>
      </c>
      <c r="V1261" s="16">
        <v>0</v>
      </c>
      <c r="W1261" s="16">
        <v>0</v>
      </c>
      <c r="X1261" s="16">
        <v>0</v>
      </c>
      <c r="Y1261" s="16">
        <v>0</v>
      </c>
      <c r="Z1261" s="16">
        <v>0</v>
      </c>
      <c r="AE1261" s="103">
        <f t="shared" ref="AE1261:AE1324" si="371">E1261-F1261-I1261-J1261-N1261-R1261-V1261-Z1261-Q1261</f>
        <v>0</v>
      </c>
      <c r="AF1261" s="103">
        <f t="shared" ref="AF1261:AF1324" si="372">F1261-G1261-H1261</f>
        <v>0</v>
      </c>
      <c r="AG1261" s="103">
        <f t="shared" ref="AG1261:AG1324" si="373">J1261-K1261-L1261-M1261</f>
        <v>0</v>
      </c>
      <c r="AH1261" s="103">
        <f t="shared" ref="AH1261:AH1324" si="374">N1261-O1261-P1261</f>
        <v>0</v>
      </c>
      <c r="AI1261" s="103">
        <f t="shared" ref="AI1261:AI1324" si="375">R1261-S1261-T1261-U1261</f>
        <v>0</v>
      </c>
      <c r="AJ1261" s="103">
        <f t="shared" ref="AJ1261:AJ1324" si="376">V1261-W1261-X1261-Y1261</f>
        <v>0</v>
      </c>
    </row>
    <row r="1262" spans="4:36">
      <c r="D1262" s="16" t="s">
        <v>863</v>
      </c>
      <c r="E1262" s="16">
        <v>0</v>
      </c>
      <c r="F1262" s="16">
        <v>0</v>
      </c>
      <c r="G1262" s="16">
        <v>0</v>
      </c>
      <c r="H1262" s="16">
        <v>0</v>
      </c>
      <c r="I1262" s="16">
        <v>0</v>
      </c>
      <c r="J1262" s="16">
        <v>0</v>
      </c>
      <c r="K1262" s="16">
        <v>0</v>
      </c>
      <c r="L1262" s="16">
        <v>0</v>
      </c>
      <c r="M1262" s="16">
        <v>0</v>
      </c>
      <c r="N1262" s="16">
        <v>0</v>
      </c>
      <c r="O1262" s="16">
        <v>0</v>
      </c>
      <c r="P1262" s="16">
        <v>0</v>
      </c>
      <c r="Q1262" s="16">
        <v>0</v>
      </c>
      <c r="R1262" s="16">
        <v>0</v>
      </c>
      <c r="S1262" s="16">
        <v>0</v>
      </c>
      <c r="T1262" s="16">
        <v>0</v>
      </c>
      <c r="U1262" s="16">
        <v>0</v>
      </c>
      <c r="V1262" s="16">
        <v>0</v>
      </c>
      <c r="W1262" s="16">
        <v>0</v>
      </c>
      <c r="X1262" s="16">
        <v>0</v>
      </c>
      <c r="Y1262" s="16">
        <v>0</v>
      </c>
      <c r="Z1262" s="16">
        <v>0</v>
      </c>
      <c r="AE1262" s="103">
        <f t="shared" si="371"/>
        <v>0</v>
      </c>
      <c r="AF1262" s="103">
        <f t="shared" si="372"/>
        <v>0</v>
      </c>
      <c r="AG1262" s="103">
        <f t="shared" si="373"/>
        <v>0</v>
      </c>
      <c r="AH1262" s="103">
        <f t="shared" si="374"/>
        <v>0</v>
      </c>
      <c r="AI1262" s="103">
        <f t="shared" si="375"/>
        <v>0</v>
      </c>
      <c r="AJ1262" s="103">
        <f t="shared" si="376"/>
        <v>0</v>
      </c>
    </row>
    <row r="1263" spans="4:36">
      <c r="D1263" s="16" t="s">
        <v>864</v>
      </c>
      <c r="E1263" s="16">
        <v>20918.7129</v>
      </c>
      <c r="F1263" s="16">
        <v>15947.4902</v>
      </c>
      <c r="G1263" s="16">
        <v>15797.1141</v>
      </c>
      <c r="H1263" s="16">
        <v>150.3761</v>
      </c>
      <c r="I1263" s="16">
        <v>12.8028</v>
      </c>
      <c r="J1263" s="16">
        <v>1112.5332</v>
      </c>
      <c r="K1263" s="16">
        <v>498.1811</v>
      </c>
      <c r="L1263" s="16">
        <v>67.5086</v>
      </c>
      <c r="M1263" s="16">
        <v>546.8435</v>
      </c>
      <c r="N1263" s="16">
        <v>1342.9561</v>
      </c>
      <c r="O1263" s="16">
        <v>1342.9561</v>
      </c>
      <c r="P1263" s="16">
        <v>0</v>
      </c>
      <c r="Q1263" s="16">
        <v>595.3967</v>
      </c>
      <c r="R1263" s="16">
        <v>502.9899</v>
      </c>
      <c r="S1263" s="16">
        <v>341.5153</v>
      </c>
      <c r="T1263" s="16">
        <v>0</v>
      </c>
      <c r="U1263" s="16">
        <v>161.4746</v>
      </c>
      <c r="V1263" s="16">
        <v>1393.0974</v>
      </c>
      <c r="W1263" s="16">
        <v>1385.6983</v>
      </c>
      <c r="X1263" s="16">
        <v>0</v>
      </c>
      <c r="Y1263" s="16">
        <v>7.3991</v>
      </c>
      <c r="Z1263" s="16">
        <v>11.4466</v>
      </c>
      <c r="AE1263" s="103">
        <f t="shared" si="371"/>
        <v>-2.27373675443232e-12</v>
      </c>
      <c r="AF1263" s="103">
        <f t="shared" si="372"/>
        <v>-5.11590769747272e-13</v>
      </c>
      <c r="AG1263" s="103">
        <f t="shared" si="373"/>
        <v>0</v>
      </c>
      <c r="AH1263" s="103">
        <f t="shared" si="374"/>
        <v>0</v>
      </c>
      <c r="AI1263" s="103">
        <f t="shared" si="375"/>
        <v>0</v>
      </c>
      <c r="AJ1263" s="103">
        <f t="shared" si="376"/>
        <v>8.97060203897126e-14</v>
      </c>
    </row>
    <row r="1264" spans="3:58">
      <c r="C1264" s="16" t="s">
        <v>368</v>
      </c>
      <c r="D1264" s="16" t="s">
        <v>88</v>
      </c>
      <c r="E1264" s="16">
        <v>0</v>
      </c>
      <c r="F1264" s="16">
        <v>0</v>
      </c>
      <c r="G1264" s="16">
        <v>0</v>
      </c>
      <c r="H1264" s="16">
        <v>0</v>
      </c>
      <c r="I1264" s="16">
        <v>0</v>
      </c>
      <c r="J1264" s="16">
        <v>0</v>
      </c>
      <c r="K1264" s="16">
        <v>0</v>
      </c>
      <c r="L1264" s="16">
        <v>0</v>
      </c>
      <c r="M1264" s="16">
        <v>0</v>
      </c>
      <c r="N1264" s="16">
        <v>0</v>
      </c>
      <c r="O1264" s="16">
        <v>0</v>
      </c>
      <c r="P1264" s="16">
        <v>0</v>
      </c>
      <c r="Q1264" s="16">
        <v>0</v>
      </c>
      <c r="R1264" s="16">
        <v>0</v>
      </c>
      <c r="S1264" s="16">
        <v>0</v>
      </c>
      <c r="T1264" s="16">
        <v>0</v>
      </c>
      <c r="U1264" s="16">
        <v>0</v>
      </c>
      <c r="V1264" s="16">
        <v>0</v>
      </c>
      <c r="W1264" s="16">
        <v>0</v>
      </c>
      <c r="X1264" s="16">
        <v>0</v>
      </c>
      <c r="Y1264" s="16">
        <v>0</v>
      </c>
      <c r="Z1264" s="16">
        <v>0</v>
      </c>
      <c r="AE1264" s="103">
        <f t="shared" si="371"/>
        <v>0</v>
      </c>
      <c r="AF1264" s="103">
        <f t="shared" si="372"/>
        <v>0</v>
      </c>
      <c r="AG1264" s="103">
        <f t="shared" si="373"/>
        <v>0</v>
      </c>
      <c r="AH1264" s="103">
        <f t="shared" si="374"/>
        <v>0</v>
      </c>
      <c r="AI1264" s="103">
        <f t="shared" si="375"/>
        <v>0</v>
      </c>
      <c r="AJ1264" s="103">
        <f t="shared" si="376"/>
        <v>0</v>
      </c>
      <c r="AK1264" s="16">
        <f t="shared" ref="AK1264:BF1264" si="377">E1264-SUM(E1265:E1269)</f>
        <v>0</v>
      </c>
      <c r="AL1264" s="16">
        <f t="shared" si="377"/>
        <v>0</v>
      </c>
      <c r="AM1264" s="16">
        <f t="shared" si="377"/>
        <v>0</v>
      </c>
      <c r="AN1264" s="16">
        <f t="shared" si="377"/>
        <v>0</v>
      </c>
      <c r="AO1264" s="16">
        <f t="shared" si="377"/>
        <v>0</v>
      </c>
      <c r="AP1264" s="16">
        <f t="shared" si="377"/>
        <v>0</v>
      </c>
      <c r="AQ1264" s="16">
        <f t="shared" si="377"/>
        <v>0</v>
      </c>
      <c r="AR1264" s="16">
        <f t="shared" si="377"/>
        <v>0</v>
      </c>
      <c r="AS1264" s="16">
        <f t="shared" si="377"/>
        <v>0</v>
      </c>
      <c r="AT1264" s="16">
        <f t="shared" si="377"/>
        <v>0</v>
      </c>
      <c r="AU1264" s="16">
        <f t="shared" si="377"/>
        <v>0</v>
      </c>
      <c r="AV1264" s="16">
        <f t="shared" si="377"/>
        <v>0</v>
      </c>
      <c r="AW1264" s="16">
        <f t="shared" si="377"/>
        <v>0</v>
      </c>
      <c r="AX1264" s="16">
        <f t="shared" si="377"/>
        <v>0</v>
      </c>
      <c r="AY1264" s="16">
        <f t="shared" si="377"/>
        <v>0</v>
      </c>
      <c r="AZ1264" s="16">
        <f t="shared" si="377"/>
        <v>0</v>
      </c>
      <c r="BA1264" s="16">
        <f t="shared" si="377"/>
        <v>0</v>
      </c>
      <c r="BB1264" s="16">
        <f t="shared" si="377"/>
        <v>0</v>
      </c>
      <c r="BC1264" s="16">
        <f t="shared" si="377"/>
        <v>0</v>
      </c>
      <c r="BD1264" s="16">
        <f t="shared" si="377"/>
        <v>0</v>
      </c>
      <c r="BE1264" s="16">
        <f t="shared" si="377"/>
        <v>0</v>
      </c>
      <c r="BF1264" s="16">
        <f t="shared" si="377"/>
        <v>0</v>
      </c>
    </row>
    <row r="1265" spans="4:36">
      <c r="D1265" s="16" t="s">
        <v>860</v>
      </c>
      <c r="E1265" s="16">
        <v>0</v>
      </c>
      <c r="F1265" s="16">
        <v>0</v>
      </c>
      <c r="G1265" s="16">
        <v>0</v>
      </c>
      <c r="H1265" s="16">
        <v>0</v>
      </c>
      <c r="I1265" s="16">
        <v>0</v>
      </c>
      <c r="J1265" s="16">
        <v>0</v>
      </c>
      <c r="K1265" s="16">
        <v>0</v>
      </c>
      <c r="L1265" s="16">
        <v>0</v>
      </c>
      <c r="M1265" s="16">
        <v>0</v>
      </c>
      <c r="N1265" s="16">
        <v>0</v>
      </c>
      <c r="O1265" s="16">
        <v>0</v>
      </c>
      <c r="P1265" s="16">
        <v>0</v>
      </c>
      <c r="Q1265" s="16">
        <v>0</v>
      </c>
      <c r="R1265" s="16">
        <v>0</v>
      </c>
      <c r="S1265" s="16">
        <v>0</v>
      </c>
      <c r="T1265" s="16">
        <v>0</v>
      </c>
      <c r="U1265" s="16">
        <v>0</v>
      </c>
      <c r="V1265" s="16">
        <v>0</v>
      </c>
      <c r="W1265" s="16">
        <v>0</v>
      </c>
      <c r="X1265" s="16">
        <v>0</v>
      </c>
      <c r="Y1265" s="16">
        <v>0</v>
      </c>
      <c r="Z1265" s="16">
        <v>0</v>
      </c>
      <c r="AE1265" s="103">
        <f t="shared" si="371"/>
        <v>0</v>
      </c>
      <c r="AF1265" s="103">
        <f t="shared" si="372"/>
        <v>0</v>
      </c>
      <c r="AG1265" s="103">
        <f t="shared" si="373"/>
        <v>0</v>
      </c>
      <c r="AH1265" s="103">
        <f t="shared" si="374"/>
        <v>0</v>
      </c>
      <c r="AI1265" s="103">
        <f t="shared" si="375"/>
        <v>0</v>
      </c>
      <c r="AJ1265" s="103">
        <f t="shared" si="376"/>
        <v>0</v>
      </c>
    </row>
    <row r="1266" spans="4:36">
      <c r="D1266" s="16" t="s">
        <v>861</v>
      </c>
      <c r="E1266" s="16">
        <v>0</v>
      </c>
      <c r="F1266" s="16">
        <v>0</v>
      </c>
      <c r="G1266" s="16">
        <v>0</v>
      </c>
      <c r="H1266" s="16">
        <v>0</v>
      </c>
      <c r="I1266" s="16">
        <v>0</v>
      </c>
      <c r="J1266" s="16">
        <v>0</v>
      </c>
      <c r="K1266" s="16">
        <v>0</v>
      </c>
      <c r="L1266" s="16">
        <v>0</v>
      </c>
      <c r="M1266" s="16">
        <v>0</v>
      </c>
      <c r="N1266" s="16">
        <v>0</v>
      </c>
      <c r="O1266" s="16">
        <v>0</v>
      </c>
      <c r="P1266" s="16">
        <v>0</v>
      </c>
      <c r="Q1266" s="16">
        <v>0</v>
      </c>
      <c r="R1266" s="16">
        <v>0</v>
      </c>
      <c r="S1266" s="16">
        <v>0</v>
      </c>
      <c r="T1266" s="16">
        <v>0</v>
      </c>
      <c r="U1266" s="16">
        <v>0</v>
      </c>
      <c r="V1266" s="16">
        <v>0</v>
      </c>
      <c r="W1266" s="16">
        <v>0</v>
      </c>
      <c r="X1266" s="16">
        <v>0</v>
      </c>
      <c r="Y1266" s="16">
        <v>0</v>
      </c>
      <c r="Z1266" s="16">
        <v>0</v>
      </c>
      <c r="AE1266" s="103">
        <f t="shared" si="371"/>
        <v>0</v>
      </c>
      <c r="AF1266" s="103">
        <f t="shared" si="372"/>
        <v>0</v>
      </c>
      <c r="AG1266" s="103">
        <f t="shared" si="373"/>
        <v>0</v>
      </c>
      <c r="AH1266" s="103">
        <f t="shared" si="374"/>
        <v>0</v>
      </c>
      <c r="AI1266" s="103">
        <f t="shared" si="375"/>
        <v>0</v>
      </c>
      <c r="AJ1266" s="103">
        <f t="shared" si="376"/>
        <v>0</v>
      </c>
    </row>
    <row r="1267" spans="4:36">
      <c r="D1267" s="16" t="s">
        <v>862</v>
      </c>
      <c r="E1267" s="16">
        <v>0</v>
      </c>
      <c r="F1267" s="16">
        <v>0</v>
      </c>
      <c r="G1267" s="16">
        <v>0</v>
      </c>
      <c r="H1267" s="16">
        <v>0</v>
      </c>
      <c r="I1267" s="16">
        <v>0</v>
      </c>
      <c r="J1267" s="16">
        <v>0</v>
      </c>
      <c r="K1267" s="16">
        <v>0</v>
      </c>
      <c r="L1267" s="16">
        <v>0</v>
      </c>
      <c r="M1267" s="16">
        <v>0</v>
      </c>
      <c r="N1267" s="16">
        <v>0</v>
      </c>
      <c r="O1267" s="16">
        <v>0</v>
      </c>
      <c r="P1267" s="16">
        <v>0</v>
      </c>
      <c r="Q1267" s="16">
        <v>0</v>
      </c>
      <c r="R1267" s="16">
        <v>0</v>
      </c>
      <c r="S1267" s="16">
        <v>0</v>
      </c>
      <c r="T1267" s="16">
        <v>0</v>
      </c>
      <c r="U1267" s="16">
        <v>0</v>
      </c>
      <c r="V1267" s="16">
        <v>0</v>
      </c>
      <c r="W1267" s="16">
        <v>0</v>
      </c>
      <c r="X1267" s="16">
        <v>0</v>
      </c>
      <c r="Y1267" s="16">
        <v>0</v>
      </c>
      <c r="Z1267" s="16">
        <v>0</v>
      </c>
      <c r="AE1267" s="103">
        <f t="shared" si="371"/>
        <v>0</v>
      </c>
      <c r="AF1267" s="103">
        <f t="shared" si="372"/>
        <v>0</v>
      </c>
      <c r="AG1267" s="103">
        <f t="shared" si="373"/>
        <v>0</v>
      </c>
      <c r="AH1267" s="103">
        <f t="shared" si="374"/>
        <v>0</v>
      </c>
      <c r="AI1267" s="103">
        <f t="shared" si="375"/>
        <v>0</v>
      </c>
      <c r="AJ1267" s="103">
        <f t="shared" si="376"/>
        <v>0</v>
      </c>
    </row>
    <row r="1268" spans="4:36">
      <c r="D1268" s="16" t="s">
        <v>863</v>
      </c>
      <c r="E1268" s="16">
        <v>0</v>
      </c>
      <c r="F1268" s="16">
        <v>0</v>
      </c>
      <c r="G1268" s="16">
        <v>0</v>
      </c>
      <c r="H1268" s="16">
        <v>0</v>
      </c>
      <c r="I1268" s="16">
        <v>0</v>
      </c>
      <c r="J1268" s="16">
        <v>0</v>
      </c>
      <c r="K1268" s="16">
        <v>0</v>
      </c>
      <c r="L1268" s="16">
        <v>0</v>
      </c>
      <c r="M1268" s="16">
        <v>0</v>
      </c>
      <c r="N1268" s="16">
        <v>0</v>
      </c>
      <c r="O1268" s="16">
        <v>0</v>
      </c>
      <c r="P1268" s="16">
        <v>0</v>
      </c>
      <c r="Q1268" s="16">
        <v>0</v>
      </c>
      <c r="R1268" s="16">
        <v>0</v>
      </c>
      <c r="S1268" s="16">
        <v>0</v>
      </c>
      <c r="T1268" s="16">
        <v>0</v>
      </c>
      <c r="U1268" s="16">
        <v>0</v>
      </c>
      <c r="V1268" s="16">
        <v>0</v>
      </c>
      <c r="W1268" s="16">
        <v>0</v>
      </c>
      <c r="X1268" s="16">
        <v>0</v>
      </c>
      <c r="Y1268" s="16">
        <v>0</v>
      </c>
      <c r="Z1268" s="16">
        <v>0</v>
      </c>
      <c r="AE1268" s="103">
        <f t="shared" si="371"/>
        <v>0</v>
      </c>
      <c r="AF1268" s="103">
        <f t="shared" si="372"/>
        <v>0</v>
      </c>
      <c r="AG1268" s="103">
        <f t="shared" si="373"/>
        <v>0</v>
      </c>
      <c r="AH1268" s="103">
        <f t="shared" si="374"/>
        <v>0</v>
      </c>
      <c r="AI1268" s="103">
        <f t="shared" si="375"/>
        <v>0</v>
      </c>
      <c r="AJ1268" s="103">
        <f t="shared" si="376"/>
        <v>0</v>
      </c>
    </row>
    <row r="1269" spans="4:36">
      <c r="D1269" s="16" t="s">
        <v>864</v>
      </c>
      <c r="E1269" s="16">
        <v>0</v>
      </c>
      <c r="F1269" s="16">
        <v>0</v>
      </c>
      <c r="G1269" s="16">
        <v>0</v>
      </c>
      <c r="H1269" s="16">
        <v>0</v>
      </c>
      <c r="I1269" s="16">
        <v>0</v>
      </c>
      <c r="J1269" s="16">
        <v>0</v>
      </c>
      <c r="K1269" s="16">
        <v>0</v>
      </c>
      <c r="L1269" s="16">
        <v>0</v>
      </c>
      <c r="M1269" s="16">
        <v>0</v>
      </c>
      <c r="N1269" s="16">
        <v>0</v>
      </c>
      <c r="O1269" s="16">
        <v>0</v>
      </c>
      <c r="P1269" s="16">
        <v>0</v>
      </c>
      <c r="Q1269" s="16">
        <v>0</v>
      </c>
      <c r="R1269" s="16">
        <v>0</v>
      </c>
      <c r="S1269" s="16">
        <v>0</v>
      </c>
      <c r="T1269" s="16">
        <v>0</v>
      </c>
      <c r="U1269" s="16">
        <v>0</v>
      </c>
      <c r="V1269" s="16">
        <v>0</v>
      </c>
      <c r="W1269" s="16">
        <v>0</v>
      </c>
      <c r="X1269" s="16">
        <v>0</v>
      </c>
      <c r="Y1269" s="16">
        <v>0</v>
      </c>
      <c r="Z1269" s="16">
        <v>0</v>
      </c>
      <c r="AE1269" s="103">
        <f t="shared" si="371"/>
        <v>0</v>
      </c>
      <c r="AF1269" s="103">
        <f t="shared" si="372"/>
        <v>0</v>
      </c>
      <c r="AG1269" s="103">
        <f t="shared" si="373"/>
        <v>0</v>
      </c>
      <c r="AH1269" s="103">
        <f t="shared" si="374"/>
        <v>0</v>
      </c>
      <c r="AI1269" s="103">
        <f t="shared" si="375"/>
        <v>0</v>
      </c>
      <c r="AJ1269" s="103">
        <f t="shared" si="376"/>
        <v>0</v>
      </c>
    </row>
    <row r="1270" spans="1:80">
      <c r="A1270" s="16" t="s">
        <v>903</v>
      </c>
      <c r="B1270" s="16">
        <v>131908.7049</v>
      </c>
      <c r="C1270" s="16" t="s">
        <v>88</v>
      </c>
      <c r="D1270" s="16" t="s">
        <v>88</v>
      </c>
      <c r="E1270" s="16">
        <v>25319.2805</v>
      </c>
      <c r="F1270" s="16">
        <v>22972.1302</v>
      </c>
      <c r="G1270" s="16">
        <v>22937.7177</v>
      </c>
      <c r="H1270" s="16">
        <v>34.4125</v>
      </c>
      <c r="I1270" s="16">
        <v>53.3315</v>
      </c>
      <c r="J1270" s="16">
        <v>266.6126</v>
      </c>
      <c r="K1270" s="16">
        <v>214.4159</v>
      </c>
      <c r="L1270" s="16">
        <v>25.894</v>
      </c>
      <c r="M1270" s="16">
        <v>26.3027</v>
      </c>
      <c r="N1270" s="16">
        <v>1215.9689</v>
      </c>
      <c r="O1270" s="16">
        <v>1215.9689</v>
      </c>
      <c r="P1270" s="16">
        <v>0</v>
      </c>
      <c r="Q1270" s="16">
        <v>11.5922</v>
      </c>
      <c r="R1270" s="16">
        <v>645.8214</v>
      </c>
      <c r="S1270" s="16">
        <v>538.2563</v>
      </c>
      <c r="T1270" s="16">
        <v>0.0802</v>
      </c>
      <c r="U1270" s="16">
        <v>107.4849</v>
      </c>
      <c r="V1270" s="16">
        <v>147.9672</v>
      </c>
      <c r="W1270" s="16">
        <v>103.2003</v>
      </c>
      <c r="X1270" s="16">
        <v>0</v>
      </c>
      <c r="Y1270" s="16">
        <v>44.7669</v>
      </c>
      <c r="Z1270" s="16">
        <v>5.8565</v>
      </c>
      <c r="AB1270" s="101">
        <f>(F1270+K1270+L1270)/B1270</f>
        <v>0.175973527430182</v>
      </c>
      <c r="AE1270" s="103">
        <f t="shared" si="371"/>
        <v>1.33759670006839e-12</v>
      </c>
      <c r="AF1270" s="103">
        <f t="shared" si="372"/>
        <v>-1.45661260830821e-12</v>
      </c>
      <c r="AG1270" s="103">
        <f t="shared" si="373"/>
        <v>0</v>
      </c>
      <c r="AH1270" s="103">
        <f t="shared" si="374"/>
        <v>0</v>
      </c>
      <c r="AI1270" s="103">
        <f t="shared" si="375"/>
        <v>0</v>
      </c>
      <c r="AJ1270" s="103">
        <f t="shared" si="376"/>
        <v>0</v>
      </c>
      <c r="AK1270" s="16">
        <f t="shared" ref="AK1270:BF1270" si="378">E1270-SUM(E1271:E1275)</f>
        <v>0</v>
      </c>
      <c r="AL1270" s="16">
        <f t="shared" si="378"/>
        <v>0</v>
      </c>
      <c r="AM1270" s="16">
        <f t="shared" si="378"/>
        <v>0</v>
      </c>
      <c r="AN1270" s="16">
        <f t="shared" si="378"/>
        <v>0</v>
      </c>
      <c r="AO1270" s="16">
        <f t="shared" si="378"/>
        <v>0</v>
      </c>
      <c r="AP1270" s="16">
        <f t="shared" si="378"/>
        <v>0</v>
      </c>
      <c r="AQ1270" s="16">
        <f t="shared" si="378"/>
        <v>0</v>
      </c>
      <c r="AR1270" s="16">
        <f t="shared" si="378"/>
        <v>0</v>
      </c>
      <c r="AS1270" s="16">
        <f t="shared" si="378"/>
        <v>0</v>
      </c>
      <c r="AT1270" s="16">
        <f t="shared" si="378"/>
        <v>0</v>
      </c>
      <c r="AU1270" s="16">
        <f t="shared" si="378"/>
        <v>0</v>
      </c>
      <c r="AV1270" s="16">
        <f t="shared" si="378"/>
        <v>0</v>
      </c>
      <c r="AW1270" s="16">
        <f t="shared" si="378"/>
        <v>0</v>
      </c>
      <c r="AX1270" s="16">
        <f t="shared" si="378"/>
        <v>0</v>
      </c>
      <c r="AY1270" s="16">
        <f t="shared" si="378"/>
        <v>0</v>
      </c>
      <c r="AZ1270" s="16">
        <f t="shared" si="378"/>
        <v>0</v>
      </c>
      <c r="BA1270" s="16">
        <f t="shared" si="378"/>
        <v>0</v>
      </c>
      <c r="BB1270" s="16">
        <f t="shared" si="378"/>
        <v>0</v>
      </c>
      <c r="BC1270" s="16">
        <f t="shared" si="378"/>
        <v>0</v>
      </c>
      <c r="BD1270" s="16">
        <f t="shared" si="378"/>
        <v>0</v>
      </c>
      <c r="BE1270" s="16">
        <f t="shared" si="378"/>
        <v>0</v>
      </c>
      <c r="BF1270" s="16">
        <f t="shared" si="378"/>
        <v>0</v>
      </c>
      <c r="BG1270" s="104">
        <f t="shared" ref="BG1270:CB1270" si="379">E1270-E1276-E1282-E1288-E1294</f>
        <v>9.09494701772928e-12</v>
      </c>
      <c r="BH1270" s="104">
        <f t="shared" si="379"/>
        <v>9.09494701772928e-12</v>
      </c>
      <c r="BI1270" s="104">
        <f t="shared" si="379"/>
        <v>1.09139364212751e-11</v>
      </c>
      <c r="BJ1270" s="104">
        <f t="shared" si="379"/>
        <v>0</v>
      </c>
      <c r="BK1270" s="104">
        <f t="shared" si="379"/>
        <v>0</v>
      </c>
      <c r="BL1270" s="104">
        <f t="shared" si="379"/>
        <v>0</v>
      </c>
      <c r="BM1270" s="104">
        <f t="shared" si="379"/>
        <v>0</v>
      </c>
      <c r="BN1270" s="104">
        <f t="shared" si="379"/>
        <v>0</v>
      </c>
      <c r="BO1270" s="104">
        <f t="shared" si="379"/>
        <v>0</v>
      </c>
      <c r="BP1270" s="104">
        <f t="shared" si="379"/>
        <v>0</v>
      </c>
      <c r="BQ1270" s="104">
        <f t="shared" si="379"/>
        <v>0</v>
      </c>
      <c r="BR1270" s="104">
        <f t="shared" si="379"/>
        <v>0</v>
      </c>
      <c r="BS1270" s="104">
        <f t="shared" si="379"/>
        <v>0</v>
      </c>
      <c r="BT1270" s="104">
        <f t="shared" si="379"/>
        <v>0</v>
      </c>
      <c r="BU1270" s="104">
        <f t="shared" si="379"/>
        <v>0</v>
      </c>
      <c r="BV1270" s="104">
        <f t="shared" si="379"/>
        <v>0</v>
      </c>
      <c r="BW1270" s="104">
        <f t="shared" si="379"/>
        <v>0</v>
      </c>
      <c r="BX1270" s="104">
        <f t="shared" si="379"/>
        <v>0</v>
      </c>
      <c r="BY1270" s="104">
        <f t="shared" si="379"/>
        <v>0</v>
      </c>
      <c r="BZ1270" s="104">
        <f t="shared" si="379"/>
        <v>0</v>
      </c>
      <c r="CA1270" s="104">
        <f t="shared" si="379"/>
        <v>0</v>
      </c>
      <c r="CB1270" s="104">
        <f t="shared" si="379"/>
        <v>0</v>
      </c>
    </row>
    <row r="1271" spans="4:36">
      <c r="D1271" s="16" t="s">
        <v>860</v>
      </c>
      <c r="E1271" s="16">
        <v>6549.6943</v>
      </c>
      <c r="F1271" s="16">
        <v>6518.7523</v>
      </c>
      <c r="G1271" s="16">
        <v>6509.8157</v>
      </c>
      <c r="H1271" s="16">
        <v>8.9366</v>
      </c>
      <c r="I1271" s="16">
        <v>7.6514</v>
      </c>
      <c r="J1271" s="16">
        <v>8.345</v>
      </c>
      <c r="K1271" s="16">
        <v>0</v>
      </c>
      <c r="L1271" s="16">
        <v>0.1918</v>
      </c>
      <c r="M1271" s="16">
        <v>8.1532</v>
      </c>
      <c r="N1271" s="16">
        <v>11.966</v>
      </c>
      <c r="O1271" s="16">
        <v>11.966</v>
      </c>
      <c r="P1271" s="16">
        <v>0</v>
      </c>
      <c r="Q1271" s="16">
        <v>0</v>
      </c>
      <c r="R1271" s="16">
        <v>2.9796</v>
      </c>
      <c r="S1271" s="16">
        <v>2.9796</v>
      </c>
      <c r="T1271" s="16">
        <v>0</v>
      </c>
      <c r="U1271" s="16">
        <v>0</v>
      </c>
      <c r="V1271" s="16">
        <v>0</v>
      </c>
      <c r="W1271" s="16">
        <v>0</v>
      </c>
      <c r="X1271" s="16">
        <v>0</v>
      </c>
      <c r="Y1271" s="16">
        <v>0</v>
      </c>
      <c r="Z1271" s="16">
        <v>0</v>
      </c>
      <c r="AE1271" s="103">
        <f t="shared" si="371"/>
        <v>8.43769498715119e-15</v>
      </c>
      <c r="AF1271" s="103">
        <f t="shared" si="372"/>
        <v>0</v>
      </c>
      <c r="AG1271" s="103">
        <f t="shared" si="373"/>
        <v>0</v>
      </c>
      <c r="AH1271" s="103">
        <f t="shared" si="374"/>
        <v>0</v>
      </c>
      <c r="AI1271" s="103">
        <f t="shared" si="375"/>
        <v>0</v>
      </c>
      <c r="AJ1271" s="103">
        <f t="shared" si="376"/>
        <v>0</v>
      </c>
    </row>
    <row r="1272" spans="4:36">
      <c r="D1272" s="16" t="s">
        <v>861</v>
      </c>
      <c r="E1272" s="16">
        <v>492.5761</v>
      </c>
      <c r="F1272" s="16">
        <v>486.224</v>
      </c>
      <c r="G1272" s="16">
        <v>485.1547</v>
      </c>
      <c r="H1272" s="16">
        <v>1.0693</v>
      </c>
      <c r="I1272" s="16">
        <v>6.1734</v>
      </c>
      <c r="J1272" s="16">
        <v>0</v>
      </c>
      <c r="K1272" s="16">
        <v>0</v>
      </c>
      <c r="L1272" s="16">
        <v>0</v>
      </c>
      <c r="M1272" s="16">
        <v>0</v>
      </c>
      <c r="N1272" s="16">
        <v>0.1787</v>
      </c>
      <c r="O1272" s="16">
        <v>0.1787</v>
      </c>
      <c r="P1272" s="16">
        <v>0</v>
      </c>
      <c r="Q1272" s="16">
        <v>0</v>
      </c>
      <c r="R1272" s="16">
        <v>0</v>
      </c>
      <c r="S1272" s="16">
        <v>0</v>
      </c>
      <c r="T1272" s="16">
        <v>0</v>
      </c>
      <c r="U1272" s="16">
        <v>0</v>
      </c>
      <c r="V1272" s="16">
        <v>0</v>
      </c>
      <c r="W1272" s="16">
        <v>0</v>
      </c>
      <c r="X1272" s="16">
        <v>0</v>
      </c>
      <c r="Y1272" s="16">
        <v>0</v>
      </c>
      <c r="Z1272" s="16">
        <v>0</v>
      </c>
      <c r="AE1272" s="103">
        <f t="shared" si="371"/>
        <v>7.18869408444789e-15</v>
      </c>
      <c r="AF1272" s="103">
        <f t="shared" si="372"/>
        <v>0</v>
      </c>
      <c r="AG1272" s="103">
        <f t="shared" si="373"/>
        <v>0</v>
      </c>
      <c r="AH1272" s="103">
        <f t="shared" si="374"/>
        <v>0</v>
      </c>
      <c r="AI1272" s="103">
        <f t="shared" si="375"/>
        <v>0</v>
      </c>
      <c r="AJ1272" s="103">
        <f t="shared" si="376"/>
        <v>0</v>
      </c>
    </row>
    <row r="1273" spans="4:36">
      <c r="D1273" s="16" t="s">
        <v>862</v>
      </c>
      <c r="E1273" s="16">
        <v>382.7869</v>
      </c>
      <c r="F1273" s="16">
        <v>369.0953</v>
      </c>
      <c r="G1273" s="16">
        <v>369.0953</v>
      </c>
      <c r="H1273" s="16">
        <v>0</v>
      </c>
      <c r="I1273" s="16">
        <v>0</v>
      </c>
      <c r="J1273" s="16">
        <v>0</v>
      </c>
      <c r="K1273" s="16">
        <v>0</v>
      </c>
      <c r="L1273" s="16">
        <v>0</v>
      </c>
      <c r="M1273" s="16">
        <v>0</v>
      </c>
      <c r="N1273" s="16">
        <v>0</v>
      </c>
      <c r="O1273" s="16">
        <v>0</v>
      </c>
      <c r="P1273" s="16">
        <v>0</v>
      </c>
      <c r="Q1273" s="16">
        <v>0</v>
      </c>
      <c r="R1273" s="16">
        <v>13.6916</v>
      </c>
      <c r="S1273" s="16">
        <v>12.5597</v>
      </c>
      <c r="T1273" s="16">
        <v>0</v>
      </c>
      <c r="U1273" s="16">
        <v>1.1319</v>
      </c>
      <c r="V1273" s="16">
        <v>0</v>
      </c>
      <c r="W1273" s="16">
        <v>0</v>
      </c>
      <c r="X1273" s="16">
        <v>0</v>
      </c>
      <c r="Y1273" s="16">
        <v>0</v>
      </c>
      <c r="Z1273" s="16">
        <v>0</v>
      </c>
      <c r="AE1273" s="103">
        <f t="shared" si="371"/>
        <v>0</v>
      </c>
      <c r="AF1273" s="103">
        <f t="shared" si="372"/>
        <v>0</v>
      </c>
      <c r="AG1273" s="103">
        <f t="shared" si="373"/>
        <v>0</v>
      </c>
      <c r="AH1273" s="103">
        <f t="shared" si="374"/>
        <v>0</v>
      </c>
      <c r="AI1273" s="103">
        <f t="shared" si="375"/>
        <v>0</v>
      </c>
      <c r="AJ1273" s="103">
        <f t="shared" si="376"/>
        <v>0</v>
      </c>
    </row>
    <row r="1274" spans="4:36">
      <c r="D1274" s="16" t="s">
        <v>863</v>
      </c>
      <c r="E1274" s="16">
        <v>0</v>
      </c>
      <c r="F1274" s="16">
        <v>0</v>
      </c>
      <c r="G1274" s="16">
        <v>0</v>
      </c>
      <c r="H1274" s="16">
        <v>0</v>
      </c>
      <c r="I1274" s="16">
        <v>0</v>
      </c>
      <c r="J1274" s="16">
        <v>0</v>
      </c>
      <c r="K1274" s="16">
        <v>0</v>
      </c>
      <c r="L1274" s="16">
        <v>0</v>
      </c>
      <c r="M1274" s="16">
        <v>0</v>
      </c>
      <c r="N1274" s="16">
        <v>0</v>
      </c>
      <c r="O1274" s="16">
        <v>0</v>
      </c>
      <c r="P1274" s="16">
        <v>0</v>
      </c>
      <c r="Q1274" s="16">
        <v>0</v>
      </c>
      <c r="R1274" s="16">
        <v>0</v>
      </c>
      <c r="S1274" s="16">
        <v>0</v>
      </c>
      <c r="T1274" s="16">
        <v>0</v>
      </c>
      <c r="U1274" s="16">
        <v>0</v>
      </c>
      <c r="V1274" s="16">
        <v>0</v>
      </c>
      <c r="W1274" s="16">
        <v>0</v>
      </c>
      <c r="X1274" s="16">
        <v>0</v>
      </c>
      <c r="Y1274" s="16">
        <v>0</v>
      </c>
      <c r="Z1274" s="16">
        <v>0</v>
      </c>
      <c r="AE1274" s="103">
        <f t="shared" si="371"/>
        <v>0</v>
      </c>
      <c r="AF1274" s="103">
        <f t="shared" si="372"/>
        <v>0</v>
      </c>
      <c r="AG1274" s="103">
        <f t="shared" si="373"/>
        <v>0</v>
      </c>
      <c r="AH1274" s="103">
        <f t="shared" si="374"/>
        <v>0</v>
      </c>
      <c r="AI1274" s="103">
        <f t="shared" si="375"/>
        <v>0</v>
      </c>
      <c r="AJ1274" s="103">
        <f t="shared" si="376"/>
        <v>0</v>
      </c>
    </row>
    <row r="1275" spans="4:36">
      <c r="D1275" s="16" t="s">
        <v>864</v>
      </c>
      <c r="E1275" s="16">
        <v>17894.2232</v>
      </c>
      <c r="F1275" s="16">
        <v>15598.0586</v>
      </c>
      <c r="G1275" s="16">
        <v>15573.652</v>
      </c>
      <c r="H1275" s="16">
        <v>24.4066</v>
      </c>
      <c r="I1275" s="16">
        <v>39.5067</v>
      </c>
      <c r="J1275" s="16">
        <v>258.2676</v>
      </c>
      <c r="K1275" s="16">
        <v>214.4159</v>
      </c>
      <c r="L1275" s="16">
        <v>25.7022</v>
      </c>
      <c r="M1275" s="16">
        <v>18.1495</v>
      </c>
      <c r="N1275" s="16">
        <v>1203.8242</v>
      </c>
      <c r="O1275" s="16">
        <v>1203.8242</v>
      </c>
      <c r="P1275" s="16">
        <v>0</v>
      </c>
      <c r="Q1275" s="16">
        <v>11.5922</v>
      </c>
      <c r="R1275" s="16">
        <v>629.1502</v>
      </c>
      <c r="S1275" s="16">
        <v>522.717</v>
      </c>
      <c r="T1275" s="16">
        <v>0.0802</v>
      </c>
      <c r="U1275" s="16">
        <v>106.353</v>
      </c>
      <c r="V1275" s="16">
        <v>147.9672</v>
      </c>
      <c r="W1275" s="16">
        <v>103.2003</v>
      </c>
      <c r="X1275" s="16">
        <v>0</v>
      </c>
      <c r="Y1275" s="16">
        <v>44.7669</v>
      </c>
      <c r="Z1275" s="16">
        <v>5.8565</v>
      </c>
      <c r="AE1275" s="103">
        <f t="shared" si="371"/>
        <v>-2.66453525910038e-14</v>
      </c>
      <c r="AF1275" s="103">
        <f t="shared" si="372"/>
        <v>2.52242671194836e-13</v>
      </c>
      <c r="AG1275" s="103">
        <f t="shared" si="373"/>
        <v>0</v>
      </c>
      <c r="AH1275" s="103">
        <f t="shared" si="374"/>
        <v>0</v>
      </c>
      <c r="AI1275" s="103">
        <f t="shared" si="375"/>
        <v>0</v>
      </c>
      <c r="AJ1275" s="103">
        <f t="shared" si="376"/>
        <v>0</v>
      </c>
    </row>
    <row r="1276" spans="3:58">
      <c r="C1276" s="16" t="s">
        <v>865</v>
      </c>
      <c r="D1276" s="16" t="s">
        <v>88</v>
      </c>
      <c r="E1276" s="16">
        <v>3985.0528</v>
      </c>
      <c r="F1276" s="16">
        <v>3800.1051</v>
      </c>
      <c r="G1276" s="16">
        <v>3790.941</v>
      </c>
      <c r="H1276" s="16">
        <v>9.1641</v>
      </c>
      <c r="I1276" s="16">
        <v>6.909</v>
      </c>
      <c r="J1276" s="16">
        <v>40.0381</v>
      </c>
      <c r="K1276" s="16">
        <v>19.9533</v>
      </c>
      <c r="L1276" s="16">
        <v>0</v>
      </c>
      <c r="M1276" s="16">
        <v>20.0848</v>
      </c>
      <c r="N1276" s="16">
        <v>39.9307</v>
      </c>
      <c r="O1276" s="16">
        <v>39.9307</v>
      </c>
      <c r="P1276" s="16">
        <v>0</v>
      </c>
      <c r="Q1276" s="16">
        <v>11.5922</v>
      </c>
      <c r="R1276" s="16">
        <v>65.0574</v>
      </c>
      <c r="S1276" s="16">
        <v>35.5156</v>
      </c>
      <c r="T1276" s="16">
        <v>0</v>
      </c>
      <c r="U1276" s="16">
        <v>29.5418</v>
      </c>
      <c r="V1276" s="16">
        <v>15.5638</v>
      </c>
      <c r="W1276" s="16">
        <v>0</v>
      </c>
      <c r="X1276" s="16">
        <v>0</v>
      </c>
      <c r="Y1276" s="16">
        <v>15.5638</v>
      </c>
      <c r="Z1276" s="16">
        <v>5.8565</v>
      </c>
      <c r="AE1276" s="103">
        <f t="shared" si="371"/>
        <v>-2.68229882749438e-13</v>
      </c>
      <c r="AF1276" s="103">
        <f t="shared" si="372"/>
        <v>4.17443857259059e-13</v>
      </c>
      <c r="AG1276" s="103">
        <f t="shared" si="373"/>
        <v>0</v>
      </c>
      <c r="AH1276" s="103">
        <f t="shared" si="374"/>
        <v>0</v>
      </c>
      <c r="AI1276" s="103">
        <f t="shared" si="375"/>
        <v>0</v>
      </c>
      <c r="AJ1276" s="103">
        <f t="shared" si="376"/>
        <v>0</v>
      </c>
      <c r="AK1276" s="16">
        <f t="shared" ref="AK1276:BF1276" si="380">E1276-SUM(E1277:E1281)</f>
        <v>0</v>
      </c>
      <c r="AL1276" s="16">
        <f t="shared" si="380"/>
        <v>0</v>
      </c>
      <c r="AM1276" s="16">
        <f t="shared" si="380"/>
        <v>0</v>
      </c>
      <c r="AN1276" s="16">
        <f t="shared" si="380"/>
        <v>0</v>
      </c>
      <c r="AO1276" s="16">
        <f t="shared" si="380"/>
        <v>0</v>
      </c>
      <c r="AP1276" s="16">
        <f t="shared" si="380"/>
        <v>0</v>
      </c>
      <c r="AQ1276" s="16">
        <f t="shared" si="380"/>
        <v>0</v>
      </c>
      <c r="AR1276" s="16">
        <f t="shared" si="380"/>
        <v>0</v>
      </c>
      <c r="AS1276" s="16">
        <f t="shared" si="380"/>
        <v>0</v>
      </c>
      <c r="AT1276" s="16">
        <f t="shared" si="380"/>
        <v>0</v>
      </c>
      <c r="AU1276" s="16">
        <f t="shared" si="380"/>
        <v>0</v>
      </c>
      <c r="AV1276" s="16">
        <f t="shared" si="380"/>
        <v>0</v>
      </c>
      <c r="AW1276" s="16">
        <f t="shared" si="380"/>
        <v>0</v>
      </c>
      <c r="AX1276" s="16">
        <f t="shared" si="380"/>
        <v>0</v>
      </c>
      <c r="AY1276" s="16">
        <f t="shared" si="380"/>
        <v>0</v>
      </c>
      <c r="AZ1276" s="16">
        <f t="shared" si="380"/>
        <v>0</v>
      </c>
      <c r="BA1276" s="16">
        <f t="shared" si="380"/>
        <v>0</v>
      </c>
      <c r="BB1276" s="16">
        <f t="shared" si="380"/>
        <v>0</v>
      </c>
      <c r="BC1276" s="16">
        <f t="shared" si="380"/>
        <v>0</v>
      </c>
      <c r="BD1276" s="16">
        <f t="shared" si="380"/>
        <v>0</v>
      </c>
      <c r="BE1276" s="16">
        <f t="shared" si="380"/>
        <v>0</v>
      </c>
      <c r="BF1276" s="16">
        <f t="shared" si="380"/>
        <v>0</v>
      </c>
    </row>
    <row r="1277" spans="4:36">
      <c r="D1277" s="16" t="s">
        <v>860</v>
      </c>
      <c r="E1277" s="16">
        <v>2674.5629</v>
      </c>
      <c r="F1277" s="16">
        <v>2661.6369</v>
      </c>
      <c r="G1277" s="16">
        <v>2653.2624</v>
      </c>
      <c r="H1277" s="16">
        <v>8.3745</v>
      </c>
      <c r="I1277" s="16">
        <v>5.5551</v>
      </c>
      <c r="J1277" s="16">
        <v>1.9353</v>
      </c>
      <c r="K1277" s="16">
        <v>0</v>
      </c>
      <c r="L1277" s="16">
        <v>0</v>
      </c>
      <c r="M1277" s="16">
        <v>1.9353</v>
      </c>
      <c r="N1277" s="16">
        <v>3.1875</v>
      </c>
      <c r="O1277" s="16">
        <v>3.1875</v>
      </c>
      <c r="P1277" s="16">
        <v>0</v>
      </c>
      <c r="Q1277" s="16">
        <v>0</v>
      </c>
      <c r="R1277" s="16">
        <v>2.2481</v>
      </c>
      <c r="S1277" s="16">
        <v>2.2481</v>
      </c>
      <c r="T1277" s="16">
        <v>0</v>
      </c>
      <c r="U1277" s="16">
        <v>0</v>
      </c>
      <c r="V1277" s="16">
        <v>0</v>
      </c>
      <c r="W1277" s="16">
        <v>0</v>
      </c>
      <c r="X1277" s="16">
        <v>0</v>
      </c>
      <c r="Y1277" s="16">
        <v>0</v>
      </c>
      <c r="Z1277" s="16">
        <v>0</v>
      </c>
      <c r="AE1277" s="103">
        <f t="shared" si="371"/>
        <v>-6.92779167366098e-14</v>
      </c>
      <c r="AF1277" s="103">
        <f t="shared" si="372"/>
        <v>-1.01252339845814e-13</v>
      </c>
      <c r="AG1277" s="103">
        <f t="shared" si="373"/>
        <v>0</v>
      </c>
      <c r="AH1277" s="103">
        <f t="shared" si="374"/>
        <v>0</v>
      </c>
      <c r="AI1277" s="103">
        <f t="shared" si="375"/>
        <v>0</v>
      </c>
      <c r="AJ1277" s="103">
        <f t="shared" si="376"/>
        <v>0</v>
      </c>
    </row>
    <row r="1278" spans="4:36">
      <c r="D1278" s="16" t="s">
        <v>861</v>
      </c>
      <c r="E1278" s="16">
        <v>210.1814</v>
      </c>
      <c r="F1278" s="16">
        <v>210.1814</v>
      </c>
      <c r="G1278" s="16">
        <v>210.1814</v>
      </c>
      <c r="H1278" s="16">
        <v>0</v>
      </c>
      <c r="I1278" s="16">
        <v>0</v>
      </c>
      <c r="J1278" s="16">
        <v>0</v>
      </c>
      <c r="K1278" s="16">
        <v>0</v>
      </c>
      <c r="L1278" s="16">
        <v>0</v>
      </c>
      <c r="M1278" s="16">
        <v>0</v>
      </c>
      <c r="N1278" s="16">
        <v>0</v>
      </c>
      <c r="O1278" s="16">
        <v>0</v>
      </c>
      <c r="P1278" s="16">
        <v>0</v>
      </c>
      <c r="Q1278" s="16">
        <v>0</v>
      </c>
      <c r="R1278" s="16">
        <v>0</v>
      </c>
      <c r="S1278" s="16">
        <v>0</v>
      </c>
      <c r="T1278" s="16">
        <v>0</v>
      </c>
      <c r="U1278" s="16">
        <v>0</v>
      </c>
      <c r="V1278" s="16">
        <v>0</v>
      </c>
      <c r="W1278" s="16">
        <v>0</v>
      </c>
      <c r="X1278" s="16">
        <v>0</v>
      </c>
      <c r="Y1278" s="16">
        <v>0</v>
      </c>
      <c r="Z1278" s="16">
        <v>0</v>
      </c>
      <c r="AE1278" s="103">
        <f t="shared" si="371"/>
        <v>0</v>
      </c>
      <c r="AF1278" s="103">
        <f t="shared" si="372"/>
        <v>0</v>
      </c>
      <c r="AG1278" s="103">
        <f t="shared" si="373"/>
        <v>0</v>
      </c>
      <c r="AH1278" s="103">
        <f t="shared" si="374"/>
        <v>0</v>
      </c>
      <c r="AI1278" s="103">
        <f t="shared" si="375"/>
        <v>0</v>
      </c>
      <c r="AJ1278" s="103">
        <f t="shared" si="376"/>
        <v>0</v>
      </c>
    </row>
    <row r="1279" spans="4:36">
      <c r="D1279" s="16" t="s">
        <v>862</v>
      </c>
      <c r="E1279" s="16">
        <v>29.8253</v>
      </c>
      <c r="F1279" s="16">
        <v>16.1337</v>
      </c>
      <c r="G1279" s="16">
        <v>16.1337</v>
      </c>
      <c r="H1279" s="16">
        <v>0</v>
      </c>
      <c r="I1279" s="16">
        <v>0</v>
      </c>
      <c r="J1279" s="16">
        <v>0</v>
      </c>
      <c r="K1279" s="16">
        <v>0</v>
      </c>
      <c r="L1279" s="16">
        <v>0</v>
      </c>
      <c r="M1279" s="16">
        <v>0</v>
      </c>
      <c r="N1279" s="16">
        <v>0</v>
      </c>
      <c r="O1279" s="16">
        <v>0</v>
      </c>
      <c r="P1279" s="16">
        <v>0</v>
      </c>
      <c r="Q1279" s="16">
        <v>0</v>
      </c>
      <c r="R1279" s="16">
        <v>13.6916</v>
      </c>
      <c r="S1279" s="16">
        <v>12.5597</v>
      </c>
      <c r="T1279" s="16">
        <v>0</v>
      </c>
      <c r="U1279" s="16">
        <v>1.1319</v>
      </c>
      <c r="V1279" s="16">
        <v>0</v>
      </c>
      <c r="W1279" s="16">
        <v>0</v>
      </c>
      <c r="X1279" s="16">
        <v>0</v>
      </c>
      <c r="Y1279" s="16">
        <v>0</v>
      </c>
      <c r="Z1279" s="16">
        <v>0</v>
      </c>
      <c r="AE1279" s="103">
        <f t="shared" si="371"/>
        <v>0</v>
      </c>
      <c r="AF1279" s="103">
        <f t="shared" si="372"/>
        <v>0</v>
      </c>
      <c r="AG1279" s="103">
        <f t="shared" si="373"/>
        <v>0</v>
      </c>
      <c r="AH1279" s="103">
        <f t="shared" si="374"/>
        <v>0</v>
      </c>
      <c r="AI1279" s="103">
        <f t="shared" si="375"/>
        <v>0</v>
      </c>
      <c r="AJ1279" s="103">
        <f t="shared" si="376"/>
        <v>0</v>
      </c>
    </row>
    <row r="1280" spans="4:36">
      <c r="D1280" s="16" t="s">
        <v>863</v>
      </c>
      <c r="E1280" s="16">
        <v>0</v>
      </c>
      <c r="F1280" s="16">
        <v>0</v>
      </c>
      <c r="G1280" s="16">
        <v>0</v>
      </c>
      <c r="H1280" s="16">
        <v>0</v>
      </c>
      <c r="I1280" s="16">
        <v>0</v>
      </c>
      <c r="J1280" s="16">
        <v>0</v>
      </c>
      <c r="K1280" s="16">
        <v>0</v>
      </c>
      <c r="L1280" s="16">
        <v>0</v>
      </c>
      <c r="M1280" s="16">
        <v>0</v>
      </c>
      <c r="N1280" s="16">
        <v>0</v>
      </c>
      <c r="O1280" s="16">
        <v>0</v>
      </c>
      <c r="P1280" s="16">
        <v>0</v>
      </c>
      <c r="Q1280" s="16">
        <v>0</v>
      </c>
      <c r="R1280" s="16">
        <v>0</v>
      </c>
      <c r="S1280" s="16">
        <v>0</v>
      </c>
      <c r="T1280" s="16">
        <v>0</v>
      </c>
      <c r="U1280" s="16">
        <v>0</v>
      </c>
      <c r="V1280" s="16">
        <v>0</v>
      </c>
      <c r="W1280" s="16">
        <v>0</v>
      </c>
      <c r="X1280" s="16">
        <v>0</v>
      </c>
      <c r="Y1280" s="16">
        <v>0</v>
      </c>
      <c r="Z1280" s="16">
        <v>0</v>
      </c>
      <c r="AE1280" s="103">
        <f t="shared" si="371"/>
        <v>0</v>
      </c>
      <c r="AF1280" s="103">
        <f t="shared" si="372"/>
        <v>0</v>
      </c>
      <c r="AG1280" s="103">
        <f t="shared" si="373"/>
        <v>0</v>
      </c>
      <c r="AH1280" s="103">
        <f t="shared" si="374"/>
        <v>0</v>
      </c>
      <c r="AI1280" s="103">
        <f t="shared" si="375"/>
        <v>0</v>
      </c>
      <c r="AJ1280" s="103">
        <f t="shared" si="376"/>
        <v>0</v>
      </c>
    </row>
    <row r="1281" spans="4:36">
      <c r="D1281" s="16" t="s">
        <v>864</v>
      </c>
      <c r="E1281" s="16">
        <v>1070.4832</v>
      </c>
      <c r="F1281" s="16">
        <v>912.1531</v>
      </c>
      <c r="G1281" s="16">
        <v>911.3635</v>
      </c>
      <c r="H1281" s="16">
        <v>0.7896</v>
      </c>
      <c r="I1281" s="16">
        <v>1.3539</v>
      </c>
      <c r="J1281" s="16">
        <v>38.1028</v>
      </c>
      <c r="K1281" s="16">
        <v>19.9533</v>
      </c>
      <c r="L1281" s="16">
        <v>0</v>
      </c>
      <c r="M1281" s="16">
        <v>18.1495</v>
      </c>
      <c r="N1281" s="16">
        <v>36.7432</v>
      </c>
      <c r="O1281" s="16">
        <v>36.7432</v>
      </c>
      <c r="P1281" s="16">
        <v>0</v>
      </c>
      <c r="Q1281" s="16">
        <v>11.5922</v>
      </c>
      <c r="R1281" s="16">
        <v>49.1177</v>
      </c>
      <c r="S1281" s="16">
        <v>20.7078</v>
      </c>
      <c r="T1281" s="16">
        <v>0</v>
      </c>
      <c r="U1281" s="16">
        <v>28.4099</v>
      </c>
      <c r="V1281" s="16">
        <v>15.5638</v>
      </c>
      <c r="W1281" s="16">
        <v>0</v>
      </c>
      <c r="X1281" s="16">
        <v>0</v>
      </c>
      <c r="Y1281" s="16">
        <v>15.5638</v>
      </c>
      <c r="Z1281" s="16">
        <v>5.8565</v>
      </c>
      <c r="AE1281" s="103">
        <f t="shared" si="371"/>
        <v>-1.11910480882216e-13</v>
      </c>
      <c r="AF1281" s="103">
        <f t="shared" si="372"/>
        <v>-4.96269692007445e-14</v>
      </c>
      <c r="AG1281" s="103">
        <f t="shared" si="373"/>
        <v>0</v>
      </c>
      <c r="AH1281" s="103">
        <f t="shared" si="374"/>
        <v>0</v>
      </c>
      <c r="AI1281" s="103">
        <f t="shared" si="375"/>
        <v>0</v>
      </c>
      <c r="AJ1281" s="103">
        <f t="shared" si="376"/>
        <v>0</v>
      </c>
    </row>
    <row r="1282" spans="3:58">
      <c r="C1282" s="16" t="s">
        <v>866</v>
      </c>
      <c r="D1282" s="16" t="s">
        <v>88</v>
      </c>
      <c r="E1282" s="16">
        <v>9607.10599999999</v>
      </c>
      <c r="F1282" s="16">
        <v>8826.24509999999</v>
      </c>
      <c r="G1282" s="16">
        <v>8808.62839999999</v>
      </c>
      <c r="H1282" s="16">
        <v>17.6167</v>
      </c>
      <c r="I1282" s="16">
        <v>21.0678</v>
      </c>
      <c r="J1282" s="16">
        <v>38.5419</v>
      </c>
      <c r="K1282" s="16">
        <v>35.3086</v>
      </c>
      <c r="L1282" s="16">
        <v>0</v>
      </c>
      <c r="M1282" s="16">
        <v>3.2333</v>
      </c>
      <c r="N1282" s="16">
        <v>523.7603</v>
      </c>
      <c r="O1282" s="16">
        <v>523.7603</v>
      </c>
      <c r="P1282" s="16">
        <v>0</v>
      </c>
      <c r="Q1282" s="16">
        <v>0</v>
      </c>
      <c r="R1282" s="16">
        <v>132.1663</v>
      </c>
      <c r="S1282" s="16">
        <v>80.3065</v>
      </c>
      <c r="T1282" s="16">
        <v>0.0802</v>
      </c>
      <c r="U1282" s="16">
        <v>51.7796</v>
      </c>
      <c r="V1282" s="16">
        <v>65.3246</v>
      </c>
      <c r="W1282" s="16">
        <v>54.6792</v>
      </c>
      <c r="X1282" s="16">
        <v>0</v>
      </c>
      <c r="Y1282" s="16">
        <v>10.6454</v>
      </c>
      <c r="Z1282" s="16">
        <v>0</v>
      </c>
      <c r="AE1282" s="103">
        <f t="shared" si="371"/>
        <v>1.47792889038101e-12</v>
      </c>
      <c r="AF1282" s="103">
        <f t="shared" si="372"/>
        <v>-1.32871491587139e-12</v>
      </c>
      <c r="AG1282" s="103">
        <f t="shared" si="373"/>
        <v>0</v>
      </c>
      <c r="AH1282" s="103">
        <f t="shared" si="374"/>
        <v>0</v>
      </c>
      <c r="AI1282" s="103">
        <f t="shared" si="375"/>
        <v>0</v>
      </c>
      <c r="AJ1282" s="103">
        <f t="shared" si="376"/>
        <v>0</v>
      </c>
      <c r="AK1282" s="16">
        <f t="shared" ref="AK1282:BF1282" si="381">E1282-SUM(E1283:E1287)</f>
        <v>0</v>
      </c>
      <c r="AL1282" s="16">
        <f t="shared" si="381"/>
        <v>0</v>
      </c>
      <c r="AM1282" s="16">
        <f t="shared" si="381"/>
        <v>0</v>
      </c>
      <c r="AN1282" s="16">
        <f t="shared" si="381"/>
        <v>0</v>
      </c>
      <c r="AO1282" s="16">
        <f t="shared" si="381"/>
        <v>0</v>
      </c>
      <c r="AP1282" s="16">
        <f t="shared" si="381"/>
        <v>0</v>
      </c>
      <c r="AQ1282" s="16">
        <f t="shared" si="381"/>
        <v>0</v>
      </c>
      <c r="AR1282" s="16">
        <f t="shared" si="381"/>
        <v>0</v>
      </c>
      <c r="AS1282" s="16">
        <f t="shared" si="381"/>
        <v>0</v>
      </c>
      <c r="AT1282" s="16">
        <f t="shared" si="381"/>
        <v>0</v>
      </c>
      <c r="AU1282" s="16">
        <f t="shared" si="381"/>
        <v>0</v>
      </c>
      <c r="AV1282" s="16">
        <f t="shared" si="381"/>
        <v>0</v>
      </c>
      <c r="AW1282" s="16">
        <f t="shared" si="381"/>
        <v>0</v>
      </c>
      <c r="AX1282" s="16">
        <f t="shared" si="381"/>
        <v>0</v>
      </c>
      <c r="AY1282" s="16">
        <f t="shared" si="381"/>
        <v>0</v>
      </c>
      <c r="AZ1282" s="16">
        <f t="shared" si="381"/>
        <v>0</v>
      </c>
      <c r="BA1282" s="16">
        <f t="shared" si="381"/>
        <v>0</v>
      </c>
      <c r="BB1282" s="16">
        <f t="shared" si="381"/>
        <v>0</v>
      </c>
      <c r="BC1282" s="16">
        <f t="shared" si="381"/>
        <v>0</v>
      </c>
      <c r="BD1282" s="16">
        <f t="shared" si="381"/>
        <v>0</v>
      </c>
      <c r="BE1282" s="16">
        <f t="shared" si="381"/>
        <v>0</v>
      </c>
      <c r="BF1282" s="16">
        <f t="shared" si="381"/>
        <v>0</v>
      </c>
    </row>
    <row r="1283" spans="4:36">
      <c r="D1283" s="16" t="s">
        <v>860</v>
      </c>
      <c r="E1283" s="16">
        <v>2946.5707</v>
      </c>
      <c r="F1283" s="16">
        <v>2937.0044</v>
      </c>
      <c r="G1283" s="16">
        <v>2936.4423</v>
      </c>
      <c r="H1283" s="16">
        <v>0.5621</v>
      </c>
      <c r="I1283" s="16">
        <v>2.0963</v>
      </c>
      <c r="J1283" s="16">
        <v>3.2333</v>
      </c>
      <c r="K1283" s="16">
        <v>0</v>
      </c>
      <c r="L1283" s="16">
        <v>0</v>
      </c>
      <c r="M1283" s="16">
        <v>3.2333</v>
      </c>
      <c r="N1283" s="16">
        <v>3.5742</v>
      </c>
      <c r="O1283" s="16">
        <v>3.5742</v>
      </c>
      <c r="P1283" s="16">
        <v>0</v>
      </c>
      <c r="Q1283" s="16">
        <v>0</v>
      </c>
      <c r="R1283" s="16">
        <v>0.6625</v>
      </c>
      <c r="S1283" s="16">
        <v>0.6625</v>
      </c>
      <c r="T1283" s="16">
        <v>0</v>
      </c>
      <c r="U1283" s="16">
        <v>0</v>
      </c>
      <c r="V1283" s="16">
        <v>0</v>
      </c>
      <c r="W1283" s="16">
        <v>0</v>
      </c>
      <c r="X1283" s="16">
        <v>0</v>
      </c>
      <c r="Y1283" s="16">
        <v>0</v>
      </c>
      <c r="Z1283" s="16">
        <v>0</v>
      </c>
      <c r="AE1283" s="103">
        <f t="shared" si="371"/>
        <v>4.1133763062362e-13</v>
      </c>
      <c r="AF1283" s="103">
        <f t="shared" si="372"/>
        <v>-3.5438318946035e-13</v>
      </c>
      <c r="AG1283" s="103">
        <f t="shared" si="373"/>
        <v>0</v>
      </c>
      <c r="AH1283" s="103">
        <f t="shared" si="374"/>
        <v>0</v>
      </c>
      <c r="AI1283" s="103">
        <f t="shared" si="375"/>
        <v>0</v>
      </c>
      <c r="AJ1283" s="103">
        <f t="shared" si="376"/>
        <v>0</v>
      </c>
    </row>
    <row r="1284" spans="4:36">
      <c r="D1284" s="16" t="s">
        <v>861</v>
      </c>
      <c r="E1284" s="16">
        <v>256.6164</v>
      </c>
      <c r="F1284" s="16">
        <v>253.67</v>
      </c>
      <c r="G1284" s="16">
        <v>252.6007</v>
      </c>
      <c r="H1284" s="16">
        <v>1.0693</v>
      </c>
      <c r="I1284" s="16">
        <v>2.7677</v>
      </c>
      <c r="J1284" s="16">
        <v>0</v>
      </c>
      <c r="K1284" s="16">
        <v>0</v>
      </c>
      <c r="L1284" s="16">
        <v>0</v>
      </c>
      <c r="M1284" s="16">
        <v>0</v>
      </c>
      <c r="N1284" s="16">
        <v>0.1787</v>
      </c>
      <c r="O1284" s="16">
        <v>0.1787</v>
      </c>
      <c r="P1284" s="16">
        <v>0</v>
      </c>
      <c r="Q1284" s="16">
        <v>0</v>
      </c>
      <c r="R1284" s="16">
        <v>0</v>
      </c>
      <c r="S1284" s="16">
        <v>0</v>
      </c>
      <c r="T1284" s="16">
        <v>0</v>
      </c>
      <c r="U1284" s="16">
        <v>0</v>
      </c>
      <c r="V1284" s="16">
        <v>0</v>
      </c>
      <c r="W1284" s="16">
        <v>0</v>
      </c>
      <c r="X1284" s="16">
        <v>0</v>
      </c>
      <c r="Y1284" s="16">
        <v>0</v>
      </c>
      <c r="Z1284" s="16">
        <v>0</v>
      </c>
      <c r="AE1284" s="103">
        <f t="shared" si="371"/>
        <v>1.11854969730985e-14</v>
      </c>
      <c r="AF1284" s="103">
        <f t="shared" si="372"/>
        <v>0</v>
      </c>
      <c r="AG1284" s="103">
        <f t="shared" si="373"/>
        <v>0</v>
      </c>
      <c r="AH1284" s="103">
        <f t="shared" si="374"/>
        <v>0</v>
      </c>
      <c r="AI1284" s="103">
        <f t="shared" si="375"/>
        <v>0</v>
      </c>
      <c r="AJ1284" s="103">
        <f t="shared" si="376"/>
        <v>0</v>
      </c>
    </row>
    <row r="1285" spans="4:36">
      <c r="D1285" s="16" t="s">
        <v>862</v>
      </c>
      <c r="E1285" s="16">
        <v>16.9412</v>
      </c>
      <c r="F1285" s="16">
        <v>16.9412</v>
      </c>
      <c r="G1285" s="16">
        <v>16.9412</v>
      </c>
      <c r="H1285" s="16">
        <v>0</v>
      </c>
      <c r="I1285" s="16">
        <v>0</v>
      </c>
      <c r="J1285" s="16">
        <v>0</v>
      </c>
      <c r="K1285" s="16">
        <v>0</v>
      </c>
      <c r="L1285" s="16">
        <v>0</v>
      </c>
      <c r="M1285" s="16">
        <v>0</v>
      </c>
      <c r="N1285" s="16">
        <v>0</v>
      </c>
      <c r="O1285" s="16">
        <v>0</v>
      </c>
      <c r="P1285" s="16">
        <v>0</v>
      </c>
      <c r="Q1285" s="16">
        <v>0</v>
      </c>
      <c r="R1285" s="16">
        <v>0</v>
      </c>
      <c r="S1285" s="16">
        <v>0</v>
      </c>
      <c r="T1285" s="16">
        <v>0</v>
      </c>
      <c r="U1285" s="16">
        <v>0</v>
      </c>
      <c r="V1285" s="16">
        <v>0</v>
      </c>
      <c r="W1285" s="16">
        <v>0</v>
      </c>
      <c r="X1285" s="16">
        <v>0</v>
      </c>
      <c r="Y1285" s="16">
        <v>0</v>
      </c>
      <c r="Z1285" s="16">
        <v>0</v>
      </c>
      <c r="AE1285" s="103">
        <f t="shared" si="371"/>
        <v>0</v>
      </c>
      <c r="AF1285" s="103">
        <f t="shared" si="372"/>
        <v>0</v>
      </c>
      <c r="AG1285" s="103">
        <f t="shared" si="373"/>
        <v>0</v>
      </c>
      <c r="AH1285" s="103">
        <f t="shared" si="374"/>
        <v>0</v>
      </c>
      <c r="AI1285" s="103">
        <f t="shared" si="375"/>
        <v>0</v>
      </c>
      <c r="AJ1285" s="103">
        <f t="shared" si="376"/>
        <v>0</v>
      </c>
    </row>
    <row r="1286" spans="4:36">
      <c r="D1286" s="16" t="s">
        <v>863</v>
      </c>
      <c r="E1286" s="16">
        <v>0</v>
      </c>
      <c r="F1286" s="16">
        <v>0</v>
      </c>
      <c r="G1286" s="16">
        <v>0</v>
      </c>
      <c r="H1286" s="16">
        <v>0</v>
      </c>
      <c r="I1286" s="16">
        <v>0</v>
      </c>
      <c r="J1286" s="16">
        <v>0</v>
      </c>
      <c r="K1286" s="16">
        <v>0</v>
      </c>
      <c r="L1286" s="16">
        <v>0</v>
      </c>
      <c r="M1286" s="16">
        <v>0</v>
      </c>
      <c r="N1286" s="16">
        <v>0</v>
      </c>
      <c r="O1286" s="16">
        <v>0</v>
      </c>
      <c r="P1286" s="16">
        <v>0</v>
      </c>
      <c r="Q1286" s="16">
        <v>0</v>
      </c>
      <c r="R1286" s="16">
        <v>0</v>
      </c>
      <c r="S1286" s="16">
        <v>0</v>
      </c>
      <c r="T1286" s="16">
        <v>0</v>
      </c>
      <c r="U1286" s="16">
        <v>0</v>
      </c>
      <c r="V1286" s="16">
        <v>0</v>
      </c>
      <c r="W1286" s="16">
        <v>0</v>
      </c>
      <c r="X1286" s="16">
        <v>0</v>
      </c>
      <c r="Y1286" s="16">
        <v>0</v>
      </c>
      <c r="Z1286" s="16">
        <v>0</v>
      </c>
      <c r="AE1286" s="103">
        <f t="shared" si="371"/>
        <v>0</v>
      </c>
      <c r="AF1286" s="103">
        <f t="shared" si="372"/>
        <v>0</v>
      </c>
      <c r="AG1286" s="103">
        <f t="shared" si="373"/>
        <v>0</v>
      </c>
      <c r="AH1286" s="103">
        <f t="shared" si="374"/>
        <v>0</v>
      </c>
      <c r="AI1286" s="103">
        <f t="shared" si="375"/>
        <v>0</v>
      </c>
      <c r="AJ1286" s="103">
        <f t="shared" si="376"/>
        <v>0</v>
      </c>
    </row>
    <row r="1287" spans="4:36">
      <c r="D1287" s="16" t="s">
        <v>864</v>
      </c>
      <c r="E1287" s="16">
        <v>6386.97769999999</v>
      </c>
      <c r="F1287" s="16">
        <v>5618.62949999999</v>
      </c>
      <c r="G1287" s="16">
        <v>5602.64419999999</v>
      </c>
      <c r="H1287" s="16">
        <v>15.9853</v>
      </c>
      <c r="I1287" s="16">
        <v>16.2038</v>
      </c>
      <c r="J1287" s="16">
        <v>35.3086</v>
      </c>
      <c r="K1287" s="16">
        <v>35.3086</v>
      </c>
      <c r="L1287" s="16">
        <v>0</v>
      </c>
      <c r="M1287" s="16">
        <v>0</v>
      </c>
      <c r="N1287" s="16">
        <v>520.0074</v>
      </c>
      <c r="O1287" s="16">
        <v>520.0074</v>
      </c>
      <c r="P1287" s="16">
        <v>0</v>
      </c>
      <c r="Q1287" s="16">
        <v>0</v>
      </c>
      <c r="R1287" s="16">
        <v>131.5038</v>
      </c>
      <c r="S1287" s="16">
        <v>79.644</v>
      </c>
      <c r="T1287" s="16">
        <v>0.0802</v>
      </c>
      <c r="U1287" s="16">
        <v>51.7796</v>
      </c>
      <c r="V1287" s="16">
        <v>65.3246</v>
      </c>
      <c r="W1287" s="16">
        <v>54.6792</v>
      </c>
      <c r="X1287" s="16">
        <v>0</v>
      </c>
      <c r="Y1287" s="16">
        <v>10.6454</v>
      </c>
      <c r="Z1287" s="16">
        <v>0</v>
      </c>
      <c r="AE1287" s="103">
        <f t="shared" si="371"/>
        <v>4.2632564145606e-13</v>
      </c>
      <c r="AF1287" s="103">
        <f t="shared" si="372"/>
        <v>2.78888023785839e-13</v>
      </c>
      <c r="AG1287" s="103">
        <f t="shared" si="373"/>
        <v>0</v>
      </c>
      <c r="AH1287" s="103">
        <f t="shared" si="374"/>
        <v>0</v>
      </c>
      <c r="AI1287" s="103">
        <f t="shared" si="375"/>
        <v>0</v>
      </c>
      <c r="AJ1287" s="103">
        <f t="shared" si="376"/>
        <v>0</v>
      </c>
    </row>
    <row r="1288" spans="3:58">
      <c r="C1288" s="16" t="s">
        <v>867</v>
      </c>
      <c r="D1288" s="16" t="s">
        <v>88</v>
      </c>
      <c r="E1288" s="16">
        <v>11727.1217</v>
      </c>
      <c r="F1288" s="16">
        <v>10345.78</v>
      </c>
      <c r="G1288" s="16">
        <v>10338.1483</v>
      </c>
      <c r="H1288" s="16">
        <v>7.6317</v>
      </c>
      <c r="I1288" s="16">
        <v>25.3547</v>
      </c>
      <c r="J1288" s="16">
        <v>188.0326</v>
      </c>
      <c r="K1288" s="16">
        <v>159.154</v>
      </c>
      <c r="L1288" s="16">
        <v>25.894</v>
      </c>
      <c r="M1288" s="16">
        <v>2.9846</v>
      </c>
      <c r="N1288" s="16">
        <v>652.2779</v>
      </c>
      <c r="O1288" s="16">
        <v>652.2779</v>
      </c>
      <c r="P1288" s="16">
        <v>0</v>
      </c>
      <c r="Q1288" s="16">
        <v>0</v>
      </c>
      <c r="R1288" s="16">
        <v>448.5977</v>
      </c>
      <c r="S1288" s="16">
        <v>422.4342</v>
      </c>
      <c r="T1288" s="16">
        <v>0</v>
      </c>
      <c r="U1288" s="16">
        <v>26.1635</v>
      </c>
      <c r="V1288" s="16">
        <v>67.0788</v>
      </c>
      <c r="W1288" s="16">
        <v>48.5211</v>
      </c>
      <c r="X1288" s="16">
        <v>0</v>
      </c>
      <c r="Y1288" s="16">
        <v>18.5577</v>
      </c>
      <c r="Z1288" s="16">
        <v>0</v>
      </c>
      <c r="AE1288" s="103">
        <f t="shared" si="371"/>
        <v>-1.08002495835535e-12</v>
      </c>
      <c r="AF1288" s="103">
        <f t="shared" si="372"/>
        <v>-9.05941988094128e-14</v>
      </c>
      <c r="AG1288" s="103">
        <f t="shared" si="373"/>
        <v>7.54951656745106e-15</v>
      </c>
      <c r="AH1288" s="103">
        <f t="shared" si="374"/>
        <v>0</v>
      </c>
      <c r="AI1288" s="103">
        <f t="shared" si="375"/>
        <v>0</v>
      </c>
      <c r="AJ1288" s="103">
        <f t="shared" si="376"/>
        <v>0</v>
      </c>
      <c r="AK1288" s="16">
        <f t="shared" ref="AK1288:BF1288" si="382">E1288-SUM(E1289:E1293)</f>
        <v>0</v>
      </c>
      <c r="AL1288" s="16">
        <f t="shared" si="382"/>
        <v>0</v>
      </c>
      <c r="AM1288" s="16">
        <f t="shared" si="382"/>
        <v>0</v>
      </c>
      <c r="AN1288" s="16">
        <f t="shared" si="382"/>
        <v>0</v>
      </c>
      <c r="AO1288" s="16">
        <f t="shared" si="382"/>
        <v>0</v>
      </c>
      <c r="AP1288" s="16">
        <f t="shared" si="382"/>
        <v>0</v>
      </c>
      <c r="AQ1288" s="16">
        <f t="shared" si="382"/>
        <v>0</v>
      </c>
      <c r="AR1288" s="16">
        <f t="shared" si="382"/>
        <v>0</v>
      </c>
      <c r="AS1288" s="16">
        <f t="shared" si="382"/>
        <v>0</v>
      </c>
      <c r="AT1288" s="16">
        <f t="shared" si="382"/>
        <v>0</v>
      </c>
      <c r="AU1288" s="16">
        <f t="shared" si="382"/>
        <v>0</v>
      </c>
      <c r="AV1288" s="16">
        <f t="shared" si="382"/>
        <v>0</v>
      </c>
      <c r="AW1288" s="16">
        <f t="shared" si="382"/>
        <v>0</v>
      </c>
      <c r="AX1288" s="16">
        <f t="shared" si="382"/>
        <v>0</v>
      </c>
      <c r="AY1288" s="16">
        <f t="shared" si="382"/>
        <v>0</v>
      </c>
      <c r="AZ1288" s="16">
        <f t="shared" si="382"/>
        <v>0</v>
      </c>
      <c r="BA1288" s="16">
        <f t="shared" si="382"/>
        <v>0</v>
      </c>
      <c r="BB1288" s="16">
        <f t="shared" si="382"/>
        <v>0</v>
      </c>
      <c r="BC1288" s="16">
        <f t="shared" si="382"/>
        <v>0</v>
      </c>
      <c r="BD1288" s="16">
        <f t="shared" si="382"/>
        <v>0</v>
      </c>
      <c r="BE1288" s="16">
        <f t="shared" si="382"/>
        <v>0</v>
      </c>
      <c r="BF1288" s="16">
        <f t="shared" si="382"/>
        <v>0</v>
      </c>
    </row>
    <row r="1289" spans="4:36">
      <c r="D1289" s="16" t="s">
        <v>860</v>
      </c>
      <c r="E1289" s="16">
        <v>928.5607</v>
      </c>
      <c r="F1289" s="16">
        <v>920.111</v>
      </c>
      <c r="G1289" s="16">
        <v>920.111</v>
      </c>
      <c r="H1289" s="16">
        <v>0</v>
      </c>
      <c r="I1289" s="16">
        <v>0</v>
      </c>
      <c r="J1289" s="16">
        <v>3.1764</v>
      </c>
      <c r="K1289" s="16">
        <v>0</v>
      </c>
      <c r="L1289" s="16">
        <v>0.1918</v>
      </c>
      <c r="M1289" s="16">
        <v>2.9846</v>
      </c>
      <c r="N1289" s="16">
        <v>5.2043</v>
      </c>
      <c r="O1289" s="16">
        <v>5.2043</v>
      </c>
      <c r="P1289" s="16">
        <v>0</v>
      </c>
      <c r="Q1289" s="16">
        <v>0</v>
      </c>
      <c r="R1289" s="16">
        <v>0.069</v>
      </c>
      <c r="S1289" s="16">
        <v>0.069</v>
      </c>
      <c r="T1289" s="16">
        <v>0</v>
      </c>
      <c r="U1289" s="16">
        <v>0</v>
      </c>
      <c r="V1289" s="16">
        <v>0</v>
      </c>
      <c r="W1289" s="16">
        <v>0</v>
      </c>
      <c r="X1289" s="16">
        <v>0</v>
      </c>
      <c r="Y1289" s="16">
        <v>0</v>
      </c>
      <c r="Z1289" s="16">
        <v>0</v>
      </c>
      <c r="AE1289" s="103">
        <f t="shared" si="371"/>
        <v>7.04991620636974e-15</v>
      </c>
      <c r="AF1289" s="103">
        <f t="shared" si="372"/>
        <v>0</v>
      </c>
      <c r="AG1289" s="103">
        <f t="shared" si="373"/>
        <v>0</v>
      </c>
      <c r="AH1289" s="103">
        <f t="shared" si="374"/>
        <v>0</v>
      </c>
      <c r="AI1289" s="103">
        <f t="shared" si="375"/>
        <v>0</v>
      </c>
      <c r="AJ1289" s="103">
        <f t="shared" si="376"/>
        <v>0</v>
      </c>
    </row>
    <row r="1290" spans="4:36">
      <c r="D1290" s="16" t="s">
        <v>861</v>
      </c>
      <c r="E1290" s="16">
        <v>25.7783</v>
      </c>
      <c r="F1290" s="16">
        <v>22.3726</v>
      </c>
      <c r="G1290" s="16">
        <v>22.3726</v>
      </c>
      <c r="H1290" s="16">
        <v>0</v>
      </c>
      <c r="I1290" s="16">
        <v>3.4057</v>
      </c>
      <c r="J1290" s="16">
        <v>0</v>
      </c>
      <c r="K1290" s="16">
        <v>0</v>
      </c>
      <c r="L1290" s="16">
        <v>0</v>
      </c>
      <c r="M1290" s="16">
        <v>0</v>
      </c>
      <c r="N1290" s="16">
        <v>0</v>
      </c>
      <c r="O1290" s="16">
        <v>0</v>
      </c>
      <c r="P1290" s="16">
        <v>0</v>
      </c>
      <c r="Q1290" s="16">
        <v>0</v>
      </c>
      <c r="R1290" s="16">
        <v>0</v>
      </c>
      <c r="S1290" s="16">
        <v>0</v>
      </c>
      <c r="T1290" s="16">
        <v>0</v>
      </c>
      <c r="U1290" s="16">
        <v>0</v>
      </c>
      <c r="V1290" s="16">
        <v>0</v>
      </c>
      <c r="W1290" s="16">
        <v>0</v>
      </c>
      <c r="X1290" s="16">
        <v>0</v>
      </c>
      <c r="Y1290" s="16">
        <v>0</v>
      </c>
      <c r="Z1290" s="16">
        <v>0</v>
      </c>
      <c r="AE1290" s="103">
        <f t="shared" si="371"/>
        <v>3.10862446895044e-15</v>
      </c>
      <c r="AF1290" s="103">
        <f t="shared" si="372"/>
        <v>0</v>
      </c>
      <c r="AG1290" s="103">
        <f t="shared" si="373"/>
        <v>0</v>
      </c>
      <c r="AH1290" s="103">
        <f t="shared" si="374"/>
        <v>0</v>
      </c>
      <c r="AI1290" s="103">
        <f t="shared" si="375"/>
        <v>0</v>
      </c>
      <c r="AJ1290" s="103">
        <f t="shared" si="376"/>
        <v>0</v>
      </c>
    </row>
    <row r="1291" spans="4:36">
      <c r="D1291" s="16" t="s">
        <v>862</v>
      </c>
      <c r="E1291" s="16">
        <v>336.0204</v>
      </c>
      <c r="F1291" s="16">
        <v>336.0204</v>
      </c>
      <c r="G1291" s="16">
        <v>336.0204</v>
      </c>
      <c r="H1291" s="16">
        <v>0</v>
      </c>
      <c r="I1291" s="16">
        <v>0</v>
      </c>
      <c r="J1291" s="16">
        <v>0</v>
      </c>
      <c r="K1291" s="16">
        <v>0</v>
      </c>
      <c r="L1291" s="16">
        <v>0</v>
      </c>
      <c r="M1291" s="16">
        <v>0</v>
      </c>
      <c r="N1291" s="16">
        <v>0</v>
      </c>
      <c r="O1291" s="16">
        <v>0</v>
      </c>
      <c r="P1291" s="16">
        <v>0</v>
      </c>
      <c r="Q1291" s="16">
        <v>0</v>
      </c>
      <c r="R1291" s="16">
        <v>0</v>
      </c>
      <c r="S1291" s="16">
        <v>0</v>
      </c>
      <c r="T1291" s="16">
        <v>0</v>
      </c>
      <c r="U1291" s="16">
        <v>0</v>
      </c>
      <c r="V1291" s="16">
        <v>0</v>
      </c>
      <c r="W1291" s="16">
        <v>0</v>
      </c>
      <c r="X1291" s="16">
        <v>0</v>
      </c>
      <c r="Y1291" s="16">
        <v>0</v>
      </c>
      <c r="Z1291" s="16">
        <v>0</v>
      </c>
      <c r="AE1291" s="103">
        <f t="shared" si="371"/>
        <v>0</v>
      </c>
      <c r="AF1291" s="103">
        <f t="shared" si="372"/>
        <v>0</v>
      </c>
      <c r="AG1291" s="103">
        <f t="shared" si="373"/>
        <v>0</v>
      </c>
      <c r="AH1291" s="103">
        <f t="shared" si="374"/>
        <v>0</v>
      </c>
      <c r="AI1291" s="103">
        <f t="shared" si="375"/>
        <v>0</v>
      </c>
      <c r="AJ1291" s="103">
        <f t="shared" si="376"/>
        <v>0</v>
      </c>
    </row>
    <row r="1292" spans="4:36">
      <c r="D1292" s="16" t="s">
        <v>863</v>
      </c>
      <c r="E1292" s="16">
        <v>0</v>
      </c>
      <c r="F1292" s="16">
        <v>0</v>
      </c>
      <c r="G1292" s="16">
        <v>0</v>
      </c>
      <c r="H1292" s="16">
        <v>0</v>
      </c>
      <c r="I1292" s="16">
        <v>0</v>
      </c>
      <c r="J1292" s="16">
        <v>0</v>
      </c>
      <c r="K1292" s="16">
        <v>0</v>
      </c>
      <c r="L1292" s="16">
        <v>0</v>
      </c>
      <c r="M1292" s="16">
        <v>0</v>
      </c>
      <c r="N1292" s="16">
        <v>0</v>
      </c>
      <c r="O1292" s="16">
        <v>0</v>
      </c>
      <c r="P1292" s="16">
        <v>0</v>
      </c>
      <c r="Q1292" s="16">
        <v>0</v>
      </c>
      <c r="R1292" s="16">
        <v>0</v>
      </c>
      <c r="S1292" s="16">
        <v>0</v>
      </c>
      <c r="T1292" s="16">
        <v>0</v>
      </c>
      <c r="U1292" s="16">
        <v>0</v>
      </c>
      <c r="V1292" s="16">
        <v>0</v>
      </c>
      <c r="W1292" s="16">
        <v>0</v>
      </c>
      <c r="X1292" s="16">
        <v>0</v>
      </c>
      <c r="Y1292" s="16">
        <v>0</v>
      </c>
      <c r="Z1292" s="16">
        <v>0</v>
      </c>
      <c r="AE1292" s="103">
        <f t="shared" si="371"/>
        <v>0</v>
      </c>
      <c r="AF1292" s="103">
        <f t="shared" si="372"/>
        <v>0</v>
      </c>
      <c r="AG1292" s="103">
        <f t="shared" si="373"/>
        <v>0</v>
      </c>
      <c r="AH1292" s="103">
        <f t="shared" si="374"/>
        <v>0</v>
      </c>
      <c r="AI1292" s="103">
        <f t="shared" si="375"/>
        <v>0</v>
      </c>
      <c r="AJ1292" s="103">
        <f t="shared" si="376"/>
        <v>0</v>
      </c>
    </row>
    <row r="1293" spans="4:36">
      <c r="D1293" s="16" t="s">
        <v>864</v>
      </c>
      <c r="E1293" s="16">
        <v>10436.7623</v>
      </c>
      <c r="F1293" s="16">
        <v>9067.27599999999</v>
      </c>
      <c r="G1293" s="16">
        <v>9059.64429999999</v>
      </c>
      <c r="H1293" s="16">
        <v>7.6317</v>
      </c>
      <c r="I1293" s="16">
        <v>21.949</v>
      </c>
      <c r="J1293" s="16">
        <v>184.8562</v>
      </c>
      <c r="K1293" s="16">
        <v>159.154</v>
      </c>
      <c r="L1293" s="16">
        <v>25.7022</v>
      </c>
      <c r="M1293" s="16">
        <v>0</v>
      </c>
      <c r="N1293" s="16">
        <v>647.0736</v>
      </c>
      <c r="O1293" s="16">
        <v>647.0736</v>
      </c>
      <c r="P1293" s="16">
        <v>0</v>
      </c>
      <c r="Q1293" s="16">
        <v>0</v>
      </c>
      <c r="R1293" s="16">
        <v>448.5287</v>
      </c>
      <c r="S1293" s="16">
        <v>422.3652</v>
      </c>
      <c r="T1293" s="16">
        <v>0</v>
      </c>
      <c r="U1293" s="16">
        <v>26.1635</v>
      </c>
      <c r="V1293" s="16">
        <v>67.0788</v>
      </c>
      <c r="W1293" s="16">
        <v>48.5211</v>
      </c>
      <c r="X1293" s="16">
        <v>0</v>
      </c>
      <c r="Y1293" s="16">
        <v>18.5577</v>
      </c>
      <c r="Z1293" s="16">
        <v>0</v>
      </c>
      <c r="AE1293" s="103">
        <f t="shared" si="371"/>
        <v>9.49285094975494e-12</v>
      </c>
      <c r="AF1293" s="103">
        <f t="shared" si="372"/>
        <v>-9.05941988094128e-14</v>
      </c>
      <c r="AG1293" s="103">
        <f t="shared" si="373"/>
        <v>0</v>
      </c>
      <c r="AH1293" s="103">
        <f t="shared" si="374"/>
        <v>0</v>
      </c>
      <c r="AI1293" s="103">
        <f t="shared" si="375"/>
        <v>0</v>
      </c>
      <c r="AJ1293" s="103">
        <f t="shared" si="376"/>
        <v>0</v>
      </c>
    </row>
    <row r="1294" spans="3:58">
      <c r="C1294" s="16" t="s">
        <v>368</v>
      </c>
      <c r="D1294" s="16" t="s">
        <v>88</v>
      </c>
      <c r="E1294" s="16">
        <v>0</v>
      </c>
      <c r="F1294" s="16">
        <v>0</v>
      </c>
      <c r="G1294" s="16">
        <v>0</v>
      </c>
      <c r="H1294" s="16">
        <v>0</v>
      </c>
      <c r="I1294" s="16">
        <v>0</v>
      </c>
      <c r="J1294" s="16">
        <v>0</v>
      </c>
      <c r="K1294" s="16">
        <v>0</v>
      </c>
      <c r="L1294" s="16">
        <v>0</v>
      </c>
      <c r="M1294" s="16">
        <v>0</v>
      </c>
      <c r="N1294" s="16">
        <v>0</v>
      </c>
      <c r="O1294" s="16">
        <v>0</v>
      </c>
      <c r="P1294" s="16">
        <v>0</v>
      </c>
      <c r="Q1294" s="16">
        <v>0</v>
      </c>
      <c r="R1294" s="16">
        <v>0</v>
      </c>
      <c r="S1294" s="16">
        <v>0</v>
      </c>
      <c r="T1294" s="16">
        <v>0</v>
      </c>
      <c r="U1294" s="16">
        <v>0</v>
      </c>
      <c r="V1294" s="16">
        <v>0</v>
      </c>
      <c r="W1294" s="16">
        <v>0</v>
      </c>
      <c r="X1294" s="16">
        <v>0</v>
      </c>
      <c r="Y1294" s="16">
        <v>0</v>
      </c>
      <c r="Z1294" s="16">
        <v>0</v>
      </c>
      <c r="AE1294" s="103">
        <f t="shared" si="371"/>
        <v>0</v>
      </c>
      <c r="AF1294" s="103">
        <f t="shared" si="372"/>
        <v>0</v>
      </c>
      <c r="AG1294" s="103">
        <f t="shared" si="373"/>
        <v>0</v>
      </c>
      <c r="AH1294" s="103">
        <f t="shared" si="374"/>
        <v>0</v>
      </c>
      <c r="AI1294" s="103">
        <f t="shared" si="375"/>
        <v>0</v>
      </c>
      <c r="AJ1294" s="103">
        <f t="shared" si="376"/>
        <v>0</v>
      </c>
      <c r="AK1294" s="16">
        <f t="shared" ref="AK1294:BF1294" si="383">E1294-SUM(E1295:E1299)</f>
        <v>0</v>
      </c>
      <c r="AL1294" s="16">
        <f t="shared" si="383"/>
        <v>0</v>
      </c>
      <c r="AM1294" s="16">
        <f t="shared" si="383"/>
        <v>0</v>
      </c>
      <c r="AN1294" s="16">
        <f t="shared" si="383"/>
        <v>0</v>
      </c>
      <c r="AO1294" s="16">
        <f t="shared" si="383"/>
        <v>0</v>
      </c>
      <c r="AP1294" s="16">
        <f t="shared" si="383"/>
        <v>0</v>
      </c>
      <c r="AQ1294" s="16">
        <f t="shared" si="383"/>
        <v>0</v>
      </c>
      <c r="AR1294" s="16">
        <f t="shared" si="383"/>
        <v>0</v>
      </c>
      <c r="AS1294" s="16">
        <f t="shared" si="383"/>
        <v>0</v>
      </c>
      <c r="AT1294" s="16">
        <f t="shared" si="383"/>
        <v>0</v>
      </c>
      <c r="AU1294" s="16">
        <f t="shared" si="383"/>
        <v>0</v>
      </c>
      <c r="AV1294" s="16">
        <f t="shared" si="383"/>
        <v>0</v>
      </c>
      <c r="AW1294" s="16">
        <f t="shared" si="383"/>
        <v>0</v>
      </c>
      <c r="AX1294" s="16">
        <f t="shared" si="383"/>
        <v>0</v>
      </c>
      <c r="AY1294" s="16">
        <f t="shared" si="383"/>
        <v>0</v>
      </c>
      <c r="AZ1294" s="16">
        <f t="shared" si="383"/>
        <v>0</v>
      </c>
      <c r="BA1294" s="16">
        <f t="shared" si="383"/>
        <v>0</v>
      </c>
      <c r="BB1294" s="16">
        <f t="shared" si="383"/>
        <v>0</v>
      </c>
      <c r="BC1294" s="16">
        <f t="shared" si="383"/>
        <v>0</v>
      </c>
      <c r="BD1294" s="16">
        <f t="shared" si="383"/>
        <v>0</v>
      </c>
      <c r="BE1294" s="16">
        <f t="shared" si="383"/>
        <v>0</v>
      </c>
      <c r="BF1294" s="16">
        <f t="shared" si="383"/>
        <v>0</v>
      </c>
    </row>
    <row r="1295" spans="4:36">
      <c r="D1295" s="16" t="s">
        <v>860</v>
      </c>
      <c r="E1295" s="16">
        <v>0</v>
      </c>
      <c r="F1295" s="16">
        <v>0</v>
      </c>
      <c r="G1295" s="16">
        <v>0</v>
      </c>
      <c r="H1295" s="16">
        <v>0</v>
      </c>
      <c r="I1295" s="16">
        <v>0</v>
      </c>
      <c r="J1295" s="16">
        <v>0</v>
      </c>
      <c r="K1295" s="16">
        <v>0</v>
      </c>
      <c r="L1295" s="16">
        <v>0</v>
      </c>
      <c r="M1295" s="16">
        <v>0</v>
      </c>
      <c r="N1295" s="16">
        <v>0</v>
      </c>
      <c r="O1295" s="16">
        <v>0</v>
      </c>
      <c r="P1295" s="16">
        <v>0</v>
      </c>
      <c r="Q1295" s="16">
        <v>0</v>
      </c>
      <c r="R1295" s="16">
        <v>0</v>
      </c>
      <c r="S1295" s="16">
        <v>0</v>
      </c>
      <c r="T1295" s="16">
        <v>0</v>
      </c>
      <c r="U1295" s="16">
        <v>0</v>
      </c>
      <c r="V1295" s="16">
        <v>0</v>
      </c>
      <c r="W1295" s="16">
        <v>0</v>
      </c>
      <c r="X1295" s="16">
        <v>0</v>
      </c>
      <c r="Y1295" s="16">
        <v>0</v>
      </c>
      <c r="Z1295" s="16">
        <v>0</v>
      </c>
      <c r="AE1295" s="103">
        <f t="shared" si="371"/>
        <v>0</v>
      </c>
      <c r="AF1295" s="103">
        <f t="shared" si="372"/>
        <v>0</v>
      </c>
      <c r="AG1295" s="103">
        <f t="shared" si="373"/>
        <v>0</v>
      </c>
      <c r="AH1295" s="103">
        <f t="shared" si="374"/>
        <v>0</v>
      </c>
      <c r="AI1295" s="103">
        <f t="shared" si="375"/>
        <v>0</v>
      </c>
      <c r="AJ1295" s="103">
        <f t="shared" si="376"/>
        <v>0</v>
      </c>
    </row>
    <row r="1296" spans="4:36">
      <c r="D1296" s="16" t="s">
        <v>861</v>
      </c>
      <c r="E1296" s="16">
        <v>0</v>
      </c>
      <c r="F1296" s="16">
        <v>0</v>
      </c>
      <c r="G1296" s="16">
        <v>0</v>
      </c>
      <c r="H1296" s="16">
        <v>0</v>
      </c>
      <c r="I1296" s="16">
        <v>0</v>
      </c>
      <c r="J1296" s="16">
        <v>0</v>
      </c>
      <c r="K1296" s="16">
        <v>0</v>
      </c>
      <c r="L1296" s="16">
        <v>0</v>
      </c>
      <c r="M1296" s="16">
        <v>0</v>
      </c>
      <c r="N1296" s="16">
        <v>0</v>
      </c>
      <c r="O1296" s="16">
        <v>0</v>
      </c>
      <c r="P1296" s="16">
        <v>0</v>
      </c>
      <c r="Q1296" s="16">
        <v>0</v>
      </c>
      <c r="R1296" s="16">
        <v>0</v>
      </c>
      <c r="S1296" s="16">
        <v>0</v>
      </c>
      <c r="T1296" s="16">
        <v>0</v>
      </c>
      <c r="U1296" s="16">
        <v>0</v>
      </c>
      <c r="V1296" s="16">
        <v>0</v>
      </c>
      <c r="W1296" s="16">
        <v>0</v>
      </c>
      <c r="X1296" s="16">
        <v>0</v>
      </c>
      <c r="Y1296" s="16">
        <v>0</v>
      </c>
      <c r="Z1296" s="16">
        <v>0</v>
      </c>
      <c r="AE1296" s="103">
        <f t="shared" si="371"/>
        <v>0</v>
      </c>
      <c r="AF1296" s="103">
        <f t="shared" si="372"/>
        <v>0</v>
      </c>
      <c r="AG1296" s="103">
        <f t="shared" si="373"/>
        <v>0</v>
      </c>
      <c r="AH1296" s="103">
        <f t="shared" si="374"/>
        <v>0</v>
      </c>
      <c r="AI1296" s="103">
        <f t="shared" si="375"/>
        <v>0</v>
      </c>
      <c r="AJ1296" s="103">
        <f t="shared" si="376"/>
        <v>0</v>
      </c>
    </row>
    <row r="1297" spans="4:36">
      <c r="D1297" s="16" t="s">
        <v>862</v>
      </c>
      <c r="E1297" s="16">
        <v>0</v>
      </c>
      <c r="F1297" s="16">
        <v>0</v>
      </c>
      <c r="G1297" s="16">
        <v>0</v>
      </c>
      <c r="H1297" s="16">
        <v>0</v>
      </c>
      <c r="I1297" s="16">
        <v>0</v>
      </c>
      <c r="J1297" s="16">
        <v>0</v>
      </c>
      <c r="K1297" s="16">
        <v>0</v>
      </c>
      <c r="L1297" s="16">
        <v>0</v>
      </c>
      <c r="M1297" s="16">
        <v>0</v>
      </c>
      <c r="N1297" s="16">
        <v>0</v>
      </c>
      <c r="O1297" s="16">
        <v>0</v>
      </c>
      <c r="P1297" s="16">
        <v>0</v>
      </c>
      <c r="Q1297" s="16">
        <v>0</v>
      </c>
      <c r="R1297" s="16">
        <v>0</v>
      </c>
      <c r="S1297" s="16">
        <v>0</v>
      </c>
      <c r="T1297" s="16">
        <v>0</v>
      </c>
      <c r="U1297" s="16">
        <v>0</v>
      </c>
      <c r="V1297" s="16">
        <v>0</v>
      </c>
      <c r="W1297" s="16">
        <v>0</v>
      </c>
      <c r="X1297" s="16">
        <v>0</v>
      </c>
      <c r="Y1297" s="16">
        <v>0</v>
      </c>
      <c r="Z1297" s="16">
        <v>0</v>
      </c>
      <c r="AE1297" s="103">
        <f t="shared" si="371"/>
        <v>0</v>
      </c>
      <c r="AF1297" s="103">
        <f t="shared" si="372"/>
        <v>0</v>
      </c>
      <c r="AG1297" s="103">
        <f t="shared" si="373"/>
        <v>0</v>
      </c>
      <c r="AH1297" s="103">
        <f t="shared" si="374"/>
        <v>0</v>
      </c>
      <c r="AI1297" s="103">
        <f t="shared" si="375"/>
        <v>0</v>
      </c>
      <c r="AJ1297" s="103">
        <f t="shared" si="376"/>
        <v>0</v>
      </c>
    </row>
    <row r="1298" spans="4:36">
      <c r="D1298" s="16" t="s">
        <v>863</v>
      </c>
      <c r="E1298" s="16">
        <v>0</v>
      </c>
      <c r="F1298" s="16">
        <v>0</v>
      </c>
      <c r="G1298" s="16">
        <v>0</v>
      </c>
      <c r="H1298" s="16">
        <v>0</v>
      </c>
      <c r="I1298" s="16">
        <v>0</v>
      </c>
      <c r="J1298" s="16">
        <v>0</v>
      </c>
      <c r="K1298" s="16">
        <v>0</v>
      </c>
      <c r="L1298" s="16">
        <v>0</v>
      </c>
      <c r="M1298" s="16">
        <v>0</v>
      </c>
      <c r="N1298" s="16">
        <v>0</v>
      </c>
      <c r="O1298" s="16">
        <v>0</v>
      </c>
      <c r="P1298" s="16">
        <v>0</v>
      </c>
      <c r="Q1298" s="16">
        <v>0</v>
      </c>
      <c r="R1298" s="16">
        <v>0</v>
      </c>
      <c r="S1298" s="16">
        <v>0</v>
      </c>
      <c r="T1298" s="16">
        <v>0</v>
      </c>
      <c r="U1298" s="16">
        <v>0</v>
      </c>
      <c r="V1298" s="16">
        <v>0</v>
      </c>
      <c r="W1298" s="16">
        <v>0</v>
      </c>
      <c r="X1298" s="16">
        <v>0</v>
      </c>
      <c r="Y1298" s="16">
        <v>0</v>
      </c>
      <c r="Z1298" s="16">
        <v>0</v>
      </c>
      <c r="AE1298" s="103">
        <f t="shared" si="371"/>
        <v>0</v>
      </c>
      <c r="AF1298" s="103">
        <f t="shared" si="372"/>
        <v>0</v>
      </c>
      <c r="AG1298" s="103">
        <f t="shared" si="373"/>
        <v>0</v>
      </c>
      <c r="AH1298" s="103">
        <f t="shared" si="374"/>
        <v>0</v>
      </c>
      <c r="AI1298" s="103">
        <f t="shared" si="375"/>
        <v>0</v>
      </c>
      <c r="AJ1298" s="103">
        <f t="shared" si="376"/>
        <v>0</v>
      </c>
    </row>
    <row r="1299" spans="4:36">
      <c r="D1299" s="16" t="s">
        <v>864</v>
      </c>
      <c r="E1299" s="16">
        <v>0</v>
      </c>
      <c r="F1299" s="16">
        <v>0</v>
      </c>
      <c r="G1299" s="16">
        <v>0</v>
      </c>
      <c r="H1299" s="16">
        <v>0</v>
      </c>
      <c r="I1299" s="16">
        <v>0</v>
      </c>
      <c r="J1299" s="16">
        <v>0</v>
      </c>
      <c r="K1299" s="16">
        <v>0</v>
      </c>
      <c r="L1299" s="16">
        <v>0</v>
      </c>
      <c r="M1299" s="16">
        <v>0</v>
      </c>
      <c r="N1299" s="16">
        <v>0</v>
      </c>
      <c r="O1299" s="16">
        <v>0</v>
      </c>
      <c r="P1299" s="16">
        <v>0</v>
      </c>
      <c r="Q1299" s="16">
        <v>0</v>
      </c>
      <c r="R1299" s="16">
        <v>0</v>
      </c>
      <c r="S1299" s="16">
        <v>0</v>
      </c>
      <c r="T1299" s="16">
        <v>0</v>
      </c>
      <c r="U1299" s="16">
        <v>0</v>
      </c>
      <c r="V1299" s="16">
        <v>0</v>
      </c>
      <c r="W1299" s="16">
        <v>0</v>
      </c>
      <c r="X1299" s="16">
        <v>0</v>
      </c>
      <c r="Y1299" s="16">
        <v>0</v>
      </c>
      <c r="Z1299" s="16">
        <v>0</v>
      </c>
      <c r="AE1299" s="103">
        <f t="shared" si="371"/>
        <v>0</v>
      </c>
      <c r="AF1299" s="103">
        <f t="shared" si="372"/>
        <v>0</v>
      </c>
      <c r="AG1299" s="103">
        <f t="shared" si="373"/>
        <v>0</v>
      </c>
      <c r="AH1299" s="103">
        <f t="shared" si="374"/>
        <v>0</v>
      </c>
      <c r="AI1299" s="103">
        <f t="shared" si="375"/>
        <v>0</v>
      </c>
      <c r="AJ1299" s="103">
        <f t="shared" si="376"/>
        <v>0</v>
      </c>
    </row>
    <row r="1300" spans="1:80">
      <c r="A1300" s="16" t="s">
        <v>237</v>
      </c>
      <c r="B1300" s="16">
        <v>274145.256</v>
      </c>
      <c r="C1300" s="16" t="s">
        <v>88</v>
      </c>
      <c r="D1300" s="16" t="s">
        <v>88</v>
      </c>
      <c r="E1300" s="16">
        <v>43996.4659</v>
      </c>
      <c r="F1300" s="16">
        <v>34178.2924</v>
      </c>
      <c r="G1300" s="16">
        <v>34162.9665</v>
      </c>
      <c r="H1300" s="16">
        <v>15.3259</v>
      </c>
      <c r="I1300" s="16">
        <v>9.0719</v>
      </c>
      <c r="J1300" s="16">
        <v>2328.6289</v>
      </c>
      <c r="K1300" s="16">
        <v>1701.4756</v>
      </c>
      <c r="L1300" s="16">
        <v>382.0254</v>
      </c>
      <c r="M1300" s="16">
        <v>245.1279</v>
      </c>
      <c r="N1300" s="16">
        <v>4519.008</v>
      </c>
      <c r="O1300" s="16">
        <v>4519.008</v>
      </c>
      <c r="P1300" s="16">
        <v>0</v>
      </c>
      <c r="Q1300" s="16">
        <v>141.0268</v>
      </c>
      <c r="R1300" s="16">
        <v>1203.0411</v>
      </c>
      <c r="S1300" s="16">
        <v>825.8192</v>
      </c>
      <c r="T1300" s="16">
        <v>1.3609</v>
      </c>
      <c r="U1300" s="16">
        <v>375.861</v>
      </c>
      <c r="V1300" s="16">
        <v>1616.1641</v>
      </c>
      <c r="W1300" s="16">
        <v>548.4141</v>
      </c>
      <c r="X1300" s="16">
        <v>3.2598</v>
      </c>
      <c r="Y1300" s="16">
        <v>1064.4902</v>
      </c>
      <c r="Z1300" s="16">
        <v>1.2327</v>
      </c>
      <c r="AB1300" s="101">
        <f>(F1300+K1300+L1300)/B1300</f>
        <v>0.132272190039283</v>
      </c>
      <c r="AE1300" s="103">
        <f t="shared" si="371"/>
        <v>4.20641299569979e-12</v>
      </c>
      <c r="AF1300" s="103">
        <f t="shared" si="372"/>
        <v>-3.81916720471054e-12</v>
      </c>
      <c r="AG1300" s="103">
        <f t="shared" si="373"/>
        <v>0</v>
      </c>
      <c r="AH1300" s="103">
        <f t="shared" si="374"/>
        <v>0</v>
      </c>
      <c r="AI1300" s="103">
        <f t="shared" si="375"/>
        <v>0</v>
      </c>
      <c r="AJ1300" s="103">
        <f t="shared" si="376"/>
        <v>0</v>
      </c>
      <c r="AK1300" s="16">
        <f t="shared" ref="AK1300:BF1300" si="384">E1300-SUM(E1301:E1305)</f>
        <v>0</v>
      </c>
      <c r="AL1300" s="16">
        <f t="shared" si="384"/>
        <v>0</v>
      </c>
      <c r="AM1300" s="16">
        <f t="shared" si="384"/>
        <v>0</v>
      </c>
      <c r="AN1300" s="16">
        <f t="shared" si="384"/>
        <v>0</v>
      </c>
      <c r="AO1300" s="16">
        <f t="shared" si="384"/>
        <v>0</v>
      </c>
      <c r="AP1300" s="16">
        <f t="shared" si="384"/>
        <v>0</v>
      </c>
      <c r="AQ1300" s="16">
        <f t="shared" si="384"/>
        <v>0</v>
      </c>
      <c r="AR1300" s="16">
        <f t="shared" si="384"/>
        <v>0</v>
      </c>
      <c r="AS1300" s="16">
        <f t="shared" si="384"/>
        <v>0</v>
      </c>
      <c r="AT1300" s="16">
        <f t="shared" si="384"/>
        <v>0</v>
      </c>
      <c r="AU1300" s="16">
        <f t="shared" si="384"/>
        <v>0</v>
      </c>
      <c r="AV1300" s="16">
        <f t="shared" si="384"/>
        <v>0</v>
      </c>
      <c r="AW1300" s="16">
        <f t="shared" si="384"/>
        <v>0</v>
      </c>
      <c r="AX1300" s="16">
        <f t="shared" si="384"/>
        <v>0</v>
      </c>
      <c r="AY1300" s="16">
        <f t="shared" si="384"/>
        <v>0</v>
      </c>
      <c r="AZ1300" s="16">
        <f t="shared" si="384"/>
        <v>0</v>
      </c>
      <c r="BA1300" s="16">
        <f t="shared" si="384"/>
        <v>0</v>
      </c>
      <c r="BB1300" s="16">
        <f t="shared" si="384"/>
        <v>0</v>
      </c>
      <c r="BC1300" s="16">
        <f t="shared" si="384"/>
        <v>0</v>
      </c>
      <c r="BD1300" s="16">
        <f t="shared" si="384"/>
        <v>0</v>
      </c>
      <c r="BE1300" s="16">
        <f t="shared" si="384"/>
        <v>0</v>
      </c>
      <c r="BF1300" s="16">
        <f t="shared" si="384"/>
        <v>0</v>
      </c>
      <c r="BG1300" s="104">
        <f t="shared" ref="BG1300:CB1300" si="385">E1300-E1306-E1312-E1318-E1324</f>
        <v>3.18323145620525e-12</v>
      </c>
      <c r="BH1300" s="104">
        <f t="shared" si="385"/>
        <v>-1.59161572810262e-12</v>
      </c>
      <c r="BI1300" s="104">
        <f t="shared" si="385"/>
        <v>2.04636307898909e-12</v>
      </c>
      <c r="BJ1300" s="104">
        <f t="shared" si="385"/>
        <v>0</v>
      </c>
      <c r="BK1300" s="104">
        <f t="shared" si="385"/>
        <v>0</v>
      </c>
      <c r="BL1300" s="104">
        <f t="shared" si="385"/>
        <v>1.56319401867222e-13</v>
      </c>
      <c r="BM1300" s="104">
        <f t="shared" si="385"/>
        <v>1.56319401867222e-13</v>
      </c>
      <c r="BN1300" s="104">
        <f t="shared" si="385"/>
        <v>0</v>
      </c>
      <c r="BO1300" s="104">
        <f t="shared" si="385"/>
        <v>0</v>
      </c>
      <c r="BP1300" s="104">
        <f t="shared" si="385"/>
        <v>0</v>
      </c>
      <c r="BQ1300" s="104">
        <f t="shared" si="385"/>
        <v>0</v>
      </c>
      <c r="BR1300" s="104">
        <f t="shared" si="385"/>
        <v>0</v>
      </c>
      <c r="BS1300" s="104">
        <f t="shared" si="385"/>
        <v>0</v>
      </c>
      <c r="BT1300" s="104">
        <f t="shared" si="385"/>
        <v>-3.71092045980959e-14</v>
      </c>
      <c r="BU1300" s="104">
        <f t="shared" si="385"/>
        <v>-3.71092045980959e-14</v>
      </c>
      <c r="BV1300" s="104">
        <f t="shared" si="385"/>
        <v>0</v>
      </c>
      <c r="BW1300" s="104">
        <f t="shared" si="385"/>
        <v>0</v>
      </c>
      <c r="BX1300" s="104">
        <f t="shared" si="385"/>
        <v>0</v>
      </c>
      <c r="BY1300" s="104">
        <f t="shared" si="385"/>
        <v>0</v>
      </c>
      <c r="BZ1300" s="104">
        <f t="shared" si="385"/>
        <v>0</v>
      </c>
      <c r="CA1300" s="104">
        <f t="shared" si="385"/>
        <v>0</v>
      </c>
      <c r="CB1300" s="104">
        <f t="shared" si="385"/>
        <v>0</v>
      </c>
    </row>
    <row r="1301" spans="4:36">
      <c r="D1301" s="16" t="s">
        <v>860</v>
      </c>
      <c r="E1301" s="16">
        <v>873.2338</v>
      </c>
      <c r="F1301" s="16">
        <v>841.1787</v>
      </c>
      <c r="G1301" s="16">
        <v>841.1787</v>
      </c>
      <c r="H1301" s="16">
        <v>0</v>
      </c>
      <c r="I1301" s="16">
        <v>0</v>
      </c>
      <c r="J1301" s="16">
        <v>30.7522</v>
      </c>
      <c r="K1301" s="16">
        <v>0</v>
      </c>
      <c r="L1301" s="16">
        <v>0</v>
      </c>
      <c r="M1301" s="16">
        <v>30.7522</v>
      </c>
      <c r="N1301" s="16">
        <v>0</v>
      </c>
      <c r="O1301" s="16">
        <v>0</v>
      </c>
      <c r="P1301" s="16">
        <v>0</v>
      </c>
      <c r="Q1301" s="16">
        <v>0</v>
      </c>
      <c r="R1301" s="16">
        <v>1.3029</v>
      </c>
      <c r="S1301" s="16">
        <v>1.3029</v>
      </c>
      <c r="T1301" s="16">
        <v>0</v>
      </c>
      <c r="U1301" s="16">
        <v>0</v>
      </c>
      <c r="V1301" s="16">
        <v>0</v>
      </c>
      <c r="W1301" s="16">
        <v>0</v>
      </c>
      <c r="X1301" s="16">
        <v>0</v>
      </c>
      <c r="Y1301" s="16">
        <v>0</v>
      </c>
      <c r="Z1301" s="16">
        <v>0</v>
      </c>
      <c r="AE1301" s="103">
        <f t="shared" si="371"/>
        <v>-7.34967642301854e-14</v>
      </c>
      <c r="AF1301" s="103">
        <f t="shared" si="372"/>
        <v>0</v>
      </c>
      <c r="AG1301" s="103">
        <f t="shared" si="373"/>
        <v>0</v>
      </c>
      <c r="AH1301" s="103">
        <f t="shared" si="374"/>
        <v>0</v>
      </c>
      <c r="AI1301" s="103">
        <f t="shared" si="375"/>
        <v>0</v>
      </c>
      <c r="AJ1301" s="103">
        <f t="shared" si="376"/>
        <v>0</v>
      </c>
    </row>
    <row r="1302" spans="4:36">
      <c r="D1302" s="16" t="s">
        <v>861</v>
      </c>
      <c r="E1302" s="16">
        <v>3486.2293</v>
      </c>
      <c r="F1302" s="16">
        <v>2938.3728</v>
      </c>
      <c r="G1302" s="16">
        <v>2930.2374</v>
      </c>
      <c r="H1302" s="16">
        <v>8.1354</v>
      </c>
      <c r="I1302" s="16">
        <v>2.4347</v>
      </c>
      <c r="J1302" s="16">
        <v>254.6817</v>
      </c>
      <c r="K1302" s="16">
        <v>0</v>
      </c>
      <c r="L1302" s="16">
        <v>199.0851</v>
      </c>
      <c r="M1302" s="16">
        <v>55.5966</v>
      </c>
      <c r="N1302" s="16">
        <v>74.4964</v>
      </c>
      <c r="O1302" s="16">
        <v>74.4964</v>
      </c>
      <c r="P1302" s="16">
        <v>0</v>
      </c>
      <c r="Q1302" s="16">
        <v>0</v>
      </c>
      <c r="R1302" s="16">
        <v>71.817</v>
      </c>
      <c r="S1302" s="16">
        <v>9.6127</v>
      </c>
      <c r="T1302" s="16">
        <v>0</v>
      </c>
      <c r="U1302" s="16">
        <v>62.2043</v>
      </c>
      <c r="V1302" s="16">
        <v>143.194</v>
      </c>
      <c r="W1302" s="16">
        <v>141.7101</v>
      </c>
      <c r="X1302" s="16">
        <v>0</v>
      </c>
      <c r="Y1302" s="16">
        <v>1.4839</v>
      </c>
      <c r="Z1302" s="16">
        <v>1.2327</v>
      </c>
      <c r="AE1302" s="103">
        <f t="shared" si="371"/>
        <v>-1.19459997449667e-13</v>
      </c>
      <c r="AF1302" s="103">
        <f t="shared" si="372"/>
        <v>1.17239551400417e-13</v>
      </c>
      <c r="AG1302" s="103">
        <f t="shared" si="373"/>
        <v>0</v>
      </c>
      <c r="AH1302" s="103">
        <f t="shared" si="374"/>
        <v>0</v>
      </c>
      <c r="AI1302" s="103">
        <f t="shared" si="375"/>
        <v>0</v>
      </c>
      <c r="AJ1302" s="103">
        <f t="shared" si="376"/>
        <v>-2.28705943072782e-14</v>
      </c>
    </row>
    <row r="1303" spans="4:36">
      <c r="D1303" s="16" t="s">
        <v>862</v>
      </c>
      <c r="E1303" s="16">
        <v>1963.8312</v>
      </c>
      <c r="F1303" s="16">
        <v>1651.4324</v>
      </c>
      <c r="G1303" s="16">
        <v>1649.9595</v>
      </c>
      <c r="H1303" s="16">
        <v>1.4729</v>
      </c>
      <c r="I1303" s="16">
        <v>0</v>
      </c>
      <c r="J1303" s="16">
        <v>97.1294</v>
      </c>
      <c r="K1303" s="16">
        <v>0</v>
      </c>
      <c r="L1303" s="16">
        <v>32.8894</v>
      </c>
      <c r="M1303" s="16">
        <v>64.24</v>
      </c>
      <c r="N1303" s="16">
        <v>20.8363</v>
      </c>
      <c r="O1303" s="16">
        <v>20.8363</v>
      </c>
      <c r="P1303" s="16">
        <v>0</v>
      </c>
      <c r="Q1303" s="16">
        <v>0</v>
      </c>
      <c r="R1303" s="16">
        <v>53.4832</v>
      </c>
      <c r="S1303" s="16">
        <v>0.4897</v>
      </c>
      <c r="T1303" s="16">
        <v>0</v>
      </c>
      <c r="U1303" s="16">
        <v>52.9935</v>
      </c>
      <c r="V1303" s="16">
        <v>140.9499</v>
      </c>
      <c r="W1303" s="16">
        <v>41.5182</v>
      </c>
      <c r="X1303" s="16">
        <v>0</v>
      </c>
      <c r="Y1303" s="16">
        <v>99.4317</v>
      </c>
      <c r="Z1303" s="16">
        <v>0</v>
      </c>
      <c r="AE1303" s="103">
        <f t="shared" si="371"/>
        <v>1.70530256582424e-13</v>
      </c>
      <c r="AF1303" s="103">
        <f t="shared" si="372"/>
        <v>-1.86517468137026e-14</v>
      </c>
      <c r="AG1303" s="103">
        <f t="shared" si="373"/>
        <v>0</v>
      </c>
      <c r="AH1303" s="103">
        <f t="shared" si="374"/>
        <v>0</v>
      </c>
      <c r="AI1303" s="103">
        <f t="shared" si="375"/>
        <v>0</v>
      </c>
      <c r="AJ1303" s="103">
        <f t="shared" si="376"/>
        <v>0</v>
      </c>
    </row>
    <row r="1304" spans="4:36">
      <c r="D1304" s="16" t="s">
        <v>863</v>
      </c>
      <c r="E1304" s="16">
        <v>0</v>
      </c>
      <c r="F1304" s="16">
        <v>0</v>
      </c>
      <c r="G1304" s="16">
        <v>0</v>
      </c>
      <c r="H1304" s="16">
        <v>0</v>
      </c>
      <c r="I1304" s="16">
        <v>0</v>
      </c>
      <c r="J1304" s="16">
        <v>0</v>
      </c>
      <c r="K1304" s="16">
        <v>0</v>
      </c>
      <c r="L1304" s="16">
        <v>0</v>
      </c>
      <c r="M1304" s="16">
        <v>0</v>
      </c>
      <c r="N1304" s="16">
        <v>0</v>
      </c>
      <c r="O1304" s="16">
        <v>0</v>
      </c>
      <c r="P1304" s="16">
        <v>0</v>
      </c>
      <c r="Q1304" s="16">
        <v>0</v>
      </c>
      <c r="R1304" s="16">
        <v>0</v>
      </c>
      <c r="S1304" s="16">
        <v>0</v>
      </c>
      <c r="T1304" s="16">
        <v>0</v>
      </c>
      <c r="U1304" s="16">
        <v>0</v>
      </c>
      <c r="V1304" s="16">
        <v>0</v>
      </c>
      <c r="W1304" s="16">
        <v>0</v>
      </c>
      <c r="X1304" s="16">
        <v>0</v>
      </c>
      <c r="Y1304" s="16">
        <v>0</v>
      </c>
      <c r="Z1304" s="16">
        <v>0</v>
      </c>
      <c r="AE1304" s="103">
        <f t="shared" si="371"/>
        <v>0</v>
      </c>
      <c r="AF1304" s="103">
        <f t="shared" si="372"/>
        <v>0</v>
      </c>
      <c r="AG1304" s="103">
        <f t="shared" si="373"/>
        <v>0</v>
      </c>
      <c r="AH1304" s="103">
        <f t="shared" si="374"/>
        <v>0</v>
      </c>
      <c r="AI1304" s="103">
        <f t="shared" si="375"/>
        <v>0</v>
      </c>
      <c r="AJ1304" s="103">
        <f t="shared" si="376"/>
        <v>0</v>
      </c>
    </row>
    <row r="1305" spans="4:36">
      <c r="D1305" s="16" t="s">
        <v>864</v>
      </c>
      <c r="E1305" s="16">
        <v>37673.1716</v>
      </c>
      <c r="F1305" s="16">
        <v>28747.3085</v>
      </c>
      <c r="G1305" s="16">
        <v>28741.5909</v>
      </c>
      <c r="H1305" s="16">
        <v>5.7176</v>
      </c>
      <c r="I1305" s="16">
        <v>6.6372</v>
      </c>
      <c r="J1305" s="16">
        <v>1946.0656</v>
      </c>
      <c r="K1305" s="16">
        <v>1701.4756</v>
      </c>
      <c r="L1305" s="16">
        <v>150.0509</v>
      </c>
      <c r="M1305" s="16">
        <v>94.5391</v>
      </c>
      <c r="N1305" s="16">
        <v>4423.6753</v>
      </c>
      <c r="O1305" s="16">
        <v>4423.6753</v>
      </c>
      <c r="P1305" s="16">
        <v>0</v>
      </c>
      <c r="Q1305" s="16">
        <v>141.0268</v>
      </c>
      <c r="R1305" s="16">
        <v>1076.438</v>
      </c>
      <c r="S1305" s="16">
        <v>814.4139</v>
      </c>
      <c r="T1305" s="16">
        <v>1.3609</v>
      </c>
      <c r="U1305" s="16">
        <v>260.6632</v>
      </c>
      <c r="V1305" s="16">
        <v>1332.0202</v>
      </c>
      <c r="W1305" s="16">
        <v>365.1858</v>
      </c>
      <c r="X1305" s="16">
        <v>3.2598</v>
      </c>
      <c r="Y1305" s="16">
        <v>963.574600000001</v>
      </c>
      <c r="Z1305" s="16">
        <v>0</v>
      </c>
      <c r="AE1305" s="103">
        <f t="shared" si="371"/>
        <v>3.26849658449646e-12</v>
      </c>
      <c r="AF1305" s="103">
        <f t="shared" si="372"/>
        <v>-5.24025267623074e-14</v>
      </c>
      <c r="AG1305" s="103">
        <f t="shared" si="373"/>
        <v>0</v>
      </c>
      <c r="AH1305" s="103">
        <f t="shared" si="374"/>
        <v>0</v>
      </c>
      <c r="AI1305" s="103">
        <f t="shared" si="375"/>
        <v>0</v>
      </c>
      <c r="AJ1305" s="103">
        <f t="shared" si="376"/>
        <v>-1.13686837721616e-12</v>
      </c>
    </row>
    <row r="1306" spans="3:58">
      <c r="C1306" s="16" t="s">
        <v>865</v>
      </c>
      <c r="D1306" s="16" t="s">
        <v>88</v>
      </c>
      <c r="E1306" s="16">
        <v>3402.2974</v>
      </c>
      <c r="F1306" s="16">
        <v>3022.7269</v>
      </c>
      <c r="G1306" s="16">
        <v>3013.1186</v>
      </c>
      <c r="H1306" s="16">
        <v>9.6083</v>
      </c>
      <c r="I1306" s="16">
        <v>0</v>
      </c>
      <c r="J1306" s="16">
        <v>148.977</v>
      </c>
      <c r="K1306" s="16">
        <v>9.6036</v>
      </c>
      <c r="L1306" s="16">
        <v>47.589</v>
      </c>
      <c r="M1306" s="16">
        <v>91.7844</v>
      </c>
      <c r="N1306" s="16">
        <v>59.7414</v>
      </c>
      <c r="O1306" s="16">
        <v>59.7414</v>
      </c>
      <c r="P1306" s="16">
        <v>0</v>
      </c>
      <c r="Q1306" s="16">
        <v>5.6378</v>
      </c>
      <c r="R1306" s="16">
        <v>87.7345</v>
      </c>
      <c r="S1306" s="16">
        <v>24.8301</v>
      </c>
      <c r="T1306" s="16">
        <v>0</v>
      </c>
      <c r="U1306" s="16">
        <v>62.9044</v>
      </c>
      <c r="V1306" s="16">
        <v>76.2471</v>
      </c>
      <c r="W1306" s="16">
        <v>68.2072</v>
      </c>
      <c r="X1306" s="16">
        <v>0</v>
      </c>
      <c r="Y1306" s="16">
        <v>8.0399</v>
      </c>
      <c r="Z1306" s="16">
        <v>1.2327</v>
      </c>
      <c r="AE1306" s="103">
        <f t="shared" si="371"/>
        <v>-1.91846538655227e-13</v>
      </c>
      <c r="AF1306" s="103">
        <f t="shared" si="372"/>
        <v>3.26849658449646e-13</v>
      </c>
      <c r="AG1306" s="103">
        <f t="shared" si="373"/>
        <v>0</v>
      </c>
      <c r="AH1306" s="103">
        <f t="shared" si="374"/>
        <v>0</v>
      </c>
      <c r="AI1306" s="103">
        <f t="shared" si="375"/>
        <v>0</v>
      </c>
      <c r="AJ1306" s="103">
        <f t="shared" si="376"/>
        <v>0</v>
      </c>
      <c r="AK1306" s="16">
        <f t="shared" ref="AK1306:BF1306" si="386">E1306-SUM(E1307:E1311)</f>
        <v>0</v>
      </c>
      <c r="AL1306" s="16">
        <f t="shared" si="386"/>
        <v>0</v>
      </c>
      <c r="AM1306" s="16">
        <f t="shared" si="386"/>
        <v>0</v>
      </c>
      <c r="AN1306" s="16">
        <f t="shared" si="386"/>
        <v>0</v>
      </c>
      <c r="AO1306" s="16">
        <f t="shared" si="386"/>
        <v>0</v>
      </c>
      <c r="AP1306" s="16">
        <f t="shared" si="386"/>
        <v>0</v>
      </c>
      <c r="AQ1306" s="16">
        <f t="shared" si="386"/>
        <v>0</v>
      </c>
      <c r="AR1306" s="16">
        <f t="shared" si="386"/>
        <v>0</v>
      </c>
      <c r="AS1306" s="16">
        <f t="shared" si="386"/>
        <v>0</v>
      </c>
      <c r="AT1306" s="16">
        <f t="shared" si="386"/>
        <v>0</v>
      </c>
      <c r="AU1306" s="16">
        <f t="shared" si="386"/>
        <v>0</v>
      </c>
      <c r="AV1306" s="16">
        <f t="shared" si="386"/>
        <v>0</v>
      </c>
      <c r="AW1306" s="16">
        <f t="shared" si="386"/>
        <v>0</v>
      </c>
      <c r="AX1306" s="16">
        <f t="shared" si="386"/>
        <v>0</v>
      </c>
      <c r="AY1306" s="16">
        <f t="shared" si="386"/>
        <v>0</v>
      </c>
      <c r="AZ1306" s="16">
        <f t="shared" si="386"/>
        <v>0</v>
      </c>
      <c r="BA1306" s="16">
        <f t="shared" si="386"/>
        <v>0</v>
      </c>
      <c r="BB1306" s="16">
        <f t="shared" si="386"/>
        <v>0</v>
      </c>
      <c r="BC1306" s="16">
        <f t="shared" si="386"/>
        <v>0</v>
      </c>
      <c r="BD1306" s="16">
        <f t="shared" si="386"/>
        <v>0</v>
      </c>
      <c r="BE1306" s="16">
        <f t="shared" si="386"/>
        <v>0</v>
      </c>
      <c r="BF1306" s="16">
        <f t="shared" si="386"/>
        <v>0</v>
      </c>
    </row>
    <row r="1307" spans="4:36">
      <c r="D1307" s="16" t="s">
        <v>860</v>
      </c>
      <c r="E1307" s="16">
        <v>873.2338</v>
      </c>
      <c r="F1307" s="16">
        <v>841.1787</v>
      </c>
      <c r="G1307" s="16">
        <v>841.1787</v>
      </c>
      <c r="H1307" s="16">
        <v>0</v>
      </c>
      <c r="I1307" s="16">
        <v>0</v>
      </c>
      <c r="J1307" s="16">
        <v>30.7522</v>
      </c>
      <c r="K1307" s="16">
        <v>0</v>
      </c>
      <c r="L1307" s="16">
        <v>0</v>
      </c>
      <c r="M1307" s="16">
        <v>30.7522</v>
      </c>
      <c r="N1307" s="16">
        <v>0</v>
      </c>
      <c r="O1307" s="16">
        <v>0</v>
      </c>
      <c r="P1307" s="16">
        <v>0</v>
      </c>
      <c r="Q1307" s="16">
        <v>0</v>
      </c>
      <c r="R1307" s="16">
        <v>1.3029</v>
      </c>
      <c r="S1307" s="16">
        <v>1.3029</v>
      </c>
      <c r="T1307" s="16">
        <v>0</v>
      </c>
      <c r="U1307" s="16">
        <v>0</v>
      </c>
      <c r="V1307" s="16">
        <v>0</v>
      </c>
      <c r="W1307" s="16">
        <v>0</v>
      </c>
      <c r="X1307" s="16">
        <v>0</v>
      </c>
      <c r="Y1307" s="16">
        <v>0</v>
      </c>
      <c r="Z1307" s="16">
        <v>0</v>
      </c>
      <c r="AE1307" s="103">
        <f t="shared" si="371"/>
        <v>-7.34967642301854e-14</v>
      </c>
      <c r="AF1307" s="103">
        <f t="shared" si="372"/>
        <v>0</v>
      </c>
      <c r="AG1307" s="103">
        <f t="shared" si="373"/>
        <v>0</v>
      </c>
      <c r="AH1307" s="103">
        <f t="shared" si="374"/>
        <v>0</v>
      </c>
      <c r="AI1307" s="103">
        <f t="shared" si="375"/>
        <v>0</v>
      </c>
      <c r="AJ1307" s="103">
        <f t="shared" si="376"/>
        <v>0</v>
      </c>
    </row>
    <row r="1308" spans="4:36">
      <c r="D1308" s="16" t="s">
        <v>861</v>
      </c>
      <c r="E1308" s="16">
        <v>2168.9463</v>
      </c>
      <c r="F1308" s="16">
        <v>1895.2233</v>
      </c>
      <c r="G1308" s="16">
        <v>1887.0879</v>
      </c>
      <c r="H1308" s="16">
        <v>8.1354</v>
      </c>
      <c r="I1308" s="16">
        <v>0</v>
      </c>
      <c r="J1308" s="16">
        <v>88.7114</v>
      </c>
      <c r="K1308" s="16">
        <v>0</v>
      </c>
      <c r="L1308" s="16">
        <v>44.0984</v>
      </c>
      <c r="M1308" s="16">
        <v>44.613</v>
      </c>
      <c r="N1308" s="16">
        <v>49.8899</v>
      </c>
      <c r="O1308" s="16">
        <v>49.8899</v>
      </c>
      <c r="P1308" s="16">
        <v>0</v>
      </c>
      <c r="Q1308" s="16">
        <v>0</v>
      </c>
      <c r="R1308" s="16">
        <v>65.6818</v>
      </c>
      <c r="S1308" s="16">
        <v>3.7511</v>
      </c>
      <c r="T1308" s="16">
        <v>0</v>
      </c>
      <c r="U1308" s="16">
        <v>61.9307</v>
      </c>
      <c r="V1308" s="16">
        <v>68.2072</v>
      </c>
      <c r="W1308" s="16">
        <v>68.2072</v>
      </c>
      <c r="X1308" s="16">
        <v>0</v>
      </c>
      <c r="Y1308" s="16">
        <v>0</v>
      </c>
      <c r="Z1308" s="16">
        <v>1.2327</v>
      </c>
      <c r="AE1308" s="103">
        <f t="shared" si="371"/>
        <v>-1.99840144432528e-14</v>
      </c>
      <c r="AF1308" s="103">
        <f t="shared" si="372"/>
        <v>1.17239551400417e-13</v>
      </c>
      <c r="AG1308" s="103">
        <f t="shared" si="373"/>
        <v>0</v>
      </c>
      <c r="AH1308" s="103">
        <f t="shared" si="374"/>
        <v>0</v>
      </c>
      <c r="AI1308" s="103">
        <f t="shared" si="375"/>
        <v>0</v>
      </c>
      <c r="AJ1308" s="103">
        <f t="shared" si="376"/>
        <v>0</v>
      </c>
    </row>
    <row r="1309" spans="4:36">
      <c r="D1309" s="16" t="s">
        <v>862</v>
      </c>
      <c r="E1309" s="16">
        <v>43.7853</v>
      </c>
      <c r="F1309" s="16">
        <v>19.0133</v>
      </c>
      <c r="G1309" s="16">
        <v>17.5404</v>
      </c>
      <c r="H1309" s="16">
        <v>1.4729</v>
      </c>
      <c r="I1309" s="16">
        <v>0</v>
      </c>
      <c r="J1309" s="16">
        <v>19.9098</v>
      </c>
      <c r="K1309" s="16">
        <v>0</v>
      </c>
      <c r="L1309" s="16">
        <v>3.4906</v>
      </c>
      <c r="M1309" s="16">
        <v>16.4192</v>
      </c>
      <c r="N1309" s="16">
        <v>4.0667</v>
      </c>
      <c r="O1309" s="16">
        <v>4.0667</v>
      </c>
      <c r="P1309" s="16">
        <v>0</v>
      </c>
      <c r="Q1309" s="16">
        <v>0</v>
      </c>
      <c r="R1309" s="16">
        <v>0.7955</v>
      </c>
      <c r="S1309" s="16">
        <v>0</v>
      </c>
      <c r="T1309" s="16">
        <v>0</v>
      </c>
      <c r="U1309" s="16">
        <v>0.7955</v>
      </c>
      <c r="V1309" s="16">
        <v>0</v>
      </c>
      <c r="W1309" s="16">
        <v>0</v>
      </c>
      <c r="X1309" s="16">
        <v>0</v>
      </c>
      <c r="Y1309" s="16">
        <v>0</v>
      </c>
      <c r="Z1309" s="16">
        <v>0</v>
      </c>
      <c r="AE1309" s="103">
        <f t="shared" si="371"/>
        <v>-2.1094237467878e-15</v>
      </c>
      <c r="AF1309" s="103">
        <f t="shared" si="372"/>
        <v>0</v>
      </c>
      <c r="AG1309" s="103">
        <f t="shared" si="373"/>
        <v>0</v>
      </c>
      <c r="AH1309" s="103">
        <f t="shared" si="374"/>
        <v>0</v>
      </c>
      <c r="AI1309" s="103">
        <f t="shared" si="375"/>
        <v>0</v>
      </c>
      <c r="AJ1309" s="103">
        <f t="shared" si="376"/>
        <v>0</v>
      </c>
    </row>
    <row r="1310" spans="4:36">
      <c r="D1310" s="16" t="s">
        <v>863</v>
      </c>
      <c r="E1310" s="16">
        <v>0</v>
      </c>
      <c r="F1310" s="16">
        <v>0</v>
      </c>
      <c r="G1310" s="16">
        <v>0</v>
      </c>
      <c r="H1310" s="16">
        <v>0</v>
      </c>
      <c r="I1310" s="16">
        <v>0</v>
      </c>
      <c r="J1310" s="16">
        <v>0</v>
      </c>
      <c r="K1310" s="16">
        <v>0</v>
      </c>
      <c r="L1310" s="16">
        <v>0</v>
      </c>
      <c r="M1310" s="16">
        <v>0</v>
      </c>
      <c r="N1310" s="16">
        <v>0</v>
      </c>
      <c r="O1310" s="16">
        <v>0</v>
      </c>
      <c r="P1310" s="16">
        <v>0</v>
      </c>
      <c r="Q1310" s="16">
        <v>0</v>
      </c>
      <c r="R1310" s="16">
        <v>0</v>
      </c>
      <c r="S1310" s="16">
        <v>0</v>
      </c>
      <c r="T1310" s="16">
        <v>0</v>
      </c>
      <c r="U1310" s="16">
        <v>0</v>
      </c>
      <c r="V1310" s="16">
        <v>0</v>
      </c>
      <c r="W1310" s="16">
        <v>0</v>
      </c>
      <c r="X1310" s="16">
        <v>0</v>
      </c>
      <c r="Y1310" s="16">
        <v>0</v>
      </c>
      <c r="Z1310" s="16">
        <v>0</v>
      </c>
      <c r="AE1310" s="103">
        <f t="shared" si="371"/>
        <v>0</v>
      </c>
      <c r="AF1310" s="103">
        <f t="shared" si="372"/>
        <v>0</v>
      </c>
      <c r="AG1310" s="103">
        <f t="shared" si="373"/>
        <v>0</v>
      </c>
      <c r="AH1310" s="103">
        <f t="shared" si="374"/>
        <v>0</v>
      </c>
      <c r="AI1310" s="103">
        <f t="shared" si="375"/>
        <v>0</v>
      </c>
      <c r="AJ1310" s="103">
        <f t="shared" si="376"/>
        <v>0</v>
      </c>
    </row>
    <row r="1311" spans="4:36">
      <c r="D1311" s="16" t="s">
        <v>864</v>
      </c>
      <c r="E1311" s="16">
        <v>316.332</v>
      </c>
      <c r="F1311" s="16">
        <v>267.3116</v>
      </c>
      <c r="G1311" s="16">
        <v>267.3116</v>
      </c>
      <c r="H1311" s="16">
        <v>0</v>
      </c>
      <c r="I1311" s="16">
        <v>0</v>
      </c>
      <c r="J1311" s="16">
        <v>9.6036</v>
      </c>
      <c r="K1311" s="16">
        <v>9.6036</v>
      </c>
      <c r="L1311" s="16">
        <v>0</v>
      </c>
      <c r="M1311" s="16">
        <v>0</v>
      </c>
      <c r="N1311" s="16">
        <v>5.7848</v>
      </c>
      <c r="O1311" s="16">
        <v>5.7848</v>
      </c>
      <c r="P1311" s="16">
        <v>0</v>
      </c>
      <c r="Q1311" s="16">
        <v>5.6378</v>
      </c>
      <c r="R1311" s="16">
        <v>19.9543</v>
      </c>
      <c r="S1311" s="16">
        <v>19.7761</v>
      </c>
      <c r="T1311" s="16">
        <v>0</v>
      </c>
      <c r="U1311" s="16">
        <v>0.1782</v>
      </c>
      <c r="V1311" s="16">
        <v>8.0399</v>
      </c>
      <c r="W1311" s="16">
        <v>0</v>
      </c>
      <c r="X1311" s="16">
        <v>0</v>
      </c>
      <c r="Y1311" s="16">
        <v>8.0399</v>
      </c>
      <c r="Z1311" s="16">
        <v>0</v>
      </c>
      <c r="AE1311" s="103">
        <f t="shared" si="371"/>
        <v>0</v>
      </c>
      <c r="AF1311" s="103">
        <f t="shared" si="372"/>
        <v>0</v>
      </c>
      <c r="AG1311" s="103">
        <f t="shared" si="373"/>
        <v>0</v>
      </c>
      <c r="AH1311" s="103">
        <f t="shared" si="374"/>
        <v>0</v>
      </c>
      <c r="AI1311" s="103">
        <f t="shared" si="375"/>
        <v>3.60822483003176e-16</v>
      </c>
      <c r="AJ1311" s="103">
        <f t="shared" si="376"/>
        <v>0</v>
      </c>
    </row>
    <row r="1312" spans="3:58">
      <c r="C1312" s="16" t="s">
        <v>866</v>
      </c>
      <c r="D1312" s="16" t="s">
        <v>88</v>
      </c>
      <c r="E1312" s="16">
        <v>38157.5442</v>
      </c>
      <c r="F1312" s="16">
        <v>29163.7587</v>
      </c>
      <c r="G1312" s="16">
        <v>29158.0411</v>
      </c>
      <c r="H1312" s="16">
        <v>5.7176</v>
      </c>
      <c r="I1312" s="16">
        <v>9.0719</v>
      </c>
      <c r="J1312" s="16">
        <v>2085.4007</v>
      </c>
      <c r="K1312" s="16">
        <v>1597.6208</v>
      </c>
      <c r="L1312" s="16">
        <v>334.4364</v>
      </c>
      <c r="M1312" s="16">
        <v>153.3435</v>
      </c>
      <c r="N1312" s="16">
        <v>4108.8961</v>
      </c>
      <c r="O1312" s="16">
        <v>4108.8961</v>
      </c>
      <c r="P1312" s="16">
        <v>0</v>
      </c>
      <c r="Q1312" s="16">
        <v>135.389</v>
      </c>
      <c r="R1312" s="16">
        <v>1115.1108</v>
      </c>
      <c r="S1312" s="16">
        <v>800.7933</v>
      </c>
      <c r="T1312" s="16">
        <v>1.3609</v>
      </c>
      <c r="U1312" s="16">
        <v>312.9566</v>
      </c>
      <c r="V1312" s="16">
        <v>1539.917</v>
      </c>
      <c r="W1312" s="16">
        <v>480.2069</v>
      </c>
      <c r="X1312" s="16">
        <v>3.2598</v>
      </c>
      <c r="Y1312" s="16">
        <v>1056.4503</v>
      </c>
      <c r="Z1312" s="16">
        <v>0</v>
      </c>
      <c r="AE1312" s="103">
        <f t="shared" si="371"/>
        <v>-2.61479726759717e-12</v>
      </c>
      <c r="AF1312" s="103">
        <f t="shared" si="372"/>
        <v>-5.24025267623074e-14</v>
      </c>
      <c r="AG1312" s="103">
        <f t="shared" si="373"/>
        <v>2.27373675443232e-13</v>
      </c>
      <c r="AH1312" s="103">
        <f t="shared" si="374"/>
        <v>0</v>
      </c>
      <c r="AI1312" s="103">
        <f t="shared" si="375"/>
        <v>0</v>
      </c>
      <c r="AJ1312" s="103">
        <f t="shared" si="376"/>
        <v>0</v>
      </c>
      <c r="AK1312" s="16">
        <f t="shared" ref="AK1312:BF1312" si="387">E1312-SUM(E1313:E1317)</f>
        <v>0</v>
      </c>
      <c r="AL1312" s="16">
        <f t="shared" si="387"/>
        <v>0</v>
      </c>
      <c r="AM1312" s="16">
        <f t="shared" si="387"/>
        <v>0</v>
      </c>
      <c r="AN1312" s="16">
        <f t="shared" si="387"/>
        <v>0</v>
      </c>
      <c r="AO1312" s="16">
        <f t="shared" si="387"/>
        <v>0</v>
      </c>
      <c r="AP1312" s="16">
        <f t="shared" si="387"/>
        <v>0</v>
      </c>
      <c r="AQ1312" s="16">
        <f t="shared" si="387"/>
        <v>0</v>
      </c>
      <c r="AR1312" s="16">
        <f t="shared" si="387"/>
        <v>0</v>
      </c>
      <c r="AS1312" s="16">
        <f t="shared" si="387"/>
        <v>0</v>
      </c>
      <c r="AT1312" s="16">
        <f t="shared" si="387"/>
        <v>0</v>
      </c>
      <c r="AU1312" s="16">
        <f t="shared" si="387"/>
        <v>0</v>
      </c>
      <c r="AV1312" s="16">
        <f t="shared" si="387"/>
        <v>0</v>
      </c>
      <c r="AW1312" s="16">
        <f t="shared" si="387"/>
        <v>0</v>
      </c>
      <c r="AX1312" s="16">
        <f t="shared" si="387"/>
        <v>0</v>
      </c>
      <c r="AY1312" s="16">
        <f t="shared" si="387"/>
        <v>0</v>
      </c>
      <c r="AZ1312" s="16">
        <f t="shared" si="387"/>
        <v>0</v>
      </c>
      <c r="BA1312" s="16">
        <f t="shared" si="387"/>
        <v>0</v>
      </c>
      <c r="BB1312" s="16">
        <f t="shared" si="387"/>
        <v>0</v>
      </c>
      <c r="BC1312" s="16">
        <f t="shared" si="387"/>
        <v>0</v>
      </c>
      <c r="BD1312" s="16">
        <f t="shared" si="387"/>
        <v>0</v>
      </c>
      <c r="BE1312" s="16">
        <f t="shared" si="387"/>
        <v>0</v>
      </c>
      <c r="BF1312" s="16">
        <f t="shared" si="387"/>
        <v>0</v>
      </c>
    </row>
    <row r="1313" spans="4:36">
      <c r="D1313" s="16" t="s">
        <v>860</v>
      </c>
      <c r="E1313" s="16">
        <v>0</v>
      </c>
      <c r="F1313" s="16">
        <v>0</v>
      </c>
      <c r="G1313" s="16">
        <v>0</v>
      </c>
      <c r="H1313" s="16">
        <v>0</v>
      </c>
      <c r="I1313" s="16">
        <v>0</v>
      </c>
      <c r="J1313" s="16">
        <v>0</v>
      </c>
      <c r="K1313" s="16">
        <v>0</v>
      </c>
      <c r="L1313" s="16">
        <v>0</v>
      </c>
      <c r="M1313" s="16">
        <v>0</v>
      </c>
      <c r="N1313" s="16">
        <v>0</v>
      </c>
      <c r="O1313" s="16">
        <v>0</v>
      </c>
      <c r="P1313" s="16">
        <v>0</v>
      </c>
      <c r="Q1313" s="16">
        <v>0</v>
      </c>
      <c r="R1313" s="16">
        <v>0</v>
      </c>
      <c r="S1313" s="16">
        <v>0</v>
      </c>
      <c r="T1313" s="16">
        <v>0</v>
      </c>
      <c r="U1313" s="16">
        <v>0</v>
      </c>
      <c r="V1313" s="16">
        <v>0</v>
      </c>
      <c r="W1313" s="16">
        <v>0</v>
      </c>
      <c r="X1313" s="16">
        <v>0</v>
      </c>
      <c r="Y1313" s="16">
        <v>0</v>
      </c>
      <c r="Z1313" s="16">
        <v>0</v>
      </c>
      <c r="AE1313" s="103">
        <f t="shared" si="371"/>
        <v>0</v>
      </c>
      <c r="AF1313" s="103">
        <f t="shared" si="372"/>
        <v>0</v>
      </c>
      <c r="AG1313" s="103">
        <f t="shared" si="373"/>
        <v>0</v>
      </c>
      <c r="AH1313" s="103">
        <f t="shared" si="374"/>
        <v>0</v>
      </c>
      <c r="AI1313" s="103">
        <f t="shared" si="375"/>
        <v>0</v>
      </c>
      <c r="AJ1313" s="103">
        <f t="shared" si="376"/>
        <v>0</v>
      </c>
    </row>
    <row r="1314" spans="4:36">
      <c r="D1314" s="16" t="s">
        <v>861</v>
      </c>
      <c r="E1314" s="16">
        <v>1317.283</v>
      </c>
      <c r="F1314" s="16">
        <v>1043.1495</v>
      </c>
      <c r="G1314" s="16">
        <v>1043.1495</v>
      </c>
      <c r="H1314" s="16">
        <v>0</v>
      </c>
      <c r="I1314" s="16">
        <v>2.4347</v>
      </c>
      <c r="J1314" s="16">
        <v>165.9703</v>
      </c>
      <c r="K1314" s="16">
        <v>0</v>
      </c>
      <c r="L1314" s="16">
        <v>154.9867</v>
      </c>
      <c r="M1314" s="16">
        <v>10.9836</v>
      </c>
      <c r="N1314" s="16">
        <v>24.6065</v>
      </c>
      <c r="O1314" s="16">
        <v>24.6065</v>
      </c>
      <c r="P1314" s="16">
        <v>0</v>
      </c>
      <c r="Q1314" s="16">
        <v>0</v>
      </c>
      <c r="R1314" s="16">
        <v>6.1352</v>
      </c>
      <c r="S1314" s="16">
        <v>5.8616</v>
      </c>
      <c r="T1314" s="16">
        <v>0</v>
      </c>
      <c r="U1314" s="16">
        <v>0.2736</v>
      </c>
      <c r="V1314" s="16">
        <v>74.9868</v>
      </c>
      <c r="W1314" s="16">
        <v>73.5029</v>
      </c>
      <c r="X1314" s="16">
        <v>0</v>
      </c>
      <c r="Y1314" s="16">
        <v>1.4839</v>
      </c>
      <c r="Z1314" s="16">
        <v>0</v>
      </c>
      <c r="AE1314" s="103">
        <f t="shared" si="371"/>
        <v>-1.13686837721616e-13</v>
      </c>
      <c r="AF1314" s="103">
        <f t="shared" si="372"/>
        <v>0</v>
      </c>
      <c r="AG1314" s="103">
        <f t="shared" si="373"/>
        <v>0</v>
      </c>
      <c r="AH1314" s="103">
        <f t="shared" si="374"/>
        <v>0</v>
      </c>
      <c r="AI1314" s="103">
        <f t="shared" si="375"/>
        <v>0</v>
      </c>
      <c r="AJ1314" s="103">
        <f t="shared" si="376"/>
        <v>5.55111512312578e-15</v>
      </c>
    </row>
    <row r="1315" spans="4:36">
      <c r="D1315" s="16" t="s">
        <v>862</v>
      </c>
      <c r="E1315" s="16">
        <v>1920.0459</v>
      </c>
      <c r="F1315" s="16">
        <v>1632.4191</v>
      </c>
      <c r="G1315" s="16">
        <v>1632.4191</v>
      </c>
      <c r="H1315" s="16">
        <v>0</v>
      </c>
      <c r="I1315" s="16">
        <v>0</v>
      </c>
      <c r="J1315" s="16">
        <v>77.2196</v>
      </c>
      <c r="K1315" s="16">
        <v>0</v>
      </c>
      <c r="L1315" s="16">
        <v>29.3988</v>
      </c>
      <c r="M1315" s="16">
        <v>47.8208</v>
      </c>
      <c r="N1315" s="16">
        <v>16.7696</v>
      </c>
      <c r="O1315" s="16">
        <v>16.7696</v>
      </c>
      <c r="P1315" s="16">
        <v>0</v>
      </c>
      <c r="Q1315" s="16">
        <v>0</v>
      </c>
      <c r="R1315" s="16">
        <v>52.6877</v>
      </c>
      <c r="S1315" s="16">
        <v>0.4897</v>
      </c>
      <c r="T1315" s="16">
        <v>0</v>
      </c>
      <c r="U1315" s="16">
        <v>52.198</v>
      </c>
      <c r="V1315" s="16">
        <v>140.9499</v>
      </c>
      <c r="W1315" s="16">
        <v>41.5182</v>
      </c>
      <c r="X1315" s="16">
        <v>0</v>
      </c>
      <c r="Y1315" s="16">
        <v>99.4317</v>
      </c>
      <c r="Z1315" s="16">
        <v>0</v>
      </c>
      <c r="AE1315" s="103">
        <f t="shared" si="371"/>
        <v>0</v>
      </c>
      <c r="AF1315" s="103">
        <f t="shared" si="372"/>
        <v>0</v>
      </c>
      <c r="AG1315" s="103">
        <f t="shared" si="373"/>
        <v>0</v>
      </c>
      <c r="AH1315" s="103">
        <f t="shared" si="374"/>
        <v>0</v>
      </c>
      <c r="AI1315" s="103">
        <f t="shared" si="375"/>
        <v>0</v>
      </c>
      <c r="AJ1315" s="103">
        <f t="shared" si="376"/>
        <v>0</v>
      </c>
    </row>
    <row r="1316" spans="4:36">
      <c r="D1316" s="16" t="s">
        <v>863</v>
      </c>
      <c r="E1316" s="16">
        <v>0</v>
      </c>
      <c r="F1316" s="16">
        <v>0</v>
      </c>
      <c r="G1316" s="16">
        <v>0</v>
      </c>
      <c r="H1316" s="16">
        <v>0</v>
      </c>
      <c r="I1316" s="16">
        <v>0</v>
      </c>
      <c r="J1316" s="16">
        <v>0</v>
      </c>
      <c r="K1316" s="16">
        <v>0</v>
      </c>
      <c r="L1316" s="16">
        <v>0</v>
      </c>
      <c r="M1316" s="16">
        <v>0</v>
      </c>
      <c r="N1316" s="16">
        <v>0</v>
      </c>
      <c r="O1316" s="16">
        <v>0</v>
      </c>
      <c r="P1316" s="16">
        <v>0</v>
      </c>
      <c r="Q1316" s="16">
        <v>0</v>
      </c>
      <c r="R1316" s="16">
        <v>0</v>
      </c>
      <c r="S1316" s="16">
        <v>0</v>
      </c>
      <c r="T1316" s="16">
        <v>0</v>
      </c>
      <c r="U1316" s="16">
        <v>0</v>
      </c>
      <c r="V1316" s="16">
        <v>0</v>
      </c>
      <c r="W1316" s="16">
        <v>0</v>
      </c>
      <c r="X1316" s="16">
        <v>0</v>
      </c>
      <c r="Y1316" s="16">
        <v>0</v>
      </c>
      <c r="Z1316" s="16">
        <v>0</v>
      </c>
      <c r="AE1316" s="103">
        <f t="shared" si="371"/>
        <v>0</v>
      </c>
      <c r="AF1316" s="103">
        <f t="shared" si="372"/>
        <v>0</v>
      </c>
      <c r="AG1316" s="103">
        <f t="shared" si="373"/>
        <v>0</v>
      </c>
      <c r="AH1316" s="103">
        <f t="shared" si="374"/>
        <v>0</v>
      </c>
      <c r="AI1316" s="103">
        <f t="shared" si="375"/>
        <v>0</v>
      </c>
      <c r="AJ1316" s="103">
        <f t="shared" si="376"/>
        <v>0</v>
      </c>
    </row>
    <row r="1317" spans="4:36">
      <c r="D1317" s="16" t="s">
        <v>864</v>
      </c>
      <c r="E1317" s="16">
        <v>34920.2153</v>
      </c>
      <c r="F1317" s="16">
        <v>26488.1901</v>
      </c>
      <c r="G1317" s="16">
        <v>26482.4725</v>
      </c>
      <c r="H1317" s="16">
        <v>5.7176</v>
      </c>
      <c r="I1317" s="16">
        <v>6.6372</v>
      </c>
      <c r="J1317" s="16">
        <v>1842.2108</v>
      </c>
      <c r="K1317" s="16">
        <v>1597.6208</v>
      </c>
      <c r="L1317" s="16">
        <v>150.0509</v>
      </c>
      <c r="M1317" s="16">
        <v>94.5391</v>
      </c>
      <c r="N1317" s="16">
        <v>4067.52</v>
      </c>
      <c r="O1317" s="16">
        <v>4067.52</v>
      </c>
      <c r="P1317" s="16">
        <v>0</v>
      </c>
      <c r="Q1317" s="16">
        <v>135.389</v>
      </c>
      <c r="R1317" s="16">
        <v>1056.2879</v>
      </c>
      <c r="S1317" s="16">
        <v>794.442</v>
      </c>
      <c r="T1317" s="16">
        <v>1.3609</v>
      </c>
      <c r="U1317" s="16">
        <v>260.485</v>
      </c>
      <c r="V1317" s="16">
        <v>1323.9803</v>
      </c>
      <c r="W1317" s="16">
        <v>365.1858</v>
      </c>
      <c r="X1317" s="16">
        <v>3.2598</v>
      </c>
      <c r="Y1317" s="16">
        <v>955.534700000001</v>
      </c>
      <c r="Z1317" s="16">
        <v>0</v>
      </c>
      <c r="AE1317" s="103">
        <f t="shared" si="371"/>
        <v>4.66116034658626e-12</v>
      </c>
      <c r="AF1317" s="103">
        <f t="shared" si="372"/>
        <v>-5.24025267623074e-14</v>
      </c>
      <c r="AG1317" s="103">
        <f t="shared" si="373"/>
        <v>1.27897692436818e-13</v>
      </c>
      <c r="AH1317" s="103">
        <f t="shared" si="374"/>
        <v>0</v>
      </c>
      <c r="AI1317" s="103">
        <f t="shared" si="375"/>
        <v>0</v>
      </c>
      <c r="AJ1317" s="103">
        <f t="shared" si="376"/>
        <v>-1.02318153949454e-12</v>
      </c>
    </row>
    <row r="1318" spans="3:58">
      <c r="C1318" s="16" t="s">
        <v>867</v>
      </c>
      <c r="D1318" s="16" t="s">
        <v>88</v>
      </c>
      <c r="E1318" s="16">
        <v>2436.6243</v>
      </c>
      <c r="F1318" s="16">
        <v>1991.8068</v>
      </c>
      <c r="G1318" s="16">
        <v>1991.8068</v>
      </c>
      <c r="H1318" s="16">
        <v>0</v>
      </c>
      <c r="I1318" s="16">
        <v>0</v>
      </c>
      <c r="J1318" s="16">
        <v>94.2512</v>
      </c>
      <c r="K1318" s="16">
        <v>94.2512</v>
      </c>
      <c r="L1318" s="16">
        <v>0</v>
      </c>
      <c r="M1318" s="16">
        <v>0</v>
      </c>
      <c r="N1318" s="16">
        <v>350.3705</v>
      </c>
      <c r="O1318" s="16">
        <v>350.3705</v>
      </c>
      <c r="P1318" s="16">
        <v>0</v>
      </c>
      <c r="Q1318" s="16">
        <v>0</v>
      </c>
      <c r="R1318" s="16">
        <v>0.1958</v>
      </c>
      <c r="S1318" s="16">
        <v>0.1958</v>
      </c>
      <c r="T1318" s="16">
        <v>0</v>
      </c>
      <c r="U1318" s="16">
        <v>0</v>
      </c>
      <c r="V1318" s="16">
        <v>0</v>
      </c>
      <c r="W1318" s="16">
        <v>0</v>
      </c>
      <c r="X1318" s="16">
        <v>0</v>
      </c>
      <c r="Y1318" s="16">
        <v>0</v>
      </c>
      <c r="Z1318" s="16">
        <v>0</v>
      </c>
      <c r="AE1318" s="103">
        <f t="shared" si="371"/>
        <v>-9.39526234589039e-14</v>
      </c>
      <c r="AF1318" s="103">
        <f t="shared" si="372"/>
        <v>0</v>
      </c>
      <c r="AG1318" s="103">
        <f t="shared" si="373"/>
        <v>0</v>
      </c>
      <c r="AH1318" s="103">
        <f t="shared" si="374"/>
        <v>0</v>
      </c>
      <c r="AI1318" s="103">
        <f t="shared" si="375"/>
        <v>0</v>
      </c>
      <c r="AJ1318" s="103">
        <f t="shared" si="376"/>
        <v>0</v>
      </c>
      <c r="AK1318" s="16">
        <f t="shared" ref="AK1318:BF1318" si="388">E1318-SUM(E1319:E1323)</f>
        <v>0</v>
      </c>
      <c r="AL1318" s="16">
        <f t="shared" si="388"/>
        <v>0</v>
      </c>
      <c r="AM1318" s="16">
        <f t="shared" si="388"/>
        <v>0</v>
      </c>
      <c r="AN1318" s="16">
        <f t="shared" si="388"/>
        <v>0</v>
      </c>
      <c r="AO1318" s="16">
        <f t="shared" si="388"/>
        <v>0</v>
      </c>
      <c r="AP1318" s="16">
        <f t="shared" si="388"/>
        <v>0</v>
      </c>
      <c r="AQ1318" s="16">
        <f t="shared" si="388"/>
        <v>0</v>
      </c>
      <c r="AR1318" s="16">
        <f t="shared" si="388"/>
        <v>0</v>
      </c>
      <c r="AS1318" s="16">
        <f t="shared" si="388"/>
        <v>0</v>
      </c>
      <c r="AT1318" s="16">
        <f t="shared" si="388"/>
        <v>0</v>
      </c>
      <c r="AU1318" s="16">
        <f t="shared" si="388"/>
        <v>0</v>
      </c>
      <c r="AV1318" s="16">
        <f t="shared" si="388"/>
        <v>0</v>
      </c>
      <c r="AW1318" s="16">
        <f t="shared" si="388"/>
        <v>0</v>
      </c>
      <c r="AX1318" s="16">
        <f t="shared" si="388"/>
        <v>0</v>
      </c>
      <c r="AY1318" s="16">
        <f t="shared" si="388"/>
        <v>0</v>
      </c>
      <c r="AZ1318" s="16">
        <f t="shared" si="388"/>
        <v>0</v>
      </c>
      <c r="BA1318" s="16">
        <f t="shared" si="388"/>
        <v>0</v>
      </c>
      <c r="BB1318" s="16">
        <f t="shared" si="388"/>
        <v>0</v>
      </c>
      <c r="BC1318" s="16">
        <f t="shared" si="388"/>
        <v>0</v>
      </c>
      <c r="BD1318" s="16">
        <f t="shared" si="388"/>
        <v>0</v>
      </c>
      <c r="BE1318" s="16">
        <f t="shared" si="388"/>
        <v>0</v>
      </c>
      <c r="BF1318" s="16">
        <f t="shared" si="388"/>
        <v>0</v>
      </c>
    </row>
    <row r="1319" spans="4:36">
      <c r="D1319" s="16" t="s">
        <v>860</v>
      </c>
      <c r="E1319" s="16">
        <v>0</v>
      </c>
      <c r="F1319" s="16">
        <v>0</v>
      </c>
      <c r="G1319" s="16">
        <v>0</v>
      </c>
      <c r="H1319" s="16">
        <v>0</v>
      </c>
      <c r="I1319" s="16">
        <v>0</v>
      </c>
      <c r="J1319" s="16">
        <v>0</v>
      </c>
      <c r="K1319" s="16">
        <v>0</v>
      </c>
      <c r="L1319" s="16">
        <v>0</v>
      </c>
      <c r="M1319" s="16">
        <v>0</v>
      </c>
      <c r="N1319" s="16">
        <v>0</v>
      </c>
      <c r="O1319" s="16">
        <v>0</v>
      </c>
      <c r="P1319" s="16">
        <v>0</v>
      </c>
      <c r="Q1319" s="16">
        <v>0</v>
      </c>
      <c r="R1319" s="16">
        <v>0</v>
      </c>
      <c r="S1319" s="16">
        <v>0</v>
      </c>
      <c r="T1319" s="16">
        <v>0</v>
      </c>
      <c r="U1319" s="16">
        <v>0</v>
      </c>
      <c r="V1319" s="16">
        <v>0</v>
      </c>
      <c r="W1319" s="16">
        <v>0</v>
      </c>
      <c r="X1319" s="16">
        <v>0</v>
      </c>
      <c r="Y1319" s="16">
        <v>0</v>
      </c>
      <c r="Z1319" s="16">
        <v>0</v>
      </c>
      <c r="AE1319" s="103">
        <f t="shared" si="371"/>
        <v>0</v>
      </c>
      <c r="AF1319" s="103">
        <f t="shared" si="372"/>
        <v>0</v>
      </c>
      <c r="AG1319" s="103">
        <f t="shared" si="373"/>
        <v>0</v>
      </c>
      <c r="AH1319" s="103">
        <f t="shared" si="374"/>
        <v>0</v>
      </c>
      <c r="AI1319" s="103">
        <f t="shared" si="375"/>
        <v>0</v>
      </c>
      <c r="AJ1319" s="103">
        <f t="shared" si="376"/>
        <v>0</v>
      </c>
    </row>
    <row r="1320" spans="4:36">
      <c r="D1320" s="16" t="s">
        <v>861</v>
      </c>
      <c r="E1320" s="16">
        <v>0</v>
      </c>
      <c r="F1320" s="16">
        <v>0</v>
      </c>
      <c r="G1320" s="16">
        <v>0</v>
      </c>
      <c r="H1320" s="16">
        <v>0</v>
      </c>
      <c r="I1320" s="16">
        <v>0</v>
      </c>
      <c r="J1320" s="16">
        <v>0</v>
      </c>
      <c r="K1320" s="16">
        <v>0</v>
      </c>
      <c r="L1320" s="16">
        <v>0</v>
      </c>
      <c r="M1320" s="16">
        <v>0</v>
      </c>
      <c r="N1320" s="16">
        <v>0</v>
      </c>
      <c r="O1320" s="16">
        <v>0</v>
      </c>
      <c r="P1320" s="16">
        <v>0</v>
      </c>
      <c r="Q1320" s="16">
        <v>0</v>
      </c>
      <c r="R1320" s="16">
        <v>0</v>
      </c>
      <c r="S1320" s="16">
        <v>0</v>
      </c>
      <c r="T1320" s="16">
        <v>0</v>
      </c>
      <c r="U1320" s="16">
        <v>0</v>
      </c>
      <c r="V1320" s="16">
        <v>0</v>
      </c>
      <c r="W1320" s="16">
        <v>0</v>
      </c>
      <c r="X1320" s="16">
        <v>0</v>
      </c>
      <c r="Y1320" s="16">
        <v>0</v>
      </c>
      <c r="Z1320" s="16">
        <v>0</v>
      </c>
      <c r="AE1320" s="103">
        <f t="shared" si="371"/>
        <v>0</v>
      </c>
      <c r="AF1320" s="103">
        <f t="shared" si="372"/>
        <v>0</v>
      </c>
      <c r="AG1320" s="103">
        <f t="shared" si="373"/>
        <v>0</v>
      </c>
      <c r="AH1320" s="103">
        <f t="shared" si="374"/>
        <v>0</v>
      </c>
      <c r="AI1320" s="103">
        <f t="shared" si="375"/>
        <v>0</v>
      </c>
      <c r="AJ1320" s="103">
        <f t="shared" si="376"/>
        <v>0</v>
      </c>
    </row>
    <row r="1321" spans="4:36">
      <c r="D1321" s="16" t="s">
        <v>862</v>
      </c>
      <c r="E1321" s="16">
        <v>0</v>
      </c>
      <c r="F1321" s="16">
        <v>0</v>
      </c>
      <c r="G1321" s="16">
        <v>0</v>
      </c>
      <c r="H1321" s="16">
        <v>0</v>
      </c>
      <c r="I1321" s="16">
        <v>0</v>
      </c>
      <c r="J1321" s="16">
        <v>0</v>
      </c>
      <c r="K1321" s="16">
        <v>0</v>
      </c>
      <c r="L1321" s="16">
        <v>0</v>
      </c>
      <c r="M1321" s="16">
        <v>0</v>
      </c>
      <c r="N1321" s="16">
        <v>0</v>
      </c>
      <c r="O1321" s="16">
        <v>0</v>
      </c>
      <c r="P1321" s="16">
        <v>0</v>
      </c>
      <c r="Q1321" s="16">
        <v>0</v>
      </c>
      <c r="R1321" s="16">
        <v>0</v>
      </c>
      <c r="S1321" s="16">
        <v>0</v>
      </c>
      <c r="T1321" s="16">
        <v>0</v>
      </c>
      <c r="U1321" s="16">
        <v>0</v>
      </c>
      <c r="V1321" s="16">
        <v>0</v>
      </c>
      <c r="W1321" s="16">
        <v>0</v>
      </c>
      <c r="X1321" s="16">
        <v>0</v>
      </c>
      <c r="Y1321" s="16">
        <v>0</v>
      </c>
      <c r="Z1321" s="16">
        <v>0</v>
      </c>
      <c r="AE1321" s="103">
        <f t="shared" si="371"/>
        <v>0</v>
      </c>
      <c r="AF1321" s="103">
        <f t="shared" si="372"/>
        <v>0</v>
      </c>
      <c r="AG1321" s="103">
        <f t="shared" si="373"/>
        <v>0</v>
      </c>
      <c r="AH1321" s="103">
        <f t="shared" si="374"/>
        <v>0</v>
      </c>
      <c r="AI1321" s="103">
        <f t="shared" si="375"/>
        <v>0</v>
      </c>
      <c r="AJ1321" s="103">
        <f t="shared" si="376"/>
        <v>0</v>
      </c>
    </row>
    <row r="1322" spans="4:36">
      <c r="D1322" s="16" t="s">
        <v>863</v>
      </c>
      <c r="E1322" s="16">
        <v>0</v>
      </c>
      <c r="F1322" s="16">
        <v>0</v>
      </c>
      <c r="G1322" s="16">
        <v>0</v>
      </c>
      <c r="H1322" s="16">
        <v>0</v>
      </c>
      <c r="I1322" s="16">
        <v>0</v>
      </c>
      <c r="J1322" s="16">
        <v>0</v>
      </c>
      <c r="K1322" s="16">
        <v>0</v>
      </c>
      <c r="L1322" s="16">
        <v>0</v>
      </c>
      <c r="M1322" s="16">
        <v>0</v>
      </c>
      <c r="N1322" s="16">
        <v>0</v>
      </c>
      <c r="O1322" s="16">
        <v>0</v>
      </c>
      <c r="P1322" s="16">
        <v>0</v>
      </c>
      <c r="Q1322" s="16">
        <v>0</v>
      </c>
      <c r="R1322" s="16">
        <v>0</v>
      </c>
      <c r="S1322" s="16">
        <v>0</v>
      </c>
      <c r="T1322" s="16">
        <v>0</v>
      </c>
      <c r="U1322" s="16">
        <v>0</v>
      </c>
      <c r="V1322" s="16">
        <v>0</v>
      </c>
      <c r="W1322" s="16">
        <v>0</v>
      </c>
      <c r="X1322" s="16">
        <v>0</v>
      </c>
      <c r="Y1322" s="16">
        <v>0</v>
      </c>
      <c r="Z1322" s="16">
        <v>0</v>
      </c>
      <c r="AE1322" s="103">
        <f t="shared" si="371"/>
        <v>0</v>
      </c>
      <c r="AF1322" s="103">
        <f t="shared" si="372"/>
        <v>0</v>
      </c>
      <c r="AG1322" s="103">
        <f t="shared" si="373"/>
        <v>0</v>
      </c>
      <c r="AH1322" s="103">
        <f t="shared" si="374"/>
        <v>0</v>
      </c>
      <c r="AI1322" s="103">
        <f t="shared" si="375"/>
        <v>0</v>
      </c>
      <c r="AJ1322" s="103">
        <f t="shared" si="376"/>
        <v>0</v>
      </c>
    </row>
    <row r="1323" spans="4:36">
      <c r="D1323" s="16" t="s">
        <v>864</v>
      </c>
      <c r="E1323" s="16">
        <v>2436.6243</v>
      </c>
      <c r="F1323" s="16">
        <v>1991.8068</v>
      </c>
      <c r="G1323" s="16">
        <v>1991.8068</v>
      </c>
      <c r="H1323" s="16">
        <v>0</v>
      </c>
      <c r="I1323" s="16">
        <v>0</v>
      </c>
      <c r="J1323" s="16">
        <v>94.2512</v>
      </c>
      <c r="K1323" s="16">
        <v>94.2512</v>
      </c>
      <c r="L1323" s="16">
        <v>0</v>
      </c>
      <c r="M1323" s="16">
        <v>0</v>
      </c>
      <c r="N1323" s="16">
        <v>350.3705</v>
      </c>
      <c r="O1323" s="16">
        <v>350.3705</v>
      </c>
      <c r="P1323" s="16">
        <v>0</v>
      </c>
      <c r="Q1323" s="16">
        <v>0</v>
      </c>
      <c r="R1323" s="16">
        <v>0.1958</v>
      </c>
      <c r="S1323" s="16">
        <v>0.1958</v>
      </c>
      <c r="T1323" s="16">
        <v>0</v>
      </c>
      <c r="U1323" s="16">
        <v>0</v>
      </c>
      <c r="V1323" s="16">
        <v>0</v>
      </c>
      <c r="W1323" s="16">
        <v>0</v>
      </c>
      <c r="X1323" s="16">
        <v>0</v>
      </c>
      <c r="Y1323" s="16">
        <v>0</v>
      </c>
      <c r="Z1323" s="16">
        <v>0</v>
      </c>
      <c r="AE1323" s="103">
        <f t="shared" si="371"/>
        <v>-9.39526234589039e-14</v>
      </c>
      <c r="AF1323" s="103">
        <f t="shared" si="372"/>
        <v>0</v>
      </c>
      <c r="AG1323" s="103">
        <f t="shared" si="373"/>
        <v>0</v>
      </c>
      <c r="AH1323" s="103">
        <f t="shared" si="374"/>
        <v>0</v>
      </c>
      <c r="AI1323" s="103">
        <f t="shared" si="375"/>
        <v>0</v>
      </c>
      <c r="AJ1323" s="103">
        <f t="shared" si="376"/>
        <v>0</v>
      </c>
    </row>
    <row r="1324" spans="3:58">
      <c r="C1324" s="16" t="s">
        <v>368</v>
      </c>
      <c r="D1324" s="16" t="s">
        <v>88</v>
      </c>
      <c r="E1324" s="16">
        <v>0</v>
      </c>
      <c r="F1324" s="16">
        <v>0</v>
      </c>
      <c r="G1324" s="16">
        <v>0</v>
      </c>
      <c r="H1324" s="16">
        <v>0</v>
      </c>
      <c r="I1324" s="16">
        <v>0</v>
      </c>
      <c r="J1324" s="16">
        <v>0</v>
      </c>
      <c r="K1324" s="16">
        <v>0</v>
      </c>
      <c r="L1324" s="16">
        <v>0</v>
      </c>
      <c r="M1324" s="16">
        <v>0</v>
      </c>
      <c r="N1324" s="16">
        <v>0</v>
      </c>
      <c r="O1324" s="16">
        <v>0</v>
      </c>
      <c r="P1324" s="16">
        <v>0</v>
      </c>
      <c r="Q1324" s="16">
        <v>0</v>
      </c>
      <c r="R1324" s="16">
        <v>0</v>
      </c>
      <c r="S1324" s="16">
        <v>0</v>
      </c>
      <c r="T1324" s="16">
        <v>0</v>
      </c>
      <c r="U1324" s="16">
        <v>0</v>
      </c>
      <c r="V1324" s="16">
        <v>0</v>
      </c>
      <c r="W1324" s="16">
        <v>0</v>
      </c>
      <c r="X1324" s="16">
        <v>0</v>
      </c>
      <c r="Y1324" s="16">
        <v>0</v>
      </c>
      <c r="Z1324" s="16">
        <v>0</v>
      </c>
      <c r="AE1324" s="103">
        <f t="shared" si="371"/>
        <v>0</v>
      </c>
      <c r="AF1324" s="103">
        <f t="shared" si="372"/>
        <v>0</v>
      </c>
      <c r="AG1324" s="103">
        <f t="shared" si="373"/>
        <v>0</v>
      </c>
      <c r="AH1324" s="103">
        <f t="shared" si="374"/>
        <v>0</v>
      </c>
      <c r="AI1324" s="103">
        <f t="shared" si="375"/>
        <v>0</v>
      </c>
      <c r="AJ1324" s="103">
        <f t="shared" si="376"/>
        <v>0</v>
      </c>
      <c r="AK1324" s="16">
        <f t="shared" ref="AK1324:BF1324" si="389">E1324-SUM(E1325:E1329)</f>
        <v>0</v>
      </c>
      <c r="AL1324" s="16">
        <f t="shared" si="389"/>
        <v>0</v>
      </c>
      <c r="AM1324" s="16">
        <f t="shared" si="389"/>
        <v>0</v>
      </c>
      <c r="AN1324" s="16">
        <f t="shared" si="389"/>
        <v>0</v>
      </c>
      <c r="AO1324" s="16">
        <f t="shared" si="389"/>
        <v>0</v>
      </c>
      <c r="AP1324" s="16">
        <f t="shared" si="389"/>
        <v>0</v>
      </c>
      <c r="AQ1324" s="16">
        <f t="shared" si="389"/>
        <v>0</v>
      </c>
      <c r="AR1324" s="16">
        <f t="shared" si="389"/>
        <v>0</v>
      </c>
      <c r="AS1324" s="16">
        <f t="shared" si="389"/>
        <v>0</v>
      </c>
      <c r="AT1324" s="16">
        <f t="shared" si="389"/>
        <v>0</v>
      </c>
      <c r="AU1324" s="16">
        <f t="shared" si="389"/>
        <v>0</v>
      </c>
      <c r="AV1324" s="16">
        <f t="shared" si="389"/>
        <v>0</v>
      </c>
      <c r="AW1324" s="16">
        <f t="shared" si="389"/>
        <v>0</v>
      </c>
      <c r="AX1324" s="16">
        <f t="shared" si="389"/>
        <v>0</v>
      </c>
      <c r="AY1324" s="16">
        <f t="shared" si="389"/>
        <v>0</v>
      </c>
      <c r="AZ1324" s="16">
        <f t="shared" si="389"/>
        <v>0</v>
      </c>
      <c r="BA1324" s="16">
        <f t="shared" si="389"/>
        <v>0</v>
      </c>
      <c r="BB1324" s="16">
        <f t="shared" si="389"/>
        <v>0</v>
      </c>
      <c r="BC1324" s="16">
        <f t="shared" si="389"/>
        <v>0</v>
      </c>
      <c r="BD1324" s="16">
        <f t="shared" si="389"/>
        <v>0</v>
      </c>
      <c r="BE1324" s="16">
        <f t="shared" si="389"/>
        <v>0</v>
      </c>
      <c r="BF1324" s="16">
        <f t="shared" si="389"/>
        <v>0</v>
      </c>
    </row>
    <row r="1325" spans="4:36">
      <c r="D1325" s="16" t="s">
        <v>860</v>
      </c>
      <c r="E1325" s="16">
        <v>0</v>
      </c>
      <c r="F1325" s="16">
        <v>0</v>
      </c>
      <c r="G1325" s="16">
        <v>0</v>
      </c>
      <c r="H1325" s="16">
        <v>0</v>
      </c>
      <c r="I1325" s="16">
        <v>0</v>
      </c>
      <c r="J1325" s="16">
        <v>0</v>
      </c>
      <c r="K1325" s="16">
        <v>0</v>
      </c>
      <c r="L1325" s="16">
        <v>0</v>
      </c>
      <c r="M1325" s="16">
        <v>0</v>
      </c>
      <c r="N1325" s="16">
        <v>0</v>
      </c>
      <c r="O1325" s="16">
        <v>0</v>
      </c>
      <c r="P1325" s="16">
        <v>0</v>
      </c>
      <c r="Q1325" s="16">
        <v>0</v>
      </c>
      <c r="R1325" s="16">
        <v>0</v>
      </c>
      <c r="S1325" s="16">
        <v>0</v>
      </c>
      <c r="T1325" s="16">
        <v>0</v>
      </c>
      <c r="U1325" s="16">
        <v>0</v>
      </c>
      <c r="V1325" s="16">
        <v>0</v>
      </c>
      <c r="W1325" s="16">
        <v>0</v>
      </c>
      <c r="X1325" s="16">
        <v>0</v>
      </c>
      <c r="Y1325" s="16">
        <v>0</v>
      </c>
      <c r="Z1325" s="16">
        <v>0</v>
      </c>
      <c r="AE1325" s="103">
        <f t="shared" ref="AE1325:AE1388" si="390">E1325-F1325-I1325-J1325-N1325-R1325-V1325-Z1325-Q1325</f>
        <v>0</v>
      </c>
      <c r="AF1325" s="103">
        <f t="shared" ref="AF1325:AF1388" si="391">F1325-G1325-H1325</f>
        <v>0</v>
      </c>
      <c r="AG1325" s="103">
        <f t="shared" ref="AG1325:AG1388" si="392">J1325-K1325-L1325-M1325</f>
        <v>0</v>
      </c>
      <c r="AH1325" s="103">
        <f t="shared" ref="AH1325:AH1388" si="393">N1325-O1325-P1325</f>
        <v>0</v>
      </c>
      <c r="AI1325" s="103">
        <f t="shared" ref="AI1325:AI1388" si="394">R1325-S1325-T1325-U1325</f>
        <v>0</v>
      </c>
      <c r="AJ1325" s="103">
        <f t="shared" ref="AJ1325:AJ1388" si="395">V1325-W1325-X1325-Y1325</f>
        <v>0</v>
      </c>
    </row>
    <row r="1326" spans="4:36">
      <c r="D1326" s="16" t="s">
        <v>861</v>
      </c>
      <c r="E1326" s="16">
        <v>0</v>
      </c>
      <c r="F1326" s="16">
        <v>0</v>
      </c>
      <c r="G1326" s="16">
        <v>0</v>
      </c>
      <c r="H1326" s="16">
        <v>0</v>
      </c>
      <c r="I1326" s="16">
        <v>0</v>
      </c>
      <c r="J1326" s="16">
        <v>0</v>
      </c>
      <c r="K1326" s="16">
        <v>0</v>
      </c>
      <c r="L1326" s="16">
        <v>0</v>
      </c>
      <c r="M1326" s="16">
        <v>0</v>
      </c>
      <c r="N1326" s="16">
        <v>0</v>
      </c>
      <c r="O1326" s="16">
        <v>0</v>
      </c>
      <c r="P1326" s="16">
        <v>0</v>
      </c>
      <c r="Q1326" s="16">
        <v>0</v>
      </c>
      <c r="R1326" s="16">
        <v>0</v>
      </c>
      <c r="S1326" s="16">
        <v>0</v>
      </c>
      <c r="T1326" s="16">
        <v>0</v>
      </c>
      <c r="U1326" s="16">
        <v>0</v>
      </c>
      <c r="V1326" s="16">
        <v>0</v>
      </c>
      <c r="W1326" s="16">
        <v>0</v>
      </c>
      <c r="X1326" s="16">
        <v>0</v>
      </c>
      <c r="Y1326" s="16">
        <v>0</v>
      </c>
      <c r="Z1326" s="16">
        <v>0</v>
      </c>
      <c r="AE1326" s="103">
        <f t="shared" si="390"/>
        <v>0</v>
      </c>
      <c r="AF1326" s="103">
        <f t="shared" si="391"/>
        <v>0</v>
      </c>
      <c r="AG1326" s="103">
        <f t="shared" si="392"/>
        <v>0</v>
      </c>
      <c r="AH1326" s="103">
        <f t="shared" si="393"/>
        <v>0</v>
      </c>
      <c r="AI1326" s="103">
        <f t="shared" si="394"/>
        <v>0</v>
      </c>
      <c r="AJ1326" s="103">
        <f t="shared" si="395"/>
        <v>0</v>
      </c>
    </row>
    <row r="1327" spans="4:36">
      <c r="D1327" s="16" t="s">
        <v>862</v>
      </c>
      <c r="E1327" s="16">
        <v>0</v>
      </c>
      <c r="F1327" s="16">
        <v>0</v>
      </c>
      <c r="G1327" s="16">
        <v>0</v>
      </c>
      <c r="H1327" s="16">
        <v>0</v>
      </c>
      <c r="I1327" s="16">
        <v>0</v>
      </c>
      <c r="J1327" s="16">
        <v>0</v>
      </c>
      <c r="K1327" s="16">
        <v>0</v>
      </c>
      <c r="L1327" s="16">
        <v>0</v>
      </c>
      <c r="M1327" s="16">
        <v>0</v>
      </c>
      <c r="N1327" s="16">
        <v>0</v>
      </c>
      <c r="O1327" s="16">
        <v>0</v>
      </c>
      <c r="P1327" s="16">
        <v>0</v>
      </c>
      <c r="Q1327" s="16">
        <v>0</v>
      </c>
      <c r="R1327" s="16">
        <v>0</v>
      </c>
      <c r="S1327" s="16">
        <v>0</v>
      </c>
      <c r="T1327" s="16">
        <v>0</v>
      </c>
      <c r="U1327" s="16">
        <v>0</v>
      </c>
      <c r="V1327" s="16">
        <v>0</v>
      </c>
      <c r="W1327" s="16">
        <v>0</v>
      </c>
      <c r="X1327" s="16">
        <v>0</v>
      </c>
      <c r="Y1327" s="16">
        <v>0</v>
      </c>
      <c r="Z1327" s="16">
        <v>0</v>
      </c>
      <c r="AE1327" s="103">
        <f t="shared" si="390"/>
        <v>0</v>
      </c>
      <c r="AF1327" s="103">
        <f t="shared" si="391"/>
        <v>0</v>
      </c>
      <c r="AG1327" s="103">
        <f t="shared" si="392"/>
        <v>0</v>
      </c>
      <c r="AH1327" s="103">
        <f t="shared" si="393"/>
        <v>0</v>
      </c>
      <c r="AI1327" s="103">
        <f t="shared" si="394"/>
        <v>0</v>
      </c>
      <c r="AJ1327" s="103">
        <f t="shared" si="395"/>
        <v>0</v>
      </c>
    </row>
    <row r="1328" spans="4:36">
      <c r="D1328" s="16" t="s">
        <v>863</v>
      </c>
      <c r="E1328" s="16">
        <v>0</v>
      </c>
      <c r="F1328" s="16">
        <v>0</v>
      </c>
      <c r="G1328" s="16">
        <v>0</v>
      </c>
      <c r="H1328" s="16">
        <v>0</v>
      </c>
      <c r="I1328" s="16">
        <v>0</v>
      </c>
      <c r="J1328" s="16">
        <v>0</v>
      </c>
      <c r="K1328" s="16">
        <v>0</v>
      </c>
      <c r="L1328" s="16">
        <v>0</v>
      </c>
      <c r="M1328" s="16">
        <v>0</v>
      </c>
      <c r="N1328" s="16">
        <v>0</v>
      </c>
      <c r="O1328" s="16">
        <v>0</v>
      </c>
      <c r="P1328" s="16">
        <v>0</v>
      </c>
      <c r="Q1328" s="16">
        <v>0</v>
      </c>
      <c r="R1328" s="16">
        <v>0</v>
      </c>
      <c r="S1328" s="16">
        <v>0</v>
      </c>
      <c r="T1328" s="16">
        <v>0</v>
      </c>
      <c r="U1328" s="16">
        <v>0</v>
      </c>
      <c r="V1328" s="16">
        <v>0</v>
      </c>
      <c r="W1328" s="16">
        <v>0</v>
      </c>
      <c r="X1328" s="16">
        <v>0</v>
      </c>
      <c r="Y1328" s="16">
        <v>0</v>
      </c>
      <c r="Z1328" s="16">
        <v>0</v>
      </c>
      <c r="AE1328" s="103">
        <f t="shared" si="390"/>
        <v>0</v>
      </c>
      <c r="AF1328" s="103">
        <f t="shared" si="391"/>
        <v>0</v>
      </c>
      <c r="AG1328" s="103">
        <f t="shared" si="392"/>
        <v>0</v>
      </c>
      <c r="AH1328" s="103">
        <f t="shared" si="393"/>
        <v>0</v>
      </c>
      <c r="AI1328" s="103">
        <f t="shared" si="394"/>
        <v>0</v>
      </c>
      <c r="AJ1328" s="103">
        <f t="shared" si="395"/>
        <v>0</v>
      </c>
    </row>
    <row r="1329" spans="4:36">
      <c r="D1329" s="16" t="s">
        <v>864</v>
      </c>
      <c r="E1329" s="16">
        <v>0</v>
      </c>
      <c r="F1329" s="16">
        <v>0</v>
      </c>
      <c r="G1329" s="16">
        <v>0</v>
      </c>
      <c r="H1329" s="16">
        <v>0</v>
      </c>
      <c r="I1329" s="16">
        <v>0</v>
      </c>
      <c r="J1329" s="16">
        <v>0</v>
      </c>
      <c r="K1329" s="16">
        <v>0</v>
      </c>
      <c r="L1329" s="16">
        <v>0</v>
      </c>
      <c r="M1329" s="16">
        <v>0</v>
      </c>
      <c r="N1329" s="16">
        <v>0</v>
      </c>
      <c r="O1329" s="16">
        <v>0</v>
      </c>
      <c r="P1329" s="16">
        <v>0</v>
      </c>
      <c r="Q1329" s="16">
        <v>0</v>
      </c>
      <c r="R1329" s="16">
        <v>0</v>
      </c>
      <c r="S1329" s="16">
        <v>0</v>
      </c>
      <c r="T1329" s="16">
        <v>0</v>
      </c>
      <c r="U1329" s="16">
        <v>0</v>
      </c>
      <c r="V1329" s="16">
        <v>0</v>
      </c>
      <c r="W1329" s="16">
        <v>0</v>
      </c>
      <c r="X1329" s="16">
        <v>0</v>
      </c>
      <c r="Y1329" s="16">
        <v>0</v>
      </c>
      <c r="Z1329" s="16">
        <v>0</v>
      </c>
      <c r="AE1329" s="103">
        <f t="shared" si="390"/>
        <v>0</v>
      </c>
      <c r="AF1329" s="103">
        <f t="shared" si="391"/>
        <v>0</v>
      </c>
      <c r="AG1329" s="103">
        <f t="shared" si="392"/>
        <v>0</v>
      </c>
      <c r="AH1329" s="103">
        <f t="shared" si="393"/>
        <v>0</v>
      </c>
      <c r="AI1329" s="103">
        <f t="shared" si="394"/>
        <v>0</v>
      </c>
      <c r="AJ1329" s="103">
        <f t="shared" si="395"/>
        <v>0</v>
      </c>
    </row>
    <row r="1330" spans="1:80">
      <c r="A1330" s="16" t="s">
        <v>904</v>
      </c>
      <c r="B1330" s="16">
        <v>23317.4142</v>
      </c>
      <c r="C1330" s="16" t="s">
        <v>88</v>
      </c>
      <c r="D1330" s="16" t="s">
        <v>88</v>
      </c>
      <c r="E1330" s="16">
        <v>5854.3162</v>
      </c>
      <c r="F1330" s="16">
        <v>3976.0891</v>
      </c>
      <c r="G1330" s="16">
        <v>3976.0891</v>
      </c>
      <c r="H1330" s="16">
        <v>0</v>
      </c>
      <c r="I1330" s="16">
        <v>6.6372</v>
      </c>
      <c r="J1330" s="16">
        <v>529.6302</v>
      </c>
      <c r="K1330" s="16">
        <v>271.3569</v>
      </c>
      <c r="L1330" s="16">
        <v>152.2598</v>
      </c>
      <c r="M1330" s="16">
        <v>106.0135</v>
      </c>
      <c r="N1330" s="16">
        <v>820.5925</v>
      </c>
      <c r="O1330" s="16">
        <v>820.5925</v>
      </c>
      <c r="P1330" s="16">
        <v>0</v>
      </c>
      <c r="Q1330" s="16">
        <v>10.258</v>
      </c>
      <c r="R1330" s="16">
        <v>382.5584</v>
      </c>
      <c r="S1330" s="16">
        <v>94.7709</v>
      </c>
      <c r="T1330" s="16">
        <v>0</v>
      </c>
      <c r="U1330" s="16">
        <v>287.7875</v>
      </c>
      <c r="V1330" s="16">
        <v>128.5508</v>
      </c>
      <c r="W1330" s="16">
        <v>0</v>
      </c>
      <c r="X1330" s="16">
        <v>0</v>
      </c>
      <c r="Y1330" s="16">
        <v>128.5508</v>
      </c>
      <c r="Z1330" s="16">
        <v>0</v>
      </c>
      <c r="AB1330" s="101">
        <f>(F1330+K1330+L1330)/B1330</f>
        <v>0.188687551812671</v>
      </c>
      <c r="AE1330" s="103">
        <f t="shared" si="390"/>
        <v>3.5171865420125e-13</v>
      </c>
      <c r="AF1330" s="103">
        <f t="shared" si="391"/>
        <v>0</v>
      </c>
      <c r="AG1330" s="103">
        <f t="shared" si="392"/>
        <v>0</v>
      </c>
      <c r="AH1330" s="103">
        <f t="shared" si="393"/>
        <v>0</v>
      </c>
      <c r="AI1330" s="103">
        <f t="shared" si="394"/>
        <v>0</v>
      </c>
      <c r="AJ1330" s="103">
        <f t="shared" si="395"/>
        <v>0</v>
      </c>
      <c r="AK1330" s="16">
        <f t="shared" ref="AK1330:BF1330" si="396">E1330-SUM(E1331:E1335)</f>
        <v>0</v>
      </c>
      <c r="AL1330" s="16">
        <f t="shared" si="396"/>
        <v>0</v>
      </c>
      <c r="AM1330" s="16">
        <f t="shared" si="396"/>
        <v>0</v>
      </c>
      <c r="AN1330" s="16">
        <f t="shared" si="396"/>
        <v>0</v>
      </c>
      <c r="AO1330" s="16">
        <f t="shared" si="396"/>
        <v>0</v>
      </c>
      <c r="AP1330" s="16">
        <f t="shared" si="396"/>
        <v>0</v>
      </c>
      <c r="AQ1330" s="16">
        <f t="shared" si="396"/>
        <v>0</v>
      </c>
      <c r="AR1330" s="16">
        <f t="shared" si="396"/>
        <v>0</v>
      </c>
      <c r="AS1330" s="16">
        <f t="shared" si="396"/>
        <v>0</v>
      </c>
      <c r="AT1330" s="16">
        <f t="shared" si="396"/>
        <v>0</v>
      </c>
      <c r="AU1330" s="16">
        <f t="shared" si="396"/>
        <v>0</v>
      </c>
      <c r="AV1330" s="16">
        <f t="shared" si="396"/>
        <v>0</v>
      </c>
      <c r="AW1330" s="16">
        <f t="shared" si="396"/>
        <v>0</v>
      </c>
      <c r="AX1330" s="16">
        <f t="shared" si="396"/>
        <v>0</v>
      </c>
      <c r="AY1330" s="16">
        <f t="shared" si="396"/>
        <v>0</v>
      </c>
      <c r="AZ1330" s="16">
        <f t="shared" si="396"/>
        <v>0</v>
      </c>
      <c r="BA1330" s="16">
        <f t="shared" si="396"/>
        <v>0</v>
      </c>
      <c r="BB1330" s="16">
        <f t="shared" si="396"/>
        <v>0</v>
      </c>
      <c r="BC1330" s="16">
        <f t="shared" si="396"/>
        <v>0</v>
      </c>
      <c r="BD1330" s="16">
        <f t="shared" si="396"/>
        <v>0</v>
      </c>
      <c r="BE1330" s="16">
        <f t="shared" si="396"/>
        <v>0</v>
      </c>
      <c r="BF1330" s="16">
        <f t="shared" si="396"/>
        <v>0</v>
      </c>
      <c r="BG1330" s="104">
        <f t="shared" ref="BG1330:CB1330" si="397">E1330-E1336-E1342-E1348-E1354</f>
        <v>0</v>
      </c>
      <c r="BH1330" s="104">
        <f t="shared" si="397"/>
        <v>0</v>
      </c>
      <c r="BI1330" s="104">
        <f t="shared" si="397"/>
        <v>0</v>
      </c>
      <c r="BJ1330" s="104">
        <f t="shared" si="397"/>
        <v>0</v>
      </c>
      <c r="BK1330" s="104">
        <f t="shared" si="397"/>
        <v>0</v>
      </c>
      <c r="BL1330" s="104">
        <f t="shared" si="397"/>
        <v>0</v>
      </c>
      <c r="BM1330" s="104">
        <f t="shared" si="397"/>
        <v>0</v>
      </c>
      <c r="BN1330" s="104">
        <f t="shared" si="397"/>
        <v>0</v>
      </c>
      <c r="BO1330" s="104">
        <f t="shared" si="397"/>
        <v>0</v>
      </c>
      <c r="BP1330" s="104">
        <f t="shared" si="397"/>
        <v>0</v>
      </c>
      <c r="BQ1330" s="104">
        <f t="shared" si="397"/>
        <v>0</v>
      </c>
      <c r="BR1330" s="104">
        <f t="shared" si="397"/>
        <v>0</v>
      </c>
      <c r="BS1330" s="104">
        <f t="shared" si="397"/>
        <v>0</v>
      </c>
      <c r="BT1330" s="104">
        <f t="shared" si="397"/>
        <v>0</v>
      </c>
      <c r="BU1330" s="104">
        <f t="shared" si="397"/>
        <v>0</v>
      </c>
      <c r="BV1330" s="104">
        <f t="shared" si="397"/>
        <v>0</v>
      </c>
      <c r="BW1330" s="104">
        <f t="shared" si="397"/>
        <v>0</v>
      </c>
      <c r="BX1330" s="104">
        <f t="shared" si="397"/>
        <v>0</v>
      </c>
      <c r="BY1330" s="104">
        <f t="shared" si="397"/>
        <v>0</v>
      </c>
      <c r="BZ1330" s="104">
        <f t="shared" si="397"/>
        <v>0</v>
      </c>
      <c r="CA1330" s="104">
        <f t="shared" si="397"/>
        <v>0</v>
      </c>
      <c r="CB1330" s="104">
        <f t="shared" si="397"/>
        <v>0</v>
      </c>
    </row>
    <row r="1331" spans="4:36">
      <c r="D1331" s="16" t="s">
        <v>860</v>
      </c>
      <c r="E1331" s="16">
        <v>873.2338</v>
      </c>
      <c r="F1331" s="16">
        <v>841.1787</v>
      </c>
      <c r="G1331" s="16">
        <v>841.1787</v>
      </c>
      <c r="H1331" s="16">
        <v>0</v>
      </c>
      <c r="I1331" s="16">
        <v>0</v>
      </c>
      <c r="J1331" s="16">
        <v>30.7522</v>
      </c>
      <c r="K1331" s="16">
        <v>0</v>
      </c>
      <c r="L1331" s="16">
        <v>0</v>
      </c>
      <c r="M1331" s="16">
        <v>30.7522</v>
      </c>
      <c r="N1331" s="16">
        <v>0</v>
      </c>
      <c r="O1331" s="16">
        <v>0</v>
      </c>
      <c r="P1331" s="16">
        <v>0</v>
      </c>
      <c r="Q1331" s="16">
        <v>0</v>
      </c>
      <c r="R1331" s="16">
        <v>1.3029</v>
      </c>
      <c r="S1331" s="16">
        <v>1.3029</v>
      </c>
      <c r="T1331" s="16">
        <v>0</v>
      </c>
      <c r="U1331" s="16">
        <v>0</v>
      </c>
      <c r="V1331" s="16">
        <v>0</v>
      </c>
      <c r="W1331" s="16">
        <v>0</v>
      </c>
      <c r="X1331" s="16">
        <v>0</v>
      </c>
      <c r="Y1331" s="16">
        <v>0</v>
      </c>
      <c r="Z1331" s="16">
        <v>0</v>
      </c>
      <c r="AE1331" s="103">
        <f t="shared" si="390"/>
        <v>-7.34967642301854e-14</v>
      </c>
      <c r="AF1331" s="103">
        <f t="shared" si="391"/>
        <v>0</v>
      </c>
      <c r="AG1331" s="103">
        <f t="shared" si="392"/>
        <v>0</v>
      </c>
      <c r="AH1331" s="103">
        <f t="shared" si="393"/>
        <v>0</v>
      </c>
      <c r="AI1331" s="103">
        <f t="shared" si="394"/>
        <v>0</v>
      </c>
      <c r="AJ1331" s="103">
        <f t="shared" si="395"/>
        <v>0</v>
      </c>
    </row>
    <row r="1332" spans="4:36">
      <c r="D1332" s="16" t="s">
        <v>861</v>
      </c>
      <c r="E1332" s="16">
        <v>304.4054</v>
      </c>
      <c r="F1332" s="16">
        <v>284.0648</v>
      </c>
      <c r="G1332" s="16">
        <v>284.0648</v>
      </c>
      <c r="H1332" s="16">
        <v>0</v>
      </c>
      <c r="I1332" s="16">
        <v>0</v>
      </c>
      <c r="J1332" s="16">
        <v>0</v>
      </c>
      <c r="K1332" s="16">
        <v>0</v>
      </c>
      <c r="L1332" s="16">
        <v>0</v>
      </c>
      <c r="M1332" s="16">
        <v>0</v>
      </c>
      <c r="N1332" s="16">
        <v>4.1535</v>
      </c>
      <c r="O1332" s="16">
        <v>4.1535</v>
      </c>
      <c r="P1332" s="16">
        <v>0</v>
      </c>
      <c r="Q1332" s="16">
        <v>0</v>
      </c>
      <c r="R1332" s="16">
        <v>16.1871</v>
      </c>
      <c r="S1332" s="16">
        <v>0</v>
      </c>
      <c r="T1332" s="16">
        <v>0</v>
      </c>
      <c r="U1332" s="16">
        <v>16.1871</v>
      </c>
      <c r="V1332" s="16">
        <v>0</v>
      </c>
      <c r="W1332" s="16">
        <v>0</v>
      </c>
      <c r="X1332" s="16">
        <v>0</v>
      </c>
      <c r="Y1332" s="16">
        <v>0</v>
      </c>
      <c r="Z1332" s="16">
        <v>0</v>
      </c>
      <c r="AE1332" s="103">
        <f t="shared" si="390"/>
        <v>0</v>
      </c>
      <c r="AF1332" s="103">
        <f t="shared" si="391"/>
        <v>0</v>
      </c>
      <c r="AG1332" s="103">
        <f t="shared" si="392"/>
        <v>0</v>
      </c>
      <c r="AH1332" s="103">
        <f t="shared" si="393"/>
        <v>0</v>
      </c>
      <c r="AI1332" s="103">
        <f t="shared" si="394"/>
        <v>0</v>
      </c>
      <c r="AJ1332" s="103">
        <f t="shared" si="395"/>
        <v>0</v>
      </c>
    </row>
    <row r="1333" spans="4:36">
      <c r="D1333" s="16" t="s">
        <v>862</v>
      </c>
      <c r="E1333" s="16">
        <v>755.9325</v>
      </c>
      <c r="F1333" s="16">
        <v>527.5946</v>
      </c>
      <c r="G1333" s="16">
        <v>527.5946</v>
      </c>
      <c r="H1333" s="16">
        <v>0</v>
      </c>
      <c r="I1333" s="16">
        <v>0</v>
      </c>
      <c r="J1333" s="16">
        <v>77.2196</v>
      </c>
      <c r="K1333" s="16">
        <v>0</v>
      </c>
      <c r="L1333" s="16">
        <v>29.3988</v>
      </c>
      <c r="M1333" s="16">
        <v>47.8208</v>
      </c>
      <c r="N1333" s="16">
        <v>0.7962</v>
      </c>
      <c r="O1333" s="16">
        <v>0.7962</v>
      </c>
      <c r="P1333" s="16">
        <v>0</v>
      </c>
      <c r="Q1333" s="16">
        <v>0</v>
      </c>
      <c r="R1333" s="16">
        <v>51.2653</v>
      </c>
      <c r="S1333" s="16">
        <v>0</v>
      </c>
      <c r="T1333" s="16">
        <v>0</v>
      </c>
      <c r="U1333" s="16">
        <v>51.2653</v>
      </c>
      <c r="V1333" s="16">
        <v>99.0568</v>
      </c>
      <c r="W1333" s="16">
        <v>0</v>
      </c>
      <c r="X1333" s="16">
        <v>0</v>
      </c>
      <c r="Y1333" s="16">
        <v>99.0568</v>
      </c>
      <c r="Z1333" s="16">
        <v>0</v>
      </c>
      <c r="AE1333" s="103">
        <f t="shared" si="390"/>
        <v>0</v>
      </c>
      <c r="AF1333" s="103">
        <f t="shared" si="391"/>
        <v>0</v>
      </c>
      <c r="AG1333" s="103">
        <f t="shared" si="392"/>
        <v>0</v>
      </c>
      <c r="AH1333" s="103">
        <f t="shared" si="393"/>
        <v>0</v>
      </c>
      <c r="AI1333" s="103">
        <f t="shared" si="394"/>
        <v>0</v>
      </c>
      <c r="AJ1333" s="103">
        <f t="shared" si="395"/>
        <v>0</v>
      </c>
    </row>
    <row r="1334" spans="4:36">
      <c r="D1334" s="16" t="s">
        <v>863</v>
      </c>
      <c r="E1334" s="16">
        <v>0</v>
      </c>
      <c r="F1334" s="16">
        <v>0</v>
      </c>
      <c r="G1334" s="16">
        <v>0</v>
      </c>
      <c r="H1334" s="16">
        <v>0</v>
      </c>
      <c r="I1334" s="16">
        <v>0</v>
      </c>
      <c r="J1334" s="16">
        <v>0</v>
      </c>
      <c r="K1334" s="16">
        <v>0</v>
      </c>
      <c r="L1334" s="16">
        <v>0</v>
      </c>
      <c r="M1334" s="16">
        <v>0</v>
      </c>
      <c r="N1334" s="16">
        <v>0</v>
      </c>
      <c r="O1334" s="16">
        <v>0</v>
      </c>
      <c r="P1334" s="16">
        <v>0</v>
      </c>
      <c r="Q1334" s="16">
        <v>0</v>
      </c>
      <c r="R1334" s="16">
        <v>0</v>
      </c>
      <c r="S1334" s="16">
        <v>0</v>
      </c>
      <c r="T1334" s="16">
        <v>0</v>
      </c>
      <c r="U1334" s="16">
        <v>0</v>
      </c>
      <c r="V1334" s="16">
        <v>0</v>
      </c>
      <c r="W1334" s="16">
        <v>0</v>
      </c>
      <c r="X1334" s="16">
        <v>0</v>
      </c>
      <c r="Y1334" s="16">
        <v>0</v>
      </c>
      <c r="Z1334" s="16">
        <v>0</v>
      </c>
      <c r="AE1334" s="103">
        <f t="shared" si="390"/>
        <v>0</v>
      </c>
      <c r="AF1334" s="103">
        <f t="shared" si="391"/>
        <v>0</v>
      </c>
      <c r="AG1334" s="103">
        <f t="shared" si="392"/>
        <v>0</v>
      </c>
      <c r="AH1334" s="103">
        <f t="shared" si="393"/>
        <v>0</v>
      </c>
      <c r="AI1334" s="103">
        <f t="shared" si="394"/>
        <v>0</v>
      </c>
      <c r="AJ1334" s="103">
        <f t="shared" si="395"/>
        <v>0</v>
      </c>
    </row>
    <row r="1335" spans="4:36">
      <c r="D1335" s="16" t="s">
        <v>864</v>
      </c>
      <c r="E1335" s="16">
        <v>3920.7445</v>
      </c>
      <c r="F1335" s="16">
        <v>2323.251</v>
      </c>
      <c r="G1335" s="16">
        <v>2323.251</v>
      </c>
      <c r="H1335" s="16">
        <v>0</v>
      </c>
      <c r="I1335" s="16">
        <v>6.6372</v>
      </c>
      <c r="J1335" s="16">
        <v>421.6584</v>
      </c>
      <c r="K1335" s="16">
        <v>271.3569</v>
      </c>
      <c r="L1335" s="16">
        <v>122.861</v>
      </c>
      <c r="M1335" s="16">
        <v>27.4405</v>
      </c>
      <c r="N1335" s="16">
        <v>815.6428</v>
      </c>
      <c r="O1335" s="16">
        <v>815.6428</v>
      </c>
      <c r="P1335" s="16">
        <v>0</v>
      </c>
      <c r="Q1335" s="16">
        <v>10.258</v>
      </c>
      <c r="R1335" s="16">
        <v>313.8031</v>
      </c>
      <c r="S1335" s="16">
        <v>93.468</v>
      </c>
      <c r="T1335" s="16">
        <v>0</v>
      </c>
      <c r="U1335" s="16">
        <v>220.3351</v>
      </c>
      <c r="V1335" s="16">
        <v>29.494</v>
      </c>
      <c r="W1335" s="16">
        <v>0</v>
      </c>
      <c r="X1335" s="16">
        <v>0</v>
      </c>
      <c r="Y1335" s="16">
        <v>29.494</v>
      </c>
      <c r="Z1335" s="16">
        <v>0</v>
      </c>
      <c r="AE1335" s="103">
        <f t="shared" si="390"/>
        <v>-2.73558953267639e-13</v>
      </c>
      <c r="AF1335" s="103">
        <f t="shared" si="391"/>
        <v>0</v>
      </c>
      <c r="AG1335" s="103">
        <f t="shared" si="392"/>
        <v>-2.8421709430404e-14</v>
      </c>
      <c r="AH1335" s="103">
        <f t="shared" si="393"/>
        <v>0</v>
      </c>
      <c r="AI1335" s="103">
        <f t="shared" si="394"/>
        <v>0</v>
      </c>
      <c r="AJ1335" s="103">
        <f t="shared" si="395"/>
        <v>0</v>
      </c>
    </row>
    <row r="1336" spans="3:58">
      <c r="C1336" s="16" t="s">
        <v>865</v>
      </c>
      <c r="D1336" s="16" t="s">
        <v>88</v>
      </c>
      <c r="E1336" s="16">
        <v>1184.0363</v>
      </c>
      <c r="F1336" s="16">
        <v>1131.6406</v>
      </c>
      <c r="G1336" s="16">
        <v>1131.6406</v>
      </c>
      <c r="H1336" s="16">
        <v>0</v>
      </c>
      <c r="I1336" s="16">
        <v>0</v>
      </c>
      <c r="J1336" s="16">
        <v>30.7522</v>
      </c>
      <c r="K1336" s="16">
        <v>0</v>
      </c>
      <c r="L1336" s="16">
        <v>0</v>
      </c>
      <c r="M1336" s="16">
        <v>30.7522</v>
      </c>
      <c r="N1336" s="16">
        <v>4.1535</v>
      </c>
      <c r="O1336" s="16">
        <v>4.1535</v>
      </c>
      <c r="P1336" s="16">
        <v>0</v>
      </c>
      <c r="Q1336" s="16">
        <v>0</v>
      </c>
      <c r="R1336" s="16">
        <v>17.49</v>
      </c>
      <c r="S1336" s="16">
        <v>1.3029</v>
      </c>
      <c r="T1336" s="16">
        <v>0</v>
      </c>
      <c r="U1336" s="16">
        <v>16.1871</v>
      </c>
      <c r="V1336" s="16">
        <v>0</v>
      </c>
      <c r="W1336" s="16">
        <v>0</v>
      </c>
      <c r="X1336" s="16">
        <v>0</v>
      </c>
      <c r="Y1336" s="16">
        <v>0</v>
      </c>
      <c r="Z1336" s="16">
        <v>0</v>
      </c>
      <c r="AE1336" s="103">
        <f t="shared" si="390"/>
        <v>3.5527136788005e-14</v>
      </c>
      <c r="AF1336" s="103">
        <f t="shared" si="391"/>
        <v>0</v>
      </c>
      <c r="AG1336" s="103">
        <f t="shared" si="392"/>
        <v>0</v>
      </c>
      <c r="AH1336" s="103">
        <f t="shared" si="393"/>
        <v>0</v>
      </c>
      <c r="AI1336" s="103">
        <f t="shared" si="394"/>
        <v>0</v>
      </c>
      <c r="AJ1336" s="103">
        <f t="shared" si="395"/>
        <v>0</v>
      </c>
      <c r="AK1336" s="16">
        <f t="shared" ref="AK1336:BF1336" si="398">E1336-SUM(E1337:E1341)</f>
        <v>0</v>
      </c>
      <c r="AL1336" s="16">
        <f t="shared" si="398"/>
        <v>0</v>
      </c>
      <c r="AM1336" s="16">
        <f t="shared" si="398"/>
        <v>0</v>
      </c>
      <c r="AN1336" s="16">
        <f t="shared" si="398"/>
        <v>0</v>
      </c>
      <c r="AO1336" s="16">
        <f t="shared" si="398"/>
        <v>0</v>
      </c>
      <c r="AP1336" s="16">
        <f t="shared" si="398"/>
        <v>0</v>
      </c>
      <c r="AQ1336" s="16">
        <f t="shared" si="398"/>
        <v>0</v>
      </c>
      <c r="AR1336" s="16">
        <f t="shared" si="398"/>
        <v>0</v>
      </c>
      <c r="AS1336" s="16">
        <f t="shared" si="398"/>
        <v>0</v>
      </c>
      <c r="AT1336" s="16">
        <f t="shared" si="398"/>
        <v>0</v>
      </c>
      <c r="AU1336" s="16">
        <f t="shared" si="398"/>
        <v>0</v>
      </c>
      <c r="AV1336" s="16">
        <f t="shared" si="398"/>
        <v>0</v>
      </c>
      <c r="AW1336" s="16">
        <f t="shared" si="398"/>
        <v>0</v>
      </c>
      <c r="AX1336" s="16">
        <f t="shared" si="398"/>
        <v>0</v>
      </c>
      <c r="AY1336" s="16">
        <f t="shared" si="398"/>
        <v>0</v>
      </c>
      <c r="AZ1336" s="16">
        <f t="shared" si="398"/>
        <v>0</v>
      </c>
      <c r="BA1336" s="16">
        <f t="shared" si="398"/>
        <v>0</v>
      </c>
      <c r="BB1336" s="16">
        <f t="shared" si="398"/>
        <v>0</v>
      </c>
      <c r="BC1336" s="16">
        <f t="shared" si="398"/>
        <v>0</v>
      </c>
      <c r="BD1336" s="16">
        <f t="shared" si="398"/>
        <v>0</v>
      </c>
      <c r="BE1336" s="16">
        <f t="shared" si="398"/>
        <v>0</v>
      </c>
      <c r="BF1336" s="16">
        <f t="shared" si="398"/>
        <v>0</v>
      </c>
    </row>
    <row r="1337" spans="4:36">
      <c r="D1337" s="16" t="s">
        <v>860</v>
      </c>
      <c r="E1337" s="16">
        <v>873.2338</v>
      </c>
      <c r="F1337" s="16">
        <v>841.1787</v>
      </c>
      <c r="G1337" s="16">
        <v>841.1787</v>
      </c>
      <c r="H1337" s="16">
        <v>0</v>
      </c>
      <c r="I1337" s="16">
        <v>0</v>
      </c>
      <c r="J1337" s="16">
        <v>30.7522</v>
      </c>
      <c r="K1337" s="16">
        <v>0</v>
      </c>
      <c r="L1337" s="16">
        <v>0</v>
      </c>
      <c r="M1337" s="16">
        <v>30.7522</v>
      </c>
      <c r="N1337" s="16">
        <v>0</v>
      </c>
      <c r="O1337" s="16">
        <v>0</v>
      </c>
      <c r="P1337" s="16">
        <v>0</v>
      </c>
      <c r="Q1337" s="16">
        <v>0</v>
      </c>
      <c r="R1337" s="16">
        <v>1.3029</v>
      </c>
      <c r="S1337" s="16">
        <v>1.3029</v>
      </c>
      <c r="T1337" s="16">
        <v>0</v>
      </c>
      <c r="U1337" s="16">
        <v>0</v>
      </c>
      <c r="V1337" s="16">
        <v>0</v>
      </c>
      <c r="W1337" s="16">
        <v>0</v>
      </c>
      <c r="X1337" s="16">
        <v>0</v>
      </c>
      <c r="Y1337" s="16">
        <v>0</v>
      </c>
      <c r="Z1337" s="16">
        <v>0</v>
      </c>
      <c r="AE1337" s="103">
        <f t="shared" si="390"/>
        <v>-7.34967642301854e-14</v>
      </c>
      <c r="AF1337" s="103">
        <f t="shared" si="391"/>
        <v>0</v>
      </c>
      <c r="AG1337" s="103">
        <f t="shared" si="392"/>
        <v>0</v>
      </c>
      <c r="AH1337" s="103">
        <f t="shared" si="393"/>
        <v>0</v>
      </c>
      <c r="AI1337" s="103">
        <f t="shared" si="394"/>
        <v>0</v>
      </c>
      <c r="AJ1337" s="103">
        <f t="shared" si="395"/>
        <v>0</v>
      </c>
    </row>
    <row r="1338" spans="4:36">
      <c r="D1338" s="16" t="s">
        <v>861</v>
      </c>
      <c r="E1338" s="16">
        <v>303.4733</v>
      </c>
      <c r="F1338" s="16">
        <v>283.1327</v>
      </c>
      <c r="G1338" s="16">
        <v>283.1327</v>
      </c>
      <c r="H1338" s="16">
        <v>0</v>
      </c>
      <c r="I1338" s="16">
        <v>0</v>
      </c>
      <c r="J1338" s="16">
        <v>0</v>
      </c>
      <c r="K1338" s="16">
        <v>0</v>
      </c>
      <c r="L1338" s="16">
        <v>0</v>
      </c>
      <c r="M1338" s="16">
        <v>0</v>
      </c>
      <c r="N1338" s="16">
        <v>4.1535</v>
      </c>
      <c r="O1338" s="16">
        <v>4.1535</v>
      </c>
      <c r="P1338" s="16">
        <v>0</v>
      </c>
      <c r="Q1338" s="16">
        <v>0</v>
      </c>
      <c r="R1338" s="16">
        <v>16.1871</v>
      </c>
      <c r="S1338" s="16">
        <v>0</v>
      </c>
      <c r="T1338" s="16">
        <v>0</v>
      </c>
      <c r="U1338" s="16">
        <v>16.1871</v>
      </c>
      <c r="V1338" s="16">
        <v>0</v>
      </c>
      <c r="W1338" s="16">
        <v>0</v>
      </c>
      <c r="X1338" s="16">
        <v>0</v>
      </c>
      <c r="Y1338" s="16">
        <v>0</v>
      </c>
      <c r="Z1338" s="16">
        <v>0</v>
      </c>
      <c r="AE1338" s="103">
        <f t="shared" si="390"/>
        <v>0</v>
      </c>
      <c r="AF1338" s="103">
        <f t="shared" si="391"/>
        <v>0</v>
      </c>
      <c r="AG1338" s="103">
        <f t="shared" si="392"/>
        <v>0</v>
      </c>
      <c r="AH1338" s="103">
        <f t="shared" si="393"/>
        <v>0</v>
      </c>
      <c r="AI1338" s="103">
        <f t="shared" si="394"/>
        <v>0</v>
      </c>
      <c r="AJ1338" s="103">
        <f t="shared" si="395"/>
        <v>0</v>
      </c>
    </row>
    <row r="1339" spans="4:36">
      <c r="D1339" s="16" t="s">
        <v>862</v>
      </c>
      <c r="E1339" s="16">
        <v>0</v>
      </c>
      <c r="F1339" s="16">
        <v>0</v>
      </c>
      <c r="G1339" s="16">
        <v>0</v>
      </c>
      <c r="H1339" s="16">
        <v>0</v>
      </c>
      <c r="I1339" s="16">
        <v>0</v>
      </c>
      <c r="J1339" s="16">
        <v>0</v>
      </c>
      <c r="K1339" s="16">
        <v>0</v>
      </c>
      <c r="L1339" s="16">
        <v>0</v>
      </c>
      <c r="M1339" s="16">
        <v>0</v>
      </c>
      <c r="N1339" s="16">
        <v>0</v>
      </c>
      <c r="O1339" s="16">
        <v>0</v>
      </c>
      <c r="P1339" s="16">
        <v>0</v>
      </c>
      <c r="Q1339" s="16">
        <v>0</v>
      </c>
      <c r="R1339" s="16">
        <v>0</v>
      </c>
      <c r="S1339" s="16">
        <v>0</v>
      </c>
      <c r="T1339" s="16">
        <v>0</v>
      </c>
      <c r="U1339" s="16">
        <v>0</v>
      </c>
      <c r="V1339" s="16">
        <v>0</v>
      </c>
      <c r="W1339" s="16">
        <v>0</v>
      </c>
      <c r="X1339" s="16">
        <v>0</v>
      </c>
      <c r="Y1339" s="16">
        <v>0</v>
      </c>
      <c r="Z1339" s="16">
        <v>0</v>
      </c>
      <c r="AE1339" s="103">
        <f t="shared" si="390"/>
        <v>0</v>
      </c>
      <c r="AF1339" s="103">
        <f t="shared" si="391"/>
        <v>0</v>
      </c>
      <c r="AG1339" s="103">
        <f t="shared" si="392"/>
        <v>0</v>
      </c>
      <c r="AH1339" s="103">
        <f t="shared" si="393"/>
        <v>0</v>
      </c>
      <c r="AI1339" s="103">
        <f t="shared" si="394"/>
        <v>0</v>
      </c>
      <c r="AJ1339" s="103">
        <f t="shared" si="395"/>
        <v>0</v>
      </c>
    </row>
    <row r="1340" spans="4:36">
      <c r="D1340" s="16" t="s">
        <v>863</v>
      </c>
      <c r="E1340" s="16">
        <v>0</v>
      </c>
      <c r="F1340" s="16">
        <v>0</v>
      </c>
      <c r="G1340" s="16">
        <v>0</v>
      </c>
      <c r="H1340" s="16">
        <v>0</v>
      </c>
      <c r="I1340" s="16">
        <v>0</v>
      </c>
      <c r="J1340" s="16">
        <v>0</v>
      </c>
      <c r="K1340" s="16">
        <v>0</v>
      </c>
      <c r="L1340" s="16">
        <v>0</v>
      </c>
      <c r="M1340" s="16">
        <v>0</v>
      </c>
      <c r="N1340" s="16">
        <v>0</v>
      </c>
      <c r="O1340" s="16">
        <v>0</v>
      </c>
      <c r="P1340" s="16">
        <v>0</v>
      </c>
      <c r="Q1340" s="16">
        <v>0</v>
      </c>
      <c r="R1340" s="16">
        <v>0</v>
      </c>
      <c r="S1340" s="16">
        <v>0</v>
      </c>
      <c r="T1340" s="16">
        <v>0</v>
      </c>
      <c r="U1340" s="16">
        <v>0</v>
      </c>
      <c r="V1340" s="16">
        <v>0</v>
      </c>
      <c r="W1340" s="16">
        <v>0</v>
      </c>
      <c r="X1340" s="16">
        <v>0</v>
      </c>
      <c r="Y1340" s="16">
        <v>0</v>
      </c>
      <c r="Z1340" s="16">
        <v>0</v>
      </c>
      <c r="AE1340" s="103">
        <f t="shared" si="390"/>
        <v>0</v>
      </c>
      <c r="AF1340" s="103">
        <f t="shared" si="391"/>
        <v>0</v>
      </c>
      <c r="AG1340" s="103">
        <f t="shared" si="392"/>
        <v>0</v>
      </c>
      <c r="AH1340" s="103">
        <f t="shared" si="393"/>
        <v>0</v>
      </c>
      <c r="AI1340" s="103">
        <f t="shared" si="394"/>
        <v>0</v>
      </c>
      <c r="AJ1340" s="103">
        <f t="shared" si="395"/>
        <v>0</v>
      </c>
    </row>
    <row r="1341" spans="4:36">
      <c r="D1341" s="16" t="s">
        <v>864</v>
      </c>
      <c r="E1341" s="16">
        <v>7.3292</v>
      </c>
      <c r="F1341" s="16">
        <v>7.3292</v>
      </c>
      <c r="G1341" s="16">
        <v>7.3292</v>
      </c>
      <c r="H1341" s="16">
        <v>0</v>
      </c>
      <c r="I1341" s="16">
        <v>0</v>
      </c>
      <c r="J1341" s="16">
        <v>0</v>
      </c>
      <c r="K1341" s="16">
        <v>0</v>
      </c>
      <c r="L1341" s="16">
        <v>0</v>
      </c>
      <c r="M1341" s="16">
        <v>0</v>
      </c>
      <c r="N1341" s="16">
        <v>0</v>
      </c>
      <c r="O1341" s="16">
        <v>0</v>
      </c>
      <c r="P1341" s="16">
        <v>0</v>
      </c>
      <c r="Q1341" s="16">
        <v>0</v>
      </c>
      <c r="R1341" s="16">
        <v>0</v>
      </c>
      <c r="S1341" s="16">
        <v>0</v>
      </c>
      <c r="T1341" s="16">
        <v>0</v>
      </c>
      <c r="U1341" s="16">
        <v>0</v>
      </c>
      <c r="V1341" s="16">
        <v>0</v>
      </c>
      <c r="W1341" s="16">
        <v>0</v>
      </c>
      <c r="X1341" s="16">
        <v>0</v>
      </c>
      <c r="Y1341" s="16">
        <v>0</v>
      </c>
      <c r="Z1341" s="16">
        <v>0</v>
      </c>
      <c r="AE1341" s="103">
        <f t="shared" si="390"/>
        <v>0</v>
      </c>
      <c r="AF1341" s="103">
        <f t="shared" si="391"/>
        <v>0</v>
      </c>
      <c r="AG1341" s="103">
        <f t="shared" si="392"/>
        <v>0</v>
      </c>
      <c r="AH1341" s="103">
        <f t="shared" si="393"/>
        <v>0</v>
      </c>
      <c r="AI1341" s="103">
        <f t="shared" si="394"/>
        <v>0</v>
      </c>
      <c r="AJ1341" s="103">
        <f t="shared" si="395"/>
        <v>0</v>
      </c>
    </row>
    <row r="1342" spans="3:58">
      <c r="C1342" s="16" t="s">
        <v>866</v>
      </c>
      <c r="D1342" s="16" t="s">
        <v>88</v>
      </c>
      <c r="E1342" s="16">
        <v>4670.2799</v>
      </c>
      <c r="F1342" s="16">
        <v>2844.4485</v>
      </c>
      <c r="G1342" s="16">
        <v>2844.4485</v>
      </c>
      <c r="H1342" s="16">
        <v>0</v>
      </c>
      <c r="I1342" s="16">
        <v>6.6372</v>
      </c>
      <c r="J1342" s="16">
        <v>498.878</v>
      </c>
      <c r="K1342" s="16">
        <v>271.3569</v>
      </c>
      <c r="L1342" s="16">
        <v>152.2598</v>
      </c>
      <c r="M1342" s="16">
        <v>75.2613</v>
      </c>
      <c r="N1342" s="16">
        <v>816.439</v>
      </c>
      <c r="O1342" s="16">
        <v>816.439</v>
      </c>
      <c r="P1342" s="16">
        <v>0</v>
      </c>
      <c r="Q1342" s="16">
        <v>10.258</v>
      </c>
      <c r="R1342" s="16">
        <v>365.0684</v>
      </c>
      <c r="S1342" s="16">
        <v>93.468</v>
      </c>
      <c r="T1342" s="16">
        <v>0</v>
      </c>
      <c r="U1342" s="16">
        <v>271.6004</v>
      </c>
      <c r="V1342" s="16">
        <v>128.5508</v>
      </c>
      <c r="W1342" s="16">
        <v>0</v>
      </c>
      <c r="X1342" s="16">
        <v>0</v>
      </c>
      <c r="Y1342" s="16">
        <v>128.5508</v>
      </c>
      <c r="Z1342" s="16">
        <v>0</v>
      </c>
      <c r="AE1342" s="103">
        <f t="shared" si="390"/>
        <v>6.92779167366098e-13</v>
      </c>
      <c r="AF1342" s="103">
        <f t="shared" si="391"/>
        <v>0</v>
      </c>
      <c r="AG1342" s="103">
        <f t="shared" si="392"/>
        <v>0</v>
      </c>
      <c r="AH1342" s="103">
        <f t="shared" si="393"/>
        <v>0</v>
      </c>
      <c r="AI1342" s="103">
        <f t="shared" si="394"/>
        <v>0</v>
      </c>
      <c r="AJ1342" s="103">
        <f t="shared" si="395"/>
        <v>0</v>
      </c>
      <c r="AK1342" s="16">
        <f t="shared" ref="AK1342:BF1342" si="399">E1342-SUM(E1343:E1347)</f>
        <v>0</v>
      </c>
      <c r="AL1342" s="16">
        <f t="shared" si="399"/>
        <v>0</v>
      </c>
      <c r="AM1342" s="16">
        <f t="shared" si="399"/>
        <v>0</v>
      </c>
      <c r="AN1342" s="16">
        <f t="shared" si="399"/>
        <v>0</v>
      </c>
      <c r="AO1342" s="16">
        <f t="shared" si="399"/>
        <v>0</v>
      </c>
      <c r="AP1342" s="16">
        <f t="shared" si="399"/>
        <v>0</v>
      </c>
      <c r="AQ1342" s="16">
        <f t="shared" si="399"/>
        <v>0</v>
      </c>
      <c r="AR1342" s="16">
        <f t="shared" si="399"/>
        <v>0</v>
      </c>
      <c r="AS1342" s="16">
        <f t="shared" si="399"/>
        <v>0</v>
      </c>
      <c r="AT1342" s="16">
        <f t="shared" si="399"/>
        <v>0</v>
      </c>
      <c r="AU1342" s="16">
        <f t="shared" si="399"/>
        <v>0</v>
      </c>
      <c r="AV1342" s="16">
        <f t="shared" si="399"/>
        <v>0</v>
      </c>
      <c r="AW1342" s="16">
        <f t="shared" si="399"/>
        <v>0</v>
      </c>
      <c r="AX1342" s="16">
        <f t="shared" si="399"/>
        <v>0</v>
      </c>
      <c r="AY1342" s="16">
        <f t="shared" si="399"/>
        <v>0</v>
      </c>
      <c r="AZ1342" s="16">
        <f t="shared" si="399"/>
        <v>0</v>
      </c>
      <c r="BA1342" s="16">
        <f t="shared" si="399"/>
        <v>0</v>
      </c>
      <c r="BB1342" s="16">
        <f t="shared" si="399"/>
        <v>0</v>
      </c>
      <c r="BC1342" s="16">
        <f t="shared" si="399"/>
        <v>0</v>
      </c>
      <c r="BD1342" s="16">
        <f t="shared" si="399"/>
        <v>0</v>
      </c>
      <c r="BE1342" s="16">
        <f t="shared" si="399"/>
        <v>0</v>
      </c>
      <c r="BF1342" s="16">
        <f t="shared" si="399"/>
        <v>0</v>
      </c>
    </row>
    <row r="1343" spans="4:36">
      <c r="D1343" s="16" t="s">
        <v>860</v>
      </c>
      <c r="E1343" s="16">
        <v>0</v>
      </c>
      <c r="F1343" s="16">
        <v>0</v>
      </c>
      <c r="G1343" s="16">
        <v>0</v>
      </c>
      <c r="H1343" s="16">
        <v>0</v>
      </c>
      <c r="I1343" s="16">
        <v>0</v>
      </c>
      <c r="J1343" s="16">
        <v>0</v>
      </c>
      <c r="K1343" s="16">
        <v>0</v>
      </c>
      <c r="L1343" s="16">
        <v>0</v>
      </c>
      <c r="M1343" s="16">
        <v>0</v>
      </c>
      <c r="N1343" s="16">
        <v>0</v>
      </c>
      <c r="O1343" s="16">
        <v>0</v>
      </c>
      <c r="P1343" s="16">
        <v>0</v>
      </c>
      <c r="Q1343" s="16">
        <v>0</v>
      </c>
      <c r="R1343" s="16">
        <v>0</v>
      </c>
      <c r="S1343" s="16">
        <v>0</v>
      </c>
      <c r="T1343" s="16">
        <v>0</v>
      </c>
      <c r="U1343" s="16">
        <v>0</v>
      </c>
      <c r="V1343" s="16">
        <v>0</v>
      </c>
      <c r="W1343" s="16">
        <v>0</v>
      </c>
      <c r="X1343" s="16">
        <v>0</v>
      </c>
      <c r="Y1343" s="16">
        <v>0</v>
      </c>
      <c r="Z1343" s="16">
        <v>0</v>
      </c>
      <c r="AE1343" s="103">
        <f t="shared" si="390"/>
        <v>0</v>
      </c>
      <c r="AF1343" s="103">
        <f t="shared" si="391"/>
        <v>0</v>
      </c>
      <c r="AG1343" s="103">
        <f t="shared" si="392"/>
        <v>0</v>
      </c>
      <c r="AH1343" s="103">
        <f t="shared" si="393"/>
        <v>0</v>
      </c>
      <c r="AI1343" s="103">
        <f t="shared" si="394"/>
        <v>0</v>
      </c>
      <c r="AJ1343" s="103">
        <f t="shared" si="395"/>
        <v>0</v>
      </c>
    </row>
    <row r="1344" spans="4:36">
      <c r="D1344" s="16" t="s">
        <v>861</v>
      </c>
      <c r="E1344" s="16">
        <v>0.9321</v>
      </c>
      <c r="F1344" s="16">
        <v>0.9321</v>
      </c>
      <c r="G1344" s="16">
        <v>0.9321</v>
      </c>
      <c r="H1344" s="16">
        <v>0</v>
      </c>
      <c r="I1344" s="16">
        <v>0</v>
      </c>
      <c r="J1344" s="16">
        <v>0</v>
      </c>
      <c r="K1344" s="16">
        <v>0</v>
      </c>
      <c r="L1344" s="16">
        <v>0</v>
      </c>
      <c r="M1344" s="16">
        <v>0</v>
      </c>
      <c r="N1344" s="16">
        <v>0</v>
      </c>
      <c r="O1344" s="16">
        <v>0</v>
      </c>
      <c r="P1344" s="16">
        <v>0</v>
      </c>
      <c r="Q1344" s="16">
        <v>0</v>
      </c>
      <c r="R1344" s="16">
        <v>0</v>
      </c>
      <c r="S1344" s="16">
        <v>0</v>
      </c>
      <c r="T1344" s="16">
        <v>0</v>
      </c>
      <c r="U1344" s="16">
        <v>0</v>
      </c>
      <c r="V1344" s="16">
        <v>0</v>
      </c>
      <c r="W1344" s="16">
        <v>0</v>
      </c>
      <c r="X1344" s="16">
        <v>0</v>
      </c>
      <c r="Y1344" s="16">
        <v>0</v>
      </c>
      <c r="Z1344" s="16">
        <v>0</v>
      </c>
      <c r="AE1344" s="103">
        <f t="shared" si="390"/>
        <v>0</v>
      </c>
      <c r="AF1344" s="103">
        <f t="shared" si="391"/>
        <v>0</v>
      </c>
      <c r="AG1344" s="103">
        <f t="shared" si="392"/>
        <v>0</v>
      </c>
      <c r="AH1344" s="103">
        <f t="shared" si="393"/>
        <v>0</v>
      </c>
      <c r="AI1344" s="103">
        <f t="shared" si="394"/>
        <v>0</v>
      </c>
      <c r="AJ1344" s="103">
        <f t="shared" si="395"/>
        <v>0</v>
      </c>
    </row>
    <row r="1345" spans="4:36">
      <c r="D1345" s="16" t="s">
        <v>862</v>
      </c>
      <c r="E1345" s="16">
        <v>755.9325</v>
      </c>
      <c r="F1345" s="16">
        <v>527.5946</v>
      </c>
      <c r="G1345" s="16">
        <v>527.5946</v>
      </c>
      <c r="H1345" s="16">
        <v>0</v>
      </c>
      <c r="I1345" s="16">
        <v>0</v>
      </c>
      <c r="J1345" s="16">
        <v>77.2196</v>
      </c>
      <c r="K1345" s="16">
        <v>0</v>
      </c>
      <c r="L1345" s="16">
        <v>29.3988</v>
      </c>
      <c r="M1345" s="16">
        <v>47.8208</v>
      </c>
      <c r="N1345" s="16">
        <v>0.7962</v>
      </c>
      <c r="O1345" s="16">
        <v>0.7962</v>
      </c>
      <c r="P1345" s="16">
        <v>0</v>
      </c>
      <c r="Q1345" s="16">
        <v>0</v>
      </c>
      <c r="R1345" s="16">
        <v>51.2653</v>
      </c>
      <c r="S1345" s="16">
        <v>0</v>
      </c>
      <c r="T1345" s="16">
        <v>0</v>
      </c>
      <c r="U1345" s="16">
        <v>51.2653</v>
      </c>
      <c r="V1345" s="16">
        <v>99.0568</v>
      </c>
      <c r="W1345" s="16">
        <v>0</v>
      </c>
      <c r="X1345" s="16">
        <v>0</v>
      </c>
      <c r="Y1345" s="16">
        <v>99.0568</v>
      </c>
      <c r="Z1345" s="16">
        <v>0</v>
      </c>
      <c r="AE1345" s="103">
        <f t="shared" si="390"/>
        <v>0</v>
      </c>
      <c r="AF1345" s="103">
        <f t="shared" si="391"/>
        <v>0</v>
      </c>
      <c r="AG1345" s="103">
        <f t="shared" si="392"/>
        <v>0</v>
      </c>
      <c r="AH1345" s="103">
        <f t="shared" si="393"/>
        <v>0</v>
      </c>
      <c r="AI1345" s="103">
        <f t="shared" si="394"/>
        <v>0</v>
      </c>
      <c r="AJ1345" s="103">
        <f t="shared" si="395"/>
        <v>0</v>
      </c>
    </row>
    <row r="1346" spans="4:36">
      <c r="D1346" s="16" t="s">
        <v>863</v>
      </c>
      <c r="E1346" s="16">
        <v>0</v>
      </c>
      <c r="F1346" s="16">
        <v>0</v>
      </c>
      <c r="G1346" s="16">
        <v>0</v>
      </c>
      <c r="H1346" s="16">
        <v>0</v>
      </c>
      <c r="I1346" s="16">
        <v>0</v>
      </c>
      <c r="J1346" s="16">
        <v>0</v>
      </c>
      <c r="K1346" s="16">
        <v>0</v>
      </c>
      <c r="L1346" s="16">
        <v>0</v>
      </c>
      <c r="M1346" s="16">
        <v>0</v>
      </c>
      <c r="N1346" s="16">
        <v>0</v>
      </c>
      <c r="O1346" s="16">
        <v>0</v>
      </c>
      <c r="P1346" s="16">
        <v>0</v>
      </c>
      <c r="Q1346" s="16">
        <v>0</v>
      </c>
      <c r="R1346" s="16">
        <v>0</v>
      </c>
      <c r="S1346" s="16">
        <v>0</v>
      </c>
      <c r="T1346" s="16">
        <v>0</v>
      </c>
      <c r="U1346" s="16">
        <v>0</v>
      </c>
      <c r="V1346" s="16">
        <v>0</v>
      </c>
      <c r="W1346" s="16">
        <v>0</v>
      </c>
      <c r="X1346" s="16">
        <v>0</v>
      </c>
      <c r="Y1346" s="16">
        <v>0</v>
      </c>
      <c r="Z1346" s="16">
        <v>0</v>
      </c>
      <c r="AE1346" s="103">
        <f t="shared" si="390"/>
        <v>0</v>
      </c>
      <c r="AF1346" s="103">
        <f t="shared" si="391"/>
        <v>0</v>
      </c>
      <c r="AG1346" s="103">
        <f t="shared" si="392"/>
        <v>0</v>
      </c>
      <c r="AH1346" s="103">
        <f t="shared" si="393"/>
        <v>0</v>
      </c>
      <c r="AI1346" s="103">
        <f t="shared" si="394"/>
        <v>0</v>
      </c>
      <c r="AJ1346" s="103">
        <f t="shared" si="395"/>
        <v>0</v>
      </c>
    </row>
    <row r="1347" spans="4:36">
      <c r="D1347" s="16" t="s">
        <v>864</v>
      </c>
      <c r="E1347" s="16">
        <v>3913.4153</v>
      </c>
      <c r="F1347" s="16">
        <v>2315.9218</v>
      </c>
      <c r="G1347" s="16">
        <v>2315.9218</v>
      </c>
      <c r="H1347" s="16">
        <v>0</v>
      </c>
      <c r="I1347" s="16">
        <v>6.6372</v>
      </c>
      <c r="J1347" s="16">
        <v>421.6584</v>
      </c>
      <c r="K1347" s="16">
        <v>271.3569</v>
      </c>
      <c r="L1347" s="16">
        <v>122.861</v>
      </c>
      <c r="M1347" s="16">
        <v>27.4405</v>
      </c>
      <c r="N1347" s="16">
        <v>815.6428</v>
      </c>
      <c r="O1347" s="16">
        <v>815.6428</v>
      </c>
      <c r="P1347" s="16">
        <v>0</v>
      </c>
      <c r="Q1347" s="16">
        <v>10.258</v>
      </c>
      <c r="R1347" s="16">
        <v>313.8031</v>
      </c>
      <c r="S1347" s="16">
        <v>93.468</v>
      </c>
      <c r="T1347" s="16">
        <v>0</v>
      </c>
      <c r="U1347" s="16">
        <v>220.3351</v>
      </c>
      <c r="V1347" s="16">
        <v>29.494</v>
      </c>
      <c r="W1347" s="16">
        <v>0</v>
      </c>
      <c r="X1347" s="16">
        <v>0</v>
      </c>
      <c r="Y1347" s="16">
        <v>29.494</v>
      </c>
      <c r="Z1347" s="16">
        <v>0</v>
      </c>
      <c r="AE1347" s="103">
        <f t="shared" si="390"/>
        <v>1.81188397618826e-13</v>
      </c>
      <c r="AF1347" s="103">
        <f t="shared" si="391"/>
        <v>0</v>
      </c>
      <c r="AG1347" s="103">
        <f t="shared" si="392"/>
        <v>-2.8421709430404e-14</v>
      </c>
      <c r="AH1347" s="103">
        <f t="shared" si="393"/>
        <v>0</v>
      </c>
      <c r="AI1347" s="103">
        <f t="shared" si="394"/>
        <v>0</v>
      </c>
      <c r="AJ1347" s="103">
        <f t="shared" si="395"/>
        <v>0</v>
      </c>
    </row>
    <row r="1348" spans="3:58">
      <c r="C1348" s="16" t="s">
        <v>867</v>
      </c>
      <c r="D1348" s="16" t="s">
        <v>88</v>
      </c>
      <c r="E1348" s="16">
        <v>0</v>
      </c>
      <c r="F1348" s="16">
        <v>0</v>
      </c>
      <c r="G1348" s="16">
        <v>0</v>
      </c>
      <c r="H1348" s="16">
        <v>0</v>
      </c>
      <c r="I1348" s="16">
        <v>0</v>
      </c>
      <c r="J1348" s="16">
        <v>0</v>
      </c>
      <c r="K1348" s="16">
        <v>0</v>
      </c>
      <c r="L1348" s="16">
        <v>0</v>
      </c>
      <c r="M1348" s="16">
        <v>0</v>
      </c>
      <c r="N1348" s="16">
        <v>0</v>
      </c>
      <c r="O1348" s="16">
        <v>0</v>
      </c>
      <c r="P1348" s="16">
        <v>0</v>
      </c>
      <c r="Q1348" s="16">
        <v>0</v>
      </c>
      <c r="R1348" s="16">
        <v>0</v>
      </c>
      <c r="S1348" s="16">
        <v>0</v>
      </c>
      <c r="T1348" s="16">
        <v>0</v>
      </c>
      <c r="U1348" s="16">
        <v>0</v>
      </c>
      <c r="V1348" s="16">
        <v>0</v>
      </c>
      <c r="W1348" s="16">
        <v>0</v>
      </c>
      <c r="X1348" s="16">
        <v>0</v>
      </c>
      <c r="Y1348" s="16">
        <v>0</v>
      </c>
      <c r="Z1348" s="16">
        <v>0</v>
      </c>
      <c r="AE1348" s="103">
        <f t="shared" si="390"/>
        <v>0</v>
      </c>
      <c r="AF1348" s="103">
        <f t="shared" si="391"/>
        <v>0</v>
      </c>
      <c r="AG1348" s="103">
        <f t="shared" si="392"/>
        <v>0</v>
      </c>
      <c r="AH1348" s="103">
        <f t="shared" si="393"/>
        <v>0</v>
      </c>
      <c r="AI1348" s="103">
        <f t="shared" si="394"/>
        <v>0</v>
      </c>
      <c r="AJ1348" s="103">
        <f t="shared" si="395"/>
        <v>0</v>
      </c>
      <c r="AK1348" s="16">
        <f t="shared" ref="AK1348:BF1348" si="400">E1348-SUM(E1349:E1353)</f>
        <v>0</v>
      </c>
      <c r="AL1348" s="16">
        <f t="shared" si="400"/>
        <v>0</v>
      </c>
      <c r="AM1348" s="16">
        <f t="shared" si="400"/>
        <v>0</v>
      </c>
      <c r="AN1348" s="16">
        <f t="shared" si="400"/>
        <v>0</v>
      </c>
      <c r="AO1348" s="16">
        <f t="shared" si="400"/>
        <v>0</v>
      </c>
      <c r="AP1348" s="16">
        <f t="shared" si="400"/>
        <v>0</v>
      </c>
      <c r="AQ1348" s="16">
        <f t="shared" si="400"/>
        <v>0</v>
      </c>
      <c r="AR1348" s="16">
        <f t="shared" si="400"/>
        <v>0</v>
      </c>
      <c r="AS1348" s="16">
        <f t="shared" si="400"/>
        <v>0</v>
      </c>
      <c r="AT1348" s="16">
        <f t="shared" si="400"/>
        <v>0</v>
      </c>
      <c r="AU1348" s="16">
        <f t="shared" si="400"/>
        <v>0</v>
      </c>
      <c r="AV1348" s="16">
        <f t="shared" si="400"/>
        <v>0</v>
      </c>
      <c r="AW1348" s="16">
        <f t="shared" si="400"/>
        <v>0</v>
      </c>
      <c r="AX1348" s="16">
        <f t="shared" si="400"/>
        <v>0</v>
      </c>
      <c r="AY1348" s="16">
        <f t="shared" si="400"/>
        <v>0</v>
      </c>
      <c r="AZ1348" s="16">
        <f t="shared" si="400"/>
        <v>0</v>
      </c>
      <c r="BA1348" s="16">
        <f t="shared" si="400"/>
        <v>0</v>
      </c>
      <c r="BB1348" s="16">
        <f t="shared" si="400"/>
        <v>0</v>
      </c>
      <c r="BC1348" s="16">
        <f t="shared" si="400"/>
        <v>0</v>
      </c>
      <c r="BD1348" s="16">
        <f t="shared" si="400"/>
        <v>0</v>
      </c>
      <c r="BE1348" s="16">
        <f t="shared" si="400"/>
        <v>0</v>
      </c>
      <c r="BF1348" s="16">
        <f t="shared" si="400"/>
        <v>0</v>
      </c>
    </row>
    <row r="1349" spans="4:36">
      <c r="D1349" s="16" t="s">
        <v>860</v>
      </c>
      <c r="E1349" s="16">
        <v>0</v>
      </c>
      <c r="F1349" s="16">
        <v>0</v>
      </c>
      <c r="G1349" s="16">
        <v>0</v>
      </c>
      <c r="H1349" s="16">
        <v>0</v>
      </c>
      <c r="I1349" s="16">
        <v>0</v>
      </c>
      <c r="J1349" s="16">
        <v>0</v>
      </c>
      <c r="K1349" s="16">
        <v>0</v>
      </c>
      <c r="L1349" s="16">
        <v>0</v>
      </c>
      <c r="M1349" s="16">
        <v>0</v>
      </c>
      <c r="N1349" s="16">
        <v>0</v>
      </c>
      <c r="O1349" s="16">
        <v>0</v>
      </c>
      <c r="P1349" s="16">
        <v>0</v>
      </c>
      <c r="Q1349" s="16">
        <v>0</v>
      </c>
      <c r="R1349" s="16">
        <v>0</v>
      </c>
      <c r="S1349" s="16">
        <v>0</v>
      </c>
      <c r="T1349" s="16">
        <v>0</v>
      </c>
      <c r="U1349" s="16">
        <v>0</v>
      </c>
      <c r="V1349" s="16">
        <v>0</v>
      </c>
      <c r="W1349" s="16">
        <v>0</v>
      </c>
      <c r="X1349" s="16">
        <v>0</v>
      </c>
      <c r="Y1349" s="16">
        <v>0</v>
      </c>
      <c r="Z1349" s="16">
        <v>0</v>
      </c>
      <c r="AE1349" s="103">
        <f t="shared" si="390"/>
        <v>0</v>
      </c>
      <c r="AF1349" s="103">
        <f t="shared" si="391"/>
        <v>0</v>
      </c>
      <c r="AG1349" s="103">
        <f t="shared" si="392"/>
        <v>0</v>
      </c>
      <c r="AH1349" s="103">
        <f t="shared" si="393"/>
        <v>0</v>
      </c>
      <c r="AI1349" s="103">
        <f t="shared" si="394"/>
        <v>0</v>
      </c>
      <c r="AJ1349" s="103">
        <f t="shared" si="395"/>
        <v>0</v>
      </c>
    </row>
    <row r="1350" spans="4:36">
      <c r="D1350" s="16" t="s">
        <v>861</v>
      </c>
      <c r="E1350" s="16">
        <v>0</v>
      </c>
      <c r="F1350" s="16">
        <v>0</v>
      </c>
      <c r="G1350" s="16">
        <v>0</v>
      </c>
      <c r="H1350" s="16">
        <v>0</v>
      </c>
      <c r="I1350" s="16">
        <v>0</v>
      </c>
      <c r="J1350" s="16">
        <v>0</v>
      </c>
      <c r="K1350" s="16">
        <v>0</v>
      </c>
      <c r="L1350" s="16">
        <v>0</v>
      </c>
      <c r="M1350" s="16">
        <v>0</v>
      </c>
      <c r="N1350" s="16">
        <v>0</v>
      </c>
      <c r="O1350" s="16">
        <v>0</v>
      </c>
      <c r="P1350" s="16">
        <v>0</v>
      </c>
      <c r="Q1350" s="16">
        <v>0</v>
      </c>
      <c r="R1350" s="16">
        <v>0</v>
      </c>
      <c r="S1350" s="16">
        <v>0</v>
      </c>
      <c r="T1350" s="16">
        <v>0</v>
      </c>
      <c r="U1350" s="16">
        <v>0</v>
      </c>
      <c r="V1350" s="16">
        <v>0</v>
      </c>
      <c r="W1350" s="16">
        <v>0</v>
      </c>
      <c r="X1350" s="16">
        <v>0</v>
      </c>
      <c r="Y1350" s="16">
        <v>0</v>
      </c>
      <c r="Z1350" s="16">
        <v>0</v>
      </c>
      <c r="AE1350" s="103">
        <f t="shared" si="390"/>
        <v>0</v>
      </c>
      <c r="AF1350" s="103">
        <f t="shared" si="391"/>
        <v>0</v>
      </c>
      <c r="AG1350" s="103">
        <f t="shared" si="392"/>
        <v>0</v>
      </c>
      <c r="AH1350" s="103">
        <f t="shared" si="393"/>
        <v>0</v>
      </c>
      <c r="AI1350" s="103">
        <f t="shared" si="394"/>
        <v>0</v>
      </c>
      <c r="AJ1350" s="103">
        <f t="shared" si="395"/>
        <v>0</v>
      </c>
    </row>
    <row r="1351" spans="4:36">
      <c r="D1351" s="16" t="s">
        <v>862</v>
      </c>
      <c r="E1351" s="16">
        <v>0</v>
      </c>
      <c r="F1351" s="16">
        <v>0</v>
      </c>
      <c r="G1351" s="16">
        <v>0</v>
      </c>
      <c r="H1351" s="16">
        <v>0</v>
      </c>
      <c r="I1351" s="16">
        <v>0</v>
      </c>
      <c r="J1351" s="16">
        <v>0</v>
      </c>
      <c r="K1351" s="16">
        <v>0</v>
      </c>
      <c r="L1351" s="16">
        <v>0</v>
      </c>
      <c r="M1351" s="16">
        <v>0</v>
      </c>
      <c r="N1351" s="16">
        <v>0</v>
      </c>
      <c r="O1351" s="16">
        <v>0</v>
      </c>
      <c r="P1351" s="16">
        <v>0</v>
      </c>
      <c r="Q1351" s="16">
        <v>0</v>
      </c>
      <c r="R1351" s="16">
        <v>0</v>
      </c>
      <c r="S1351" s="16">
        <v>0</v>
      </c>
      <c r="T1351" s="16">
        <v>0</v>
      </c>
      <c r="U1351" s="16">
        <v>0</v>
      </c>
      <c r="V1351" s="16">
        <v>0</v>
      </c>
      <c r="W1351" s="16">
        <v>0</v>
      </c>
      <c r="X1351" s="16">
        <v>0</v>
      </c>
      <c r="Y1351" s="16">
        <v>0</v>
      </c>
      <c r="Z1351" s="16">
        <v>0</v>
      </c>
      <c r="AE1351" s="103">
        <f t="shared" si="390"/>
        <v>0</v>
      </c>
      <c r="AF1351" s="103">
        <f t="shared" si="391"/>
        <v>0</v>
      </c>
      <c r="AG1351" s="103">
        <f t="shared" si="392"/>
        <v>0</v>
      </c>
      <c r="AH1351" s="103">
        <f t="shared" si="393"/>
        <v>0</v>
      </c>
      <c r="AI1351" s="103">
        <f t="shared" si="394"/>
        <v>0</v>
      </c>
      <c r="AJ1351" s="103">
        <f t="shared" si="395"/>
        <v>0</v>
      </c>
    </row>
    <row r="1352" spans="4:36">
      <c r="D1352" s="16" t="s">
        <v>863</v>
      </c>
      <c r="E1352" s="16">
        <v>0</v>
      </c>
      <c r="F1352" s="16">
        <v>0</v>
      </c>
      <c r="G1352" s="16">
        <v>0</v>
      </c>
      <c r="H1352" s="16">
        <v>0</v>
      </c>
      <c r="I1352" s="16">
        <v>0</v>
      </c>
      <c r="J1352" s="16">
        <v>0</v>
      </c>
      <c r="K1352" s="16">
        <v>0</v>
      </c>
      <c r="L1352" s="16">
        <v>0</v>
      </c>
      <c r="M1352" s="16">
        <v>0</v>
      </c>
      <c r="N1352" s="16">
        <v>0</v>
      </c>
      <c r="O1352" s="16">
        <v>0</v>
      </c>
      <c r="P1352" s="16">
        <v>0</v>
      </c>
      <c r="Q1352" s="16">
        <v>0</v>
      </c>
      <c r="R1352" s="16">
        <v>0</v>
      </c>
      <c r="S1352" s="16">
        <v>0</v>
      </c>
      <c r="T1352" s="16">
        <v>0</v>
      </c>
      <c r="U1352" s="16">
        <v>0</v>
      </c>
      <c r="V1352" s="16">
        <v>0</v>
      </c>
      <c r="W1352" s="16">
        <v>0</v>
      </c>
      <c r="X1352" s="16">
        <v>0</v>
      </c>
      <c r="Y1352" s="16">
        <v>0</v>
      </c>
      <c r="Z1352" s="16">
        <v>0</v>
      </c>
      <c r="AE1352" s="103">
        <f t="shared" si="390"/>
        <v>0</v>
      </c>
      <c r="AF1352" s="103">
        <f t="shared" si="391"/>
        <v>0</v>
      </c>
      <c r="AG1352" s="103">
        <f t="shared" si="392"/>
        <v>0</v>
      </c>
      <c r="AH1352" s="103">
        <f t="shared" si="393"/>
        <v>0</v>
      </c>
      <c r="AI1352" s="103">
        <f t="shared" si="394"/>
        <v>0</v>
      </c>
      <c r="AJ1352" s="103">
        <f t="shared" si="395"/>
        <v>0</v>
      </c>
    </row>
    <row r="1353" spans="4:36">
      <c r="D1353" s="16" t="s">
        <v>864</v>
      </c>
      <c r="E1353" s="16">
        <v>0</v>
      </c>
      <c r="F1353" s="16">
        <v>0</v>
      </c>
      <c r="G1353" s="16">
        <v>0</v>
      </c>
      <c r="H1353" s="16">
        <v>0</v>
      </c>
      <c r="I1353" s="16">
        <v>0</v>
      </c>
      <c r="J1353" s="16">
        <v>0</v>
      </c>
      <c r="K1353" s="16">
        <v>0</v>
      </c>
      <c r="L1353" s="16">
        <v>0</v>
      </c>
      <c r="M1353" s="16">
        <v>0</v>
      </c>
      <c r="N1353" s="16">
        <v>0</v>
      </c>
      <c r="O1353" s="16">
        <v>0</v>
      </c>
      <c r="P1353" s="16">
        <v>0</v>
      </c>
      <c r="Q1353" s="16">
        <v>0</v>
      </c>
      <c r="R1353" s="16">
        <v>0</v>
      </c>
      <c r="S1353" s="16">
        <v>0</v>
      </c>
      <c r="T1353" s="16">
        <v>0</v>
      </c>
      <c r="U1353" s="16">
        <v>0</v>
      </c>
      <c r="V1353" s="16">
        <v>0</v>
      </c>
      <c r="W1353" s="16">
        <v>0</v>
      </c>
      <c r="X1353" s="16">
        <v>0</v>
      </c>
      <c r="Y1353" s="16">
        <v>0</v>
      </c>
      <c r="Z1353" s="16">
        <v>0</v>
      </c>
      <c r="AE1353" s="103">
        <f t="shared" si="390"/>
        <v>0</v>
      </c>
      <c r="AF1353" s="103">
        <f t="shared" si="391"/>
        <v>0</v>
      </c>
      <c r="AG1353" s="103">
        <f t="shared" si="392"/>
        <v>0</v>
      </c>
      <c r="AH1353" s="103">
        <f t="shared" si="393"/>
        <v>0</v>
      </c>
      <c r="AI1353" s="103">
        <f t="shared" si="394"/>
        <v>0</v>
      </c>
      <c r="AJ1353" s="103">
        <f t="shared" si="395"/>
        <v>0</v>
      </c>
    </row>
    <row r="1354" spans="3:58">
      <c r="C1354" s="16" t="s">
        <v>368</v>
      </c>
      <c r="D1354" s="16" t="s">
        <v>88</v>
      </c>
      <c r="E1354" s="16">
        <v>0</v>
      </c>
      <c r="F1354" s="16">
        <v>0</v>
      </c>
      <c r="G1354" s="16">
        <v>0</v>
      </c>
      <c r="H1354" s="16">
        <v>0</v>
      </c>
      <c r="I1354" s="16">
        <v>0</v>
      </c>
      <c r="J1354" s="16">
        <v>0</v>
      </c>
      <c r="K1354" s="16">
        <v>0</v>
      </c>
      <c r="L1354" s="16">
        <v>0</v>
      </c>
      <c r="M1354" s="16">
        <v>0</v>
      </c>
      <c r="N1354" s="16">
        <v>0</v>
      </c>
      <c r="O1354" s="16">
        <v>0</v>
      </c>
      <c r="P1354" s="16">
        <v>0</v>
      </c>
      <c r="Q1354" s="16">
        <v>0</v>
      </c>
      <c r="R1354" s="16">
        <v>0</v>
      </c>
      <c r="S1354" s="16">
        <v>0</v>
      </c>
      <c r="T1354" s="16">
        <v>0</v>
      </c>
      <c r="U1354" s="16">
        <v>0</v>
      </c>
      <c r="V1354" s="16">
        <v>0</v>
      </c>
      <c r="W1354" s="16">
        <v>0</v>
      </c>
      <c r="X1354" s="16">
        <v>0</v>
      </c>
      <c r="Y1354" s="16">
        <v>0</v>
      </c>
      <c r="Z1354" s="16">
        <v>0</v>
      </c>
      <c r="AE1354" s="103">
        <f t="shared" si="390"/>
        <v>0</v>
      </c>
      <c r="AF1354" s="103">
        <f t="shared" si="391"/>
        <v>0</v>
      </c>
      <c r="AG1354" s="103">
        <f t="shared" si="392"/>
        <v>0</v>
      </c>
      <c r="AH1354" s="103">
        <f t="shared" si="393"/>
        <v>0</v>
      </c>
      <c r="AI1354" s="103">
        <f t="shared" si="394"/>
        <v>0</v>
      </c>
      <c r="AJ1354" s="103">
        <f t="shared" si="395"/>
        <v>0</v>
      </c>
      <c r="AK1354" s="16">
        <f t="shared" ref="AK1354:BF1354" si="401">E1354-SUM(E1355:E1359)</f>
        <v>0</v>
      </c>
      <c r="AL1354" s="16">
        <f t="shared" si="401"/>
        <v>0</v>
      </c>
      <c r="AM1354" s="16">
        <f t="shared" si="401"/>
        <v>0</v>
      </c>
      <c r="AN1354" s="16">
        <f t="shared" si="401"/>
        <v>0</v>
      </c>
      <c r="AO1354" s="16">
        <f t="shared" si="401"/>
        <v>0</v>
      </c>
      <c r="AP1354" s="16">
        <f t="shared" si="401"/>
        <v>0</v>
      </c>
      <c r="AQ1354" s="16">
        <f t="shared" si="401"/>
        <v>0</v>
      </c>
      <c r="AR1354" s="16">
        <f t="shared" si="401"/>
        <v>0</v>
      </c>
      <c r="AS1354" s="16">
        <f t="shared" si="401"/>
        <v>0</v>
      </c>
      <c r="AT1354" s="16">
        <f t="shared" si="401"/>
        <v>0</v>
      </c>
      <c r="AU1354" s="16">
        <f t="shared" si="401"/>
        <v>0</v>
      </c>
      <c r="AV1354" s="16">
        <f t="shared" si="401"/>
        <v>0</v>
      </c>
      <c r="AW1354" s="16">
        <f t="shared" si="401"/>
        <v>0</v>
      </c>
      <c r="AX1354" s="16">
        <f t="shared" si="401"/>
        <v>0</v>
      </c>
      <c r="AY1354" s="16">
        <f t="shared" si="401"/>
        <v>0</v>
      </c>
      <c r="AZ1354" s="16">
        <f t="shared" si="401"/>
        <v>0</v>
      </c>
      <c r="BA1354" s="16">
        <f t="shared" si="401"/>
        <v>0</v>
      </c>
      <c r="BB1354" s="16">
        <f t="shared" si="401"/>
        <v>0</v>
      </c>
      <c r="BC1354" s="16">
        <f t="shared" si="401"/>
        <v>0</v>
      </c>
      <c r="BD1354" s="16">
        <f t="shared" si="401"/>
        <v>0</v>
      </c>
      <c r="BE1354" s="16">
        <f t="shared" si="401"/>
        <v>0</v>
      </c>
      <c r="BF1354" s="16">
        <f t="shared" si="401"/>
        <v>0</v>
      </c>
    </row>
    <row r="1355" spans="4:36">
      <c r="D1355" s="16" t="s">
        <v>860</v>
      </c>
      <c r="E1355" s="16">
        <v>0</v>
      </c>
      <c r="F1355" s="16">
        <v>0</v>
      </c>
      <c r="G1355" s="16">
        <v>0</v>
      </c>
      <c r="H1355" s="16">
        <v>0</v>
      </c>
      <c r="I1355" s="16">
        <v>0</v>
      </c>
      <c r="J1355" s="16">
        <v>0</v>
      </c>
      <c r="K1355" s="16">
        <v>0</v>
      </c>
      <c r="L1355" s="16">
        <v>0</v>
      </c>
      <c r="M1355" s="16">
        <v>0</v>
      </c>
      <c r="N1355" s="16">
        <v>0</v>
      </c>
      <c r="O1355" s="16">
        <v>0</v>
      </c>
      <c r="P1355" s="16">
        <v>0</v>
      </c>
      <c r="Q1355" s="16">
        <v>0</v>
      </c>
      <c r="R1355" s="16">
        <v>0</v>
      </c>
      <c r="S1355" s="16">
        <v>0</v>
      </c>
      <c r="T1355" s="16">
        <v>0</v>
      </c>
      <c r="U1355" s="16">
        <v>0</v>
      </c>
      <c r="V1355" s="16">
        <v>0</v>
      </c>
      <c r="W1355" s="16">
        <v>0</v>
      </c>
      <c r="X1355" s="16">
        <v>0</v>
      </c>
      <c r="Y1355" s="16">
        <v>0</v>
      </c>
      <c r="Z1355" s="16">
        <v>0</v>
      </c>
      <c r="AE1355" s="103">
        <f t="shared" si="390"/>
        <v>0</v>
      </c>
      <c r="AF1355" s="103">
        <f t="shared" si="391"/>
        <v>0</v>
      </c>
      <c r="AG1355" s="103">
        <f t="shared" si="392"/>
        <v>0</v>
      </c>
      <c r="AH1355" s="103">
        <f t="shared" si="393"/>
        <v>0</v>
      </c>
      <c r="AI1355" s="103">
        <f t="shared" si="394"/>
        <v>0</v>
      </c>
      <c r="AJ1355" s="103">
        <f t="shared" si="395"/>
        <v>0</v>
      </c>
    </row>
    <row r="1356" spans="4:36">
      <c r="D1356" s="16" t="s">
        <v>861</v>
      </c>
      <c r="E1356" s="16">
        <v>0</v>
      </c>
      <c r="F1356" s="16">
        <v>0</v>
      </c>
      <c r="G1356" s="16">
        <v>0</v>
      </c>
      <c r="H1356" s="16">
        <v>0</v>
      </c>
      <c r="I1356" s="16">
        <v>0</v>
      </c>
      <c r="J1356" s="16">
        <v>0</v>
      </c>
      <c r="K1356" s="16">
        <v>0</v>
      </c>
      <c r="L1356" s="16">
        <v>0</v>
      </c>
      <c r="M1356" s="16">
        <v>0</v>
      </c>
      <c r="N1356" s="16">
        <v>0</v>
      </c>
      <c r="O1356" s="16">
        <v>0</v>
      </c>
      <c r="P1356" s="16">
        <v>0</v>
      </c>
      <c r="Q1356" s="16">
        <v>0</v>
      </c>
      <c r="R1356" s="16">
        <v>0</v>
      </c>
      <c r="S1356" s="16">
        <v>0</v>
      </c>
      <c r="T1356" s="16">
        <v>0</v>
      </c>
      <c r="U1356" s="16">
        <v>0</v>
      </c>
      <c r="V1356" s="16">
        <v>0</v>
      </c>
      <c r="W1356" s="16">
        <v>0</v>
      </c>
      <c r="X1356" s="16">
        <v>0</v>
      </c>
      <c r="Y1356" s="16">
        <v>0</v>
      </c>
      <c r="Z1356" s="16">
        <v>0</v>
      </c>
      <c r="AE1356" s="103">
        <f t="shared" si="390"/>
        <v>0</v>
      </c>
      <c r="AF1356" s="103">
        <f t="shared" si="391"/>
        <v>0</v>
      </c>
      <c r="AG1356" s="103">
        <f t="shared" si="392"/>
        <v>0</v>
      </c>
      <c r="AH1356" s="103">
        <f t="shared" si="393"/>
        <v>0</v>
      </c>
      <c r="AI1356" s="103">
        <f t="shared" si="394"/>
        <v>0</v>
      </c>
      <c r="AJ1356" s="103">
        <f t="shared" si="395"/>
        <v>0</v>
      </c>
    </row>
    <row r="1357" spans="4:36">
      <c r="D1357" s="16" t="s">
        <v>862</v>
      </c>
      <c r="E1357" s="16">
        <v>0</v>
      </c>
      <c r="F1357" s="16">
        <v>0</v>
      </c>
      <c r="G1357" s="16">
        <v>0</v>
      </c>
      <c r="H1357" s="16">
        <v>0</v>
      </c>
      <c r="I1357" s="16">
        <v>0</v>
      </c>
      <c r="J1357" s="16">
        <v>0</v>
      </c>
      <c r="K1357" s="16">
        <v>0</v>
      </c>
      <c r="L1357" s="16">
        <v>0</v>
      </c>
      <c r="M1357" s="16">
        <v>0</v>
      </c>
      <c r="N1357" s="16">
        <v>0</v>
      </c>
      <c r="O1357" s="16">
        <v>0</v>
      </c>
      <c r="P1357" s="16">
        <v>0</v>
      </c>
      <c r="Q1357" s="16">
        <v>0</v>
      </c>
      <c r="R1357" s="16">
        <v>0</v>
      </c>
      <c r="S1357" s="16">
        <v>0</v>
      </c>
      <c r="T1357" s="16">
        <v>0</v>
      </c>
      <c r="U1357" s="16">
        <v>0</v>
      </c>
      <c r="V1357" s="16">
        <v>0</v>
      </c>
      <c r="W1357" s="16">
        <v>0</v>
      </c>
      <c r="X1357" s="16">
        <v>0</v>
      </c>
      <c r="Y1357" s="16">
        <v>0</v>
      </c>
      <c r="Z1357" s="16">
        <v>0</v>
      </c>
      <c r="AE1357" s="103">
        <f t="shared" si="390"/>
        <v>0</v>
      </c>
      <c r="AF1357" s="103">
        <f t="shared" si="391"/>
        <v>0</v>
      </c>
      <c r="AG1357" s="103">
        <f t="shared" si="392"/>
        <v>0</v>
      </c>
      <c r="AH1357" s="103">
        <f t="shared" si="393"/>
        <v>0</v>
      </c>
      <c r="AI1357" s="103">
        <f t="shared" si="394"/>
        <v>0</v>
      </c>
      <c r="AJ1357" s="103">
        <f t="shared" si="395"/>
        <v>0</v>
      </c>
    </row>
    <row r="1358" spans="4:36">
      <c r="D1358" s="16" t="s">
        <v>863</v>
      </c>
      <c r="E1358" s="16">
        <v>0</v>
      </c>
      <c r="F1358" s="16">
        <v>0</v>
      </c>
      <c r="G1358" s="16">
        <v>0</v>
      </c>
      <c r="H1358" s="16">
        <v>0</v>
      </c>
      <c r="I1358" s="16">
        <v>0</v>
      </c>
      <c r="J1358" s="16">
        <v>0</v>
      </c>
      <c r="K1358" s="16">
        <v>0</v>
      </c>
      <c r="L1358" s="16">
        <v>0</v>
      </c>
      <c r="M1358" s="16">
        <v>0</v>
      </c>
      <c r="N1358" s="16">
        <v>0</v>
      </c>
      <c r="O1358" s="16">
        <v>0</v>
      </c>
      <c r="P1358" s="16">
        <v>0</v>
      </c>
      <c r="Q1358" s="16">
        <v>0</v>
      </c>
      <c r="R1358" s="16">
        <v>0</v>
      </c>
      <c r="S1358" s="16">
        <v>0</v>
      </c>
      <c r="T1358" s="16">
        <v>0</v>
      </c>
      <c r="U1358" s="16">
        <v>0</v>
      </c>
      <c r="V1358" s="16">
        <v>0</v>
      </c>
      <c r="W1358" s="16">
        <v>0</v>
      </c>
      <c r="X1358" s="16">
        <v>0</v>
      </c>
      <c r="Y1358" s="16">
        <v>0</v>
      </c>
      <c r="Z1358" s="16">
        <v>0</v>
      </c>
      <c r="AE1358" s="103">
        <f t="shared" si="390"/>
        <v>0</v>
      </c>
      <c r="AF1358" s="103">
        <f t="shared" si="391"/>
        <v>0</v>
      </c>
      <c r="AG1358" s="103">
        <f t="shared" si="392"/>
        <v>0</v>
      </c>
      <c r="AH1358" s="103">
        <f t="shared" si="393"/>
        <v>0</v>
      </c>
      <c r="AI1358" s="103">
        <f t="shared" si="394"/>
        <v>0</v>
      </c>
      <c r="AJ1358" s="103">
        <f t="shared" si="395"/>
        <v>0</v>
      </c>
    </row>
    <row r="1359" spans="4:36">
      <c r="D1359" s="16" t="s">
        <v>864</v>
      </c>
      <c r="E1359" s="16">
        <v>0</v>
      </c>
      <c r="F1359" s="16">
        <v>0</v>
      </c>
      <c r="G1359" s="16">
        <v>0</v>
      </c>
      <c r="H1359" s="16">
        <v>0</v>
      </c>
      <c r="I1359" s="16">
        <v>0</v>
      </c>
      <c r="J1359" s="16">
        <v>0</v>
      </c>
      <c r="K1359" s="16">
        <v>0</v>
      </c>
      <c r="L1359" s="16">
        <v>0</v>
      </c>
      <c r="M1359" s="16">
        <v>0</v>
      </c>
      <c r="N1359" s="16">
        <v>0</v>
      </c>
      <c r="O1359" s="16">
        <v>0</v>
      </c>
      <c r="P1359" s="16">
        <v>0</v>
      </c>
      <c r="Q1359" s="16">
        <v>0</v>
      </c>
      <c r="R1359" s="16">
        <v>0</v>
      </c>
      <c r="S1359" s="16">
        <v>0</v>
      </c>
      <c r="T1359" s="16">
        <v>0</v>
      </c>
      <c r="U1359" s="16">
        <v>0</v>
      </c>
      <c r="V1359" s="16">
        <v>0</v>
      </c>
      <c r="W1359" s="16">
        <v>0</v>
      </c>
      <c r="X1359" s="16">
        <v>0</v>
      </c>
      <c r="Y1359" s="16">
        <v>0</v>
      </c>
      <c r="Z1359" s="16">
        <v>0</v>
      </c>
      <c r="AE1359" s="103">
        <f t="shared" si="390"/>
        <v>0</v>
      </c>
      <c r="AF1359" s="103">
        <f t="shared" si="391"/>
        <v>0</v>
      </c>
      <c r="AG1359" s="103">
        <f t="shared" si="392"/>
        <v>0</v>
      </c>
      <c r="AH1359" s="103">
        <f t="shared" si="393"/>
        <v>0</v>
      </c>
      <c r="AI1359" s="103">
        <f t="shared" si="394"/>
        <v>0</v>
      </c>
      <c r="AJ1359" s="103">
        <f t="shared" si="395"/>
        <v>0</v>
      </c>
    </row>
    <row r="1360" spans="1:80">
      <c r="A1360" s="16" t="s">
        <v>905</v>
      </c>
      <c r="B1360" s="16">
        <v>14172.3603</v>
      </c>
      <c r="C1360" s="16" t="s">
        <v>88</v>
      </c>
      <c r="D1360" s="16" t="s">
        <v>88</v>
      </c>
      <c r="E1360" s="16">
        <v>3555.2339</v>
      </c>
      <c r="F1360" s="16">
        <v>2728.1737</v>
      </c>
      <c r="G1360" s="16">
        <v>2728.1737</v>
      </c>
      <c r="H1360" s="16">
        <v>0</v>
      </c>
      <c r="I1360" s="16">
        <v>0</v>
      </c>
      <c r="J1360" s="16">
        <v>102.3264</v>
      </c>
      <c r="K1360" s="16">
        <v>92.2804</v>
      </c>
      <c r="L1360" s="16">
        <v>2.16499999999999</v>
      </c>
      <c r="M1360" s="16">
        <v>7.881</v>
      </c>
      <c r="N1360" s="16">
        <v>515.3789</v>
      </c>
      <c r="O1360" s="16">
        <v>515.3789</v>
      </c>
      <c r="P1360" s="16">
        <v>0</v>
      </c>
      <c r="Q1360" s="16">
        <v>12.1989</v>
      </c>
      <c r="R1360" s="16">
        <v>68.7338</v>
      </c>
      <c r="S1360" s="16">
        <v>56.8031</v>
      </c>
      <c r="T1360" s="16">
        <v>0</v>
      </c>
      <c r="U1360" s="16">
        <v>11.9307</v>
      </c>
      <c r="V1360" s="16">
        <v>128.4222</v>
      </c>
      <c r="W1360" s="16">
        <v>61.0295</v>
      </c>
      <c r="X1360" s="16">
        <v>0.4946</v>
      </c>
      <c r="Y1360" s="16">
        <v>66.8981</v>
      </c>
      <c r="Z1360" s="16">
        <v>0</v>
      </c>
      <c r="AB1360" s="101">
        <f>(F1360+K1360+L1360)/B1360</f>
        <v>0.199163656599952</v>
      </c>
      <c r="AE1360" s="103">
        <f t="shared" si="390"/>
        <v>2.64677169070637e-13</v>
      </c>
      <c r="AF1360" s="103">
        <f t="shared" si="391"/>
        <v>0</v>
      </c>
      <c r="AG1360" s="103">
        <f t="shared" si="392"/>
        <v>1.59872115546023e-14</v>
      </c>
      <c r="AH1360" s="103">
        <f t="shared" si="393"/>
        <v>0</v>
      </c>
      <c r="AI1360" s="103">
        <f t="shared" si="394"/>
        <v>0</v>
      </c>
      <c r="AJ1360" s="103">
        <f t="shared" si="395"/>
        <v>0</v>
      </c>
      <c r="AK1360" s="16">
        <f t="shared" ref="AK1360:BF1360" si="402">E1360-SUM(E1361:E1365)</f>
        <v>0</v>
      </c>
      <c r="AL1360" s="16">
        <f t="shared" si="402"/>
        <v>0</v>
      </c>
      <c r="AM1360" s="16">
        <f t="shared" si="402"/>
        <v>0</v>
      </c>
      <c r="AN1360" s="16">
        <f t="shared" si="402"/>
        <v>0</v>
      </c>
      <c r="AO1360" s="16">
        <f t="shared" si="402"/>
        <v>0</v>
      </c>
      <c r="AP1360" s="16">
        <f t="shared" si="402"/>
        <v>0</v>
      </c>
      <c r="AQ1360" s="16">
        <f t="shared" si="402"/>
        <v>0</v>
      </c>
      <c r="AR1360" s="16">
        <f t="shared" si="402"/>
        <v>-1.02140518265514e-14</v>
      </c>
      <c r="AS1360" s="16">
        <f t="shared" si="402"/>
        <v>0</v>
      </c>
      <c r="AT1360" s="16">
        <f t="shared" si="402"/>
        <v>0</v>
      </c>
      <c r="AU1360" s="16">
        <f t="shared" si="402"/>
        <v>0</v>
      </c>
      <c r="AV1360" s="16">
        <f t="shared" si="402"/>
        <v>0</v>
      </c>
      <c r="AW1360" s="16">
        <f t="shared" si="402"/>
        <v>0</v>
      </c>
      <c r="AX1360" s="16">
        <f t="shared" si="402"/>
        <v>0</v>
      </c>
      <c r="AY1360" s="16">
        <f t="shared" si="402"/>
        <v>0</v>
      </c>
      <c r="AZ1360" s="16">
        <f t="shared" si="402"/>
        <v>0</v>
      </c>
      <c r="BA1360" s="16">
        <f t="shared" si="402"/>
        <v>0</v>
      </c>
      <c r="BB1360" s="16">
        <f t="shared" si="402"/>
        <v>0</v>
      </c>
      <c r="BC1360" s="16">
        <f t="shared" si="402"/>
        <v>0</v>
      </c>
      <c r="BD1360" s="16">
        <f t="shared" si="402"/>
        <v>0</v>
      </c>
      <c r="BE1360" s="16">
        <f t="shared" si="402"/>
        <v>0</v>
      </c>
      <c r="BF1360" s="16">
        <f t="shared" si="402"/>
        <v>0</v>
      </c>
      <c r="BG1360" s="104">
        <f t="shared" ref="BG1360:CB1360" si="403">E1360-E1366-E1372-E1378-E1384</f>
        <v>0</v>
      </c>
      <c r="BH1360" s="104">
        <f t="shared" si="403"/>
        <v>0</v>
      </c>
      <c r="BI1360" s="104">
        <f t="shared" si="403"/>
        <v>0</v>
      </c>
      <c r="BJ1360" s="104">
        <f t="shared" si="403"/>
        <v>0</v>
      </c>
      <c r="BK1360" s="104">
        <f t="shared" si="403"/>
        <v>0</v>
      </c>
      <c r="BL1360" s="104">
        <f t="shared" si="403"/>
        <v>0</v>
      </c>
      <c r="BM1360" s="104">
        <f t="shared" si="403"/>
        <v>0</v>
      </c>
      <c r="BN1360" s="104">
        <f t="shared" si="403"/>
        <v>-1.02140518265514e-14</v>
      </c>
      <c r="BO1360" s="104">
        <f t="shared" si="403"/>
        <v>0</v>
      </c>
      <c r="BP1360" s="104">
        <f t="shared" si="403"/>
        <v>0</v>
      </c>
      <c r="BQ1360" s="104">
        <f t="shared" si="403"/>
        <v>0</v>
      </c>
      <c r="BR1360" s="104">
        <f t="shared" si="403"/>
        <v>0</v>
      </c>
      <c r="BS1360" s="104">
        <f t="shared" si="403"/>
        <v>0</v>
      </c>
      <c r="BT1360" s="104">
        <f t="shared" si="403"/>
        <v>0</v>
      </c>
      <c r="BU1360" s="104">
        <f t="shared" si="403"/>
        <v>0</v>
      </c>
      <c r="BV1360" s="104">
        <f t="shared" si="403"/>
        <v>0</v>
      </c>
      <c r="BW1360" s="104">
        <f t="shared" si="403"/>
        <v>0</v>
      </c>
      <c r="BX1360" s="104">
        <f t="shared" si="403"/>
        <v>0</v>
      </c>
      <c r="BY1360" s="104">
        <f t="shared" si="403"/>
        <v>0</v>
      </c>
      <c r="BZ1360" s="104">
        <f t="shared" si="403"/>
        <v>0</v>
      </c>
      <c r="CA1360" s="104">
        <f t="shared" si="403"/>
        <v>0</v>
      </c>
      <c r="CB1360" s="104">
        <f t="shared" si="403"/>
        <v>0</v>
      </c>
    </row>
    <row r="1361" spans="4:36">
      <c r="D1361" s="16" t="s">
        <v>860</v>
      </c>
      <c r="E1361" s="16">
        <v>0</v>
      </c>
      <c r="F1361" s="16">
        <v>0</v>
      </c>
      <c r="G1361" s="16">
        <v>0</v>
      </c>
      <c r="H1361" s="16">
        <v>0</v>
      </c>
      <c r="I1361" s="16">
        <v>0</v>
      </c>
      <c r="J1361" s="16">
        <v>0</v>
      </c>
      <c r="K1361" s="16">
        <v>0</v>
      </c>
      <c r="L1361" s="16">
        <v>0</v>
      </c>
      <c r="M1361" s="16">
        <v>0</v>
      </c>
      <c r="N1361" s="16">
        <v>0</v>
      </c>
      <c r="O1361" s="16">
        <v>0</v>
      </c>
      <c r="P1361" s="16">
        <v>0</v>
      </c>
      <c r="Q1361" s="16">
        <v>0</v>
      </c>
      <c r="R1361" s="16">
        <v>0</v>
      </c>
      <c r="S1361" s="16">
        <v>0</v>
      </c>
      <c r="T1361" s="16">
        <v>0</v>
      </c>
      <c r="U1361" s="16">
        <v>0</v>
      </c>
      <c r="V1361" s="16">
        <v>0</v>
      </c>
      <c r="W1361" s="16">
        <v>0</v>
      </c>
      <c r="X1361" s="16">
        <v>0</v>
      </c>
      <c r="Y1361" s="16">
        <v>0</v>
      </c>
      <c r="Z1361" s="16">
        <v>0</v>
      </c>
      <c r="AE1361" s="103">
        <f t="shared" si="390"/>
        <v>0</v>
      </c>
      <c r="AF1361" s="103">
        <f t="shared" si="391"/>
        <v>0</v>
      </c>
      <c r="AG1361" s="103">
        <f t="shared" si="392"/>
        <v>0</v>
      </c>
      <c r="AH1361" s="103">
        <f t="shared" si="393"/>
        <v>0</v>
      </c>
      <c r="AI1361" s="103">
        <f t="shared" si="394"/>
        <v>0</v>
      </c>
      <c r="AJ1361" s="103">
        <f t="shared" si="395"/>
        <v>0</v>
      </c>
    </row>
    <row r="1362" spans="4:36">
      <c r="D1362" s="16" t="s">
        <v>861</v>
      </c>
      <c r="E1362" s="16">
        <v>637.0285</v>
      </c>
      <c r="F1362" s="16">
        <v>600.765</v>
      </c>
      <c r="G1362" s="16">
        <v>600.765</v>
      </c>
      <c r="H1362" s="16">
        <v>0</v>
      </c>
      <c r="I1362" s="16">
        <v>0</v>
      </c>
      <c r="J1362" s="16">
        <v>2.165</v>
      </c>
      <c r="K1362" s="16">
        <v>0</v>
      </c>
      <c r="L1362" s="16">
        <v>2.165</v>
      </c>
      <c r="M1362" s="16">
        <v>0</v>
      </c>
      <c r="N1362" s="16">
        <v>0</v>
      </c>
      <c r="O1362" s="16">
        <v>0</v>
      </c>
      <c r="P1362" s="16">
        <v>0</v>
      </c>
      <c r="Q1362" s="16">
        <v>0</v>
      </c>
      <c r="R1362" s="16">
        <v>12.5105</v>
      </c>
      <c r="S1362" s="16">
        <v>0.758</v>
      </c>
      <c r="T1362" s="16">
        <v>0</v>
      </c>
      <c r="U1362" s="16">
        <v>11.7525</v>
      </c>
      <c r="V1362" s="16">
        <v>21.588</v>
      </c>
      <c r="W1362" s="16">
        <v>21.588</v>
      </c>
      <c r="X1362" s="16">
        <v>0</v>
      </c>
      <c r="Y1362" s="16">
        <v>0</v>
      </c>
      <c r="Z1362" s="16">
        <v>0</v>
      </c>
      <c r="AE1362" s="103">
        <f t="shared" si="390"/>
        <v>2.1316282072803e-14</v>
      </c>
      <c r="AF1362" s="103">
        <f t="shared" si="391"/>
        <v>0</v>
      </c>
      <c r="AG1362" s="103">
        <f t="shared" si="392"/>
        <v>0</v>
      </c>
      <c r="AH1362" s="103">
        <f t="shared" si="393"/>
        <v>0</v>
      </c>
      <c r="AI1362" s="103">
        <f t="shared" si="394"/>
        <v>0</v>
      </c>
      <c r="AJ1362" s="103">
        <f t="shared" si="395"/>
        <v>0</v>
      </c>
    </row>
    <row r="1363" spans="4:36">
      <c r="D1363" s="16" t="s">
        <v>862</v>
      </c>
      <c r="E1363" s="16">
        <v>48.71</v>
      </c>
      <c r="F1363" s="16">
        <v>44.8387</v>
      </c>
      <c r="G1363" s="16">
        <v>44.8387</v>
      </c>
      <c r="H1363" s="16">
        <v>0</v>
      </c>
      <c r="I1363" s="16">
        <v>0</v>
      </c>
      <c r="J1363" s="16">
        <v>0</v>
      </c>
      <c r="K1363" s="16">
        <v>0</v>
      </c>
      <c r="L1363" s="16">
        <v>0</v>
      </c>
      <c r="M1363" s="16">
        <v>0</v>
      </c>
      <c r="N1363" s="16">
        <v>0</v>
      </c>
      <c r="O1363" s="16">
        <v>0</v>
      </c>
      <c r="P1363" s="16">
        <v>0</v>
      </c>
      <c r="Q1363" s="16">
        <v>0</v>
      </c>
      <c r="R1363" s="16">
        <v>0</v>
      </c>
      <c r="S1363" s="16">
        <v>0</v>
      </c>
      <c r="T1363" s="16">
        <v>0</v>
      </c>
      <c r="U1363" s="16">
        <v>0</v>
      </c>
      <c r="V1363" s="16">
        <v>3.8713</v>
      </c>
      <c r="W1363" s="16">
        <v>3.8713</v>
      </c>
      <c r="X1363" s="16">
        <v>0</v>
      </c>
      <c r="Y1363" s="16">
        <v>0</v>
      </c>
      <c r="Z1363" s="16">
        <v>0</v>
      </c>
      <c r="AE1363" s="103">
        <f t="shared" si="390"/>
        <v>-2.22044604925031e-15</v>
      </c>
      <c r="AF1363" s="103">
        <f t="shared" si="391"/>
        <v>0</v>
      </c>
      <c r="AG1363" s="103">
        <f t="shared" si="392"/>
        <v>0</v>
      </c>
      <c r="AH1363" s="103">
        <f t="shared" si="393"/>
        <v>0</v>
      </c>
      <c r="AI1363" s="103">
        <f t="shared" si="394"/>
        <v>0</v>
      </c>
      <c r="AJ1363" s="103">
        <f t="shared" si="395"/>
        <v>0</v>
      </c>
    </row>
    <row r="1364" spans="4:36">
      <c r="D1364" s="16" t="s">
        <v>863</v>
      </c>
      <c r="E1364" s="16">
        <v>0</v>
      </c>
      <c r="F1364" s="16">
        <v>0</v>
      </c>
      <c r="G1364" s="16">
        <v>0</v>
      </c>
      <c r="H1364" s="16">
        <v>0</v>
      </c>
      <c r="I1364" s="16">
        <v>0</v>
      </c>
      <c r="J1364" s="16">
        <v>0</v>
      </c>
      <c r="K1364" s="16">
        <v>0</v>
      </c>
      <c r="L1364" s="16">
        <v>0</v>
      </c>
      <c r="M1364" s="16">
        <v>0</v>
      </c>
      <c r="N1364" s="16">
        <v>0</v>
      </c>
      <c r="O1364" s="16">
        <v>0</v>
      </c>
      <c r="P1364" s="16">
        <v>0</v>
      </c>
      <c r="Q1364" s="16">
        <v>0</v>
      </c>
      <c r="R1364" s="16">
        <v>0</v>
      </c>
      <c r="S1364" s="16">
        <v>0</v>
      </c>
      <c r="T1364" s="16">
        <v>0</v>
      </c>
      <c r="U1364" s="16">
        <v>0</v>
      </c>
      <c r="V1364" s="16">
        <v>0</v>
      </c>
      <c r="W1364" s="16">
        <v>0</v>
      </c>
      <c r="X1364" s="16">
        <v>0</v>
      </c>
      <c r="Y1364" s="16">
        <v>0</v>
      </c>
      <c r="Z1364" s="16">
        <v>0</v>
      </c>
      <c r="AE1364" s="103">
        <f t="shared" si="390"/>
        <v>0</v>
      </c>
      <c r="AF1364" s="103">
        <f t="shared" si="391"/>
        <v>0</v>
      </c>
      <c r="AG1364" s="103">
        <f t="shared" si="392"/>
        <v>0</v>
      </c>
      <c r="AH1364" s="103">
        <f t="shared" si="393"/>
        <v>0</v>
      </c>
      <c r="AI1364" s="103">
        <f t="shared" si="394"/>
        <v>0</v>
      </c>
      <c r="AJ1364" s="103">
        <f t="shared" si="395"/>
        <v>0</v>
      </c>
    </row>
    <row r="1365" spans="4:36">
      <c r="D1365" s="16" t="s">
        <v>864</v>
      </c>
      <c r="E1365" s="16">
        <v>2869.4954</v>
      </c>
      <c r="F1365" s="16">
        <v>2082.57</v>
      </c>
      <c r="G1365" s="16">
        <v>2082.57</v>
      </c>
      <c r="H1365" s="16">
        <v>0</v>
      </c>
      <c r="I1365" s="16">
        <v>0</v>
      </c>
      <c r="J1365" s="16">
        <v>100.1614</v>
      </c>
      <c r="K1365" s="16">
        <v>92.2804</v>
      </c>
      <c r="L1365" s="16">
        <v>0</v>
      </c>
      <c r="M1365" s="16">
        <v>7.881</v>
      </c>
      <c r="N1365" s="16">
        <v>515.3789</v>
      </c>
      <c r="O1365" s="16">
        <v>515.3789</v>
      </c>
      <c r="P1365" s="16">
        <v>0</v>
      </c>
      <c r="Q1365" s="16">
        <v>12.1989</v>
      </c>
      <c r="R1365" s="16">
        <v>56.2233</v>
      </c>
      <c r="S1365" s="16">
        <v>56.0451</v>
      </c>
      <c r="T1365" s="16">
        <v>0</v>
      </c>
      <c r="U1365" s="16">
        <v>0.1782</v>
      </c>
      <c r="V1365" s="16">
        <v>102.9629</v>
      </c>
      <c r="W1365" s="16">
        <v>35.5702</v>
      </c>
      <c r="X1365" s="16">
        <v>0.4946</v>
      </c>
      <c r="Y1365" s="16">
        <v>66.8981</v>
      </c>
      <c r="Z1365" s="16">
        <v>0</v>
      </c>
      <c r="AE1365" s="103">
        <f t="shared" si="390"/>
        <v>-3.74811293113453e-13</v>
      </c>
      <c r="AF1365" s="103">
        <f t="shared" si="391"/>
        <v>0</v>
      </c>
      <c r="AG1365" s="103">
        <f t="shared" si="392"/>
        <v>0</v>
      </c>
      <c r="AH1365" s="103">
        <f t="shared" si="393"/>
        <v>0</v>
      </c>
      <c r="AI1365" s="103">
        <f t="shared" si="394"/>
        <v>3.91353616180368e-15</v>
      </c>
      <c r="AJ1365" s="103">
        <f t="shared" si="395"/>
        <v>0</v>
      </c>
    </row>
    <row r="1366" spans="3:58">
      <c r="C1366" s="16" t="s">
        <v>865</v>
      </c>
      <c r="D1366" s="16" t="s">
        <v>88</v>
      </c>
      <c r="E1366" s="16">
        <v>932.7624</v>
      </c>
      <c r="F1366" s="16">
        <v>847.4785</v>
      </c>
      <c r="G1366" s="16">
        <v>847.4785</v>
      </c>
      <c r="H1366" s="16">
        <v>0</v>
      </c>
      <c r="I1366" s="16">
        <v>0</v>
      </c>
      <c r="J1366" s="16">
        <v>11.7686</v>
      </c>
      <c r="K1366" s="16">
        <v>9.6036</v>
      </c>
      <c r="L1366" s="16">
        <v>2.165</v>
      </c>
      <c r="M1366" s="16">
        <v>0</v>
      </c>
      <c r="N1366" s="16">
        <v>5.7848</v>
      </c>
      <c r="O1366" s="16">
        <v>5.7848</v>
      </c>
      <c r="P1366" s="16">
        <v>0</v>
      </c>
      <c r="Q1366" s="16">
        <v>5.6378</v>
      </c>
      <c r="R1366" s="16">
        <v>32.4648</v>
      </c>
      <c r="S1366" s="16">
        <v>20.5341</v>
      </c>
      <c r="T1366" s="16">
        <v>0</v>
      </c>
      <c r="U1366" s="16">
        <v>11.9307</v>
      </c>
      <c r="V1366" s="16">
        <v>29.6279</v>
      </c>
      <c r="W1366" s="16">
        <v>21.588</v>
      </c>
      <c r="X1366" s="16">
        <v>0</v>
      </c>
      <c r="Y1366" s="16">
        <v>8.0399</v>
      </c>
      <c r="Z1366" s="16">
        <v>0</v>
      </c>
      <c r="AE1366" s="103">
        <f t="shared" si="390"/>
        <v>-9.05941988094128e-14</v>
      </c>
      <c r="AF1366" s="103">
        <f t="shared" si="391"/>
        <v>0</v>
      </c>
      <c r="AG1366" s="103">
        <f t="shared" si="392"/>
        <v>0</v>
      </c>
      <c r="AH1366" s="103">
        <f t="shared" si="393"/>
        <v>0</v>
      </c>
      <c r="AI1366" s="103">
        <f t="shared" si="394"/>
        <v>0</v>
      </c>
      <c r="AJ1366" s="103">
        <f t="shared" si="395"/>
        <v>0</v>
      </c>
      <c r="AK1366" s="16">
        <f t="shared" ref="AK1366:BF1366" si="404">E1366-SUM(E1367:E1371)</f>
        <v>0</v>
      </c>
      <c r="AL1366" s="16">
        <f t="shared" si="404"/>
        <v>0</v>
      </c>
      <c r="AM1366" s="16">
        <f t="shared" si="404"/>
        <v>0</v>
      </c>
      <c r="AN1366" s="16">
        <f t="shared" si="404"/>
        <v>0</v>
      </c>
      <c r="AO1366" s="16">
        <f t="shared" si="404"/>
        <v>0</v>
      </c>
      <c r="AP1366" s="16">
        <f t="shared" si="404"/>
        <v>0</v>
      </c>
      <c r="AQ1366" s="16">
        <f t="shared" si="404"/>
        <v>0</v>
      </c>
      <c r="AR1366" s="16">
        <f t="shared" si="404"/>
        <v>0</v>
      </c>
      <c r="AS1366" s="16">
        <f t="shared" si="404"/>
        <v>0</v>
      </c>
      <c r="AT1366" s="16">
        <f t="shared" si="404"/>
        <v>0</v>
      </c>
      <c r="AU1366" s="16">
        <f t="shared" si="404"/>
        <v>0</v>
      </c>
      <c r="AV1366" s="16">
        <f t="shared" si="404"/>
        <v>0</v>
      </c>
      <c r="AW1366" s="16">
        <f t="shared" si="404"/>
        <v>0</v>
      </c>
      <c r="AX1366" s="16">
        <f t="shared" si="404"/>
        <v>0</v>
      </c>
      <c r="AY1366" s="16">
        <f t="shared" si="404"/>
        <v>0</v>
      </c>
      <c r="AZ1366" s="16">
        <f t="shared" si="404"/>
        <v>0</v>
      </c>
      <c r="BA1366" s="16">
        <f t="shared" si="404"/>
        <v>0</v>
      </c>
      <c r="BB1366" s="16">
        <f t="shared" si="404"/>
        <v>0</v>
      </c>
      <c r="BC1366" s="16">
        <f t="shared" si="404"/>
        <v>0</v>
      </c>
      <c r="BD1366" s="16">
        <f t="shared" si="404"/>
        <v>0</v>
      </c>
      <c r="BE1366" s="16">
        <f t="shared" si="404"/>
        <v>0</v>
      </c>
      <c r="BF1366" s="16">
        <f t="shared" si="404"/>
        <v>0</v>
      </c>
    </row>
    <row r="1367" spans="4:36">
      <c r="D1367" s="16" t="s">
        <v>860</v>
      </c>
      <c r="E1367" s="16">
        <v>0</v>
      </c>
      <c r="F1367" s="16">
        <v>0</v>
      </c>
      <c r="G1367" s="16">
        <v>0</v>
      </c>
      <c r="H1367" s="16">
        <v>0</v>
      </c>
      <c r="I1367" s="16">
        <v>0</v>
      </c>
      <c r="J1367" s="16">
        <v>0</v>
      </c>
      <c r="K1367" s="16">
        <v>0</v>
      </c>
      <c r="L1367" s="16">
        <v>0</v>
      </c>
      <c r="M1367" s="16">
        <v>0</v>
      </c>
      <c r="N1367" s="16">
        <v>0</v>
      </c>
      <c r="O1367" s="16">
        <v>0</v>
      </c>
      <c r="P1367" s="16">
        <v>0</v>
      </c>
      <c r="Q1367" s="16">
        <v>0</v>
      </c>
      <c r="R1367" s="16">
        <v>0</v>
      </c>
      <c r="S1367" s="16">
        <v>0</v>
      </c>
      <c r="T1367" s="16">
        <v>0</v>
      </c>
      <c r="U1367" s="16">
        <v>0</v>
      </c>
      <c r="V1367" s="16">
        <v>0</v>
      </c>
      <c r="W1367" s="16">
        <v>0</v>
      </c>
      <c r="X1367" s="16">
        <v>0</v>
      </c>
      <c r="Y1367" s="16">
        <v>0</v>
      </c>
      <c r="Z1367" s="16">
        <v>0</v>
      </c>
      <c r="AE1367" s="103">
        <f t="shared" si="390"/>
        <v>0</v>
      </c>
      <c r="AF1367" s="103">
        <f t="shared" si="391"/>
        <v>0</v>
      </c>
      <c r="AG1367" s="103">
        <f t="shared" si="392"/>
        <v>0</v>
      </c>
      <c r="AH1367" s="103">
        <f t="shared" si="393"/>
        <v>0</v>
      </c>
      <c r="AI1367" s="103">
        <f t="shared" si="394"/>
        <v>0</v>
      </c>
      <c r="AJ1367" s="103">
        <f t="shared" si="395"/>
        <v>0</v>
      </c>
    </row>
    <row r="1368" spans="4:36">
      <c r="D1368" s="16" t="s">
        <v>861</v>
      </c>
      <c r="E1368" s="16">
        <v>637.0285</v>
      </c>
      <c r="F1368" s="16">
        <v>600.765</v>
      </c>
      <c r="G1368" s="16">
        <v>600.765</v>
      </c>
      <c r="H1368" s="16">
        <v>0</v>
      </c>
      <c r="I1368" s="16">
        <v>0</v>
      </c>
      <c r="J1368" s="16">
        <v>2.165</v>
      </c>
      <c r="K1368" s="16">
        <v>0</v>
      </c>
      <c r="L1368" s="16">
        <v>2.165</v>
      </c>
      <c r="M1368" s="16">
        <v>0</v>
      </c>
      <c r="N1368" s="16">
        <v>0</v>
      </c>
      <c r="O1368" s="16">
        <v>0</v>
      </c>
      <c r="P1368" s="16">
        <v>0</v>
      </c>
      <c r="Q1368" s="16">
        <v>0</v>
      </c>
      <c r="R1368" s="16">
        <v>12.5105</v>
      </c>
      <c r="S1368" s="16">
        <v>0.758</v>
      </c>
      <c r="T1368" s="16">
        <v>0</v>
      </c>
      <c r="U1368" s="16">
        <v>11.7525</v>
      </c>
      <c r="V1368" s="16">
        <v>21.588</v>
      </c>
      <c r="W1368" s="16">
        <v>21.588</v>
      </c>
      <c r="X1368" s="16">
        <v>0</v>
      </c>
      <c r="Y1368" s="16">
        <v>0</v>
      </c>
      <c r="Z1368" s="16">
        <v>0</v>
      </c>
      <c r="AE1368" s="103">
        <f t="shared" si="390"/>
        <v>2.1316282072803e-14</v>
      </c>
      <c r="AF1368" s="103">
        <f t="shared" si="391"/>
        <v>0</v>
      </c>
      <c r="AG1368" s="103">
        <f t="shared" si="392"/>
        <v>0</v>
      </c>
      <c r="AH1368" s="103">
        <f t="shared" si="393"/>
        <v>0</v>
      </c>
      <c r="AI1368" s="103">
        <f t="shared" si="394"/>
        <v>0</v>
      </c>
      <c r="AJ1368" s="103">
        <f t="shared" si="395"/>
        <v>0</v>
      </c>
    </row>
    <row r="1369" spans="4:36">
      <c r="D1369" s="16" t="s">
        <v>862</v>
      </c>
      <c r="E1369" s="16">
        <v>0</v>
      </c>
      <c r="F1369" s="16">
        <v>0</v>
      </c>
      <c r="G1369" s="16">
        <v>0</v>
      </c>
      <c r="H1369" s="16">
        <v>0</v>
      </c>
      <c r="I1369" s="16">
        <v>0</v>
      </c>
      <c r="J1369" s="16">
        <v>0</v>
      </c>
      <c r="K1369" s="16">
        <v>0</v>
      </c>
      <c r="L1369" s="16">
        <v>0</v>
      </c>
      <c r="M1369" s="16">
        <v>0</v>
      </c>
      <c r="N1369" s="16">
        <v>0</v>
      </c>
      <c r="O1369" s="16">
        <v>0</v>
      </c>
      <c r="P1369" s="16">
        <v>0</v>
      </c>
      <c r="Q1369" s="16">
        <v>0</v>
      </c>
      <c r="R1369" s="16">
        <v>0</v>
      </c>
      <c r="S1369" s="16">
        <v>0</v>
      </c>
      <c r="T1369" s="16">
        <v>0</v>
      </c>
      <c r="U1369" s="16">
        <v>0</v>
      </c>
      <c r="V1369" s="16">
        <v>0</v>
      </c>
      <c r="W1369" s="16">
        <v>0</v>
      </c>
      <c r="X1369" s="16">
        <v>0</v>
      </c>
      <c r="Y1369" s="16">
        <v>0</v>
      </c>
      <c r="Z1369" s="16">
        <v>0</v>
      </c>
      <c r="AE1369" s="103">
        <f t="shared" si="390"/>
        <v>0</v>
      </c>
      <c r="AF1369" s="103">
        <f t="shared" si="391"/>
        <v>0</v>
      </c>
      <c r="AG1369" s="103">
        <f t="shared" si="392"/>
        <v>0</v>
      </c>
      <c r="AH1369" s="103">
        <f t="shared" si="393"/>
        <v>0</v>
      </c>
      <c r="AI1369" s="103">
        <f t="shared" si="394"/>
        <v>0</v>
      </c>
      <c r="AJ1369" s="103">
        <f t="shared" si="395"/>
        <v>0</v>
      </c>
    </row>
    <row r="1370" spans="4:36">
      <c r="D1370" s="16" t="s">
        <v>863</v>
      </c>
      <c r="E1370" s="16">
        <v>0</v>
      </c>
      <c r="F1370" s="16">
        <v>0</v>
      </c>
      <c r="G1370" s="16">
        <v>0</v>
      </c>
      <c r="H1370" s="16">
        <v>0</v>
      </c>
      <c r="I1370" s="16">
        <v>0</v>
      </c>
      <c r="J1370" s="16">
        <v>0</v>
      </c>
      <c r="K1370" s="16">
        <v>0</v>
      </c>
      <c r="L1370" s="16">
        <v>0</v>
      </c>
      <c r="M1370" s="16">
        <v>0</v>
      </c>
      <c r="N1370" s="16">
        <v>0</v>
      </c>
      <c r="O1370" s="16">
        <v>0</v>
      </c>
      <c r="P1370" s="16">
        <v>0</v>
      </c>
      <c r="Q1370" s="16">
        <v>0</v>
      </c>
      <c r="R1370" s="16">
        <v>0</v>
      </c>
      <c r="S1370" s="16">
        <v>0</v>
      </c>
      <c r="T1370" s="16">
        <v>0</v>
      </c>
      <c r="U1370" s="16">
        <v>0</v>
      </c>
      <c r="V1370" s="16">
        <v>0</v>
      </c>
      <c r="W1370" s="16">
        <v>0</v>
      </c>
      <c r="X1370" s="16">
        <v>0</v>
      </c>
      <c r="Y1370" s="16">
        <v>0</v>
      </c>
      <c r="Z1370" s="16">
        <v>0</v>
      </c>
      <c r="AE1370" s="103">
        <f t="shared" si="390"/>
        <v>0</v>
      </c>
      <c r="AF1370" s="103">
        <f t="shared" si="391"/>
        <v>0</v>
      </c>
      <c r="AG1370" s="103">
        <f t="shared" si="392"/>
        <v>0</v>
      </c>
      <c r="AH1370" s="103">
        <f t="shared" si="393"/>
        <v>0</v>
      </c>
      <c r="AI1370" s="103">
        <f t="shared" si="394"/>
        <v>0</v>
      </c>
      <c r="AJ1370" s="103">
        <f t="shared" si="395"/>
        <v>0</v>
      </c>
    </row>
    <row r="1371" spans="4:36">
      <c r="D1371" s="16" t="s">
        <v>864</v>
      </c>
      <c r="E1371" s="16">
        <v>295.7339</v>
      </c>
      <c r="F1371" s="16">
        <v>246.7135</v>
      </c>
      <c r="G1371" s="16">
        <v>246.7135</v>
      </c>
      <c r="H1371" s="16">
        <v>0</v>
      </c>
      <c r="I1371" s="16">
        <v>0</v>
      </c>
      <c r="J1371" s="16">
        <v>9.6036</v>
      </c>
      <c r="K1371" s="16">
        <v>9.6036</v>
      </c>
      <c r="L1371" s="16">
        <v>0</v>
      </c>
      <c r="M1371" s="16">
        <v>0</v>
      </c>
      <c r="N1371" s="16">
        <v>5.7848</v>
      </c>
      <c r="O1371" s="16">
        <v>5.7848</v>
      </c>
      <c r="P1371" s="16">
        <v>0</v>
      </c>
      <c r="Q1371" s="16">
        <v>5.6378</v>
      </c>
      <c r="R1371" s="16">
        <v>19.9543</v>
      </c>
      <c r="S1371" s="16">
        <v>19.7761</v>
      </c>
      <c r="T1371" s="16">
        <v>0</v>
      </c>
      <c r="U1371" s="16">
        <v>0.1782</v>
      </c>
      <c r="V1371" s="16">
        <v>8.0399</v>
      </c>
      <c r="W1371" s="16">
        <v>0</v>
      </c>
      <c r="X1371" s="16">
        <v>0</v>
      </c>
      <c r="Y1371" s="16">
        <v>8.0399</v>
      </c>
      <c r="Z1371" s="16">
        <v>0</v>
      </c>
      <c r="AE1371" s="103">
        <f t="shared" si="390"/>
        <v>0</v>
      </c>
      <c r="AF1371" s="103">
        <f t="shared" si="391"/>
        <v>0</v>
      </c>
      <c r="AG1371" s="103">
        <f t="shared" si="392"/>
        <v>0</v>
      </c>
      <c r="AH1371" s="103">
        <f t="shared" si="393"/>
        <v>0</v>
      </c>
      <c r="AI1371" s="103">
        <f t="shared" si="394"/>
        <v>3.60822483003176e-16</v>
      </c>
      <c r="AJ1371" s="103">
        <f t="shared" si="395"/>
        <v>0</v>
      </c>
    </row>
    <row r="1372" spans="3:58">
      <c r="C1372" s="16" t="s">
        <v>866</v>
      </c>
      <c r="D1372" s="16" t="s">
        <v>88</v>
      </c>
      <c r="E1372" s="16">
        <v>2622.4715</v>
      </c>
      <c r="F1372" s="16">
        <v>1880.6952</v>
      </c>
      <c r="G1372" s="16">
        <v>1880.6952</v>
      </c>
      <c r="H1372" s="16">
        <v>0</v>
      </c>
      <c r="I1372" s="16">
        <v>0</v>
      </c>
      <c r="J1372" s="16">
        <v>90.5578</v>
      </c>
      <c r="K1372" s="16">
        <v>82.6768</v>
      </c>
      <c r="L1372" s="16">
        <v>0</v>
      </c>
      <c r="M1372" s="16">
        <v>7.881</v>
      </c>
      <c r="N1372" s="16">
        <v>509.5941</v>
      </c>
      <c r="O1372" s="16">
        <v>509.5941</v>
      </c>
      <c r="P1372" s="16">
        <v>0</v>
      </c>
      <c r="Q1372" s="16">
        <v>6.5611</v>
      </c>
      <c r="R1372" s="16">
        <v>36.269</v>
      </c>
      <c r="S1372" s="16">
        <v>36.269</v>
      </c>
      <c r="T1372" s="16">
        <v>0</v>
      </c>
      <c r="U1372" s="16">
        <v>0</v>
      </c>
      <c r="V1372" s="16">
        <v>98.7943</v>
      </c>
      <c r="W1372" s="16">
        <v>39.4415</v>
      </c>
      <c r="X1372" s="16">
        <v>0.4946</v>
      </c>
      <c r="Y1372" s="16">
        <v>58.8582</v>
      </c>
      <c r="Z1372" s="16">
        <v>0</v>
      </c>
      <c r="AE1372" s="103">
        <f t="shared" si="390"/>
        <v>-8.88178419700125e-14</v>
      </c>
      <c r="AF1372" s="103">
        <f t="shared" si="391"/>
        <v>0</v>
      </c>
      <c r="AG1372" s="103">
        <f t="shared" si="392"/>
        <v>0</v>
      </c>
      <c r="AH1372" s="103">
        <f t="shared" si="393"/>
        <v>0</v>
      </c>
      <c r="AI1372" s="103">
        <f t="shared" si="394"/>
        <v>0</v>
      </c>
      <c r="AJ1372" s="103">
        <f t="shared" si="395"/>
        <v>0</v>
      </c>
      <c r="AK1372" s="16">
        <f t="shared" ref="AK1372:BF1372" si="405">E1372-SUM(E1373:E1377)</f>
        <v>0</v>
      </c>
      <c r="AL1372" s="16">
        <f t="shared" si="405"/>
        <v>0</v>
      </c>
      <c r="AM1372" s="16">
        <f t="shared" si="405"/>
        <v>0</v>
      </c>
      <c r="AN1372" s="16">
        <f t="shared" si="405"/>
        <v>0</v>
      </c>
      <c r="AO1372" s="16">
        <f t="shared" si="405"/>
        <v>0</v>
      </c>
      <c r="AP1372" s="16">
        <f t="shared" si="405"/>
        <v>0</v>
      </c>
      <c r="AQ1372" s="16">
        <f t="shared" si="405"/>
        <v>0</v>
      </c>
      <c r="AR1372" s="16">
        <f t="shared" si="405"/>
        <v>0</v>
      </c>
      <c r="AS1372" s="16">
        <f t="shared" si="405"/>
        <v>0</v>
      </c>
      <c r="AT1372" s="16">
        <f t="shared" si="405"/>
        <v>0</v>
      </c>
      <c r="AU1372" s="16">
        <f t="shared" si="405"/>
        <v>0</v>
      </c>
      <c r="AV1372" s="16">
        <f t="shared" si="405"/>
        <v>0</v>
      </c>
      <c r="AW1372" s="16">
        <f t="shared" si="405"/>
        <v>0</v>
      </c>
      <c r="AX1372" s="16">
        <f t="shared" si="405"/>
        <v>0</v>
      </c>
      <c r="AY1372" s="16">
        <f t="shared" si="405"/>
        <v>0</v>
      </c>
      <c r="AZ1372" s="16">
        <f t="shared" si="405"/>
        <v>0</v>
      </c>
      <c r="BA1372" s="16">
        <f t="shared" si="405"/>
        <v>0</v>
      </c>
      <c r="BB1372" s="16">
        <f t="shared" si="405"/>
        <v>0</v>
      </c>
      <c r="BC1372" s="16">
        <f t="shared" si="405"/>
        <v>0</v>
      </c>
      <c r="BD1372" s="16">
        <f t="shared" si="405"/>
        <v>0</v>
      </c>
      <c r="BE1372" s="16">
        <f t="shared" si="405"/>
        <v>0</v>
      </c>
      <c r="BF1372" s="16">
        <f t="shared" si="405"/>
        <v>0</v>
      </c>
    </row>
    <row r="1373" spans="4:36">
      <c r="D1373" s="16" t="s">
        <v>860</v>
      </c>
      <c r="E1373" s="16">
        <v>0</v>
      </c>
      <c r="F1373" s="16">
        <v>0</v>
      </c>
      <c r="G1373" s="16">
        <v>0</v>
      </c>
      <c r="H1373" s="16">
        <v>0</v>
      </c>
      <c r="I1373" s="16">
        <v>0</v>
      </c>
      <c r="J1373" s="16">
        <v>0</v>
      </c>
      <c r="K1373" s="16">
        <v>0</v>
      </c>
      <c r="L1373" s="16">
        <v>0</v>
      </c>
      <c r="M1373" s="16">
        <v>0</v>
      </c>
      <c r="N1373" s="16">
        <v>0</v>
      </c>
      <c r="O1373" s="16">
        <v>0</v>
      </c>
      <c r="P1373" s="16">
        <v>0</v>
      </c>
      <c r="Q1373" s="16">
        <v>0</v>
      </c>
      <c r="R1373" s="16">
        <v>0</v>
      </c>
      <c r="S1373" s="16">
        <v>0</v>
      </c>
      <c r="T1373" s="16">
        <v>0</v>
      </c>
      <c r="U1373" s="16">
        <v>0</v>
      </c>
      <c r="V1373" s="16">
        <v>0</v>
      </c>
      <c r="W1373" s="16">
        <v>0</v>
      </c>
      <c r="X1373" s="16">
        <v>0</v>
      </c>
      <c r="Y1373" s="16">
        <v>0</v>
      </c>
      <c r="Z1373" s="16">
        <v>0</v>
      </c>
      <c r="AE1373" s="103">
        <f t="shared" si="390"/>
        <v>0</v>
      </c>
      <c r="AF1373" s="103">
        <f t="shared" si="391"/>
        <v>0</v>
      </c>
      <c r="AG1373" s="103">
        <f t="shared" si="392"/>
        <v>0</v>
      </c>
      <c r="AH1373" s="103">
        <f t="shared" si="393"/>
        <v>0</v>
      </c>
      <c r="AI1373" s="103">
        <f t="shared" si="394"/>
        <v>0</v>
      </c>
      <c r="AJ1373" s="103">
        <f t="shared" si="395"/>
        <v>0</v>
      </c>
    </row>
    <row r="1374" spans="4:36">
      <c r="D1374" s="16" t="s">
        <v>861</v>
      </c>
      <c r="E1374" s="16">
        <v>0</v>
      </c>
      <c r="F1374" s="16">
        <v>0</v>
      </c>
      <c r="G1374" s="16">
        <v>0</v>
      </c>
      <c r="H1374" s="16">
        <v>0</v>
      </c>
      <c r="I1374" s="16">
        <v>0</v>
      </c>
      <c r="J1374" s="16">
        <v>0</v>
      </c>
      <c r="K1374" s="16">
        <v>0</v>
      </c>
      <c r="L1374" s="16">
        <v>0</v>
      </c>
      <c r="M1374" s="16">
        <v>0</v>
      </c>
      <c r="N1374" s="16">
        <v>0</v>
      </c>
      <c r="O1374" s="16">
        <v>0</v>
      </c>
      <c r="P1374" s="16">
        <v>0</v>
      </c>
      <c r="Q1374" s="16">
        <v>0</v>
      </c>
      <c r="R1374" s="16">
        <v>0</v>
      </c>
      <c r="S1374" s="16">
        <v>0</v>
      </c>
      <c r="T1374" s="16">
        <v>0</v>
      </c>
      <c r="U1374" s="16">
        <v>0</v>
      </c>
      <c r="V1374" s="16">
        <v>0</v>
      </c>
      <c r="W1374" s="16">
        <v>0</v>
      </c>
      <c r="X1374" s="16">
        <v>0</v>
      </c>
      <c r="Y1374" s="16">
        <v>0</v>
      </c>
      <c r="Z1374" s="16">
        <v>0</v>
      </c>
      <c r="AE1374" s="103">
        <f t="shared" si="390"/>
        <v>0</v>
      </c>
      <c r="AF1374" s="103">
        <f t="shared" si="391"/>
        <v>0</v>
      </c>
      <c r="AG1374" s="103">
        <f t="shared" si="392"/>
        <v>0</v>
      </c>
      <c r="AH1374" s="103">
        <f t="shared" si="393"/>
        <v>0</v>
      </c>
      <c r="AI1374" s="103">
        <f t="shared" si="394"/>
        <v>0</v>
      </c>
      <c r="AJ1374" s="103">
        <f t="shared" si="395"/>
        <v>0</v>
      </c>
    </row>
    <row r="1375" spans="4:36">
      <c r="D1375" s="16" t="s">
        <v>862</v>
      </c>
      <c r="E1375" s="16">
        <v>48.71</v>
      </c>
      <c r="F1375" s="16">
        <v>44.8387</v>
      </c>
      <c r="G1375" s="16">
        <v>44.8387</v>
      </c>
      <c r="H1375" s="16">
        <v>0</v>
      </c>
      <c r="I1375" s="16">
        <v>0</v>
      </c>
      <c r="J1375" s="16">
        <v>0</v>
      </c>
      <c r="K1375" s="16">
        <v>0</v>
      </c>
      <c r="L1375" s="16">
        <v>0</v>
      </c>
      <c r="M1375" s="16">
        <v>0</v>
      </c>
      <c r="N1375" s="16">
        <v>0</v>
      </c>
      <c r="O1375" s="16">
        <v>0</v>
      </c>
      <c r="P1375" s="16">
        <v>0</v>
      </c>
      <c r="Q1375" s="16">
        <v>0</v>
      </c>
      <c r="R1375" s="16">
        <v>0</v>
      </c>
      <c r="S1375" s="16">
        <v>0</v>
      </c>
      <c r="T1375" s="16">
        <v>0</v>
      </c>
      <c r="U1375" s="16">
        <v>0</v>
      </c>
      <c r="V1375" s="16">
        <v>3.8713</v>
      </c>
      <c r="W1375" s="16">
        <v>3.8713</v>
      </c>
      <c r="X1375" s="16">
        <v>0</v>
      </c>
      <c r="Y1375" s="16">
        <v>0</v>
      </c>
      <c r="Z1375" s="16">
        <v>0</v>
      </c>
      <c r="AE1375" s="103">
        <f t="shared" si="390"/>
        <v>-2.22044604925031e-15</v>
      </c>
      <c r="AF1375" s="103">
        <f t="shared" si="391"/>
        <v>0</v>
      </c>
      <c r="AG1375" s="103">
        <f t="shared" si="392"/>
        <v>0</v>
      </c>
      <c r="AH1375" s="103">
        <f t="shared" si="393"/>
        <v>0</v>
      </c>
      <c r="AI1375" s="103">
        <f t="shared" si="394"/>
        <v>0</v>
      </c>
      <c r="AJ1375" s="103">
        <f t="shared" si="395"/>
        <v>0</v>
      </c>
    </row>
    <row r="1376" spans="4:36">
      <c r="D1376" s="16" t="s">
        <v>863</v>
      </c>
      <c r="E1376" s="16">
        <v>0</v>
      </c>
      <c r="F1376" s="16">
        <v>0</v>
      </c>
      <c r="G1376" s="16">
        <v>0</v>
      </c>
      <c r="H1376" s="16">
        <v>0</v>
      </c>
      <c r="I1376" s="16">
        <v>0</v>
      </c>
      <c r="J1376" s="16">
        <v>0</v>
      </c>
      <c r="K1376" s="16">
        <v>0</v>
      </c>
      <c r="L1376" s="16">
        <v>0</v>
      </c>
      <c r="M1376" s="16">
        <v>0</v>
      </c>
      <c r="N1376" s="16">
        <v>0</v>
      </c>
      <c r="O1376" s="16">
        <v>0</v>
      </c>
      <c r="P1376" s="16">
        <v>0</v>
      </c>
      <c r="Q1376" s="16">
        <v>0</v>
      </c>
      <c r="R1376" s="16">
        <v>0</v>
      </c>
      <c r="S1376" s="16">
        <v>0</v>
      </c>
      <c r="T1376" s="16">
        <v>0</v>
      </c>
      <c r="U1376" s="16">
        <v>0</v>
      </c>
      <c r="V1376" s="16">
        <v>0</v>
      </c>
      <c r="W1376" s="16">
        <v>0</v>
      </c>
      <c r="X1376" s="16">
        <v>0</v>
      </c>
      <c r="Y1376" s="16">
        <v>0</v>
      </c>
      <c r="Z1376" s="16">
        <v>0</v>
      </c>
      <c r="AE1376" s="103">
        <f t="shared" si="390"/>
        <v>0</v>
      </c>
      <c r="AF1376" s="103">
        <f t="shared" si="391"/>
        <v>0</v>
      </c>
      <c r="AG1376" s="103">
        <f t="shared" si="392"/>
        <v>0</v>
      </c>
      <c r="AH1376" s="103">
        <f t="shared" si="393"/>
        <v>0</v>
      </c>
      <c r="AI1376" s="103">
        <f t="shared" si="394"/>
        <v>0</v>
      </c>
      <c r="AJ1376" s="103">
        <f t="shared" si="395"/>
        <v>0</v>
      </c>
    </row>
    <row r="1377" spans="4:36">
      <c r="D1377" s="16" t="s">
        <v>864</v>
      </c>
      <c r="E1377" s="16">
        <v>2573.7615</v>
      </c>
      <c r="F1377" s="16">
        <v>1835.8565</v>
      </c>
      <c r="G1377" s="16">
        <v>1835.8565</v>
      </c>
      <c r="H1377" s="16">
        <v>0</v>
      </c>
      <c r="I1377" s="16">
        <v>0</v>
      </c>
      <c r="J1377" s="16">
        <v>90.5578</v>
      </c>
      <c r="K1377" s="16">
        <v>82.6768</v>
      </c>
      <c r="L1377" s="16">
        <v>0</v>
      </c>
      <c r="M1377" s="16">
        <v>7.881</v>
      </c>
      <c r="N1377" s="16">
        <v>509.5941</v>
      </c>
      <c r="O1377" s="16">
        <v>509.5941</v>
      </c>
      <c r="P1377" s="16">
        <v>0</v>
      </c>
      <c r="Q1377" s="16">
        <v>6.5611</v>
      </c>
      <c r="R1377" s="16">
        <v>36.269</v>
      </c>
      <c r="S1377" s="16">
        <v>36.269</v>
      </c>
      <c r="T1377" s="16">
        <v>0</v>
      </c>
      <c r="U1377" s="16">
        <v>0</v>
      </c>
      <c r="V1377" s="16">
        <v>94.923</v>
      </c>
      <c r="W1377" s="16">
        <v>35.5702</v>
      </c>
      <c r="X1377" s="16">
        <v>0.4946</v>
      </c>
      <c r="Y1377" s="16">
        <v>58.8582</v>
      </c>
      <c r="Z1377" s="16">
        <v>0</v>
      </c>
      <c r="AE1377" s="103">
        <f t="shared" si="390"/>
        <v>-1.03028696685215e-13</v>
      </c>
      <c r="AF1377" s="103">
        <f t="shared" si="391"/>
        <v>0</v>
      </c>
      <c r="AG1377" s="103">
        <f t="shared" si="392"/>
        <v>0</v>
      </c>
      <c r="AH1377" s="103">
        <f t="shared" si="393"/>
        <v>0</v>
      </c>
      <c r="AI1377" s="103">
        <f t="shared" si="394"/>
        <v>0</v>
      </c>
      <c r="AJ1377" s="103">
        <f t="shared" si="395"/>
        <v>0</v>
      </c>
    </row>
    <row r="1378" spans="3:58">
      <c r="C1378" s="16" t="s">
        <v>867</v>
      </c>
      <c r="D1378" s="16" t="s">
        <v>88</v>
      </c>
      <c r="E1378" s="16">
        <v>0</v>
      </c>
      <c r="F1378" s="16">
        <v>0</v>
      </c>
      <c r="G1378" s="16">
        <v>0</v>
      </c>
      <c r="H1378" s="16">
        <v>0</v>
      </c>
      <c r="I1378" s="16">
        <v>0</v>
      </c>
      <c r="J1378" s="16">
        <v>0</v>
      </c>
      <c r="K1378" s="16">
        <v>0</v>
      </c>
      <c r="L1378" s="16">
        <v>0</v>
      </c>
      <c r="M1378" s="16">
        <v>0</v>
      </c>
      <c r="N1378" s="16">
        <v>0</v>
      </c>
      <c r="O1378" s="16">
        <v>0</v>
      </c>
      <c r="P1378" s="16">
        <v>0</v>
      </c>
      <c r="Q1378" s="16">
        <v>0</v>
      </c>
      <c r="R1378" s="16">
        <v>0</v>
      </c>
      <c r="S1378" s="16">
        <v>0</v>
      </c>
      <c r="T1378" s="16">
        <v>0</v>
      </c>
      <c r="U1378" s="16">
        <v>0</v>
      </c>
      <c r="V1378" s="16">
        <v>0</v>
      </c>
      <c r="W1378" s="16">
        <v>0</v>
      </c>
      <c r="X1378" s="16">
        <v>0</v>
      </c>
      <c r="Y1378" s="16">
        <v>0</v>
      </c>
      <c r="Z1378" s="16">
        <v>0</v>
      </c>
      <c r="AE1378" s="103">
        <f t="shared" si="390"/>
        <v>0</v>
      </c>
      <c r="AF1378" s="103">
        <f t="shared" si="391"/>
        <v>0</v>
      </c>
      <c r="AG1378" s="103">
        <f t="shared" si="392"/>
        <v>0</v>
      </c>
      <c r="AH1378" s="103">
        <f t="shared" si="393"/>
        <v>0</v>
      </c>
      <c r="AI1378" s="103">
        <f t="shared" si="394"/>
        <v>0</v>
      </c>
      <c r="AJ1378" s="103">
        <f t="shared" si="395"/>
        <v>0</v>
      </c>
      <c r="AK1378" s="16">
        <f t="shared" ref="AK1378:BF1378" si="406">E1378-SUM(E1379:E1383)</f>
        <v>0</v>
      </c>
      <c r="AL1378" s="16">
        <f t="shared" si="406"/>
        <v>0</v>
      </c>
      <c r="AM1378" s="16">
        <f t="shared" si="406"/>
        <v>0</v>
      </c>
      <c r="AN1378" s="16">
        <f t="shared" si="406"/>
        <v>0</v>
      </c>
      <c r="AO1378" s="16">
        <f t="shared" si="406"/>
        <v>0</v>
      </c>
      <c r="AP1378" s="16">
        <f t="shared" si="406"/>
        <v>0</v>
      </c>
      <c r="AQ1378" s="16">
        <f t="shared" si="406"/>
        <v>0</v>
      </c>
      <c r="AR1378" s="16">
        <f t="shared" si="406"/>
        <v>0</v>
      </c>
      <c r="AS1378" s="16">
        <f t="shared" si="406"/>
        <v>0</v>
      </c>
      <c r="AT1378" s="16">
        <f t="shared" si="406"/>
        <v>0</v>
      </c>
      <c r="AU1378" s="16">
        <f t="shared" si="406"/>
        <v>0</v>
      </c>
      <c r="AV1378" s="16">
        <f t="shared" si="406"/>
        <v>0</v>
      </c>
      <c r="AW1378" s="16">
        <f t="shared" si="406"/>
        <v>0</v>
      </c>
      <c r="AX1378" s="16">
        <f t="shared" si="406"/>
        <v>0</v>
      </c>
      <c r="AY1378" s="16">
        <f t="shared" si="406"/>
        <v>0</v>
      </c>
      <c r="AZ1378" s="16">
        <f t="shared" si="406"/>
        <v>0</v>
      </c>
      <c r="BA1378" s="16">
        <f t="shared" si="406"/>
        <v>0</v>
      </c>
      <c r="BB1378" s="16">
        <f t="shared" si="406"/>
        <v>0</v>
      </c>
      <c r="BC1378" s="16">
        <f t="shared" si="406"/>
        <v>0</v>
      </c>
      <c r="BD1378" s="16">
        <f t="shared" si="406"/>
        <v>0</v>
      </c>
      <c r="BE1378" s="16">
        <f t="shared" si="406"/>
        <v>0</v>
      </c>
      <c r="BF1378" s="16">
        <f t="shared" si="406"/>
        <v>0</v>
      </c>
    </row>
    <row r="1379" spans="4:36">
      <c r="D1379" s="16" t="s">
        <v>860</v>
      </c>
      <c r="E1379" s="16">
        <v>0</v>
      </c>
      <c r="F1379" s="16">
        <v>0</v>
      </c>
      <c r="G1379" s="16">
        <v>0</v>
      </c>
      <c r="H1379" s="16">
        <v>0</v>
      </c>
      <c r="I1379" s="16">
        <v>0</v>
      </c>
      <c r="J1379" s="16">
        <v>0</v>
      </c>
      <c r="K1379" s="16">
        <v>0</v>
      </c>
      <c r="L1379" s="16">
        <v>0</v>
      </c>
      <c r="M1379" s="16">
        <v>0</v>
      </c>
      <c r="N1379" s="16">
        <v>0</v>
      </c>
      <c r="O1379" s="16">
        <v>0</v>
      </c>
      <c r="P1379" s="16">
        <v>0</v>
      </c>
      <c r="Q1379" s="16">
        <v>0</v>
      </c>
      <c r="R1379" s="16">
        <v>0</v>
      </c>
      <c r="S1379" s="16">
        <v>0</v>
      </c>
      <c r="T1379" s="16">
        <v>0</v>
      </c>
      <c r="U1379" s="16">
        <v>0</v>
      </c>
      <c r="V1379" s="16">
        <v>0</v>
      </c>
      <c r="W1379" s="16">
        <v>0</v>
      </c>
      <c r="X1379" s="16">
        <v>0</v>
      </c>
      <c r="Y1379" s="16">
        <v>0</v>
      </c>
      <c r="Z1379" s="16">
        <v>0</v>
      </c>
      <c r="AE1379" s="103">
        <f t="shared" si="390"/>
        <v>0</v>
      </c>
      <c r="AF1379" s="103">
        <f t="shared" si="391"/>
        <v>0</v>
      </c>
      <c r="AG1379" s="103">
        <f t="shared" si="392"/>
        <v>0</v>
      </c>
      <c r="AH1379" s="103">
        <f t="shared" si="393"/>
        <v>0</v>
      </c>
      <c r="AI1379" s="103">
        <f t="shared" si="394"/>
        <v>0</v>
      </c>
      <c r="AJ1379" s="103">
        <f t="shared" si="395"/>
        <v>0</v>
      </c>
    </row>
    <row r="1380" spans="4:36">
      <c r="D1380" s="16" t="s">
        <v>861</v>
      </c>
      <c r="E1380" s="16">
        <v>0</v>
      </c>
      <c r="F1380" s="16">
        <v>0</v>
      </c>
      <c r="G1380" s="16">
        <v>0</v>
      </c>
      <c r="H1380" s="16">
        <v>0</v>
      </c>
      <c r="I1380" s="16">
        <v>0</v>
      </c>
      <c r="J1380" s="16">
        <v>0</v>
      </c>
      <c r="K1380" s="16">
        <v>0</v>
      </c>
      <c r="L1380" s="16">
        <v>0</v>
      </c>
      <c r="M1380" s="16">
        <v>0</v>
      </c>
      <c r="N1380" s="16">
        <v>0</v>
      </c>
      <c r="O1380" s="16">
        <v>0</v>
      </c>
      <c r="P1380" s="16">
        <v>0</v>
      </c>
      <c r="Q1380" s="16">
        <v>0</v>
      </c>
      <c r="R1380" s="16">
        <v>0</v>
      </c>
      <c r="S1380" s="16">
        <v>0</v>
      </c>
      <c r="T1380" s="16">
        <v>0</v>
      </c>
      <c r="U1380" s="16">
        <v>0</v>
      </c>
      <c r="V1380" s="16">
        <v>0</v>
      </c>
      <c r="W1380" s="16">
        <v>0</v>
      </c>
      <c r="X1380" s="16">
        <v>0</v>
      </c>
      <c r="Y1380" s="16">
        <v>0</v>
      </c>
      <c r="Z1380" s="16">
        <v>0</v>
      </c>
      <c r="AE1380" s="103">
        <f t="shared" si="390"/>
        <v>0</v>
      </c>
      <c r="AF1380" s="103">
        <f t="shared" si="391"/>
        <v>0</v>
      </c>
      <c r="AG1380" s="103">
        <f t="shared" si="392"/>
        <v>0</v>
      </c>
      <c r="AH1380" s="103">
        <f t="shared" si="393"/>
        <v>0</v>
      </c>
      <c r="AI1380" s="103">
        <f t="shared" si="394"/>
        <v>0</v>
      </c>
      <c r="AJ1380" s="103">
        <f t="shared" si="395"/>
        <v>0</v>
      </c>
    </row>
    <row r="1381" spans="4:36">
      <c r="D1381" s="16" t="s">
        <v>862</v>
      </c>
      <c r="E1381" s="16">
        <v>0</v>
      </c>
      <c r="F1381" s="16">
        <v>0</v>
      </c>
      <c r="G1381" s="16">
        <v>0</v>
      </c>
      <c r="H1381" s="16">
        <v>0</v>
      </c>
      <c r="I1381" s="16">
        <v>0</v>
      </c>
      <c r="J1381" s="16">
        <v>0</v>
      </c>
      <c r="K1381" s="16">
        <v>0</v>
      </c>
      <c r="L1381" s="16">
        <v>0</v>
      </c>
      <c r="M1381" s="16">
        <v>0</v>
      </c>
      <c r="N1381" s="16">
        <v>0</v>
      </c>
      <c r="O1381" s="16">
        <v>0</v>
      </c>
      <c r="P1381" s="16">
        <v>0</v>
      </c>
      <c r="Q1381" s="16">
        <v>0</v>
      </c>
      <c r="R1381" s="16">
        <v>0</v>
      </c>
      <c r="S1381" s="16">
        <v>0</v>
      </c>
      <c r="T1381" s="16">
        <v>0</v>
      </c>
      <c r="U1381" s="16">
        <v>0</v>
      </c>
      <c r="V1381" s="16">
        <v>0</v>
      </c>
      <c r="W1381" s="16">
        <v>0</v>
      </c>
      <c r="X1381" s="16">
        <v>0</v>
      </c>
      <c r="Y1381" s="16">
        <v>0</v>
      </c>
      <c r="Z1381" s="16">
        <v>0</v>
      </c>
      <c r="AE1381" s="103">
        <f t="shared" si="390"/>
        <v>0</v>
      </c>
      <c r="AF1381" s="103">
        <f t="shared" si="391"/>
        <v>0</v>
      </c>
      <c r="AG1381" s="103">
        <f t="shared" si="392"/>
        <v>0</v>
      </c>
      <c r="AH1381" s="103">
        <f t="shared" si="393"/>
        <v>0</v>
      </c>
      <c r="AI1381" s="103">
        <f t="shared" si="394"/>
        <v>0</v>
      </c>
      <c r="AJ1381" s="103">
        <f t="shared" si="395"/>
        <v>0</v>
      </c>
    </row>
    <row r="1382" spans="4:36">
      <c r="D1382" s="16" t="s">
        <v>863</v>
      </c>
      <c r="E1382" s="16">
        <v>0</v>
      </c>
      <c r="F1382" s="16">
        <v>0</v>
      </c>
      <c r="G1382" s="16">
        <v>0</v>
      </c>
      <c r="H1382" s="16">
        <v>0</v>
      </c>
      <c r="I1382" s="16">
        <v>0</v>
      </c>
      <c r="J1382" s="16">
        <v>0</v>
      </c>
      <c r="K1382" s="16">
        <v>0</v>
      </c>
      <c r="L1382" s="16">
        <v>0</v>
      </c>
      <c r="M1382" s="16">
        <v>0</v>
      </c>
      <c r="N1382" s="16">
        <v>0</v>
      </c>
      <c r="O1382" s="16">
        <v>0</v>
      </c>
      <c r="P1382" s="16">
        <v>0</v>
      </c>
      <c r="Q1382" s="16">
        <v>0</v>
      </c>
      <c r="R1382" s="16">
        <v>0</v>
      </c>
      <c r="S1382" s="16">
        <v>0</v>
      </c>
      <c r="T1382" s="16">
        <v>0</v>
      </c>
      <c r="U1382" s="16">
        <v>0</v>
      </c>
      <c r="V1382" s="16">
        <v>0</v>
      </c>
      <c r="W1382" s="16">
        <v>0</v>
      </c>
      <c r="X1382" s="16">
        <v>0</v>
      </c>
      <c r="Y1382" s="16">
        <v>0</v>
      </c>
      <c r="Z1382" s="16">
        <v>0</v>
      </c>
      <c r="AE1382" s="103">
        <f t="shared" si="390"/>
        <v>0</v>
      </c>
      <c r="AF1382" s="103">
        <f t="shared" si="391"/>
        <v>0</v>
      </c>
      <c r="AG1382" s="103">
        <f t="shared" si="392"/>
        <v>0</v>
      </c>
      <c r="AH1382" s="103">
        <f t="shared" si="393"/>
        <v>0</v>
      </c>
      <c r="AI1382" s="103">
        <f t="shared" si="394"/>
        <v>0</v>
      </c>
      <c r="AJ1382" s="103">
        <f t="shared" si="395"/>
        <v>0</v>
      </c>
    </row>
    <row r="1383" spans="4:36">
      <c r="D1383" s="16" t="s">
        <v>864</v>
      </c>
      <c r="E1383" s="16">
        <v>0</v>
      </c>
      <c r="F1383" s="16">
        <v>0</v>
      </c>
      <c r="G1383" s="16">
        <v>0</v>
      </c>
      <c r="H1383" s="16">
        <v>0</v>
      </c>
      <c r="I1383" s="16">
        <v>0</v>
      </c>
      <c r="J1383" s="16">
        <v>0</v>
      </c>
      <c r="K1383" s="16">
        <v>0</v>
      </c>
      <c r="L1383" s="16">
        <v>0</v>
      </c>
      <c r="M1383" s="16">
        <v>0</v>
      </c>
      <c r="N1383" s="16">
        <v>0</v>
      </c>
      <c r="O1383" s="16">
        <v>0</v>
      </c>
      <c r="P1383" s="16">
        <v>0</v>
      </c>
      <c r="Q1383" s="16">
        <v>0</v>
      </c>
      <c r="R1383" s="16">
        <v>0</v>
      </c>
      <c r="S1383" s="16">
        <v>0</v>
      </c>
      <c r="T1383" s="16">
        <v>0</v>
      </c>
      <c r="U1383" s="16">
        <v>0</v>
      </c>
      <c r="V1383" s="16">
        <v>0</v>
      </c>
      <c r="W1383" s="16">
        <v>0</v>
      </c>
      <c r="X1383" s="16">
        <v>0</v>
      </c>
      <c r="Y1383" s="16">
        <v>0</v>
      </c>
      <c r="Z1383" s="16">
        <v>0</v>
      </c>
      <c r="AE1383" s="103">
        <f t="shared" si="390"/>
        <v>0</v>
      </c>
      <c r="AF1383" s="103">
        <f t="shared" si="391"/>
        <v>0</v>
      </c>
      <c r="AG1383" s="103">
        <f t="shared" si="392"/>
        <v>0</v>
      </c>
      <c r="AH1383" s="103">
        <f t="shared" si="393"/>
        <v>0</v>
      </c>
      <c r="AI1383" s="103">
        <f t="shared" si="394"/>
        <v>0</v>
      </c>
      <c r="AJ1383" s="103">
        <f t="shared" si="395"/>
        <v>0</v>
      </c>
    </row>
    <row r="1384" spans="3:58">
      <c r="C1384" s="16" t="s">
        <v>368</v>
      </c>
      <c r="D1384" s="16" t="s">
        <v>88</v>
      </c>
      <c r="E1384" s="16">
        <v>0</v>
      </c>
      <c r="F1384" s="16">
        <v>0</v>
      </c>
      <c r="G1384" s="16">
        <v>0</v>
      </c>
      <c r="H1384" s="16">
        <v>0</v>
      </c>
      <c r="I1384" s="16">
        <v>0</v>
      </c>
      <c r="J1384" s="16">
        <v>0</v>
      </c>
      <c r="K1384" s="16">
        <v>0</v>
      </c>
      <c r="L1384" s="16">
        <v>0</v>
      </c>
      <c r="M1384" s="16">
        <v>0</v>
      </c>
      <c r="N1384" s="16">
        <v>0</v>
      </c>
      <c r="O1384" s="16">
        <v>0</v>
      </c>
      <c r="P1384" s="16">
        <v>0</v>
      </c>
      <c r="Q1384" s="16">
        <v>0</v>
      </c>
      <c r="R1384" s="16">
        <v>0</v>
      </c>
      <c r="S1384" s="16">
        <v>0</v>
      </c>
      <c r="T1384" s="16">
        <v>0</v>
      </c>
      <c r="U1384" s="16">
        <v>0</v>
      </c>
      <c r="V1384" s="16">
        <v>0</v>
      </c>
      <c r="W1384" s="16">
        <v>0</v>
      </c>
      <c r="X1384" s="16">
        <v>0</v>
      </c>
      <c r="Y1384" s="16">
        <v>0</v>
      </c>
      <c r="Z1384" s="16">
        <v>0</v>
      </c>
      <c r="AE1384" s="103">
        <f t="shared" si="390"/>
        <v>0</v>
      </c>
      <c r="AF1384" s="103">
        <f t="shared" si="391"/>
        <v>0</v>
      </c>
      <c r="AG1384" s="103">
        <f t="shared" si="392"/>
        <v>0</v>
      </c>
      <c r="AH1384" s="103">
        <f t="shared" si="393"/>
        <v>0</v>
      </c>
      <c r="AI1384" s="103">
        <f t="shared" si="394"/>
        <v>0</v>
      </c>
      <c r="AJ1384" s="103">
        <f t="shared" si="395"/>
        <v>0</v>
      </c>
      <c r="AK1384" s="16">
        <f t="shared" ref="AK1384:BF1384" si="407">E1384-SUM(E1385:E1389)</f>
        <v>0</v>
      </c>
      <c r="AL1384" s="16">
        <f t="shared" si="407"/>
        <v>0</v>
      </c>
      <c r="AM1384" s="16">
        <f t="shared" si="407"/>
        <v>0</v>
      </c>
      <c r="AN1384" s="16">
        <f t="shared" si="407"/>
        <v>0</v>
      </c>
      <c r="AO1384" s="16">
        <f t="shared" si="407"/>
        <v>0</v>
      </c>
      <c r="AP1384" s="16">
        <f t="shared" si="407"/>
        <v>0</v>
      </c>
      <c r="AQ1384" s="16">
        <f t="shared" si="407"/>
        <v>0</v>
      </c>
      <c r="AR1384" s="16">
        <f t="shared" si="407"/>
        <v>0</v>
      </c>
      <c r="AS1384" s="16">
        <f t="shared" si="407"/>
        <v>0</v>
      </c>
      <c r="AT1384" s="16">
        <f t="shared" si="407"/>
        <v>0</v>
      </c>
      <c r="AU1384" s="16">
        <f t="shared" si="407"/>
        <v>0</v>
      </c>
      <c r="AV1384" s="16">
        <f t="shared" si="407"/>
        <v>0</v>
      </c>
      <c r="AW1384" s="16">
        <f t="shared" si="407"/>
        <v>0</v>
      </c>
      <c r="AX1384" s="16">
        <f t="shared" si="407"/>
        <v>0</v>
      </c>
      <c r="AY1384" s="16">
        <f t="shared" si="407"/>
        <v>0</v>
      </c>
      <c r="AZ1384" s="16">
        <f t="shared" si="407"/>
        <v>0</v>
      </c>
      <c r="BA1384" s="16">
        <f t="shared" si="407"/>
        <v>0</v>
      </c>
      <c r="BB1384" s="16">
        <f t="shared" si="407"/>
        <v>0</v>
      </c>
      <c r="BC1384" s="16">
        <f t="shared" si="407"/>
        <v>0</v>
      </c>
      <c r="BD1384" s="16">
        <f t="shared" si="407"/>
        <v>0</v>
      </c>
      <c r="BE1384" s="16">
        <f t="shared" si="407"/>
        <v>0</v>
      </c>
      <c r="BF1384" s="16">
        <f t="shared" si="407"/>
        <v>0</v>
      </c>
    </row>
    <row r="1385" spans="4:36">
      <c r="D1385" s="16" t="s">
        <v>860</v>
      </c>
      <c r="E1385" s="16">
        <v>0</v>
      </c>
      <c r="F1385" s="16">
        <v>0</v>
      </c>
      <c r="G1385" s="16">
        <v>0</v>
      </c>
      <c r="H1385" s="16">
        <v>0</v>
      </c>
      <c r="I1385" s="16">
        <v>0</v>
      </c>
      <c r="J1385" s="16">
        <v>0</v>
      </c>
      <c r="K1385" s="16">
        <v>0</v>
      </c>
      <c r="L1385" s="16">
        <v>0</v>
      </c>
      <c r="M1385" s="16">
        <v>0</v>
      </c>
      <c r="N1385" s="16">
        <v>0</v>
      </c>
      <c r="O1385" s="16">
        <v>0</v>
      </c>
      <c r="P1385" s="16">
        <v>0</v>
      </c>
      <c r="Q1385" s="16">
        <v>0</v>
      </c>
      <c r="R1385" s="16">
        <v>0</v>
      </c>
      <c r="S1385" s="16">
        <v>0</v>
      </c>
      <c r="T1385" s="16">
        <v>0</v>
      </c>
      <c r="U1385" s="16">
        <v>0</v>
      </c>
      <c r="V1385" s="16">
        <v>0</v>
      </c>
      <c r="W1385" s="16">
        <v>0</v>
      </c>
      <c r="X1385" s="16">
        <v>0</v>
      </c>
      <c r="Y1385" s="16">
        <v>0</v>
      </c>
      <c r="Z1385" s="16">
        <v>0</v>
      </c>
      <c r="AE1385" s="103">
        <f t="shared" si="390"/>
        <v>0</v>
      </c>
      <c r="AF1385" s="103">
        <f t="shared" si="391"/>
        <v>0</v>
      </c>
      <c r="AG1385" s="103">
        <f t="shared" si="392"/>
        <v>0</v>
      </c>
      <c r="AH1385" s="103">
        <f t="shared" si="393"/>
        <v>0</v>
      </c>
      <c r="AI1385" s="103">
        <f t="shared" si="394"/>
        <v>0</v>
      </c>
      <c r="AJ1385" s="103">
        <f t="shared" si="395"/>
        <v>0</v>
      </c>
    </row>
    <row r="1386" spans="4:36">
      <c r="D1386" s="16" t="s">
        <v>861</v>
      </c>
      <c r="E1386" s="16">
        <v>0</v>
      </c>
      <c r="F1386" s="16">
        <v>0</v>
      </c>
      <c r="G1386" s="16">
        <v>0</v>
      </c>
      <c r="H1386" s="16">
        <v>0</v>
      </c>
      <c r="I1386" s="16">
        <v>0</v>
      </c>
      <c r="J1386" s="16">
        <v>0</v>
      </c>
      <c r="K1386" s="16">
        <v>0</v>
      </c>
      <c r="L1386" s="16">
        <v>0</v>
      </c>
      <c r="M1386" s="16">
        <v>0</v>
      </c>
      <c r="N1386" s="16">
        <v>0</v>
      </c>
      <c r="O1386" s="16">
        <v>0</v>
      </c>
      <c r="P1386" s="16">
        <v>0</v>
      </c>
      <c r="Q1386" s="16">
        <v>0</v>
      </c>
      <c r="R1386" s="16">
        <v>0</v>
      </c>
      <c r="S1386" s="16">
        <v>0</v>
      </c>
      <c r="T1386" s="16">
        <v>0</v>
      </c>
      <c r="U1386" s="16">
        <v>0</v>
      </c>
      <c r="V1386" s="16">
        <v>0</v>
      </c>
      <c r="W1386" s="16">
        <v>0</v>
      </c>
      <c r="X1386" s="16">
        <v>0</v>
      </c>
      <c r="Y1386" s="16">
        <v>0</v>
      </c>
      <c r="Z1386" s="16">
        <v>0</v>
      </c>
      <c r="AE1386" s="103">
        <f t="shared" si="390"/>
        <v>0</v>
      </c>
      <c r="AF1386" s="103">
        <f t="shared" si="391"/>
        <v>0</v>
      </c>
      <c r="AG1386" s="103">
        <f t="shared" si="392"/>
        <v>0</v>
      </c>
      <c r="AH1386" s="103">
        <f t="shared" si="393"/>
        <v>0</v>
      </c>
      <c r="AI1386" s="103">
        <f t="shared" si="394"/>
        <v>0</v>
      </c>
      <c r="AJ1386" s="103">
        <f t="shared" si="395"/>
        <v>0</v>
      </c>
    </row>
    <row r="1387" spans="4:36">
      <c r="D1387" s="16" t="s">
        <v>862</v>
      </c>
      <c r="E1387" s="16">
        <v>0</v>
      </c>
      <c r="F1387" s="16">
        <v>0</v>
      </c>
      <c r="G1387" s="16">
        <v>0</v>
      </c>
      <c r="H1387" s="16">
        <v>0</v>
      </c>
      <c r="I1387" s="16">
        <v>0</v>
      </c>
      <c r="J1387" s="16">
        <v>0</v>
      </c>
      <c r="K1387" s="16">
        <v>0</v>
      </c>
      <c r="L1387" s="16">
        <v>0</v>
      </c>
      <c r="M1387" s="16">
        <v>0</v>
      </c>
      <c r="N1387" s="16">
        <v>0</v>
      </c>
      <c r="O1387" s="16">
        <v>0</v>
      </c>
      <c r="P1387" s="16">
        <v>0</v>
      </c>
      <c r="Q1387" s="16">
        <v>0</v>
      </c>
      <c r="R1387" s="16">
        <v>0</v>
      </c>
      <c r="S1387" s="16">
        <v>0</v>
      </c>
      <c r="T1387" s="16">
        <v>0</v>
      </c>
      <c r="U1387" s="16">
        <v>0</v>
      </c>
      <c r="V1387" s="16">
        <v>0</v>
      </c>
      <c r="W1387" s="16">
        <v>0</v>
      </c>
      <c r="X1387" s="16">
        <v>0</v>
      </c>
      <c r="Y1387" s="16">
        <v>0</v>
      </c>
      <c r="Z1387" s="16">
        <v>0</v>
      </c>
      <c r="AE1387" s="103">
        <f t="shared" si="390"/>
        <v>0</v>
      </c>
      <c r="AF1387" s="103">
        <f t="shared" si="391"/>
        <v>0</v>
      </c>
      <c r="AG1387" s="103">
        <f t="shared" si="392"/>
        <v>0</v>
      </c>
      <c r="AH1387" s="103">
        <f t="shared" si="393"/>
        <v>0</v>
      </c>
      <c r="AI1387" s="103">
        <f t="shared" si="394"/>
        <v>0</v>
      </c>
      <c r="AJ1387" s="103">
        <f t="shared" si="395"/>
        <v>0</v>
      </c>
    </row>
    <row r="1388" spans="4:36">
      <c r="D1388" s="16" t="s">
        <v>863</v>
      </c>
      <c r="E1388" s="16">
        <v>0</v>
      </c>
      <c r="F1388" s="16">
        <v>0</v>
      </c>
      <c r="G1388" s="16">
        <v>0</v>
      </c>
      <c r="H1388" s="16">
        <v>0</v>
      </c>
      <c r="I1388" s="16">
        <v>0</v>
      </c>
      <c r="J1388" s="16">
        <v>0</v>
      </c>
      <c r="K1388" s="16">
        <v>0</v>
      </c>
      <c r="L1388" s="16">
        <v>0</v>
      </c>
      <c r="M1388" s="16">
        <v>0</v>
      </c>
      <c r="N1388" s="16">
        <v>0</v>
      </c>
      <c r="O1388" s="16">
        <v>0</v>
      </c>
      <c r="P1388" s="16">
        <v>0</v>
      </c>
      <c r="Q1388" s="16">
        <v>0</v>
      </c>
      <c r="R1388" s="16">
        <v>0</v>
      </c>
      <c r="S1388" s="16">
        <v>0</v>
      </c>
      <c r="T1388" s="16">
        <v>0</v>
      </c>
      <c r="U1388" s="16">
        <v>0</v>
      </c>
      <c r="V1388" s="16">
        <v>0</v>
      </c>
      <c r="W1388" s="16">
        <v>0</v>
      </c>
      <c r="X1388" s="16">
        <v>0</v>
      </c>
      <c r="Y1388" s="16">
        <v>0</v>
      </c>
      <c r="Z1388" s="16">
        <v>0</v>
      </c>
      <c r="AE1388" s="103">
        <f t="shared" si="390"/>
        <v>0</v>
      </c>
      <c r="AF1388" s="103">
        <f t="shared" si="391"/>
        <v>0</v>
      </c>
      <c r="AG1388" s="103">
        <f t="shared" si="392"/>
        <v>0</v>
      </c>
      <c r="AH1388" s="103">
        <f t="shared" si="393"/>
        <v>0</v>
      </c>
      <c r="AI1388" s="103">
        <f t="shared" si="394"/>
        <v>0</v>
      </c>
      <c r="AJ1388" s="103">
        <f t="shared" si="395"/>
        <v>0</v>
      </c>
    </row>
    <row r="1389" spans="4:36">
      <c r="D1389" s="16" t="s">
        <v>864</v>
      </c>
      <c r="E1389" s="16">
        <v>0</v>
      </c>
      <c r="F1389" s="16">
        <v>0</v>
      </c>
      <c r="G1389" s="16">
        <v>0</v>
      </c>
      <c r="H1389" s="16">
        <v>0</v>
      </c>
      <c r="I1389" s="16">
        <v>0</v>
      </c>
      <c r="J1389" s="16">
        <v>0</v>
      </c>
      <c r="K1389" s="16">
        <v>0</v>
      </c>
      <c r="L1389" s="16">
        <v>0</v>
      </c>
      <c r="M1389" s="16">
        <v>0</v>
      </c>
      <c r="N1389" s="16">
        <v>0</v>
      </c>
      <c r="O1389" s="16">
        <v>0</v>
      </c>
      <c r="P1389" s="16">
        <v>0</v>
      </c>
      <c r="Q1389" s="16">
        <v>0</v>
      </c>
      <c r="R1389" s="16">
        <v>0</v>
      </c>
      <c r="S1389" s="16">
        <v>0</v>
      </c>
      <c r="T1389" s="16">
        <v>0</v>
      </c>
      <c r="U1389" s="16">
        <v>0</v>
      </c>
      <c r="V1389" s="16">
        <v>0</v>
      </c>
      <c r="W1389" s="16">
        <v>0</v>
      </c>
      <c r="X1389" s="16">
        <v>0</v>
      </c>
      <c r="Y1389" s="16">
        <v>0</v>
      </c>
      <c r="Z1389" s="16">
        <v>0</v>
      </c>
      <c r="AE1389" s="103">
        <f t="shared" ref="AE1389:AE1452" si="408">E1389-F1389-I1389-J1389-N1389-R1389-V1389-Z1389-Q1389</f>
        <v>0</v>
      </c>
      <c r="AF1389" s="103">
        <f t="shared" ref="AF1389:AF1452" si="409">F1389-G1389-H1389</f>
        <v>0</v>
      </c>
      <c r="AG1389" s="103">
        <f t="shared" ref="AG1389:AG1452" si="410">J1389-K1389-L1389-M1389</f>
        <v>0</v>
      </c>
      <c r="AH1389" s="103">
        <f t="shared" ref="AH1389:AH1452" si="411">N1389-O1389-P1389</f>
        <v>0</v>
      </c>
      <c r="AI1389" s="103">
        <f t="shared" ref="AI1389:AI1452" si="412">R1389-S1389-T1389-U1389</f>
        <v>0</v>
      </c>
      <c r="AJ1389" s="103">
        <f t="shared" ref="AJ1389:AJ1452" si="413">V1389-W1389-X1389-Y1389</f>
        <v>0</v>
      </c>
    </row>
    <row r="1390" spans="1:80">
      <c r="A1390" s="16" t="s">
        <v>906</v>
      </c>
      <c r="B1390" s="16">
        <v>38488.3758</v>
      </c>
      <c r="C1390" s="16" t="s">
        <v>88</v>
      </c>
      <c r="D1390" s="16" t="s">
        <v>88</v>
      </c>
      <c r="E1390" s="16">
        <v>11850.1386</v>
      </c>
      <c r="F1390" s="16">
        <v>8379.4603</v>
      </c>
      <c r="G1390" s="16">
        <v>8369.852</v>
      </c>
      <c r="H1390" s="16">
        <v>9.6083</v>
      </c>
      <c r="I1390" s="16">
        <v>2.4347</v>
      </c>
      <c r="J1390" s="16">
        <v>1472.2801</v>
      </c>
      <c r="K1390" s="16">
        <v>1134.3887</v>
      </c>
      <c r="L1390" s="16">
        <v>214.5187</v>
      </c>
      <c r="M1390" s="16">
        <v>123.3727</v>
      </c>
      <c r="N1390" s="16">
        <v>1075.1236</v>
      </c>
      <c r="O1390" s="16">
        <v>1075.1236</v>
      </c>
      <c r="P1390" s="16">
        <v>0</v>
      </c>
      <c r="Q1390" s="16">
        <v>64.6349</v>
      </c>
      <c r="R1390" s="16">
        <v>336.3264</v>
      </c>
      <c r="S1390" s="16">
        <v>263.0267</v>
      </c>
      <c r="T1390" s="16">
        <v>0</v>
      </c>
      <c r="U1390" s="16">
        <v>73.2997</v>
      </c>
      <c r="V1390" s="16">
        <v>518.6459</v>
      </c>
      <c r="W1390" s="16">
        <v>422.9758</v>
      </c>
      <c r="X1390" s="16">
        <v>1.3032</v>
      </c>
      <c r="Y1390" s="16">
        <v>94.3669</v>
      </c>
      <c r="Z1390" s="16">
        <v>1.2327</v>
      </c>
      <c r="AB1390" s="101">
        <f>(F1390+K1390+L1390)/B1390</f>
        <v>0.252761190821671</v>
      </c>
      <c r="AE1390" s="103">
        <f t="shared" si="408"/>
        <v>0</v>
      </c>
      <c r="AF1390" s="103">
        <f t="shared" si="409"/>
        <v>-1.27897692436818e-13</v>
      </c>
      <c r="AG1390" s="103">
        <f t="shared" si="410"/>
        <v>0</v>
      </c>
      <c r="AH1390" s="103">
        <f t="shared" si="411"/>
        <v>0</v>
      </c>
      <c r="AI1390" s="103">
        <f t="shared" si="412"/>
        <v>0</v>
      </c>
      <c r="AJ1390" s="103">
        <f t="shared" si="413"/>
        <v>0</v>
      </c>
      <c r="AK1390" s="16">
        <f t="shared" ref="AK1390:BF1390" si="414">E1390-SUM(E1391:E1395)</f>
        <v>0</v>
      </c>
      <c r="AL1390" s="16">
        <f t="shared" si="414"/>
        <v>0</v>
      </c>
      <c r="AM1390" s="16">
        <f t="shared" si="414"/>
        <v>0</v>
      </c>
      <c r="AN1390" s="16">
        <f t="shared" si="414"/>
        <v>0</v>
      </c>
      <c r="AO1390" s="16">
        <f t="shared" si="414"/>
        <v>0</v>
      </c>
      <c r="AP1390" s="16">
        <f t="shared" si="414"/>
        <v>0</v>
      </c>
      <c r="AQ1390" s="16">
        <f t="shared" si="414"/>
        <v>0</v>
      </c>
      <c r="AR1390" s="16">
        <f t="shared" si="414"/>
        <v>0</v>
      </c>
      <c r="AS1390" s="16">
        <f t="shared" si="414"/>
        <v>0</v>
      </c>
      <c r="AT1390" s="16">
        <f t="shared" si="414"/>
        <v>0</v>
      </c>
      <c r="AU1390" s="16">
        <f t="shared" si="414"/>
        <v>0</v>
      </c>
      <c r="AV1390" s="16">
        <f t="shared" si="414"/>
        <v>0</v>
      </c>
      <c r="AW1390" s="16">
        <f t="shared" si="414"/>
        <v>0</v>
      </c>
      <c r="AX1390" s="16">
        <f t="shared" si="414"/>
        <v>0</v>
      </c>
      <c r="AY1390" s="16">
        <f t="shared" si="414"/>
        <v>0</v>
      </c>
      <c r="AZ1390" s="16">
        <f t="shared" si="414"/>
        <v>0</v>
      </c>
      <c r="BA1390" s="16">
        <f t="shared" si="414"/>
        <v>0</v>
      </c>
      <c r="BB1390" s="16">
        <f t="shared" si="414"/>
        <v>0</v>
      </c>
      <c r="BC1390" s="16">
        <f t="shared" si="414"/>
        <v>0</v>
      </c>
      <c r="BD1390" s="16">
        <f t="shared" si="414"/>
        <v>0</v>
      </c>
      <c r="BE1390" s="16">
        <f t="shared" si="414"/>
        <v>0</v>
      </c>
      <c r="BF1390" s="16">
        <f t="shared" si="414"/>
        <v>0</v>
      </c>
      <c r="BG1390" s="104">
        <f t="shared" ref="BG1390:CB1390" si="415">E1390-E1396-E1402-E1408-E1414</f>
        <v>-4.54747350886464e-13</v>
      </c>
      <c r="BH1390" s="104">
        <f t="shared" si="415"/>
        <v>0</v>
      </c>
      <c r="BI1390" s="104">
        <f t="shared" si="415"/>
        <v>0</v>
      </c>
      <c r="BJ1390" s="104">
        <f t="shared" si="415"/>
        <v>0</v>
      </c>
      <c r="BK1390" s="104">
        <f t="shared" si="415"/>
        <v>0</v>
      </c>
      <c r="BL1390" s="104">
        <f t="shared" si="415"/>
        <v>0</v>
      </c>
      <c r="BM1390" s="104">
        <f t="shared" si="415"/>
        <v>0</v>
      </c>
      <c r="BN1390" s="104">
        <f t="shared" si="415"/>
        <v>0</v>
      </c>
      <c r="BO1390" s="104">
        <f t="shared" si="415"/>
        <v>0</v>
      </c>
      <c r="BP1390" s="104">
        <f t="shared" si="415"/>
        <v>0</v>
      </c>
      <c r="BQ1390" s="104">
        <f t="shared" si="415"/>
        <v>0</v>
      </c>
      <c r="BR1390" s="104">
        <f t="shared" si="415"/>
        <v>0</v>
      </c>
      <c r="BS1390" s="104">
        <f t="shared" si="415"/>
        <v>0</v>
      </c>
      <c r="BT1390" s="104">
        <f t="shared" si="415"/>
        <v>-3.71092045980959e-14</v>
      </c>
      <c r="BU1390" s="104">
        <f t="shared" si="415"/>
        <v>-3.71092045980959e-14</v>
      </c>
      <c r="BV1390" s="104">
        <f t="shared" si="415"/>
        <v>0</v>
      </c>
      <c r="BW1390" s="104">
        <f t="shared" si="415"/>
        <v>0</v>
      </c>
      <c r="BX1390" s="104">
        <f t="shared" si="415"/>
        <v>0</v>
      </c>
      <c r="BY1390" s="104">
        <f t="shared" si="415"/>
        <v>0</v>
      </c>
      <c r="BZ1390" s="104">
        <f t="shared" si="415"/>
        <v>0</v>
      </c>
      <c r="CA1390" s="104">
        <f t="shared" si="415"/>
        <v>0</v>
      </c>
      <c r="CB1390" s="104">
        <f t="shared" si="415"/>
        <v>0</v>
      </c>
    </row>
    <row r="1391" spans="4:36">
      <c r="D1391" s="16" t="s">
        <v>860</v>
      </c>
      <c r="E1391" s="16">
        <v>0</v>
      </c>
      <c r="F1391" s="16">
        <v>0</v>
      </c>
      <c r="G1391" s="16">
        <v>0</v>
      </c>
      <c r="H1391" s="16">
        <v>0</v>
      </c>
      <c r="I1391" s="16">
        <v>0</v>
      </c>
      <c r="J1391" s="16">
        <v>0</v>
      </c>
      <c r="K1391" s="16">
        <v>0</v>
      </c>
      <c r="L1391" s="16">
        <v>0</v>
      </c>
      <c r="M1391" s="16">
        <v>0</v>
      </c>
      <c r="N1391" s="16">
        <v>0</v>
      </c>
      <c r="O1391" s="16">
        <v>0</v>
      </c>
      <c r="P1391" s="16">
        <v>0</v>
      </c>
      <c r="Q1391" s="16">
        <v>0</v>
      </c>
      <c r="R1391" s="16">
        <v>0</v>
      </c>
      <c r="S1391" s="16">
        <v>0</v>
      </c>
      <c r="T1391" s="16">
        <v>0</v>
      </c>
      <c r="U1391" s="16">
        <v>0</v>
      </c>
      <c r="V1391" s="16">
        <v>0</v>
      </c>
      <c r="W1391" s="16">
        <v>0</v>
      </c>
      <c r="X1391" s="16">
        <v>0</v>
      </c>
      <c r="Y1391" s="16">
        <v>0</v>
      </c>
      <c r="Z1391" s="16">
        <v>0</v>
      </c>
      <c r="AE1391" s="103">
        <f t="shared" si="408"/>
        <v>0</v>
      </c>
      <c r="AF1391" s="103">
        <f t="shared" si="409"/>
        <v>0</v>
      </c>
      <c r="AG1391" s="103">
        <f t="shared" si="410"/>
        <v>0</v>
      </c>
      <c r="AH1391" s="103">
        <f t="shared" si="411"/>
        <v>0</v>
      </c>
      <c r="AI1391" s="103">
        <f t="shared" si="412"/>
        <v>0</v>
      </c>
      <c r="AJ1391" s="103">
        <f t="shared" si="413"/>
        <v>0</v>
      </c>
    </row>
    <row r="1392" spans="4:36">
      <c r="D1392" s="16" t="s">
        <v>861</v>
      </c>
      <c r="E1392" s="16">
        <v>2544.7954</v>
      </c>
      <c r="F1392" s="16">
        <v>2053.543</v>
      </c>
      <c r="G1392" s="16">
        <v>2045.4076</v>
      </c>
      <c r="H1392" s="16">
        <v>8.1354</v>
      </c>
      <c r="I1392" s="16">
        <v>2.4347</v>
      </c>
      <c r="J1392" s="16">
        <v>252.5167</v>
      </c>
      <c r="K1392" s="16">
        <v>0</v>
      </c>
      <c r="L1392" s="16">
        <v>196.9201</v>
      </c>
      <c r="M1392" s="16">
        <v>55.5966</v>
      </c>
      <c r="N1392" s="16">
        <v>70.3429</v>
      </c>
      <c r="O1392" s="16">
        <v>70.3429</v>
      </c>
      <c r="P1392" s="16">
        <v>0</v>
      </c>
      <c r="Q1392" s="16">
        <v>0</v>
      </c>
      <c r="R1392" s="16">
        <v>43.1194</v>
      </c>
      <c r="S1392" s="16">
        <v>8.8547</v>
      </c>
      <c r="T1392" s="16">
        <v>0</v>
      </c>
      <c r="U1392" s="16">
        <v>34.2647</v>
      </c>
      <c r="V1392" s="16">
        <v>121.606</v>
      </c>
      <c r="W1392" s="16">
        <v>120.1221</v>
      </c>
      <c r="X1392" s="16">
        <v>0</v>
      </c>
      <c r="Y1392" s="16">
        <v>1.4839</v>
      </c>
      <c r="Z1392" s="16">
        <v>1.2327</v>
      </c>
      <c r="AE1392" s="103">
        <f t="shared" si="408"/>
        <v>-1.62092561595273e-13</v>
      </c>
      <c r="AF1392" s="103">
        <f t="shared" si="409"/>
        <v>1.17239551400417e-13</v>
      </c>
      <c r="AG1392" s="103">
        <f t="shared" si="410"/>
        <v>0</v>
      </c>
      <c r="AH1392" s="103">
        <f t="shared" si="411"/>
        <v>0</v>
      </c>
      <c r="AI1392" s="103">
        <f t="shared" si="412"/>
        <v>0</v>
      </c>
      <c r="AJ1392" s="103">
        <f t="shared" si="413"/>
        <v>-8.65973959207622e-15</v>
      </c>
    </row>
    <row r="1393" spans="4:36">
      <c r="D1393" s="16" t="s">
        <v>862</v>
      </c>
      <c r="E1393" s="16">
        <v>1105.6565</v>
      </c>
      <c r="F1393" s="16">
        <v>1025.8418</v>
      </c>
      <c r="G1393" s="16">
        <v>1024.3689</v>
      </c>
      <c r="H1393" s="16">
        <v>1.4729</v>
      </c>
      <c r="I1393" s="16">
        <v>0</v>
      </c>
      <c r="J1393" s="16">
        <v>19.9098</v>
      </c>
      <c r="K1393" s="16">
        <v>0</v>
      </c>
      <c r="L1393" s="16">
        <v>3.4906</v>
      </c>
      <c r="M1393" s="16">
        <v>16.4192</v>
      </c>
      <c r="N1393" s="16">
        <v>20.0401</v>
      </c>
      <c r="O1393" s="16">
        <v>20.0401</v>
      </c>
      <c r="P1393" s="16">
        <v>0</v>
      </c>
      <c r="Q1393" s="16">
        <v>0</v>
      </c>
      <c r="R1393" s="16">
        <v>2.2179</v>
      </c>
      <c r="S1393" s="16">
        <v>0.4897</v>
      </c>
      <c r="T1393" s="16">
        <v>0</v>
      </c>
      <c r="U1393" s="16">
        <v>1.7282</v>
      </c>
      <c r="V1393" s="16">
        <v>37.6469</v>
      </c>
      <c r="W1393" s="16">
        <v>37.6469</v>
      </c>
      <c r="X1393" s="16">
        <v>0</v>
      </c>
      <c r="Y1393" s="16">
        <v>0</v>
      </c>
      <c r="Z1393" s="16">
        <v>0</v>
      </c>
      <c r="AE1393" s="103">
        <f t="shared" si="408"/>
        <v>1.27897692436818e-13</v>
      </c>
      <c r="AF1393" s="103">
        <f t="shared" si="409"/>
        <v>-1.86517468137026e-14</v>
      </c>
      <c r="AG1393" s="103">
        <f t="shared" si="410"/>
        <v>0</v>
      </c>
      <c r="AH1393" s="103">
        <f t="shared" si="411"/>
        <v>0</v>
      </c>
      <c r="AI1393" s="103">
        <f t="shared" si="412"/>
        <v>0</v>
      </c>
      <c r="AJ1393" s="103">
        <f t="shared" si="413"/>
        <v>0</v>
      </c>
    </row>
    <row r="1394" spans="4:36">
      <c r="D1394" s="16" t="s">
        <v>863</v>
      </c>
      <c r="E1394" s="16">
        <v>0</v>
      </c>
      <c r="F1394" s="16">
        <v>0</v>
      </c>
      <c r="G1394" s="16">
        <v>0</v>
      </c>
      <c r="H1394" s="16">
        <v>0</v>
      </c>
      <c r="I1394" s="16">
        <v>0</v>
      </c>
      <c r="J1394" s="16">
        <v>0</v>
      </c>
      <c r="K1394" s="16">
        <v>0</v>
      </c>
      <c r="L1394" s="16">
        <v>0</v>
      </c>
      <c r="M1394" s="16">
        <v>0</v>
      </c>
      <c r="N1394" s="16">
        <v>0</v>
      </c>
      <c r="O1394" s="16">
        <v>0</v>
      </c>
      <c r="P1394" s="16">
        <v>0</v>
      </c>
      <c r="Q1394" s="16">
        <v>0</v>
      </c>
      <c r="R1394" s="16">
        <v>0</v>
      </c>
      <c r="S1394" s="16">
        <v>0</v>
      </c>
      <c r="T1394" s="16">
        <v>0</v>
      </c>
      <c r="U1394" s="16">
        <v>0</v>
      </c>
      <c r="V1394" s="16">
        <v>0</v>
      </c>
      <c r="W1394" s="16">
        <v>0</v>
      </c>
      <c r="X1394" s="16">
        <v>0</v>
      </c>
      <c r="Y1394" s="16">
        <v>0</v>
      </c>
      <c r="Z1394" s="16">
        <v>0</v>
      </c>
      <c r="AE1394" s="103">
        <f t="shared" si="408"/>
        <v>0</v>
      </c>
      <c r="AF1394" s="103">
        <f t="shared" si="409"/>
        <v>0</v>
      </c>
      <c r="AG1394" s="103">
        <f t="shared" si="410"/>
        <v>0</v>
      </c>
      <c r="AH1394" s="103">
        <f t="shared" si="411"/>
        <v>0</v>
      </c>
      <c r="AI1394" s="103">
        <f t="shared" si="412"/>
        <v>0</v>
      </c>
      <c r="AJ1394" s="103">
        <f t="shared" si="413"/>
        <v>0</v>
      </c>
    </row>
    <row r="1395" spans="4:36">
      <c r="D1395" s="16" t="s">
        <v>864</v>
      </c>
      <c r="E1395" s="16">
        <v>8199.6867</v>
      </c>
      <c r="F1395" s="16">
        <v>5300.0755</v>
      </c>
      <c r="G1395" s="16">
        <v>5300.0755</v>
      </c>
      <c r="H1395" s="16">
        <v>0</v>
      </c>
      <c r="I1395" s="16">
        <v>0</v>
      </c>
      <c r="J1395" s="16">
        <v>1199.8536</v>
      </c>
      <c r="K1395" s="16">
        <v>1134.3887</v>
      </c>
      <c r="L1395" s="16">
        <v>14.1079999999999</v>
      </c>
      <c r="M1395" s="16">
        <v>51.3569</v>
      </c>
      <c r="N1395" s="16">
        <v>984.7406</v>
      </c>
      <c r="O1395" s="16">
        <v>984.7406</v>
      </c>
      <c r="P1395" s="16">
        <v>0</v>
      </c>
      <c r="Q1395" s="16">
        <v>64.6349</v>
      </c>
      <c r="R1395" s="16">
        <v>290.9891</v>
      </c>
      <c r="S1395" s="16">
        <v>253.6823</v>
      </c>
      <c r="T1395" s="16">
        <v>0</v>
      </c>
      <c r="U1395" s="16">
        <v>37.3068</v>
      </c>
      <c r="V1395" s="16">
        <v>359.393</v>
      </c>
      <c r="W1395" s="16">
        <v>265.2068</v>
      </c>
      <c r="X1395" s="16">
        <v>1.3032</v>
      </c>
      <c r="Y1395" s="16">
        <v>92.883</v>
      </c>
      <c r="Z1395" s="16">
        <v>0</v>
      </c>
      <c r="AE1395" s="103">
        <f t="shared" si="408"/>
        <v>4.12114786740858e-13</v>
      </c>
      <c r="AF1395" s="103">
        <f t="shared" si="409"/>
        <v>0</v>
      </c>
      <c r="AG1395" s="103">
        <f t="shared" si="410"/>
        <v>0</v>
      </c>
      <c r="AH1395" s="103">
        <f t="shared" si="411"/>
        <v>0</v>
      </c>
      <c r="AI1395" s="103">
        <f t="shared" si="412"/>
        <v>0</v>
      </c>
      <c r="AJ1395" s="103">
        <f t="shared" si="413"/>
        <v>0</v>
      </c>
    </row>
    <row r="1396" spans="3:58">
      <c r="C1396" s="16" t="s">
        <v>865</v>
      </c>
      <c r="D1396" s="16" t="s">
        <v>88</v>
      </c>
      <c r="E1396" s="16">
        <v>1285.4987</v>
      </c>
      <c r="F1396" s="16">
        <v>1043.6078</v>
      </c>
      <c r="G1396" s="16">
        <v>1033.9995</v>
      </c>
      <c r="H1396" s="16">
        <v>9.6083</v>
      </c>
      <c r="I1396" s="16">
        <v>0</v>
      </c>
      <c r="J1396" s="16">
        <v>106.4562</v>
      </c>
      <c r="K1396" s="16">
        <v>0</v>
      </c>
      <c r="L1396" s="16">
        <v>45.424</v>
      </c>
      <c r="M1396" s="16">
        <v>61.0322</v>
      </c>
      <c r="N1396" s="16">
        <v>49.8031</v>
      </c>
      <c r="O1396" s="16">
        <v>49.8031</v>
      </c>
      <c r="P1396" s="16">
        <v>0</v>
      </c>
      <c r="Q1396" s="16">
        <v>0</v>
      </c>
      <c r="R1396" s="16">
        <v>37.7797</v>
      </c>
      <c r="S1396" s="16">
        <v>2.9931</v>
      </c>
      <c r="T1396" s="16">
        <v>0</v>
      </c>
      <c r="U1396" s="16">
        <v>34.7866</v>
      </c>
      <c r="V1396" s="16">
        <v>46.6192</v>
      </c>
      <c r="W1396" s="16">
        <v>46.6192</v>
      </c>
      <c r="X1396" s="16">
        <v>0</v>
      </c>
      <c r="Y1396" s="16">
        <v>0</v>
      </c>
      <c r="Z1396" s="16">
        <v>1.2327</v>
      </c>
      <c r="AE1396" s="103">
        <f t="shared" si="408"/>
        <v>1.07913677993565e-13</v>
      </c>
      <c r="AF1396" s="103">
        <f t="shared" si="409"/>
        <v>9.9475983006414e-14</v>
      </c>
      <c r="AG1396" s="103">
        <f t="shared" si="410"/>
        <v>0</v>
      </c>
      <c r="AH1396" s="103">
        <f t="shared" si="411"/>
        <v>0</v>
      </c>
      <c r="AI1396" s="103">
        <f t="shared" si="412"/>
        <v>0</v>
      </c>
      <c r="AJ1396" s="103">
        <f t="shared" si="413"/>
        <v>0</v>
      </c>
      <c r="AK1396" s="16">
        <f t="shared" ref="AK1396:BF1396" si="416">E1396-SUM(E1397:E1401)</f>
        <v>0</v>
      </c>
      <c r="AL1396" s="16">
        <f t="shared" si="416"/>
        <v>0</v>
      </c>
      <c r="AM1396" s="16">
        <f t="shared" si="416"/>
        <v>0</v>
      </c>
      <c r="AN1396" s="16">
        <f t="shared" si="416"/>
        <v>0</v>
      </c>
      <c r="AO1396" s="16">
        <f t="shared" si="416"/>
        <v>0</v>
      </c>
      <c r="AP1396" s="16">
        <f t="shared" si="416"/>
        <v>0</v>
      </c>
      <c r="AQ1396" s="16">
        <f t="shared" si="416"/>
        <v>0</v>
      </c>
      <c r="AR1396" s="16">
        <f t="shared" si="416"/>
        <v>0</v>
      </c>
      <c r="AS1396" s="16">
        <f t="shared" si="416"/>
        <v>0</v>
      </c>
      <c r="AT1396" s="16">
        <f t="shared" si="416"/>
        <v>0</v>
      </c>
      <c r="AU1396" s="16">
        <f t="shared" si="416"/>
        <v>0</v>
      </c>
      <c r="AV1396" s="16">
        <f t="shared" si="416"/>
        <v>0</v>
      </c>
      <c r="AW1396" s="16">
        <f t="shared" si="416"/>
        <v>0</v>
      </c>
      <c r="AX1396" s="16">
        <f t="shared" si="416"/>
        <v>0</v>
      </c>
      <c r="AY1396" s="16">
        <f t="shared" si="416"/>
        <v>0</v>
      </c>
      <c r="AZ1396" s="16">
        <f t="shared" si="416"/>
        <v>0</v>
      </c>
      <c r="BA1396" s="16">
        <f t="shared" si="416"/>
        <v>0</v>
      </c>
      <c r="BB1396" s="16">
        <f t="shared" si="416"/>
        <v>0</v>
      </c>
      <c r="BC1396" s="16">
        <f t="shared" si="416"/>
        <v>0</v>
      </c>
      <c r="BD1396" s="16">
        <f t="shared" si="416"/>
        <v>0</v>
      </c>
      <c r="BE1396" s="16">
        <f t="shared" si="416"/>
        <v>0</v>
      </c>
      <c r="BF1396" s="16">
        <f t="shared" si="416"/>
        <v>0</v>
      </c>
    </row>
    <row r="1397" spans="4:36">
      <c r="D1397" s="16" t="s">
        <v>860</v>
      </c>
      <c r="E1397" s="16">
        <v>0</v>
      </c>
      <c r="F1397" s="16">
        <v>0</v>
      </c>
      <c r="G1397" s="16">
        <v>0</v>
      </c>
      <c r="H1397" s="16">
        <v>0</v>
      </c>
      <c r="I1397" s="16">
        <v>0</v>
      </c>
      <c r="J1397" s="16">
        <v>0</v>
      </c>
      <c r="K1397" s="16">
        <v>0</v>
      </c>
      <c r="L1397" s="16">
        <v>0</v>
      </c>
      <c r="M1397" s="16">
        <v>0</v>
      </c>
      <c r="N1397" s="16">
        <v>0</v>
      </c>
      <c r="O1397" s="16">
        <v>0</v>
      </c>
      <c r="P1397" s="16">
        <v>0</v>
      </c>
      <c r="Q1397" s="16">
        <v>0</v>
      </c>
      <c r="R1397" s="16">
        <v>0</v>
      </c>
      <c r="S1397" s="16">
        <v>0</v>
      </c>
      <c r="T1397" s="16">
        <v>0</v>
      </c>
      <c r="U1397" s="16">
        <v>0</v>
      </c>
      <c r="V1397" s="16">
        <v>0</v>
      </c>
      <c r="W1397" s="16">
        <v>0</v>
      </c>
      <c r="X1397" s="16">
        <v>0</v>
      </c>
      <c r="Y1397" s="16">
        <v>0</v>
      </c>
      <c r="Z1397" s="16">
        <v>0</v>
      </c>
      <c r="AE1397" s="103">
        <f t="shared" si="408"/>
        <v>0</v>
      </c>
      <c r="AF1397" s="103">
        <f t="shared" si="409"/>
        <v>0</v>
      </c>
      <c r="AG1397" s="103">
        <f t="shared" si="410"/>
        <v>0</v>
      </c>
      <c r="AH1397" s="103">
        <f t="shared" si="411"/>
        <v>0</v>
      </c>
      <c r="AI1397" s="103">
        <f t="shared" si="412"/>
        <v>0</v>
      </c>
      <c r="AJ1397" s="103">
        <f t="shared" si="413"/>
        <v>0</v>
      </c>
    </row>
    <row r="1398" spans="4:36">
      <c r="D1398" s="16" t="s">
        <v>861</v>
      </c>
      <c r="E1398" s="16">
        <v>1228.4445</v>
      </c>
      <c r="F1398" s="16">
        <v>1011.3256</v>
      </c>
      <c r="G1398" s="16">
        <v>1003.1902</v>
      </c>
      <c r="H1398" s="16">
        <v>8.1354</v>
      </c>
      <c r="I1398" s="16">
        <v>0</v>
      </c>
      <c r="J1398" s="16">
        <v>86.5464</v>
      </c>
      <c r="K1398" s="16">
        <v>0</v>
      </c>
      <c r="L1398" s="16">
        <v>41.9334</v>
      </c>
      <c r="M1398" s="16">
        <v>44.613</v>
      </c>
      <c r="N1398" s="16">
        <v>45.7364</v>
      </c>
      <c r="O1398" s="16">
        <v>45.7364</v>
      </c>
      <c r="P1398" s="16">
        <v>0</v>
      </c>
      <c r="Q1398" s="16">
        <v>0</v>
      </c>
      <c r="R1398" s="16">
        <v>36.9842</v>
      </c>
      <c r="S1398" s="16">
        <v>2.9931</v>
      </c>
      <c r="T1398" s="16">
        <v>0</v>
      </c>
      <c r="U1398" s="16">
        <v>33.9911</v>
      </c>
      <c r="V1398" s="16">
        <v>46.6192</v>
      </c>
      <c r="W1398" s="16">
        <v>46.6192</v>
      </c>
      <c r="X1398" s="16">
        <v>0</v>
      </c>
      <c r="Y1398" s="16">
        <v>0</v>
      </c>
      <c r="Z1398" s="16">
        <v>1.2327</v>
      </c>
      <c r="AE1398" s="103">
        <f t="shared" si="408"/>
        <v>4.39648317751562e-14</v>
      </c>
      <c r="AF1398" s="103">
        <f t="shared" si="409"/>
        <v>0</v>
      </c>
      <c r="AG1398" s="103">
        <f t="shared" si="410"/>
        <v>0</v>
      </c>
      <c r="AH1398" s="103">
        <f t="shared" si="411"/>
        <v>0</v>
      </c>
      <c r="AI1398" s="103">
        <f t="shared" si="412"/>
        <v>0</v>
      </c>
      <c r="AJ1398" s="103">
        <f t="shared" si="413"/>
        <v>0</v>
      </c>
    </row>
    <row r="1399" spans="4:36">
      <c r="D1399" s="16" t="s">
        <v>862</v>
      </c>
      <c r="E1399" s="16">
        <v>43.7853</v>
      </c>
      <c r="F1399" s="16">
        <v>19.0133</v>
      </c>
      <c r="G1399" s="16">
        <v>17.5404</v>
      </c>
      <c r="H1399" s="16">
        <v>1.4729</v>
      </c>
      <c r="I1399" s="16">
        <v>0</v>
      </c>
      <c r="J1399" s="16">
        <v>19.9098</v>
      </c>
      <c r="K1399" s="16">
        <v>0</v>
      </c>
      <c r="L1399" s="16">
        <v>3.4906</v>
      </c>
      <c r="M1399" s="16">
        <v>16.4192</v>
      </c>
      <c r="N1399" s="16">
        <v>4.0667</v>
      </c>
      <c r="O1399" s="16">
        <v>4.0667</v>
      </c>
      <c r="P1399" s="16">
        <v>0</v>
      </c>
      <c r="Q1399" s="16">
        <v>0</v>
      </c>
      <c r="R1399" s="16">
        <v>0.7955</v>
      </c>
      <c r="S1399" s="16">
        <v>0</v>
      </c>
      <c r="T1399" s="16">
        <v>0</v>
      </c>
      <c r="U1399" s="16">
        <v>0.7955</v>
      </c>
      <c r="V1399" s="16">
        <v>0</v>
      </c>
      <c r="W1399" s="16">
        <v>0</v>
      </c>
      <c r="X1399" s="16">
        <v>0</v>
      </c>
      <c r="Y1399" s="16">
        <v>0</v>
      </c>
      <c r="Z1399" s="16">
        <v>0</v>
      </c>
      <c r="AE1399" s="103">
        <f t="shared" si="408"/>
        <v>-2.1094237467878e-15</v>
      </c>
      <c r="AF1399" s="103">
        <f t="shared" si="409"/>
        <v>0</v>
      </c>
      <c r="AG1399" s="103">
        <f t="shared" si="410"/>
        <v>0</v>
      </c>
      <c r="AH1399" s="103">
        <f t="shared" si="411"/>
        <v>0</v>
      </c>
      <c r="AI1399" s="103">
        <f t="shared" si="412"/>
        <v>0</v>
      </c>
      <c r="AJ1399" s="103">
        <f t="shared" si="413"/>
        <v>0</v>
      </c>
    </row>
    <row r="1400" spans="4:36">
      <c r="D1400" s="16" t="s">
        <v>863</v>
      </c>
      <c r="E1400" s="16">
        <v>0</v>
      </c>
      <c r="F1400" s="16">
        <v>0</v>
      </c>
      <c r="G1400" s="16">
        <v>0</v>
      </c>
      <c r="H1400" s="16">
        <v>0</v>
      </c>
      <c r="I1400" s="16">
        <v>0</v>
      </c>
      <c r="J1400" s="16">
        <v>0</v>
      </c>
      <c r="K1400" s="16">
        <v>0</v>
      </c>
      <c r="L1400" s="16">
        <v>0</v>
      </c>
      <c r="M1400" s="16">
        <v>0</v>
      </c>
      <c r="N1400" s="16">
        <v>0</v>
      </c>
      <c r="O1400" s="16">
        <v>0</v>
      </c>
      <c r="P1400" s="16">
        <v>0</v>
      </c>
      <c r="Q1400" s="16">
        <v>0</v>
      </c>
      <c r="R1400" s="16">
        <v>0</v>
      </c>
      <c r="S1400" s="16">
        <v>0</v>
      </c>
      <c r="T1400" s="16">
        <v>0</v>
      </c>
      <c r="U1400" s="16">
        <v>0</v>
      </c>
      <c r="V1400" s="16">
        <v>0</v>
      </c>
      <c r="W1400" s="16">
        <v>0</v>
      </c>
      <c r="X1400" s="16">
        <v>0</v>
      </c>
      <c r="Y1400" s="16">
        <v>0</v>
      </c>
      <c r="Z1400" s="16">
        <v>0</v>
      </c>
      <c r="AE1400" s="103">
        <f t="shared" si="408"/>
        <v>0</v>
      </c>
      <c r="AF1400" s="103">
        <f t="shared" si="409"/>
        <v>0</v>
      </c>
      <c r="AG1400" s="103">
        <f t="shared" si="410"/>
        <v>0</v>
      </c>
      <c r="AH1400" s="103">
        <f t="shared" si="411"/>
        <v>0</v>
      </c>
      <c r="AI1400" s="103">
        <f t="shared" si="412"/>
        <v>0</v>
      </c>
      <c r="AJ1400" s="103">
        <f t="shared" si="413"/>
        <v>0</v>
      </c>
    </row>
    <row r="1401" spans="4:36">
      <c r="D1401" s="16" t="s">
        <v>864</v>
      </c>
      <c r="E1401" s="16">
        <v>13.2689</v>
      </c>
      <c r="F1401" s="16">
        <v>13.2689</v>
      </c>
      <c r="G1401" s="16">
        <v>13.2689</v>
      </c>
      <c r="H1401" s="16">
        <v>0</v>
      </c>
      <c r="I1401" s="16">
        <v>0</v>
      </c>
      <c r="J1401" s="16">
        <v>0</v>
      </c>
      <c r="K1401" s="16">
        <v>0</v>
      </c>
      <c r="L1401" s="16">
        <v>0</v>
      </c>
      <c r="M1401" s="16">
        <v>0</v>
      </c>
      <c r="N1401" s="16">
        <v>0</v>
      </c>
      <c r="O1401" s="16">
        <v>0</v>
      </c>
      <c r="P1401" s="16">
        <v>0</v>
      </c>
      <c r="Q1401" s="16">
        <v>0</v>
      </c>
      <c r="R1401" s="16">
        <v>0</v>
      </c>
      <c r="S1401" s="16">
        <v>0</v>
      </c>
      <c r="T1401" s="16">
        <v>0</v>
      </c>
      <c r="U1401" s="16">
        <v>0</v>
      </c>
      <c r="V1401" s="16">
        <v>0</v>
      </c>
      <c r="W1401" s="16">
        <v>0</v>
      </c>
      <c r="X1401" s="16">
        <v>0</v>
      </c>
      <c r="Y1401" s="16">
        <v>0</v>
      </c>
      <c r="Z1401" s="16">
        <v>0</v>
      </c>
      <c r="AE1401" s="103">
        <f t="shared" si="408"/>
        <v>0</v>
      </c>
      <c r="AF1401" s="103">
        <f t="shared" si="409"/>
        <v>0</v>
      </c>
      <c r="AG1401" s="103">
        <f t="shared" si="410"/>
        <v>0</v>
      </c>
      <c r="AH1401" s="103">
        <f t="shared" si="411"/>
        <v>0</v>
      </c>
      <c r="AI1401" s="103">
        <f t="shared" si="412"/>
        <v>0</v>
      </c>
      <c r="AJ1401" s="103">
        <f t="shared" si="413"/>
        <v>0</v>
      </c>
    </row>
    <row r="1402" spans="3:58">
      <c r="C1402" s="16" t="s">
        <v>866</v>
      </c>
      <c r="D1402" s="16" t="s">
        <v>88</v>
      </c>
      <c r="E1402" s="16">
        <v>10244.6887</v>
      </c>
      <c r="F1402" s="16">
        <v>7335.8525</v>
      </c>
      <c r="G1402" s="16">
        <v>7335.8525</v>
      </c>
      <c r="H1402" s="16">
        <v>0</v>
      </c>
      <c r="I1402" s="16">
        <v>2.4347</v>
      </c>
      <c r="J1402" s="16">
        <v>1365.8239</v>
      </c>
      <c r="K1402" s="16">
        <v>1134.3887</v>
      </c>
      <c r="L1402" s="16">
        <v>169.0947</v>
      </c>
      <c r="M1402" s="16">
        <v>62.3405</v>
      </c>
      <c r="N1402" s="16">
        <v>705.5651</v>
      </c>
      <c r="O1402" s="16">
        <v>705.5651</v>
      </c>
      <c r="P1402" s="16">
        <v>0</v>
      </c>
      <c r="Q1402" s="16">
        <v>64.6349</v>
      </c>
      <c r="R1402" s="16">
        <v>298.3509</v>
      </c>
      <c r="S1402" s="16">
        <v>259.8378</v>
      </c>
      <c r="T1402" s="16">
        <v>0</v>
      </c>
      <c r="U1402" s="16">
        <v>38.5131</v>
      </c>
      <c r="V1402" s="16">
        <v>472.0267</v>
      </c>
      <c r="W1402" s="16">
        <v>376.3566</v>
      </c>
      <c r="X1402" s="16">
        <v>1.3032</v>
      </c>
      <c r="Y1402" s="16">
        <v>94.3669</v>
      </c>
      <c r="Z1402" s="16">
        <v>0</v>
      </c>
      <c r="AE1402" s="103">
        <f t="shared" si="408"/>
        <v>6.96331881044898e-13</v>
      </c>
      <c r="AF1402" s="103">
        <f t="shared" si="409"/>
        <v>0</v>
      </c>
      <c r="AG1402" s="103">
        <f t="shared" si="410"/>
        <v>1.35003119794419e-13</v>
      </c>
      <c r="AH1402" s="103">
        <f t="shared" si="411"/>
        <v>0</v>
      </c>
      <c r="AI1402" s="103">
        <f t="shared" si="412"/>
        <v>0</v>
      </c>
      <c r="AJ1402" s="103">
        <f t="shared" si="413"/>
        <v>0</v>
      </c>
      <c r="AK1402" s="16">
        <f t="shared" ref="AK1402:BF1402" si="417">E1402-SUM(E1403:E1407)</f>
        <v>0</v>
      </c>
      <c r="AL1402" s="16">
        <f t="shared" si="417"/>
        <v>0</v>
      </c>
      <c r="AM1402" s="16">
        <f t="shared" si="417"/>
        <v>0</v>
      </c>
      <c r="AN1402" s="16">
        <f t="shared" si="417"/>
        <v>0</v>
      </c>
      <c r="AO1402" s="16">
        <f t="shared" si="417"/>
        <v>0</v>
      </c>
      <c r="AP1402" s="16">
        <f t="shared" si="417"/>
        <v>0</v>
      </c>
      <c r="AQ1402" s="16">
        <f t="shared" si="417"/>
        <v>0</v>
      </c>
      <c r="AR1402" s="16">
        <f t="shared" si="417"/>
        <v>0</v>
      </c>
      <c r="AS1402" s="16">
        <f t="shared" si="417"/>
        <v>0</v>
      </c>
      <c r="AT1402" s="16">
        <f t="shared" si="417"/>
        <v>0</v>
      </c>
      <c r="AU1402" s="16">
        <f t="shared" si="417"/>
        <v>0</v>
      </c>
      <c r="AV1402" s="16">
        <f t="shared" si="417"/>
        <v>0</v>
      </c>
      <c r="AW1402" s="16">
        <f t="shared" si="417"/>
        <v>0</v>
      </c>
      <c r="AX1402" s="16">
        <f t="shared" si="417"/>
        <v>0</v>
      </c>
      <c r="AY1402" s="16">
        <f t="shared" si="417"/>
        <v>0</v>
      </c>
      <c r="AZ1402" s="16">
        <f t="shared" si="417"/>
        <v>0</v>
      </c>
      <c r="BA1402" s="16">
        <f t="shared" si="417"/>
        <v>0</v>
      </c>
      <c r="BB1402" s="16">
        <f t="shared" si="417"/>
        <v>0</v>
      </c>
      <c r="BC1402" s="16">
        <f t="shared" si="417"/>
        <v>0</v>
      </c>
      <c r="BD1402" s="16">
        <f t="shared" si="417"/>
        <v>0</v>
      </c>
      <c r="BE1402" s="16">
        <f t="shared" si="417"/>
        <v>0</v>
      </c>
      <c r="BF1402" s="16">
        <f t="shared" si="417"/>
        <v>0</v>
      </c>
    </row>
    <row r="1403" spans="4:36">
      <c r="D1403" s="16" t="s">
        <v>860</v>
      </c>
      <c r="E1403" s="16">
        <v>0</v>
      </c>
      <c r="F1403" s="16">
        <v>0</v>
      </c>
      <c r="G1403" s="16">
        <v>0</v>
      </c>
      <c r="H1403" s="16">
        <v>0</v>
      </c>
      <c r="I1403" s="16">
        <v>0</v>
      </c>
      <c r="J1403" s="16">
        <v>0</v>
      </c>
      <c r="K1403" s="16">
        <v>0</v>
      </c>
      <c r="L1403" s="16">
        <v>0</v>
      </c>
      <c r="M1403" s="16">
        <v>0</v>
      </c>
      <c r="N1403" s="16">
        <v>0</v>
      </c>
      <c r="O1403" s="16">
        <v>0</v>
      </c>
      <c r="P1403" s="16">
        <v>0</v>
      </c>
      <c r="Q1403" s="16">
        <v>0</v>
      </c>
      <c r="R1403" s="16">
        <v>0</v>
      </c>
      <c r="S1403" s="16">
        <v>0</v>
      </c>
      <c r="T1403" s="16">
        <v>0</v>
      </c>
      <c r="U1403" s="16">
        <v>0</v>
      </c>
      <c r="V1403" s="16">
        <v>0</v>
      </c>
      <c r="W1403" s="16">
        <v>0</v>
      </c>
      <c r="X1403" s="16">
        <v>0</v>
      </c>
      <c r="Y1403" s="16">
        <v>0</v>
      </c>
      <c r="Z1403" s="16">
        <v>0</v>
      </c>
      <c r="AE1403" s="103">
        <f t="shared" si="408"/>
        <v>0</v>
      </c>
      <c r="AF1403" s="103">
        <f t="shared" si="409"/>
        <v>0</v>
      </c>
      <c r="AG1403" s="103">
        <f t="shared" si="410"/>
        <v>0</v>
      </c>
      <c r="AH1403" s="103">
        <f t="shared" si="411"/>
        <v>0</v>
      </c>
      <c r="AI1403" s="103">
        <f t="shared" si="412"/>
        <v>0</v>
      </c>
      <c r="AJ1403" s="103">
        <f t="shared" si="413"/>
        <v>0</v>
      </c>
    </row>
    <row r="1404" spans="4:36">
      <c r="D1404" s="16" t="s">
        <v>861</v>
      </c>
      <c r="E1404" s="16">
        <v>1316.3509</v>
      </c>
      <c r="F1404" s="16">
        <v>1042.2174</v>
      </c>
      <c r="G1404" s="16">
        <v>1042.2174</v>
      </c>
      <c r="H1404" s="16">
        <v>0</v>
      </c>
      <c r="I1404" s="16">
        <v>2.4347</v>
      </c>
      <c r="J1404" s="16">
        <v>165.9703</v>
      </c>
      <c r="K1404" s="16">
        <v>0</v>
      </c>
      <c r="L1404" s="16">
        <v>154.9867</v>
      </c>
      <c r="M1404" s="16">
        <v>10.9836</v>
      </c>
      <c r="N1404" s="16">
        <v>24.6065</v>
      </c>
      <c r="O1404" s="16">
        <v>24.6065</v>
      </c>
      <c r="P1404" s="16">
        <v>0</v>
      </c>
      <c r="Q1404" s="16">
        <v>0</v>
      </c>
      <c r="R1404" s="16">
        <v>6.1352</v>
      </c>
      <c r="S1404" s="16">
        <v>5.8616</v>
      </c>
      <c r="T1404" s="16">
        <v>0</v>
      </c>
      <c r="U1404" s="16">
        <v>0.2736</v>
      </c>
      <c r="V1404" s="16">
        <v>74.9868</v>
      </c>
      <c r="W1404" s="16">
        <v>73.5029</v>
      </c>
      <c r="X1404" s="16">
        <v>0</v>
      </c>
      <c r="Y1404" s="16">
        <v>1.4839</v>
      </c>
      <c r="Z1404" s="16">
        <v>0</v>
      </c>
      <c r="AE1404" s="103">
        <f t="shared" si="408"/>
        <v>-1.13686837721616e-13</v>
      </c>
      <c r="AF1404" s="103">
        <f t="shared" si="409"/>
        <v>0</v>
      </c>
      <c r="AG1404" s="103">
        <f t="shared" si="410"/>
        <v>0</v>
      </c>
      <c r="AH1404" s="103">
        <f t="shared" si="411"/>
        <v>0</v>
      </c>
      <c r="AI1404" s="103">
        <f t="shared" si="412"/>
        <v>0</v>
      </c>
      <c r="AJ1404" s="103">
        <f t="shared" si="413"/>
        <v>5.55111512312578e-15</v>
      </c>
    </row>
    <row r="1405" spans="4:36">
      <c r="D1405" s="16" t="s">
        <v>862</v>
      </c>
      <c r="E1405" s="16">
        <v>1061.8712</v>
      </c>
      <c r="F1405" s="16">
        <v>1006.8285</v>
      </c>
      <c r="G1405" s="16">
        <v>1006.8285</v>
      </c>
      <c r="H1405" s="16">
        <v>0</v>
      </c>
      <c r="I1405" s="16">
        <v>0</v>
      </c>
      <c r="J1405" s="16">
        <v>0</v>
      </c>
      <c r="K1405" s="16">
        <v>0</v>
      </c>
      <c r="L1405" s="16">
        <v>0</v>
      </c>
      <c r="M1405" s="16">
        <v>0</v>
      </c>
      <c r="N1405" s="16">
        <v>15.9734</v>
      </c>
      <c r="O1405" s="16">
        <v>15.9734</v>
      </c>
      <c r="P1405" s="16">
        <v>0</v>
      </c>
      <c r="Q1405" s="16">
        <v>0</v>
      </c>
      <c r="R1405" s="16">
        <v>1.4224</v>
      </c>
      <c r="S1405" s="16">
        <v>0.4897</v>
      </c>
      <c r="T1405" s="16">
        <v>0</v>
      </c>
      <c r="U1405" s="16">
        <v>0.9327</v>
      </c>
      <c r="V1405" s="16">
        <v>37.6469</v>
      </c>
      <c r="W1405" s="16">
        <v>37.6469</v>
      </c>
      <c r="X1405" s="16">
        <v>0</v>
      </c>
      <c r="Y1405" s="16">
        <v>0</v>
      </c>
      <c r="Z1405" s="16">
        <v>0</v>
      </c>
      <c r="AE1405" s="103">
        <f t="shared" si="408"/>
        <v>7.8159700933611e-14</v>
      </c>
      <c r="AF1405" s="103">
        <f t="shared" si="409"/>
        <v>0</v>
      </c>
      <c r="AG1405" s="103">
        <f t="shared" si="410"/>
        <v>0</v>
      </c>
      <c r="AH1405" s="103">
        <f t="shared" si="411"/>
        <v>0</v>
      </c>
      <c r="AI1405" s="103">
        <f t="shared" si="412"/>
        <v>0</v>
      </c>
      <c r="AJ1405" s="103">
        <f t="shared" si="413"/>
        <v>0</v>
      </c>
    </row>
    <row r="1406" spans="4:36">
      <c r="D1406" s="16" t="s">
        <v>863</v>
      </c>
      <c r="E1406" s="16">
        <v>0</v>
      </c>
      <c r="F1406" s="16">
        <v>0</v>
      </c>
      <c r="G1406" s="16">
        <v>0</v>
      </c>
      <c r="H1406" s="16">
        <v>0</v>
      </c>
      <c r="I1406" s="16">
        <v>0</v>
      </c>
      <c r="J1406" s="16">
        <v>0</v>
      </c>
      <c r="K1406" s="16">
        <v>0</v>
      </c>
      <c r="L1406" s="16">
        <v>0</v>
      </c>
      <c r="M1406" s="16">
        <v>0</v>
      </c>
      <c r="N1406" s="16">
        <v>0</v>
      </c>
      <c r="O1406" s="16">
        <v>0</v>
      </c>
      <c r="P1406" s="16">
        <v>0</v>
      </c>
      <c r="Q1406" s="16">
        <v>0</v>
      </c>
      <c r="R1406" s="16">
        <v>0</v>
      </c>
      <c r="S1406" s="16">
        <v>0</v>
      </c>
      <c r="T1406" s="16">
        <v>0</v>
      </c>
      <c r="U1406" s="16">
        <v>0</v>
      </c>
      <c r="V1406" s="16">
        <v>0</v>
      </c>
      <c r="W1406" s="16">
        <v>0</v>
      </c>
      <c r="X1406" s="16">
        <v>0</v>
      </c>
      <c r="Y1406" s="16">
        <v>0</v>
      </c>
      <c r="Z1406" s="16">
        <v>0</v>
      </c>
      <c r="AE1406" s="103">
        <f t="shared" si="408"/>
        <v>0</v>
      </c>
      <c r="AF1406" s="103">
        <f t="shared" si="409"/>
        <v>0</v>
      </c>
      <c r="AG1406" s="103">
        <f t="shared" si="410"/>
        <v>0</v>
      </c>
      <c r="AH1406" s="103">
        <f t="shared" si="411"/>
        <v>0</v>
      </c>
      <c r="AI1406" s="103">
        <f t="shared" si="412"/>
        <v>0</v>
      </c>
      <c r="AJ1406" s="103">
        <f t="shared" si="413"/>
        <v>0</v>
      </c>
    </row>
    <row r="1407" spans="4:36">
      <c r="D1407" s="16" t="s">
        <v>864</v>
      </c>
      <c r="E1407" s="16">
        <v>7866.4666</v>
      </c>
      <c r="F1407" s="16">
        <v>5286.8066</v>
      </c>
      <c r="G1407" s="16">
        <v>5286.8066</v>
      </c>
      <c r="H1407" s="16">
        <v>0</v>
      </c>
      <c r="I1407" s="16">
        <v>0</v>
      </c>
      <c r="J1407" s="16">
        <v>1199.8536</v>
      </c>
      <c r="K1407" s="16">
        <v>1134.3887</v>
      </c>
      <c r="L1407" s="16">
        <v>14.1079999999999</v>
      </c>
      <c r="M1407" s="16">
        <v>51.3569</v>
      </c>
      <c r="N1407" s="16">
        <v>664.9852</v>
      </c>
      <c r="O1407" s="16">
        <v>664.9852</v>
      </c>
      <c r="P1407" s="16">
        <v>0</v>
      </c>
      <c r="Q1407" s="16">
        <v>64.6349</v>
      </c>
      <c r="R1407" s="16">
        <v>290.7933</v>
      </c>
      <c r="S1407" s="16">
        <v>253.4865</v>
      </c>
      <c r="T1407" s="16">
        <v>0</v>
      </c>
      <c r="U1407" s="16">
        <v>37.3068</v>
      </c>
      <c r="V1407" s="16">
        <v>359.393</v>
      </c>
      <c r="W1407" s="16">
        <v>265.2068</v>
      </c>
      <c r="X1407" s="16">
        <v>1.3032</v>
      </c>
      <c r="Y1407" s="16">
        <v>92.883</v>
      </c>
      <c r="Z1407" s="16">
        <v>0</v>
      </c>
      <c r="AE1407" s="103">
        <f t="shared" si="408"/>
        <v>0</v>
      </c>
      <c r="AF1407" s="103">
        <f t="shared" si="409"/>
        <v>0</v>
      </c>
      <c r="AG1407" s="103">
        <f t="shared" si="410"/>
        <v>0</v>
      </c>
      <c r="AH1407" s="103">
        <f t="shared" si="411"/>
        <v>0</v>
      </c>
      <c r="AI1407" s="103">
        <f t="shared" si="412"/>
        <v>0</v>
      </c>
      <c r="AJ1407" s="103">
        <f t="shared" si="413"/>
        <v>0</v>
      </c>
    </row>
    <row r="1408" spans="3:58">
      <c r="C1408" s="16" t="s">
        <v>867</v>
      </c>
      <c r="D1408" s="16" t="s">
        <v>88</v>
      </c>
      <c r="E1408" s="16">
        <v>319.9512</v>
      </c>
      <c r="F1408" s="16">
        <v>0</v>
      </c>
      <c r="G1408" s="16">
        <v>0</v>
      </c>
      <c r="H1408" s="16">
        <v>0</v>
      </c>
      <c r="I1408" s="16">
        <v>0</v>
      </c>
      <c r="J1408" s="16">
        <v>0</v>
      </c>
      <c r="K1408" s="16">
        <v>0</v>
      </c>
      <c r="L1408" s="16">
        <v>0</v>
      </c>
      <c r="M1408" s="16">
        <v>0</v>
      </c>
      <c r="N1408" s="16">
        <v>319.7554</v>
      </c>
      <c r="O1408" s="16">
        <v>319.7554</v>
      </c>
      <c r="P1408" s="16">
        <v>0</v>
      </c>
      <c r="Q1408" s="16">
        <v>0</v>
      </c>
      <c r="R1408" s="16">
        <v>0.1958</v>
      </c>
      <c r="S1408" s="16">
        <v>0.1958</v>
      </c>
      <c r="T1408" s="16">
        <v>0</v>
      </c>
      <c r="U1408" s="16">
        <v>0</v>
      </c>
      <c r="V1408" s="16">
        <v>0</v>
      </c>
      <c r="W1408" s="16">
        <v>0</v>
      </c>
      <c r="X1408" s="16">
        <v>0</v>
      </c>
      <c r="Y1408" s="16">
        <v>0</v>
      </c>
      <c r="Z1408" s="16">
        <v>0</v>
      </c>
      <c r="AE1408" s="103">
        <f t="shared" si="408"/>
        <v>-3.71092045980959e-14</v>
      </c>
      <c r="AF1408" s="103">
        <f t="shared" si="409"/>
        <v>0</v>
      </c>
      <c r="AG1408" s="103">
        <f t="shared" si="410"/>
        <v>0</v>
      </c>
      <c r="AH1408" s="103">
        <f t="shared" si="411"/>
        <v>0</v>
      </c>
      <c r="AI1408" s="103">
        <f t="shared" si="412"/>
        <v>0</v>
      </c>
      <c r="AJ1408" s="103">
        <f t="shared" si="413"/>
        <v>0</v>
      </c>
      <c r="AK1408" s="16">
        <f t="shared" ref="AK1408:BF1408" si="418">E1408-SUM(E1409:E1413)</f>
        <v>0</v>
      </c>
      <c r="AL1408" s="16">
        <f t="shared" si="418"/>
        <v>0</v>
      </c>
      <c r="AM1408" s="16">
        <f t="shared" si="418"/>
        <v>0</v>
      </c>
      <c r="AN1408" s="16">
        <f t="shared" si="418"/>
        <v>0</v>
      </c>
      <c r="AO1408" s="16">
        <f t="shared" si="418"/>
        <v>0</v>
      </c>
      <c r="AP1408" s="16">
        <f t="shared" si="418"/>
        <v>0</v>
      </c>
      <c r="AQ1408" s="16">
        <f t="shared" si="418"/>
        <v>0</v>
      </c>
      <c r="AR1408" s="16">
        <f t="shared" si="418"/>
        <v>0</v>
      </c>
      <c r="AS1408" s="16">
        <f t="shared" si="418"/>
        <v>0</v>
      </c>
      <c r="AT1408" s="16">
        <f t="shared" si="418"/>
        <v>0</v>
      </c>
      <c r="AU1408" s="16">
        <f t="shared" si="418"/>
        <v>0</v>
      </c>
      <c r="AV1408" s="16">
        <f t="shared" si="418"/>
        <v>0</v>
      </c>
      <c r="AW1408" s="16">
        <f t="shared" si="418"/>
        <v>0</v>
      </c>
      <c r="AX1408" s="16">
        <f t="shared" si="418"/>
        <v>0</v>
      </c>
      <c r="AY1408" s="16">
        <f t="shared" si="418"/>
        <v>0</v>
      </c>
      <c r="AZ1408" s="16">
        <f t="shared" si="418"/>
        <v>0</v>
      </c>
      <c r="BA1408" s="16">
        <f t="shared" si="418"/>
        <v>0</v>
      </c>
      <c r="BB1408" s="16">
        <f t="shared" si="418"/>
        <v>0</v>
      </c>
      <c r="BC1408" s="16">
        <f t="shared" si="418"/>
        <v>0</v>
      </c>
      <c r="BD1408" s="16">
        <f t="shared" si="418"/>
        <v>0</v>
      </c>
      <c r="BE1408" s="16">
        <f t="shared" si="418"/>
        <v>0</v>
      </c>
      <c r="BF1408" s="16">
        <f t="shared" si="418"/>
        <v>0</v>
      </c>
    </row>
    <row r="1409" spans="4:36">
      <c r="D1409" s="16" t="s">
        <v>860</v>
      </c>
      <c r="E1409" s="16">
        <v>0</v>
      </c>
      <c r="F1409" s="16">
        <v>0</v>
      </c>
      <c r="G1409" s="16">
        <v>0</v>
      </c>
      <c r="H1409" s="16">
        <v>0</v>
      </c>
      <c r="I1409" s="16">
        <v>0</v>
      </c>
      <c r="J1409" s="16">
        <v>0</v>
      </c>
      <c r="K1409" s="16">
        <v>0</v>
      </c>
      <c r="L1409" s="16">
        <v>0</v>
      </c>
      <c r="M1409" s="16">
        <v>0</v>
      </c>
      <c r="N1409" s="16">
        <v>0</v>
      </c>
      <c r="O1409" s="16">
        <v>0</v>
      </c>
      <c r="P1409" s="16">
        <v>0</v>
      </c>
      <c r="Q1409" s="16">
        <v>0</v>
      </c>
      <c r="R1409" s="16">
        <v>0</v>
      </c>
      <c r="S1409" s="16">
        <v>0</v>
      </c>
      <c r="T1409" s="16">
        <v>0</v>
      </c>
      <c r="U1409" s="16">
        <v>0</v>
      </c>
      <c r="V1409" s="16">
        <v>0</v>
      </c>
      <c r="W1409" s="16">
        <v>0</v>
      </c>
      <c r="X1409" s="16">
        <v>0</v>
      </c>
      <c r="Y1409" s="16">
        <v>0</v>
      </c>
      <c r="Z1409" s="16">
        <v>0</v>
      </c>
      <c r="AE1409" s="103">
        <f t="shared" si="408"/>
        <v>0</v>
      </c>
      <c r="AF1409" s="103">
        <f t="shared" si="409"/>
        <v>0</v>
      </c>
      <c r="AG1409" s="103">
        <f t="shared" si="410"/>
        <v>0</v>
      </c>
      <c r="AH1409" s="103">
        <f t="shared" si="411"/>
        <v>0</v>
      </c>
      <c r="AI1409" s="103">
        <f t="shared" si="412"/>
        <v>0</v>
      </c>
      <c r="AJ1409" s="103">
        <f t="shared" si="413"/>
        <v>0</v>
      </c>
    </row>
    <row r="1410" spans="4:36">
      <c r="D1410" s="16" t="s">
        <v>861</v>
      </c>
      <c r="E1410" s="16">
        <v>0</v>
      </c>
      <c r="F1410" s="16">
        <v>0</v>
      </c>
      <c r="G1410" s="16">
        <v>0</v>
      </c>
      <c r="H1410" s="16">
        <v>0</v>
      </c>
      <c r="I1410" s="16">
        <v>0</v>
      </c>
      <c r="J1410" s="16">
        <v>0</v>
      </c>
      <c r="K1410" s="16">
        <v>0</v>
      </c>
      <c r="L1410" s="16">
        <v>0</v>
      </c>
      <c r="M1410" s="16">
        <v>0</v>
      </c>
      <c r="N1410" s="16">
        <v>0</v>
      </c>
      <c r="O1410" s="16">
        <v>0</v>
      </c>
      <c r="P1410" s="16">
        <v>0</v>
      </c>
      <c r="Q1410" s="16">
        <v>0</v>
      </c>
      <c r="R1410" s="16">
        <v>0</v>
      </c>
      <c r="S1410" s="16">
        <v>0</v>
      </c>
      <c r="T1410" s="16">
        <v>0</v>
      </c>
      <c r="U1410" s="16">
        <v>0</v>
      </c>
      <c r="V1410" s="16">
        <v>0</v>
      </c>
      <c r="W1410" s="16">
        <v>0</v>
      </c>
      <c r="X1410" s="16">
        <v>0</v>
      </c>
      <c r="Y1410" s="16">
        <v>0</v>
      </c>
      <c r="Z1410" s="16">
        <v>0</v>
      </c>
      <c r="AE1410" s="103">
        <f t="shared" si="408"/>
        <v>0</v>
      </c>
      <c r="AF1410" s="103">
        <f t="shared" si="409"/>
        <v>0</v>
      </c>
      <c r="AG1410" s="103">
        <f t="shared" si="410"/>
        <v>0</v>
      </c>
      <c r="AH1410" s="103">
        <f t="shared" si="411"/>
        <v>0</v>
      </c>
      <c r="AI1410" s="103">
        <f t="shared" si="412"/>
        <v>0</v>
      </c>
      <c r="AJ1410" s="103">
        <f t="shared" si="413"/>
        <v>0</v>
      </c>
    </row>
    <row r="1411" spans="4:36">
      <c r="D1411" s="16" t="s">
        <v>862</v>
      </c>
      <c r="E1411" s="16">
        <v>0</v>
      </c>
      <c r="F1411" s="16">
        <v>0</v>
      </c>
      <c r="G1411" s="16">
        <v>0</v>
      </c>
      <c r="H1411" s="16">
        <v>0</v>
      </c>
      <c r="I1411" s="16">
        <v>0</v>
      </c>
      <c r="J1411" s="16">
        <v>0</v>
      </c>
      <c r="K1411" s="16">
        <v>0</v>
      </c>
      <c r="L1411" s="16">
        <v>0</v>
      </c>
      <c r="M1411" s="16">
        <v>0</v>
      </c>
      <c r="N1411" s="16">
        <v>0</v>
      </c>
      <c r="O1411" s="16">
        <v>0</v>
      </c>
      <c r="P1411" s="16">
        <v>0</v>
      </c>
      <c r="Q1411" s="16">
        <v>0</v>
      </c>
      <c r="R1411" s="16">
        <v>0</v>
      </c>
      <c r="S1411" s="16">
        <v>0</v>
      </c>
      <c r="T1411" s="16">
        <v>0</v>
      </c>
      <c r="U1411" s="16">
        <v>0</v>
      </c>
      <c r="V1411" s="16">
        <v>0</v>
      </c>
      <c r="W1411" s="16">
        <v>0</v>
      </c>
      <c r="X1411" s="16">
        <v>0</v>
      </c>
      <c r="Y1411" s="16">
        <v>0</v>
      </c>
      <c r="Z1411" s="16">
        <v>0</v>
      </c>
      <c r="AE1411" s="103">
        <f t="shared" si="408"/>
        <v>0</v>
      </c>
      <c r="AF1411" s="103">
        <f t="shared" si="409"/>
        <v>0</v>
      </c>
      <c r="AG1411" s="103">
        <f t="shared" si="410"/>
        <v>0</v>
      </c>
      <c r="AH1411" s="103">
        <f t="shared" si="411"/>
        <v>0</v>
      </c>
      <c r="AI1411" s="103">
        <f t="shared" si="412"/>
        <v>0</v>
      </c>
      <c r="AJ1411" s="103">
        <f t="shared" si="413"/>
        <v>0</v>
      </c>
    </row>
    <row r="1412" spans="4:36">
      <c r="D1412" s="16" t="s">
        <v>863</v>
      </c>
      <c r="E1412" s="16">
        <v>0</v>
      </c>
      <c r="F1412" s="16">
        <v>0</v>
      </c>
      <c r="G1412" s="16">
        <v>0</v>
      </c>
      <c r="H1412" s="16">
        <v>0</v>
      </c>
      <c r="I1412" s="16">
        <v>0</v>
      </c>
      <c r="J1412" s="16">
        <v>0</v>
      </c>
      <c r="K1412" s="16">
        <v>0</v>
      </c>
      <c r="L1412" s="16">
        <v>0</v>
      </c>
      <c r="M1412" s="16">
        <v>0</v>
      </c>
      <c r="N1412" s="16">
        <v>0</v>
      </c>
      <c r="O1412" s="16">
        <v>0</v>
      </c>
      <c r="P1412" s="16">
        <v>0</v>
      </c>
      <c r="Q1412" s="16">
        <v>0</v>
      </c>
      <c r="R1412" s="16">
        <v>0</v>
      </c>
      <c r="S1412" s="16">
        <v>0</v>
      </c>
      <c r="T1412" s="16">
        <v>0</v>
      </c>
      <c r="U1412" s="16">
        <v>0</v>
      </c>
      <c r="V1412" s="16">
        <v>0</v>
      </c>
      <c r="W1412" s="16">
        <v>0</v>
      </c>
      <c r="X1412" s="16">
        <v>0</v>
      </c>
      <c r="Y1412" s="16">
        <v>0</v>
      </c>
      <c r="Z1412" s="16">
        <v>0</v>
      </c>
      <c r="AE1412" s="103">
        <f t="shared" si="408"/>
        <v>0</v>
      </c>
      <c r="AF1412" s="103">
        <f t="shared" si="409"/>
        <v>0</v>
      </c>
      <c r="AG1412" s="103">
        <f t="shared" si="410"/>
        <v>0</v>
      </c>
      <c r="AH1412" s="103">
        <f t="shared" si="411"/>
        <v>0</v>
      </c>
      <c r="AI1412" s="103">
        <f t="shared" si="412"/>
        <v>0</v>
      </c>
      <c r="AJ1412" s="103">
        <f t="shared" si="413"/>
        <v>0</v>
      </c>
    </row>
    <row r="1413" spans="4:36">
      <c r="D1413" s="16" t="s">
        <v>864</v>
      </c>
      <c r="E1413" s="16">
        <v>319.9512</v>
      </c>
      <c r="F1413" s="16">
        <v>0</v>
      </c>
      <c r="G1413" s="16">
        <v>0</v>
      </c>
      <c r="H1413" s="16">
        <v>0</v>
      </c>
      <c r="I1413" s="16">
        <v>0</v>
      </c>
      <c r="J1413" s="16">
        <v>0</v>
      </c>
      <c r="K1413" s="16">
        <v>0</v>
      </c>
      <c r="L1413" s="16">
        <v>0</v>
      </c>
      <c r="M1413" s="16">
        <v>0</v>
      </c>
      <c r="N1413" s="16">
        <v>319.7554</v>
      </c>
      <c r="O1413" s="16">
        <v>319.7554</v>
      </c>
      <c r="P1413" s="16">
        <v>0</v>
      </c>
      <c r="Q1413" s="16">
        <v>0</v>
      </c>
      <c r="R1413" s="16">
        <v>0.1958</v>
      </c>
      <c r="S1413" s="16">
        <v>0.1958</v>
      </c>
      <c r="T1413" s="16">
        <v>0</v>
      </c>
      <c r="U1413" s="16">
        <v>0</v>
      </c>
      <c r="V1413" s="16">
        <v>0</v>
      </c>
      <c r="W1413" s="16">
        <v>0</v>
      </c>
      <c r="X1413" s="16">
        <v>0</v>
      </c>
      <c r="Y1413" s="16">
        <v>0</v>
      </c>
      <c r="Z1413" s="16">
        <v>0</v>
      </c>
      <c r="AE1413" s="103">
        <f t="shared" si="408"/>
        <v>-3.71092045980959e-14</v>
      </c>
      <c r="AF1413" s="103">
        <f t="shared" si="409"/>
        <v>0</v>
      </c>
      <c r="AG1413" s="103">
        <f t="shared" si="410"/>
        <v>0</v>
      </c>
      <c r="AH1413" s="103">
        <f t="shared" si="411"/>
        <v>0</v>
      </c>
      <c r="AI1413" s="103">
        <f t="shared" si="412"/>
        <v>0</v>
      </c>
      <c r="AJ1413" s="103">
        <f t="shared" si="413"/>
        <v>0</v>
      </c>
    </row>
    <row r="1414" spans="3:58">
      <c r="C1414" s="16" t="s">
        <v>368</v>
      </c>
      <c r="D1414" s="16" t="s">
        <v>88</v>
      </c>
      <c r="E1414" s="16">
        <v>0</v>
      </c>
      <c r="F1414" s="16">
        <v>0</v>
      </c>
      <c r="G1414" s="16">
        <v>0</v>
      </c>
      <c r="H1414" s="16">
        <v>0</v>
      </c>
      <c r="I1414" s="16">
        <v>0</v>
      </c>
      <c r="J1414" s="16">
        <v>0</v>
      </c>
      <c r="K1414" s="16">
        <v>0</v>
      </c>
      <c r="L1414" s="16">
        <v>0</v>
      </c>
      <c r="M1414" s="16">
        <v>0</v>
      </c>
      <c r="N1414" s="16">
        <v>0</v>
      </c>
      <c r="O1414" s="16">
        <v>0</v>
      </c>
      <c r="P1414" s="16">
        <v>0</v>
      </c>
      <c r="Q1414" s="16">
        <v>0</v>
      </c>
      <c r="R1414" s="16">
        <v>0</v>
      </c>
      <c r="S1414" s="16">
        <v>0</v>
      </c>
      <c r="T1414" s="16">
        <v>0</v>
      </c>
      <c r="U1414" s="16">
        <v>0</v>
      </c>
      <c r="V1414" s="16">
        <v>0</v>
      </c>
      <c r="W1414" s="16">
        <v>0</v>
      </c>
      <c r="X1414" s="16">
        <v>0</v>
      </c>
      <c r="Y1414" s="16">
        <v>0</v>
      </c>
      <c r="Z1414" s="16">
        <v>0</v>
      </c>
      <c r="AE1414" s="103">
        <f t="shared" si="408"/>
        <v>0</v>
      </c>
      <c r="AF1414" s="103">
        <f t="shared" si="409"/>
        <v>0</v>
      </c>
      <c r="AG1414" s="103">
        <f t="shared" si="410"/>
        <v>0</v>
      </c>
      <c r="AH1414" s="103">
        <f t="shared" si="411"/>
        <v>0</v>
      </c>
      <c r="AI1414" s="103">
        <f t="shared" si="412"/>
        <v>0</v>
      </c>
      <c r="AJ1414" s="103">
        <f t="shared" si="413"/>
        <v>0</v>
      </c>
      <c r="AK1414" s="16">
        <f t="shared" ref="AK1414:BF1414" si="419">E1414-SUM(E1415:E1419)</f>
        <v>0</v>
      </c>
      <c r="AL1414" s="16">
        <f t="shared" si="419"/>
        <v>0</v>
      </c>
      <c r="AM1414" s="16">
        <f t="shared" si="419"/>
        <v>0</v>
      </c>
      <c r="AN1414" s="16">
        <f t="shared" si="419"/>
        <v>0</v>
      </c>
      <c r="AO1414" s="16">
        <f t="shared" si="419"/>
        <v>0</v>
      </c>
      <c r="AP1414" s="16">
        <f t="shared" si="419"/>
        <v>0</v>
      </c>
      <c r="AQ1414" s="16">
        <f t="shared" si="419"/>
        <v>0</v>
      </c>
      <c r="AR1414" s="16">
        <f t="shared" si="419"/>
        <v>0</v>
      </c>
      <c r="AS1414" s="16">
        <f t="shared" si="419"/>
        <v>0</v>
      </c>
      <c r="AT1414" s="16">
        <f t="shared" si="419"/>
        <v>0</v>
      </c>
      <c r="AU1414" s="16">
        <f t="shared" si="419"/>
        <v>0</v>
      </c>
      <c r="AV1414" s="16">
        <f t="shared" si="419"/>
        <v>0</v>
      </c>
      <c r="AW1414" s="16">
        <f t="shared" si="419"/>
        <v>0</v>
      </c>
      <c r="AX1414" s="16">
        <f t="shared" si="419"/>
        <v>0</v>
      </c>
      <c r="AY1414" s="16">
        <f t="shared" si="419"/>
        <v>0</v>
      </c>
      <c r="AZ1414" s="16">
        <f t="shared" si="419"/>
        <v>0</v>
      </c>
      <c r="BA1414" s="16">
        <f t="shared" si="419"/>
        <v>0</v>
      </c>
      <c r="BB1414" s="16">
        <f t="shared" si="419"/>
        <v>0</v>
      </c>
      <c r="BC1414" s="16">
        <f t="shared" si="419"/>
        <v>0</v>
      </c>
      <c r="BD1414" s="16">
        <f t="shared" si="419"/>
        <v>0</v>
      </c>
      <c r="BE1414" s="16">
        <f t="shared" si="419"/>
        <v>0</v>
      </c>
      <c r="BF1414" s="16">
        <f t="shared" si="419"/>
        <v>0</v>
      </c>
    </row>
    <row r="1415" spans="4:36">
      <c r="D1415" s="16" t="s">
        <v>860</v>
      </c>
      <c r="E1415" s="16">
        <v>0</v>
      </c>
      <c r="F1415" s="16">
        <v>0</v>
      </c>
      <c r="G1415" s="16">
        <v>0</v>
      </c>
      <c r="H1415" s="16">
        <v>0</v>
      </c>
      <c r="I1415" s="16">
        <v>0</v>
      </c>
      <c r="J1415" s="16">
        <v>0</v>
      </c>
      <c r="K1415" s="16">
        <v>0</v>
      </c>
      <c r="L1415" s="16">
        <v>0</v>
      </c>
      <c r="M1415" s="16">
        <v>0</v>
      </c>
      <c r="N1415" s="16">
        <v>0</v>
      </c>
      <c r="O1415" s="16">
        <v>0</v>
      </c>
      <c r="P1415" s="16">
        <v>0</v>
      </c>
      <c r="Q1415" s="16">
        <v>0</v>
      </c>
      <c r="R1415" s="16">
        <v>0</v>
      </c>
      <c r="S1415" s="16">
        <v>0</v>
      </c>
      <c r="T1415" s="16">
        <v>0</v>
      </c>
      <c r="U1415" s="16">
        <v>0</v>
      </c>
      <c r="V1415" s="16">
        <v>0</v>
      </c>
      <c r="W1415" s="16">
        <v>0</v>
      </c>
      <c r="X1415" s="16">
        <v>0</v>
      </c>
      <c r="Y1415" s="16">
        <v>0</v>
      </c>
      <c r="Z1415" s="16">
        <v>0</v>
      </c>
      <c r="AE1415" s="103">
        <f t="shared" si="408"/>
        <v>0</v>
      </c>
      <c r="AF1415" s="103">
        <f t="shared" si="409"/>
        <v>0</v>
      </c>
      <c r="AG1415" s="103">
        <f t="shared" si="410"/>
        <v>0</v>
      </c>
      <c r="AH1415" s="103">
        <f t="shared" si="411"/>
        <v>0</v>
      </c>
      <c r="AI1415" s="103">
        <f t="shared" si="412"/>
        <v>0</v>
      </c>
      <c r="AJ1415" s="103">
        <f t="shared" si="413"/>
        <v>0</v>
      </c>
    </row>
    <row r="1416" spans="4:36">
      <c r="D1416" s="16" t="s">
        <v>861</v>
      </c>
      <c r="E1416" s="16">
        <v>0</v>
      </c>
      <c r="F1416" s="16">
        <v>0</v>
      </c>
      <c r="G1416" s="16">
        <v>0</v>
      </c>
      <c r="H1416" s="16">
        <v>0</v>
      </c>
      <c r="I1416" s="16">
        <v>0</v>
      </c>
      <c r="J1416" s="16">
        <v>0</v>
      </c>
      <c r="K1416" s="16">
        <v>0</v>
      </c>
      <c r="L1416" s="16">
        <v>0</v>
      </c>
      <c r="M1416" s="16">
        <v>0</v>
      </c>
      <c r="N1416" s="16">
        <v>0</v>
      </c>
      <c r="O1416" s="16">
        <v>0</v>
      </c>
      <c r="P1416" s="16">
        <v>0</v>
      </c>
      <c r="Q1416" s="16">
        <v>0</v>
      </c>
      <c r="R1416" s="16">
        <v>0</v>
      </c>
      <c r="S1416" s="16">
        <v>0</v>
      </c>
      <c r="T1416" s="16">
        <v>0</v>
      </c>
      <c r="U1416" s="16">
        <v>0</v>
      </c>
      <c r="V1416" s="16">
        <v>0</v>
      </c>
      <c r="W1416" s="16">
        <v>0</v>
      </c>
      <c r="X1416" s="16">
        <v>0</v>
      </c>
      <c r="Y1416" s="16">
        <v>0</v>
      </c>
      <c r="Z1416" s="16">
        <v>0</v>
      </c>
      <c r="AE1416" s="103">
        <f t="shared" si="408"/>
        <v>0</v>
      </c>
      <c r="AF1416" s="103">
        <f t="shared" si="409"/>
        <v>0</v>
      </c>
      <c r="AG1416" s="103">
        <f t="shared" si="410"/>
        <v>0</v>
      </c>
      <c r="AH1416" s="103">
        <f t="shared" si="411"/>
        <v>0</v>
      </c>
      <c r="AI1416" s="103">
        <f t="shared" si="412"/>
        <v>0</v>
      </c>
      <c r="AJ1416" s="103">
        <f t="shared" si="413"/>
        <v>0</v>
      </c>
    </row>
    <row r="1417" spans="4:36">
      <c r="D1417" s="16" t="s">
        <v>862</v>
      </c>
      <c r="E1417" s="16">
        <v>0</v>
      </c>
      <c r="F1417" s="16">
        <v>0</v>
      </c>
      <c r="G1417" s="16">
        <v>0</v>
      </c>
      <c r="H1417" s="16">
        <v>0</v>
      </c>
      <c r="I1417" s="16">
        <v>0</v>
      </c>
      <c r="J1417" s="16">
        <v>0</v>
      </c>
      <c r="K1417" s="16">
        <v>0</v>
      </c>
      <c r="L1417" s="16">
        <v>0</v>
      </c>
      <c r="M1417" s="16">
        <v>0</v>
      </c>
      <c r="N1417" s="16">
        <v>0</v>
      </c>
      <c r="O1417" s="16">
        <v>0</v>
      </c>
      <c r="P1417" s="16">
        <v>0</v>
      </c>
      <c r="Q1417" s="16">
        <v>0</v>
      </c>
      <c r="R1417" s="16">
        <v>0</v>
      </c>
      <c r="S1417" s="16">
        <v>0</v>
      </c>
      <c r="T1417" s="16">
        <v>0</v>
      </c>
      <c r="U1417" s="16">
        <v>0</v>
      </c>
      <c r="V1417" s="16">
        <v>0</v>
      </c>
      <c r="W1417" s="16">
        <v>0</v>
      </c>
      <c r="X1417" s="16">
        <v>0</v>
      </c>
      <c r="Y1417" s="16">
        <v>0</v>
      </c>
      <c r="Z1417" s="16">
        <v>0</v>
      </c>
      <c r="AE1417" s="103">
        <f t="shared" si="408"/>
        <v>0</v>
      </c>
      <c r="AF1417" s="103">
        <f t="shared" si="409"/>
        <v>0</v>
      </c>
      <c r="AG1417" s="103">
        <f t="shared" si="410"/>
        <v>0</v>
      </c>
      <c r="AH1417" s="103">
        <f t="shared" si="411"/>
        <v>0</v>
      </c>
      <c r="AI1417" s="103">
        <f t="shared" si="412"/>
        <v>0</v>
      </c>
      <c r="AJ1417" s="103">
        <f t="shared" si="413"/>
        <v>0</v>
      </c>
    </row>
    <row r="1418" spans="4:36">
      <c r="D1418" s="16" t="s">
        <v>863</v>
      </c>
      <c r="E1418" s="16">
        <v>0</v>
      </c>
      <c r="F1418" s="16">
        <v>0</v>
      </c>
      <c r="G1418" s="16">
        <v>0</v>
      </c>
      <c r="H1418" s="16">
        <v>0</v>
      </c>
      <c r="I1418" s="16">
        <v>0</v>
      </c>
      <c r="J1418" s="16">
        <v>0</v>
      </c>
      <c r="K1418" s="16">
        <v>0</v>
      </c>
      <c r="L1418" s="16">
        <v>0</v>
      </c>
      <c r="M1418" s="16">
        <v>0</v>
      </c>
      <c r="N1418" s="16">
        <v>0</v>
      </c>
      <c r="O1418" s="16">
        <v>0</v>
      </c>
      <c r="P1418" s="16">
        <v>0</v>
      </c>
      <c r="Q1418" s="16">
        <v>0</v>
      </c>
      <c r="R1418" s="16">
        <v>0</v>
      </c>
      <c r="S1418" s="16">
        <v>0</v>
      </c>
      <c r="T1418" s="16">
        <v>0</v>
      </c>
      <c r="U1418" s="16">
        <v>0</v>
      </c>
      <c r="V1418" s="16">
        <v>0</v>
      </c>
      <c r="W1418" s="16">
        <v>0</v>
      </c>
      <c r="X1418" s="16">
        <v>0</v>
      </c>
      <c r="Y1418" s="16">
        <v>0</v>
      </c>
      <c r="Z1418" s="16">
        <v>0</v>
      </c>
      <c r="AE1418" s="103">
        <f t="shared" si="408"/>
        <v>0</v>
      </c>
      <c r="AF1418" s="103">
        <f t="shared" si="409"/>
        <v>0</v>
      </c>
      <c r="AG1418" s="103">
        <f t="shared" si="410"/>
        <v>0</v>
      </c>
      <c r="AH1418" s="103">
        <f t="shared" si="411"/>
        <v>0</v>
      </c>
      <c r="AI1418" s="103">
        <f t="shared" si="412"/>
        <v>0</v>
      </c>
      <c r="AJ1418" s="103">
        <f t="shared" si="413"/>
        <v>0</v>
      </c>
    </row>
    <row r="1419" spans="4:36">
      <c r="D1419" s="16" t="s">
        <v>864</v>
      </c>
      <c r="E1419" s="16">
        <v>0</v>
      </c>
      <c r="F1419" s="16">
        <v>0</v>
      </c>
      <c r="G1419" s="16">
        <v>0</v>
      </c>
      <c r="H1419" s="16">
        <v>0</v>
      </c>
      <c r="I1419" s="16">
        <v>0</v>
      </c>
      <c r="J1419" s="16">
        <v>0</v>
      </c>
      <c r="K1419" s="16">
        <v>0</v>
      </c>
      <c r="L1419" s="16">
        <v>0</v>
      </c>
      <c r="M1419" s="16">
        <v>0</v>
      </c>
      <c r="N1419" s="16">
        <v>0</v>
      </c>
      <c r="O1419" s="16">
        <v>0</v>
      </c>
      <c r="P1419" s="16">
        <v>0</v>
      </c>
      <c r="Q1419" s="16">
        <v>0</v>
      </c>
      <c r="R1419" s="16">
        <v>0</v>
      </c>
      <c r="S1419" s="16">
        <v>0</v>
      </c>
      <c r="T1419" s="16">
        <v>0</v>
      </c>
      <c r="U1419" s="16">
        <v>0</v>
      </c>
      <c r="V1419" s="16">
        <v>0</v>
      </c>
      <c r="W1419" s="16">
        <v>0</v>
      </c>
      <c r="X1419" s="16">
        <v>0</v>
      </c>
      <c r="Y1419" s="16">
        <v>0</v>
      </c>
      <c r="Z1419" s="16">
        <v>0</v>
      </c>
      <c r="AE1419" s="103">
        <f t="shared" si="408"/>
        <v>0</v>
      </c>
      <c r="AF1419" s="103">
        <f t="shared" si="409"/>
        <v>0</v>
      </c>
      <c r="AG1419" s="103">
        <f t="shared" si="410"/>
        <v>0</v>
      </c>
      <c r="AH1419" s="103">
        <f t="shared" si="411"/>
        <v>0</v>
      </c>
      <c r="AI1419" s="103">
        <f t="shared" si="412"/>
        <v>0</v>
      </c>
      <c r="AJ1419" s="103">
        <f t="shared" si="413"/>
        <v>0</v>
      </c>
    </row>
    <row r="1420" spans="1:80">
      <c r="A1420" s="16" t="s">
        <v>907</v>
      </c>
      <c r="B1420" s="16">
        <v>198167.1057</v>
      </c>
      <c r="C1420" s="16" t="s">
        <v>88</v>
      </c>
      <c r="D1420" s="16" t="s">
        <v>88</v>
      </c>
      <c r="E1420" s="16">
        <v>22736.7772</v>
      </c>
      <c r="F1420" s="16">
        <v>19094.5693</v>
      </c>
      <c r="G1420" s="16">
        <v>19088.8517</v>
      </c>
      <c r="H1420" s="16">
        <v>5.7176</v>
      </c>
      <c r="I1420" s="16">
        <v>0</v>
      </c>
      <c r="J1420" s="16">
        <v>224.3922</v>
      </c>
      <c r="K1420" s="16">
        <v>203.4496</v>
      </c>
      <c r="L1420" s="16">
        <v>13.0819</v>
      </c>
      <c r="M1420" s="16">
        <v>7.8607</v>
      </c>
      <c r="N1420" s="16">
        <v>2107.913</v>
      </c>
      <c r="O1420" s="16">
        <v>2107.913</v>
      </c>
      <c r="P1420" s="16">
        <v>0</v>
      </c>
      <c r="Q1420" s="16">
        <v>53.935</v>
      </c>
      <c r="R1420" s="16">
        <v>415.4225</v>
      </c>
      <c r="S1420" s="16">
        <v>411.2185</v>
      </c>
      <c r="T1420" s="16">
        <v>1.3609</v>
      </c>
      <c r="U1420" s="16">
        <v>2.8431</v>
      </c>
      <c r="V1420" s="16">
        <v>840.545200000001</v>
      </c>
      <c r="W1420" s="16">
        <v>64.4088</v>
      </c>
      <c r="X1420" s="16">
        <v>1.462</v>
      </c>
      <c r="Y1420" s="16">
        <v>774.674400000001</v>
      </c>
      <c r="Z1420" s="16">
        <v>0</v>
      </c>
      <c r="AB1420" s="101">
        <f>(F1420+K1420+L1420)/B1420</f>
        <v>0.0974485686299248</v>
      </c>
      <c r="AE1420" s="103">
        <f t="shared" si="408"/>
        <v>-5.6843418860808e-14</v>
      </c>
      <c r="AF1420" s="103">
        <f t="shared" si="409"/>
        <v>-5.24025267623074e-14</v>
      </c>
      <c r="AG1420" s="103">
        <f t="shared" si="410"/>
        <v>0</v>
      </c>
      <c r="AH1420" s="103">
        <f t="shared" si="411"/>
        <v>0</v>
      </c>
      <c r="AI1420" s="103">
        <f t="shared" si="412"/>
        <v>7.54951656745106e-15</v>
      </c>
      <c r="AJ1420" s="103">
        <f t="shared" si="413"/>
        <v>0</v>
      </c>
      <c r="AK1420" s="16">
        <f t="shared" ref="AK1420:BF1420" si="420">E1420-SUM(E1421:E1425)</f>
        <v>0</v>
      </c>
      <c r="AL1420" s="16">
        <f t="shared" si="420"/>
        <v>0</v>
      </c>
      <c r="AM1420" s="16">
        <f t="shared" si="420"/>
        <v>0</v>
      </c>
      <c r="AN1420" s="16">
        <f t="shared" si="420"/>
        <v>0</v>
      </c>
      <c r="AO1420" s="16">
        <f t="shared" si="420"/>
        <v>0</v>
      </c>
      <c r="AP1420" s="16">
        <f t="shared" si="420"/>
        <v>0</v>
      </c>
      <c r="AQ1420" s="16">
        <f t="shared" si="420"/>
        <v>0</v>
      </c>
      <c r="AR1420" s="16">
        <f t="shared" si="420"/>
        <v>0</v>
      </c>
      <c r="AS1420" s="16">
        <f t="shared" si="420"/>
        <v>0</v>
      </c>
      <c r="AT1420" s="16">
        <f t="shared" si="420"/>
        <v>0</v>
      </c>
      <c r="AU1420" s="16">
        <f t="shared" si="420"/>
        <v>0</v>
      </c>
      <c r="AV1420" s="16">
        <f t="shared" si="420"/>
        <v>0</v>
      </c>
      <c r="AW1420" s="16">
        <f t="shared" si="420"/>
        <v>0</v>
      </c>
      <c r="AX1420" s="16">
        <f t="shared" si="420"/>
        <v>0</v>
      </c>
      <c r="AY1420" s="16">
        <f t="shared" si="420"/>
        <v>0</v>
      </c>
      <c r="AZ1420" s="16">
        <f t="shared" si="420"/>
        <v>0</v>
      </c>
      <c r="BA1420" s="16">
        <f t="shared" si="420"/>
        <v>0</v>
      </c>
      <c r="BB1420" s="16">
        <f t="shared" si="420"/>
        <v>0</v>
      </c>
      <c r="BC1420" s="16">
        <f t="shared" si="420"/>
        <v>0</v>
      </c>
      <c r="BD1420" s="16">
        <f t="shared" si="420"/>
        <v>0</v>
      </c>
      <c r="BE1420" s="16">
        <f t="shared" si="420"/>
        <v>0</v>
      </c>
      <c r="BF1420" s="16">
        <f t="shared" si="420"/>
        <v>0</v>
      </c>
      <c r="BG1420" s="104">
        <f t="shared" ref="BG1420:CB1420" si="421">E1420-E1426-E1432-E1438-E1444</f>
        <v>0</v>
      </c>
      <c r="BH1420" s="104">
        <f t="shared" si="421"/>
        <v>-1.59161572810262e-12</v>
      </c>
      <c r="BI1420" s="104">
        <f t="shared" si="421"/>
        <v>-1.59161572810262e-12</v>
      </c>
      <c r="BJ1420" s="104">
        <f t="shared" si="421"/>
        <v>0</v>
      </c>
      <c r="BK1420" s="104">
        <f t="shared" si="421"/>
        <v>0</v>
      </c>
      <c r="BL1420" s="104">
        <f t="shared" si="421"/>
        <v>0</v>
      </c>
      <c r="BM1420" s="104">
        <f t="shared" si="421"/>
        <v>0</v>
      </c>
      <c r="BN1420" s="104">
        <f t="shared" si="421"/>
        <v>0</v>
      </c>
      <c r="BO1420" s="104">
        <f t="shared" si="421"/>
        <v>0</v>
      </c>
      <c r="BP1420" s="104">
        <f t="shared" si="421"/>
        <v>-1.77635683940025e-14</v>
      </c>
      <c r="BQ1420" s="104">
        <f t="shared" si="421"/>
        <v>-1.77635683940025e-14</v>
      </c>
      <c r="BR1420" s="104">
        <f t="shared" si="421"/>
        <v>0</v>
      </c>
      <c r="BS1420" s="104">
        <f t="shared" si="421"/>
        <v>0</v>
      </c>
      <c r="BT1420" s="104">
        <f t="shared" si="421"/>
        <v>0</v>
      </c>
      <c r="BU1420" s="104">
        <f t="shared" si="421"/>
        <v>0</v>
      </c>
      <c r="BV1420" s="104">
        <f t="shared" si="421"/>
        <v>0</v>
      </c>
      <c r="BW1420" s="104">
        <f t="shared" si="421"/>
        <v>0</v>
      </c>
      <c r="BX1420" s="104">
        <f t="shared" si="421"/>
        <v>0</v>
      </c>
      <c r="BY1420" s="104">
        <f t="shared" si="421"/>
        <v>0</v>
      </c>
      <c r="BZ1420" s="104">
        <f t="shared" si="421"/>
        <v>0</v>
      </c>
      <c r="CA1420" s="104">
        <f t="shared" si="421"/>
        <v>0</v>
      </c>
      <c r="CB1420" s="104">
        <f t="shared" si="421"/>
        <v>0</v>
      </c>
    </row>
    <row r="1421" spans="4:36">
      <c r="D1421" s="16" t="s">
        <v>860</v>
      </c>
      <c r="E1421" s="16">
        <v>0</v>
      </c>
      <c r="F1421" s="16">
        <v>0</v>
      </c>
      <c r="G1421" s="16">
        <v>0</v>
      </c>
      <c r="H1421" s="16">
        <v>0</v>
      </c>
      <c r="I1421" s="16">
        <v>0</v>
      </c>
      <c r="J1421" s="16">
        <v>0</v>
      </c>
      <c r="K1421" s="16">
        <v>0</v>
      </c>
      <c r="L1421" s="16">
        <v>0</v>
      </c>
      <c r="M1421" s="16">
        <v>0</v>
      </c>
      <c r="N1421" s="16">
        <v>0</v>
      </c>
      <c r="O1421" s="16">
        <v>0</v>
      </c>
      <c r="P1421" s="16">
        <v>0</v>
      </c>
      <c r="Q1421" s="16">
        <v>0</v>
      </c>
      <c r="R1421" s="16">
        <v>0</v>
      </c>
      <c r="S1421" s="16">
        <v>0</v>
      </c>
      <c r="T1421" s="16">
        <v>0</v>
      </c>
      <c r="U1421" s="16">
        <v>0</v>
      </c>
      <c r="V1421" s="16">
        <v>0</v>
      </c>
      <c r="W1421" s="16">
        <v>0</v>
      </c>
      <c r="X1421" s="16">
        <v>0</v>
      </c>
      <c r="Y1421" s="16">
        <v>0</v>
      </c>
      <c r="Z1421" s="16">
        <v>0</v>
      </c>
      <c r="AE1421" s="103">
        <f t="shared" si="408"/>
        <v>0</v>
      </c>
      <c r="AF1421" s="103">
        <f t="shared" si="409"/>
        <v>0</v>
      </c>
      <c r="AG1421" s="103">
        <f t="shared" si="410"/>
        <v>0</v>
      </c>
      <c r="AH1421" s="103">
        <f t="shared" si="411"/>
        <v>0</v>
      </c>
      <c r="AI1421" s="103">
        <f t="shared" si="412"/>
        <v>0</v>
      </c>
      <c r="AJ1421" s="103">
        <f t="shared" si="413"/>
        <v>0</v>
      </c>
    </row>
    <row r="1422" spans="4:36">
      <c r="D1422" s="16" t="s">
        <v>861</v>
      </c>
      <c r="E1422" s="16">
        <v>0</v>
      </c>
      <c r="F1422" s="16">
        <v>0</v>
      </c>
      <c r="G1422" s="16">
        <v>0</v>
      </c>
      <c r="H1422" s="16">
        <v>0</v>
      </c>
      <c r="I1422" s="16">
        <v>0</v>
      </c>
      <c r="J1422" s="16">
        <v>0</v>
      </c>
      <c r="K1422" s="16">
        <v>0</v>
      </c>
      <c r="L1422" s="16">
        <v>0</v>
      </c>
      <c r="M1422" s="16">
        <v>0</v>
      </c>
      <c r="N1422" s="16">
        <v>0</v>
      </c>
      <c r="O1422" s="16">
        <v>0</v>
      </c>
      <c r="P1422" s="16">
        <v>0</v>
      </c>
      <c r="Q1422" s="16">
        <v>0</v>
      </c>
      <c r="R1422" s="16">
        <v>0</v>
      </c>
      <c r="S1422" s="16">
        <v>0</v>
      </c>
      <c r="T1422" s="16">
        <v>0</v>
      </c>
      <c r="U1422" s="16">
        <v>0</v>
      </c>
      <c r="V1422" s="16">
        <v>0</v>
      </c>
      <c r="W1422" s="16">
        <v>0</v>
      </c>
      <c r="X1422" s="16">
        <v>0</v>
      </c>
      <c r="Y1422" s="16">
        <v>0</v>
      </c>
      <c r="Z1422" s="16">
        <v>0</v>
      </c>
      <c r="AE1422" s="103">
        <f t="shared" si="408"/>
        <v>0</v>
      </c>
      <c r="AF1422" s="103">
        <f t="shared" si="409"/>
        <v>0</v>
      </c>
      <c r="AG1422" s="103">
        <f t="shared" si="410"/>
        <v>0</v>
      </c>
      <c r="AH1422" s="103">
        <f t="shared" si="411"/>
        <v>0</v>
      </c>
      <c r="AI1422" s="103">
        <f t="shared" si="412"/>
        <v>0</v>
      </c>
      <c r="AJ1422" s="103">
        <f t="shared" si="413"/>
        <v>0</v>
      </c>
    </row>
    <row r="1423" spans="4:36">
      <c r="D1423" s="16" t="s">
        <v>862</v>
      </c>
      <c r="E1423" s="16">
        <v>53.5322</v>
      </c>
      <c r="F1423" s="16">
        <v>53.1573</v>
      </c>
      <c r="G1423" s="16">
        <v>53.1573</v>
      </c>
      <c r="H1423" s="16">
        <v>0</v>
      </c>
      <c r="I1423" s="16">
        <v>0</v>
      </c>
      <c r="J1423" s="16">
        <v>0</v>
      </c>
      <c r="K1423" s="16">
        <v>0</v>
      </c>
      <c r="L1423" s="16">
        <v>0</v>
      </c>
      <c r="M1423" s="16">
        <v>0</v>
      </c>
      <c r="N1423" s="16">
        <v>0</v>
      </c>
      <c r="O1423" s="16">
        <v>0</v>
      </c>
      <c r="P1423" s="16">
        <v>0</v>
      </c>
      <c r="Q1423" s="16">
        <v>0</v>
      </c>
      <c r="R1423" s="16">
        <v>0</v>
      </c>
      <c r="S1423" s="16">
        <v>0</v>
      </c>
      <c r="T1423" s="16">
        <v>0</v>
      </c>
      <c r="U1423" s="16">
        <v>0</v>
      </c>
      <c r="V1423" s="16">
        <v>0.3749</v>
      </c>
      <c r="W1423" s="16">
        <v>0</v>
      </c>
      <c r="X1423" s="16">
        <v>0</v>
      </c>
      <c r="Y1423" s="16">
        <v>0.3749</v>
      </c>
      <c r="Z1423" s="16">
        <v>0</v>
      </c>
      <c r="AE1423" s="103">
        <f t="shared" si="408"/>
        <v>3.77475828372553e-15</v>
      </c>
      <c r="AF1423" s="103">
        <f t="shared" si="409"/>
        <v>0</v>
      </c>
      <c r="AG1423" s="103">
        <f t="shared" si="410"/>
        <v>0</v>
      </c>
      <c r="AH1423" s="103">
        <f t="shared" si="411"/>
        <v>0</v>
      </c>
      <c r="AI1423" s="103">
        <f t="shared" si="412"/>
        <v>0</v>
      </c>
      <c r="AJ1423" s="103">
        <f t="shared" si="413"/>
        <v>0</v>
      </c>
    </row>
    <row r="1424" spans="4:36">
      <c r="D1424" s="16" t="s">
        <v>863</v>
      </c>
      <c r="E1424" s="16">
        <v>0</v>
      </c>
      <c r="F1424" s="16">
        <v>0</v>
      </c>
      <c r="G1424" s="16">
        <v>0</v>
      </c>
      <c r="H1424" s="16">
        <v>0</v>
      </c>
      <c r="I1424" s="16">
        <v>0</v>
      </c>
      <c r="J1424" s="16">
        <v>0</v>
      </c>
      <c r="K1424" s="16">
        <v>0</v>
      </c>
      <c r="L1424" s="16">
        <v>0</v>
      </c>
      <c r="M1424" s="16">
        <v>0</v>
      </c>
      <c r="N1424" s="16">
        <v>0</v>
      </c>
      <c r="O1424" s="16">
        <v>0</v>
      </c>
      <c r="P1424" s="16">
        <v>0</v>
      </c>
      <c r="Q1424" s="16">
        <v>0</v>
      </c>
      <c r="R1424" s="16">
        <v>0</v>
      </c>
      <c r="S1424" s="16">
        <v>0</v>
      </c>
      <c r="T1424" s="16">
        <v>0</v>
      </c>
      <c r="U1424" s="16">
        <v>0</v>
      </c>
      <c r="V1424" s="16">
        <v>0</v>
      </c>
      <c r="W1424" s="16">
        <v>0</v>
      </c>
      <c r="X1424" s="16">
        <v>0</v>
      </c>
      <c r="Y1424" s="16">
        <v>0</v>
      </c>
      <c r="Z1424" s="16">
        <v>0</v>
      </c>
      <c r="AE1424" s="103">
        <f t="shared" si="408"/>
        <v>0</v>
      </c>
      <c r="AF1424" s="103">
        <f t="shared" si="409"/>
        <v>0</v>
      </c>
      <c r="AG1424" s="103">
        <f t="shared" si="410"/>
        <v>0</v>
      </c>
      <c r="AH1424" s="103">
        <f t="shared" si="411"/>
        <v>0</v>
      </c>
      <c r="AI1424" s="103">
        <f t="shared" si="412"/>
        <v>0</v>
      </c>
      <c r="AJ1424" s="103">
        <f t="shared" si="413"/>
        <v>0</v>
      </c>
    </row>
    <row r="1425" spans="4:36">
      <c r="D1425" s="16" t="s">
        <v>864</v>
      </c>
      <c r="E1425" s="16">
        <v>22683.245</v>
      </c>
      <c r="F1425" s="16">
        <v>19041.412</v>
      </c>
      <c r="G1425" s="16">
        <v>19035.6944</v>
      </c>
      <c r="H1425" s="16">
        <v>5.7176</v>
      </c>
      <c r="I1425" s="16">
        <v>0</v>
      </c>
      <c r="J1425" s="16">
        <v>224.3922</v>
      </c>
      <c r="K1425" s="16">
        <v>203.4496</v>
      </c>
      <c r="L1425" s="16">
        <v>13.0819</v>
      </c>
      <c r="M1425" s="16">
        <v>7.8607</v>
      </c>
      <c r="N1425" s="16">
        <v>2107.913</v>
      </c>
      <c r="O1425" s="16">
        <v>2107.913</v>
      </c>
      <c r="P1425" s="16">
        <v>0</v>
      </c>
      <c r="Q1425" s="16">
        <v>53.935</v>
      </c>
      <c r="R1425" s="16">
        <v>415.4225</v>
      </c>
      <c r="S1425" s="16">
        <v>411.2185</v>
      </c>
      <c r="T1425" s="16">
        <v>1.3609</v>
      </c>
      <c r="U1425" s="16">
        <v>2.8431</v>
      </c>
      <c r="V1425" s="16">
        <v>840.170300000001</v>
      </c>
      <c r="W1425" s="16">
        <v>64.4088</v>
      </c>
      <c r="X1425" s="16">
        <v>1.462</v>
      </c>
      <c r="Y1425" s="16">
        <v>774.299500000001</v>
      </c>
      <c r="Z1425" s="16">
        <v>0</v>
      </c>
      <c r="AE1425" s="103">
        <f t="shared" si="408"/>
        <v>-2.55795384873636e-12</v>
      </c>
      <c r="AF1425" s="103">
        <f t="shared" si="409"/>
        <v>-5.24025267623074e-14</v>
      </c>
      <c r="AG1425" s="103">
        <f t="shared" si="410"/>
        <v>0</v>
      </c>
      <c r="AH1425" s="103">
        <f t="shared" si="411"/>
        <v>0</v>
      </c>
      <c r="AI1425" s="103">
        <f t="shared" si="412"/>
        <v>7.54951656745106e-15</v>
      </c>
      <c r="AJ1425" s="103">
        <f t="shared" si="413"/>
        <v>0</v>
      </c>
    </row>
    <row r="1426" spans="3:58">
      <c r="C1426" s="16" t="s">
        <v>865</v>
      </c>
      <c r="D1426" s="16" t="s">
        <v>88</v>
      </c>
      <c r="E1426" s="16">
        <v>0</v>
      </c>
      <c r="F1426" s="16">
        <v>0</v>
      </c>
      <c r="G1426" s="16">
        <v>0</v>
      </c>
      <c r="H1426" s="16">
        <v>0</v>
      </c>
      <c r="I1426" s="16">
        <v>0</v>
      </c>
      <c r="J1426" s="16">
        <v>0</v>
      </c>
      <c r="K1426" s="16">
        <v>0</v>
      </c>
      <c r="L1426" s="16">
        <v>0</v>
      </c>
      <c r="M1426" s="16">
        <v>0</v>
      </c>
      <c r="N1426" s="16">
        <v>0</v>
      </c>
      <c r="O1426" s="16">
        <v>0</v>
      </c>
      <c r="P1426" s="16">
        <v>0</v>
      </c>
      <c r="Q1426" s="16">
        <v>0</v>
      </c>
      <c r="R1426" s="16">
        <v>0</v>
      </c>
      <c r="S1426" s="16">
        <v>0</v>
      </c>
      <c r="T1426" s="16">
        <v>0</v>
      </c>
      <c r="U1426" s="16">
        <v>0</v>
      </c>
      <c r="V1426" s="16">
        <v>0</v>
      </c>
      <c r="W1426" s="16">
        <v>0</v>
      </c>
      <c r="X1426" s="16">
        <v>0</v>
      </c>
      <c r="Y1426" s="16">
        <v>0</v>
      </c>
      <c r="Z1426" s="16">
        <v>0</v>
      </c>
      <c r="AE1426" s="103">
        <f t="shared" si="408"/>
        <v>0</v>
      </c>
      <c r="AF1426" s="103">
        <f t="shared" si="409"/>
        <v>0</v>
      </c>
      <c r="AG1426" s="103">
        <f t="shared" si="410"/>
        <v>0</v>
      </c>
      <c r="AH1426" s="103">
        <f t="shared" si="411"/>
        <v>0</v>
      </c>
      <c r="AI1426" s="103">
        <f t="shared" si="412"/>
        <v>0</v>
      </c>
      <c r="AJ1426" s="103">
        <f t="shared" si="413"/>
        <v>0</v>
      </c>
      <c r="AK1426" s="16">
        <f t="shared" ref="AK1426:BF1426" si="422">E1426-SUM(E1427:E1431)</f>
        <v>0</v>
      </c>
      <c r="AL1426" s="16">
        <f t="shared" si="422"/>
        <v>0</v>
      </c>
      <c r="AM1426" s="16">
        <f t="shared" si="422"/>
        <v>0</v>
      </c>
      <c r="AN1426" s="16">
        <f t="shared" si="422"/>
        <v>0</v>
      </c>
      <c r="AO1426" s="16">
        <f t="shared" si="422"/>
        <v>0</v>
      </c>
      <c r="AP1426" s="16">
        <f t="shared" si="422"/>
        <v>0</v>
      </c>
      <c r="AQ1426" s="16">
        <f t="shared" si="422"/>
        <v>0</v>
      </c>
      <c r="AR1426" s="16">
        <f t="shared" si="422"/>
        <v>0</v>
      </c>
      <c r="AS1426" s="16">
        <f t="shared" si="422"/>
        <v>0</v>
      </c>
      <c r="AT1426" s="16">
        <f t="shared" si="422"/>
        <v>0</v>
      </c>
      <c r="AU1426" s="16">
        <f t="shared" si="422"/>
        <v>0</v>
      </c>
      <c r="AV1426" s="16">
        <f t="shared" si="422"/>
        <v>0</v>
      </c>
      <c r="AW1426" s="16">
        <f t="shared" si="422"/>
        <v>0</v>
      </c>
      <c r="AX1426" s="16">
        <f t="shared" si="422"/>
        <v>0</v>
      </c>
      <c r="AY1426" s="16">
        <f t="shared" si="422"/>
        <v>0</v>
      </c>
      <c r="AZ1426" s="16">
        <f t="shared" si="422"/>
        <v>0</v>
      </c>
      <c r="BA1426" s="16">
        <f t="shared" si="422"/>
        <v>0</v>
      </c>
      <c r="BB1426" s="16">
        <f t="shared" si="422"/>
        <v>0</v>
      </c>
      <c r="BC1426" s="16">
        <f t="shared" si="422"/>
        <v>0</v>
      </c>
      <c r="BD1426" s="16">
        <f t="shared" si="422"/>
        <v>0</v>
      </c>
      <c r="BE1426" s="16">
        <f t="shared" si="422"/>
        <v>0</v>
      </c>
      <c r="BF1426" s="16">
        <f t="shared" si="422"/>
        <v>0</v>
      </c>
    </row>
    <row r="1427" spans="4:36">
      <c r="D1427" s="16" t="s">
        <v>860</v>
      </c>
      <c r="E1427" s="16">
        <v>0</v>
      </c>
      <c r="F1427" s="16">
        <v>0</v>
      </c>
      <c r="G1427" s="16">
        <v>0</v>
      </c>
      <c r="H1427" s="16">
        <v>0</v>
      </c>
      <c r="I1427" s="16">
        <v>0</v>
      </c>
      <c r="J1427" s="16">
        <v>0</v>
      </c>
      <c r="K1427" s="16">
        <v>0</v>
      </c>
      <c r="L1427" s="16">
        <v>0</v>
      </c>
      <c r="M1427" s="16">
        <v>0</v>
      </c>
      <c r="N1427" s="16">
        <v>0</v>
      </c>
      <c r="O1427" s="16">
        <v>0</v>
      </c>
      <c r="P1427" s="16">
        <v>0</v>
      </c>
      <c r="Q1427" s="16">
        <v>0</v>
      </c>
      <c r="R1427" s="16">
        <v>0</v>
      </c>
      <c r="S1427" s="16">
        <v>0</v>
      </c>
      <c r="T1427" s="16">
        <v>0</v>
      </c>
      <c r="U1427" s="16">
        <v>0</v>
      </c>
      <c r="V1427" s="16">
        <v>0</v>
      </c>
      <c r="W1427" s="16">
        <v>0</v>
      </c>
      <c r="X1427" s="16">
        <v>0</v>
      </c>
      <c r="Y1427" s="16">
        <v>0</v>
      </c>
      <c r="Z1427" s="16">
        <v>0</v>
      </c>
      <c r="AE1427" s="103">
        <f t="shared" si="408"/>
        <v>0</v>
      </c>
      <c r="AF1427" s="103">
        <f t="shared" si="409"/>
        <v>0</v>
      </c>
      <c r="AG1427" s="103">
        <f t="shared" si="410"/>
        <v>0</v>
      </c>
      <c r="AH1427" s="103">
        <f t="shared" si="411"/>
        <v>0</v>
      </c>
      <c r="AI1427" s="103">
        <f t="shared" si="412"/>
        <v>0</v>
      </c>
      <c r="AJ1427" s="103">
        <f t="shared" si="413"/>
        <v>0</v>
      </c>
    </row>
    <row r="1428" spans="4:36">
      <c r="D1428" s="16" t="s">
        <v>861</v>
      </c>
      <c r="E1428" s="16">
        <v>0</v>
      </c>
      <c r="F1428" s="16">
        <v>0</v>
      </c>
      <c r="G1428" s="16">
        <v>0</v>
      </c>
      <c r="H1428" s="16">
        <v>0</v>
      </c>
      <c r="I1428" s="16">
        <v>0</v>
      </c>
      <c r="J1428" s="16">
        <v>0</v>
      </c>
      <c r="K1428" s="16">
        <v>0</v>
      </c>
      <c r="L1428" s="16">
        <v>0</v>
      </c>
      <c r="M1428" s="16">
        <v>0</v>
      </c>
      <c r="N1428" s="16">
        <v>0</v>
      </c>
      <c r="O1428" s="16">
        <v>0</v>
      </c>
      <c r="P1428" s="16">
        <v>0</v>
      </c>
      <c r="Q1428" s="16">
        <v>0</v>
      </c>
      <c r="R1428" s="16">
        <v>0</v>
      </c>
      <c r="S1428" s="16">
        <v>0</v>
      </c>
      <c r="T1428" s="16">
        <v>0</v>
      </c>
      <c r="U1428" s="16">
        <v>0</v>
      </c>
      <c r="V1428" s="16">
        <v>0</v>
      </c>
      <c r="W1428" s="16">
        <v>0</v>
      </c>
      <c r="X1428" s="16">
        <v>0</v>
      </c>
      <c r="Y1428" s="16">
        <v>0</v>
      </c>
      <c r="Z1428" s="16">
        <v>0</v>
      </c>
      <c r="AE1428" s="103">
        <f t="shared" si="408"/>
        <v>0</v>
      </c>
      <c r="AF1428" s="103">
        <f t="shared" si="409"/>
        <v>0</v>
      </c>
      <c r="AG1428" s="103">
        <f t="shared" si="410"/>
        <v>0</v>
      </c>
      <c r="AH1428" s="103">
        <f t="shared" si="411"/>
        <v>0</v>
      </c>
      <c r="AI1428" s="103">
        <f t="shared" si="412"/>
        <v>0</v>
      </c>
      <c r="AJ1428" s="103">
        <f t="shared" si="413"/>
        <v>0</v>
      </c>
    </row>
    <row r="1429" spans="4:36">
      <c r="D1429" s="16" t="s">
        <v>862</v>
      </c>
      <c r="E1429" s="16">
        <v>0</v>
      </c>
      <c r="F1429" s="16">
        <v>0</v>
      </c>
      <c r="G1429" s="16">
        <v>0</v>
      </c>
      <c r="H1429" s="16">
        <v>0</v>
      </c>
      <c r="I1429" s="16">
        <v>0</v>
      </c>
      <c r="J1429" s="16">
        <v>0</v>
      </c>
      <c r="K1429" s="16">
        <v>0</v>
      </c>
      <c r="L1429" s="16">
        <v>0</v>
      </c>
      <c r="M1429" s="16">
        <v>0</v>
      </c>
      <c r="N1429" s="16">
        <v>0</v>
      </c>
      <c r="O1429" s="16">
        <v>0</v>
      </c>
      <c r="P1429" s="16">
        <v>0</v>
      </c>
      <c r="Q1429" s="16">
        <v>0</v>
      </c>
      <c r="R1429" s="16">
        <v>0</v>
      </c>
      <c r="S1429" s="16">
        <v>0</v>
      </c>
      <c r="T1429" s="16">
        <v>0</v>
      </c>
      <c r="U1429" s="16">
        <v>0</v>
      </c>
      <c r="V1429" s="16">
        <v>0</v>
      </c>
      <c r="W1429" s="16">
        <v>0</v>
      </c>
      <c r="X1429" s="16">
        <v>0</v>
      </c>
      <c r="Y1429" s="16">
        <v>0</v>
      </c>
      <c r="Z1429" s="16">
        <v>0</v>
      </c>
      <c r="AE1429" s="103">
        <f t="shared" si="408"/>
        <v>0</v>
      </c>
      <c r="AF1429" s="103">
        <f t="shared" si="409"/>
        <v>0</v>
      </c>
      <c r="AG1429" s="103">
        <f t="shared" si="410"/>
        <v>0</v>
      </c>
      <c r="AH1429" s="103">
        <f t="shared" si="411"/>
        <v>0</v>
      </c>
      <c r="AI1429" s="103">
        <f t="shared" si="412"/>
        <v>0</v>
      </c>
      <c r="AJ1429" s="103">
        <f t="shared" si="413"/>
        <v>0</v>
      </c>
    </row>
    <row r="1430" spans="4:36">
      <c r="D1430" s="16" t="s">
        <v>863</v>
      </c>
      <c r="E1430" s="16">
        <v>0</v>
      </c>
      <c r="F1430" s="16">
        <v>0</v>
      </c>
      <c r="G1430" s="16">
        <v>0</v>
      </c>
      <c r="H1430" s="16">
        <v>0</v>
      </c>
      <c r="I1430" s="16">
        <v>0</v>
      </c>
      <c r="J1430" s="16">
        <v>0</v>
      </c>
      <c r="K1430" s="16">
        <v>0</v>
      </c>
      <c r="L1430" s="16">
        <v>0</v>
      </c>
      <c r="M1430" s="16">
        <v>0</v>
      </c>
      <c r="N1430" s="16">
        <v>0</v>
      </c>
      <c r="O1430" s="16">
        <v>0</v>
      </c>
      <c r="P1430" s="16">
        <v>0</v>
      </c>
      <c r="Q1430" s="16">
        <v>0</v>
      </c>
      <c r="R1430" s="16">
        <v>0</v>
      </c>
      <c r="S1430" s="16">
        <v>0</v>
      </c>
      <c r="T1430" s="16">
        <v>0</v>
      </c>
      <c r="U1430" s="16">
        <v>0</v>
      </c>
      <c r="V1430" s="16">
        <v>0</v>
      </c>
      <c r="W1430" s="16">
        <v>0</v>
      </c>
      <c r="X1430" s="16">
        <v>0</v>
      </c>
      <c r="Y1430" s="16">
        <v>0</v>
      </c>
      <c r="Z1430" s="16">
        <v>0</v>
      </c>
      <c r="AE1430" s="103">
        <f t="shared" si="408"/>
        <v>0</v>
      </c>
      <c r="AF1430" s="103">
        <f t="shared" si="409"/>
        <v>0</v>
      </c>
      <c r="AG1430" s="103">
        <f t="shared" si="410"/>
        <v>0</v>
      </c>
      <c r="AH1430" s="103">
        <f t="shared" si="411"/>
        <v>0</v>
      </c>
      <c r="AI1430" s="103">
        <f t="shared" si="412"/>
        <v>0</v>
      </c>
      <c r="AJ1430" s="103">
        <f t="shared" si="413"/>
        <v>0</v>
      </c>
    </row>
    <row r="1431" spans="4:36">
      <c r="D1431" s="16" t="s">
        <v>864</v>
      </c>
      <c r="E1431" s="16">
        <v>0</v>
      </c>
      <c r="F1431" s="16">
        <v>0</v>
      </c>
      <c r="G1431" s="16">
        <v>0</v>
      </c>
      <c r="H1431" s="16">
        <v>0</v>
      </c>
      <c r="I1431" s="16">
        <v>0</v>
      </c>
      <c r="J1431" s="16">
        <v>0</v>
      </c>
      <c r="K1431" s="16">
        <v>0</v>
      </c>
      <c r="L1431" s="16">
        <v>0</v>
      </c>
      <c r="M1431" s="16">
        <v>0</v>
      </c>
      <c r="N1431" s="16">
        <v>0</v>
      </c>
      <c r="O1431" s="16">
        <v>0</v>
      </c>
      <c r="P1431" s="16">
        <v>0</v>
      </c>
      <c r="Q1431" s="16">
        <v>0</v>
      </c>
      <c r="R1431" s="16">
        <v>0</v>
      </c>
      <c r="S1431" s="16">
        <v>0</v>
      </c>
      <c r="T1431" s="16">
        <v>0</v>
      </c>
      <c r="U1431" s="16">
        <v>0</v>
      </c>
      <c r="V1431" s="16">
        <v>0</v>
      </c>
      <c r="W1431" s="16">
        <v>0</v>
      </c>
      <c r="X1431" s="16">
        <v>0</v>
      </c>
      <c r="Y1431" s="16">
        <v>0</v>
      </c>
      <c r="Z1431" s="16">
        <v>0</v>
      </c>
      <c r="AE1431" s="103">
        <f t="shared" si="408"/>
        <v>0</v>
      </c>
      <c r="AF1431" s="103">
        <f t="shared" si="409"/>
        <v>0</v>
      </c>
      <c r="AG1431" s="103">
        <f t="shared" si="410"/>
        <v>0</v>
      </c>
      <c r="AH1431" s="103">
        <f t="shared" si="411"/>
        <v>0</v>
      </c>
      <c r="AI1431" s="103">
        <f t="shared" si="412"/>
        <v>0</v>
      </c>
      <c r="AJ1431" s="103">
        <f t="shared" si="413"/>
        <v>0</v>
      </c>
    </row>
    <row r="1432" spans="3:58">
      <c r="C1432" s="16" t="s">
        <v>866</v>
      </c>
      <c r="D1432" s="16" t="s">
        <v>88</v>
      </c>
      <c r="E1432" s="16">
        <v>20620.1041</v>
      </c>
      <c r="F1432" s="16">
        <v>17102.7625</v>
      </c>
      <c r="G1432" s="16">
        <v>17097.0449</v>
      </c>
      <c r="H1432" s="16">
        <v>5.7176</v>
      </c>
      <c r="I1432" s="16">
        <v>0</v>
      </c>
      <c r="J1432" s="16">
        <v>130.141</v>
      </c>
      <c r="K1432" s="16">
        <v>109.1984</v>
      </c>
      <c r="L1432" s="16">
        <v>13.0819</v>
      </c>
      <c r="M1432" s="16">
        <v>7.8607</v>
      </c>
      <c r="N1432" s="16">
        <v>2077.2979</v>
      </c>
      <c r="O1432" s="16">
        <v>2077.2979</v>
      </c>
      <c r="P1432" s="16">
        <v>0</v>
      </c>
      <c r="Q1432" s="16">
        <v>53.935</v>
      </c>
      <c r="R1432" s="16">
        <v>415.4225</v>
      </c>
      <c r="S1432" s="16">
        <v>411.2185</v>
      </c>
      <c r="T1432" s="16">
        <v>1.3609</v>
      </c>
      <c r="U1432" s="16">
        <v>2.8431</v>
      </c>
      <c r="V1432" s="16">
        <v>840.545200000001</v>
      </c>
      <c r="W1432" s="16">
        <v>64.4088</v>
      </c>
      <c r="X1432" s="16">
        <v>1.462</v>
      </c>
      <c r="Y1432" s="16">
        <v>774.674400000001</v>
      </c>
      <c r="Z1432" s="16">
        <v>0</v>
      </c>
      <c r="AE1432" s="103">
        <f t="shared" si="408"/>
        <v>-1.4210854715202e-12</v>
      </c>
      <c r="AF1432" s="103">
        <f t="shared" si="409"/>
        <v>-5.24025267623074e-14</v>
      </c>
      <c r="AG1432" s="103">
        <f t="shared" si="410"/>
        <v>-1.4210854715202e-14</v>
      </c>
      <c r="AH1432" s="103">
        <f t="shared" si="411"/>
        <v>0</v>
      </c>
      <c r="AI1432" s="103">
        <f t="shared" si="412"/>
        <v>7.54951656745106e-15</v>
      </c>
      <c r="AJ1432" s="103">
        <f t="shared" si="413"/>
        <v>0</v>
      </c>
      <c r="AK1432" s="16">
        <f t="shared" ref="AK1432:BF1432" si="423">E1432-SUM(E1433:E1437)</f>
        <v>0</v>
      </c>
      <c r="AL1432" s="16">
        <f t="shared" si="423"/>
        <v>0</v>
      </c>
      <c r="AM1432" s="16">
        <f t="shared" si="423"/>
        <v>0</v>
      </c>
      <c r="AN1432" s="16">
        <f t="shared" si="423"/>
        <v>0</v>
      </c>
      <c r="AO1432" s="16">
        <f t="shared" si="423"/>
        <v>0</v>
      </c>
      <c r="AP1432" s="16">
        <f t="shared" si="423"/>
        <v>0</v>
      </c>
      <c r="AQ1432" s="16">
        <f t="shared" si="423"/>
        <v>0</v>
      </c>
      <c r="AR1432" s="16">
        <f t="shared" si="423"/>
        <v>0</v>
      </c>
      <c r="AS1432" s="16">
        <f t="shared" si="423"/>
        <v>0</v>
      </c>
      <c r="AT1432" s="16">
        <f t="shared" si="423"/>
        <v>0</v>
      </c>
      <c r="AU1432" s="16">
        <f t="shared" si="423"/>
        <v>0</v>
      </c>
      <c r="AV1432" s="16">
        <f t="shared" si="423"/>
        <v>0</v>
      </c>
      <c r="AW1432" s="16">
        <f t="shared" si="423"/>
        <v>0</v>
      </c>
      <c r="AX1432" s="16">
        <f t="shared" si="423"/>
        <v>0</v>
      </c>
      <c r="AY1432" s="16">
        <f t="shared" si="423"/>
        <v>0</v>
      </c>
      <c r="AZ1432" s="16">
        <f t="shared" si="423"/>
        <v>0</v>
      </c>
      <c r="BA1432" s="16">
        <f t="shared" si="423"/>
        <v>0</v>
      </c>
      <c r="BB1432" s="16">
        <f t="shared" si="423"/>
        <v>0</v>
      </c>
      <c r="BC1432" s="16">
        <f t="shared" si="423"/>
        <v>0</v>
      </c>
      <c r="BD1432" s="16">
        <f t="shared" si="423"/>
        <v>0</v>
      </c>
      <c r="BE1432" s="16">
        <f t="shared" si="423"/>
        <v>0</v>
      </c>
      <c r="BF1432" s="16">
        <f t="shared" si="423"/>
        <v>0</v>
      </c>
    </row>
    <row r="1433" spans="4:36">
      <c r="D1433" s="16" t="s">
        <v>860</v>
      </c>
      <c r="E1433" s="16">
        <v>0</v>
      </c>
      <c r="F1433" s="16">
        <v>0</v>
      </c>
      <c r="G1433" s="16">
        <v>0</v>
      </c>
      <c r="H1433" s="16">
        <v>0</v>
      </c>
      <c r="I1433" s="16">
        <v>0</v>
      </c>
      <c r="J1433" s="16">
        <v>0</v>
      </c>
      <c r="K1433" s="16">
        <v>0</v>
      </c>
      <c r="L1433" s="16">
        <v>0</v>
      </c>
      <c r="M1433" s="16">
        <v>0</v>
      </c>
      <c r="N1433" s="16">
        <v>0</v>
      </c>
      <c r="O1433" s="16">
        <v>0</v>
      </c>
      <c r="P1433" s="16">
        <v>0</v>
      </c>
      <c r="Q1433" s="16">
        <v>0</v>
      </c>
      <c r="R1433" s="16">
        <v>0</v>
      </c>
      <c r="S1433" s="16">
        <v>0</v>
      </c>
      <c r="T1433" s="16">
        <v>0</v>
      </c>
      <c r="U1433" s="16">
        <v>0</v>
      </c>
      <c r="V1433" s="16">
        <v>0</v>
      </c>
      <c r="W1433" s="16">
        <v>0</v>
      </c>
      <c r="X1433" s="16">
        <v>0</v>
      </c>
      <c r="Y1433" s="16">
        <v>0</v>
      </c>
      <c r="Z1433" s="16">
        <v>0</v>
      </c>
      <c r="AE1433" s="103">
        <f t="shared" si="408"/>
        <v>0</v>
      </c>
      <c r="AF1433" s="103">
        <f t="shared" si="409"/>
        <v>0</v>
      </c>
      <c r="AG1433" s="103">
        <f t="shared" si="410"/>
        <v>0</v>
      </c>
      <c r="AH1433" s="103">
        <f t="shared" si="411"/>
        <v>0</v>
      </c>
      <c r="AI1433" s="103">
        <f t="shared" si="412"/>
        <v>0</v>
      </c>
      <c r="AJ1433" s="103">
        <f t="shared" si="413"/>
        <v>0</v>
      </c>
    </row>
    <row r="1434" spans="4:36">
      <c r="D1434" s="16" t="s">
        <v>861</v>
      </c>
      <c r="E1434" s="16">
        <v>0</v>
      </c>
      <c r="F1434" s="16">
        <v>0</v>
      </c>
      <c r="G1434" s="16">
        <v>0</v>
      </c>
      <c r="H1434" s="16">
        <v>0</v>
      </c>
      <c r="I1434" s="16">
        <v>0</v>
      </c>
      <c r="J1434" s="16">
        <v>0</v>
      </c>
      <c r="K1434" s="16">
        <v>0</v>
      </c>
      <c r="L1434" s="16">
        <v>0</v>
      </c>
      <c r="M1434" s="16">
        <v>0</v>
      </c>
      <c r="N1434" s="16">
        <v>0</v>
      </c>
      <c r="O1434" s="16">
        <v>0</v>
      </c>
      <c r="P1434" s="16">
        <v>0</v>
      </c>
      <c r="Q1434" s="16">
        <v>0</v>
      </c>
      <c r="R1434" s="16">
        <v>0</v>
      </c>
      <c r="S1434" s="16">
        <v>0</v>
      </c>
      <c r="T1434" s="16">
        <v>0</v>
      </c>
      <c r="U1434" s="16">
        <v>0</v>
      </c>
      <c r="V1434" s="16">
        <v>0</v>
      </c>
      <c r="W1434" s="16">
        <v>0</v>
      </c>
      <c r="X1434" s="16">
        <v>0</v>
      </c>
      <c r="Y1434" s="16">
        <v>0</v>
      </c>
      <c r="Z1434" s="16">
        <v>0</v>
      </c>
      <c r="AE1434" s="103">
        <f t="shared" si="408"/>
        <v>0</v>
      </c>
      <c r="AF1434" s="103">
        <f t="shared" si="409"/>
        <v>0</v>
      </c>
      <c r="AG1434" s="103">
        <f t="shared" si="410"/>
        <v>0</v>
      </c>
      <c r="AH1434" s="103">
        <f t="shared" si="411"/>
        <v>0</v>
      </c>
      <c r="AI1434" s="103">
        <f t="shared" si="412"/>
        <v>0</v>
      </c>
      <c r="AJ1434" s="103">
        <f t="shared" si="413"/>
        <v>0</v>
      </c>
    </row>
    <row r="1435" spans="4:36">
      <c r="D1435" s="16" t="s">
        <v>862</v>
      </c>
      <c r="E1435" s="16">
        <v>53.5322</v>
      </c>
      <c r="F1435" s="16">
        <v>53.1573</v>
      </c>
      <c r="G1435" s="16">
        <v>53.1573</v>
      </c>
      <c r="H1435" s="16">
        <v>0</v>
      </c>
      <c r="I1435" s="16">
        <v>0</v>
      </c>
      <c r="J1435" s="16">
        <v>0</v>
      </c>
      <c r="K1435" s="16">
        <v>0</v>
      </c>
      <c r="L1435" s="16">
        <v>0</v>
      </c>
      <c r="M1435" s="16">
        <v>0</v>
      </c>
      <c r="N1435" s="16">
        <v>0</v>
      </c>
      <c r="O1435" s="16">
        <v>0</v>
      </c>
      <c r="P1435" s="16">
        <v>0</v>
      </c>
      <c r="Q1435" s="16">
        <v>0</v>
      </c>
      <c r="R1435" s="16">
        <v>0</v>
      </c>
      <c r="S1435" s="16">
        <v>0</v>
      </c>
      <c r="T1435" s="16">
        <v>0</v>
      </c>
      <c r="U1435" s="16">
        <v>0</v>
      </c>
      <c r="V1435" s="16">
        <v>0.3749</v>
      </c>
      <c r="W1435" s="16">
        <v>0</v>
      </c>
      <c r="X1435" s="16">
        <v>0</v>
      </c>
      <c r="Y1435" s="16">
        <v>0.3749</v>
      </c>
      <c r="Z1435" s="16">
        <v>0</v>
      </c>
      <c r="AE1435" s="103">
        <f t="shared" si="408"/>
        <v>3.77475828372553e-15</v>
      </c>
      <c r="AF1435" s="103">
        <f t="shared" si="409"/>
        <v>0</v>
      </c>
      <c r="AG1435" s="103">
        <f t="shared" si="410"/>
        <v>0</v>
      </c>
      <c r="AH1435" s="103">
        <f t="shared" si="411"/>
        <v>0</v>
      </c>
      <c r="AI1435" s="103">
        <f t="shared" si="412"/>
        <v>0</v>
      </c>
      <c r="AJ1435" s="103">
        <f t="shared" si="413"/>
        <v>0</v>
      </c>
    </row>
    <row r="1436" spans="4:36">
      <c r="D1436" s="16" t="s">
        <v>863</v>
      </c>
      <c r="E1436" s="16">
        <v>0</v>
      </c>
      <c r="F1436" s="16">
        <v>0</v>
      </c>
      <c r="G1436" s="16">
        <v>0</v>
      </c>
      <c r="H1436" s="16">
        <v>0</v>
      </c>
      <c r="I1436" s="16">
        <v>0</v>
      </c>
      <c r="J1436" s="16">
        <v>0</v>
      </c>
      <c r="K1436" s="16">
        <v>0</v>
      </c>
      <c r="L1436" s="16">
        <v>0</v>
      </c>
      <c r="M1436" s="16">
        <v>0</v>
      </c>
      <c r="N1436" s="16">
        <v>0</v>
      </c>
      <c r="O1436" s="16">
        <v>0</v>
      </c>
      <c r="P1436" s="16">
        <v>0</v>
      </c>
      <c r="Q1436" s="16">
        <v>0</v>
      </c>
      <c r="R1436" s="16">
        <v>0</v>
      </c>
      <c r="S1436" s="16">
        <v>0</v>
      </c>
      <c r="T1436" s="16">
        <v>0</v>
      </c>
      <c r="U1436" s="16">
        <v>0</v>
      </c>
      <c r="V1436" s="16">
        <v>0</v>
      </c>
      <c r="W1436" s="16">
        <v>0</v>
      </c>
      <c r="X1436" s="16">
        <v>0</v>
      </c>
      <c r="Y1436" s="16">
        <v>0</v>
      </c>
      <c r="Z1436" s="16">
        <v>0</v>
      </c>
      <c r="AE1436" s="103">
        <f t="shared" si="408"/>
        <v>0</v>
      </c>
      <c r="AF1436" s="103">
        <f t="shared" si="409"/>
        <v>0</v>
      </c>
      <c r="AG1436" s="103">
        <f t="shared" si="410"/>
        <v>0</v>
      </c>
      <c r="AH1436" s="103">
        <f t="shared" si="411"/>
        <v>0</v>
      </c>
      <c r="AI1436" s="103">
        <f t="shared" si="412"/>
        <v>0</v>
      </c>
      <c r="AJ1436" s="103">
        <f t="shared" si="413"/>
        <v>0</v>
      </c>
    </row>
    <row r="1437" spans="4:36">
      <c r="D1437" s="16" t="s">
        <v>864</v>
      </c>
      <c r="E1437" s="16">
        <v>20566.5719</v>
      </c>
      <c r="F1437" s="16">
        <v>17049.6052</v>
      </c>
      <c r="G1437" s="16">
        <v>17043.8876</v>
      </c>
      <c r="H1437" s="16">
        <v>5.7176</v>
      </c>
      <c r="I1437" s="16">
        <v>0</v>
      </c>
      <c r="J1437" s="16">
        <v>130.141</v>
      </c>
      <c r="K1437" s="16">
        <v>109.1984</v>
      </c>
      <c r="L1437" s="16">
        <v>13.0819</v>
      </c>
      <c r="M1437" s="16">
        <v>7.8607</v>
      </c>
      <c r="N1437" s="16">
        <v>2077.2979</v>
      </c>
      <c r="O1437" s="16">
        <v>2077.2979</v>
      </c>
      <c r="P1437" s="16">
        <v>0</v>
      </c>
      <c r="Q1437" s="16">
        <v>53.935</v>
      </c>
      <c r="R1437" s="16">
        <v>415.4225</v>
      </c>
      <c r="S1437" s="16">
        <v>411.2185</v>
      </c>
      <c r="T1437" s="16">
        <v>1.3609</v>
      </c>
      <c r="U1437" s="16">
        <v>2.8431</v>
      </c>
      <c r="V1437" s="16">
        <v>840.170300000001</v>
      </c>
      <c r="W1437" s="16">
        <v>64.4088</v>
      </c>
      <c r="X1437" s="16">
        <v>1.462</v>
      </c>
      <c r="Y1437" s="16">
        <v>774.299500000001</v>
      </c>
      <c r="Z1437" s="16">
        <v>0</v>
      </c>
      <c r="AE1437" s="103">
        <f t="shared" si="408"/>
        <v>-3.92219590139575e-12</v>
      </c>
      <c r="AF1437" s="103">
        <f t="shared" si="409"/>
        <v>3.58557628032941e-12</v>
      </c>
      <c r="AG1437" s="103">
        <f t="shared" si="410"/>
        <v>-1.4210854715202e-14</v>
      </c>
      <c r="AH1437" s="103">
        <f t="shared" si="411"/>
        <v>0</v>
      </c>
      <c r="AI1437" s="103">
        <f t="shared" si="412"/>
        <v>7.54951656745106e-15</v>
      </c>
      <c r="AJ1437" s="103">
        <f t="shared" si="413"/>
        <v>0</v>
      </c>
    </row>
    <row r="1438" spans="3:58">
      <c r="C1438" s="16" t="s">
        <v>867</v>
      </c>
      <c r="D1438" s="16" t="s">
        <v>88</v>
      </c>
      <c r="E1438" s="16">
        <v>2116.6731</v>
      </c>
      <c r="F1438" s="16">
        <v>1991.8068</v>
      </c>
      <c r="G1438" s="16">
        <v>1991.8068</v>
      </c>
      <c r="H1438" s="16">
        <v>0</v>
      </c>
      <c r="I1438" s="16">
        <v>0</v>
      </c>
      <c r="J1438" s="16">
        <v>94.2512</v>
      </c>
      <c r="K1438" s="16">
        <v>94.2512</v>
      </c>
      <c r="L1438" s="16">
        <v>0</v>
      </c>
      <c r="M1438" s="16">
        <v>0</v>
      </c>
      <c r="N1438" s="16">
        <v>30.6151</v>
      </c>
      <c r="O1438" s="16">
        <v>30.6151</v>
      </c>
      <c r="P1438" s="16">
        <v>0</v>
      </c>
      <c r="Q1438" s="16">
        <v>0</v>
      </c>
      <c r="R1438" s="16">
        <v>0</v>
      </c>
      <c r="S1438" s="16">
        <v>0</v>
      </c>
      <c r="T1438" s="16">
        <v>0</v>
      </c>
      <c r="U1438" s="16">
        <v>0</v>
      </c>
      <c r="V1438" s="16">
        <v>0</v>
      </c>
      <c r="W1438" s="16">
        <v>0</v>
      </c>
      <c r="X1438" s="16">
        <v>0</v>
      </c>
      <c r="Y1438" s="16">
        <v>0</v>
      </c>
      <c r="Z1438" s="16">
        <v>0</v>
      </c>
      <c r="AE1438" s="103">
        <f t="shared" si="408"/>
        <v>-8.88178419700125e-14</v>
      </c>
      <c r="AF1438" s="103">
        <f t="shared" si="409"/>
        <v>0</v>
      </c>
      <c r="AG1438" s="103">
        <f t="shared" si="410"/>
        <v>0</v>
      </c>
      <c r="AH1438" s="103">
        <f t="shared" si="411"/>
        <v>0</v>
      </c>
      <c r="AI1438" s="103">
        <f t="shared" si="412"/>
        <v>0</v>
      </c>
      <c r="AJ1438" s="103">
        <f t="shared" si="413"/>
        <v>0</v>
      </c>
      <c r="AK1438" s="16">
        <f t="shared" ref="AK1438:BF1438" si="424">E1438-SUM(E1439:E1443)</f>
        <v>0</v>
      </c>
      <c r="AL1438" s="16">
        <f t="shared" si="424"/>
        <v>0</v>
      </c>
      <c r="AM1438" s="16">
        <f t="shared" si="424"/>
        <v>0</v>
      </c>
      <c r="AN1438" s="16">
        <f t="shared" si="424"/>
        <v>0</v>
      </c>
      <c r="AO1438" s="16">
        <f t="shared" si="424"/>
        <v>0</v>
      </c>
      <c r="AP1438" s="16">
        <f t="shared" si="424"/>
        <v>0</v>
      </c>
      <c r="AQ1438" s="16">
        <f t="shared" si="424"/>
        <v>0</v>
      </c>
      <c r="AR1438" s="16">
        <f t="shared" si="424"/>
        <v>0</v>
      </c>
      <c r="AS1438" s="16">
        <f t="shared" si="424"/>
        <v>0</v>
      </c>
      <c r="AT1438" s="16">
        <f t="shared" si="424"/>
        <v>0</v>
      </c>
      <c r="AU1438" s="16">
        <f t="shared" si="424"/>
        <v>0</v>
      </c>
      <c r="AV1438" s="16">
        <f t="shared" si="424"/>
        <v>0</v>
      </c>
      <c r="AW1438" s="16">
        <f t="shared" si="424"/>
        <v>0</v>
      </c>
      <c r="AX1438" s="16">
        <f t="shared" si="424"/>
        <v>0</v>
      </c>
      <c r="AY1438" s="16">
        <f t="shared" si="424"/>
        <v>0</v>
      </c>
      <c r="AZ1438" s="16">
        <f t="shared" si="424"/>
        <v>0</v>
      </c>
      <c r="BA1438" s="16">
        <f t="shared" si="424"/>
        <v>0</v>
      </c>
      <c r="BB1438" s="16">
        <f t="shared" si="424"/>
        <v>0</v>
      </c>
      <c r="BC1438" s="16">
        <f t="shared" si="424"/>
        <v>0</v>
      </c>
      <c r="BD1438" s="16">
        <f t="shared" si="424"/>
        <v>0</v>
      </c>
      <c r="BE1438" s="16">
        <f t="shared" si="424"/>
        <v>0</v>
      </c>
      <c r="BF1438" s="16">
        <f t="shared" si="424"/>
        <v>0</v>
      </c>
    </row>
    <row r="1439" spans="4:36">
      <c r="D1439" s="16" t="s">
        <v>860</v>
      </c>
      <c r="E1439" s="16">
        <v>0</v>
      </c>
      <c r="F1439" s="16">
        <v>0</v>
      </c>
      <c r="G1439" s="16">
        <v>0</v>
      </c>
      <c r="H1439" s="16">
        <v>0</v>
      </c>
      <c r="I1439" s="16">
        <v>0</v>
      </c>
      <c r="J1439" s="16">
        <v>0</v>
      </c>
      <c r="K1439" s="16">
        <v>0</v>
      </c>
      <c r="L1439" s="16">
        <v>0</v>
      </c>
      <c r="M1439" s="16">
        <v>0</v>
      </c>
      <c r="N1439" s="16">
        <v>0</v>
      </c>
      <c r="O1439" s="16">
        <v>0</v>
      </c>
      <c r="P1439" s="16">
        <v>0</v>
      </c>
      <c r="Q1439" s="16">
        <v>0</v>
      </c>
      <c r="R1439" s="16">
        <v>0</v>
      </c>
      <c r="S1439" s="16">
        <v>0</v>
      </c>
      <c r="T1439" s="16">
        <v>0</v>
      </c>
      <c r="U1439" s="16">
        <v>0</v>
      </c>
      <c r="V1439" s="16">
        <v>0</v>
      </c>
      <c r="W1439" s="16">
        <v>0</v>
      </c>
      <c r="X1439" s="16">
        <v>0</v>
      </c>
      <c r="Y1439" s="16">
        <v>0</v>
      </c>
      <c r="Z1439" s="16">
        <v>0</v>
      </c>
      <c r="AE1439" s="103">
        <f t="shared" si="408"/>
        <v>0</v>
      </c>
      <c r="AF1439" s="103">
        <f t="shared" si="409"/>
        <v>0</v>
      </c>
      <c r="AG1439" s="103">
        <f t="shared" si="410"/>
        <v>0</v>
      </c>
      <c r="AH1439" s="103">
        <f t="shared" si="411"/>
        <v>0</v>
      </c>
      <c r="AI1439" s="103">
        <f t="shared" si="412"/>
        <v>0</v>
      </c>
      <c r="AJ1439" s="103">
        <f t="shared" si="413"/>
        <v>0</v>
      </c>
    </row>
    <row r="1440" spans="4:36">
      <c r="D1440" s="16" t="s">
        <v>861</v>
      </c>
      <c r="E1440" s="16">
        <v>0</v>
      </c>
      <c r="F1440" s="16">
        <v>0</v>
      </c>
      <c r="G1440" s="16">
        <v>0</v>
      </c>
      <c r="H1440" s="16">
        <v>0</v>
      </c>
      <c r="I1440" s="16">
        <v>0</v>
      </c>
      <c r="J1440" s="16">
        <v>0</v>
      </c>
      <c r="K1440" s="16">
        <v>0</v>
      </c>
      <c r="L1440" s="16">
        <v>0</v>
      </c>
      <c r="M1440" s="16">
        <v>0</v>
      </c>
      <c r="N1440" s="16">
        <v>0</v>
      </c>
      <c r="O1440" s="16">
        <v>0</v>
      </c>
      <c r="P1440" s="16">
        <v>0</v>
      </c>
      <c r="Q1440" s="16">
        <v>0</v>
      </c>
      <c r="R1440" s="16">
        <v>0</v>
      </c>
      <c r="S1440" s="16">
        <v>0</v>
      </c>
      <c r="T1440" s="16">
        <v>0</v>
      </c>
      <c r="U1440" s="16">
        <v>0</v>
      </c>
      <c r="V1440" s="16">
        <v>0</v>
      </c>
      <c r="W1440" s="16">
        <v>0</v>
      </c>
      <c r="X1440" s="16">
        <v>0</v>
      </c>
      <c r="Y1440" s="16">
        <v>0</v>
      </c>
      <c r="Z1440" s="16">
        <v>0</v>
      </c>
      <c r="AE1440" s="103">
        <f t="shared" si="408"/>
        <v>0</v>
      </c>
      <c r="AF1440" s="103">
        <f t="shared" si="409"/>
        <v>0</v>
      </c>
      <c r="AG1440" s="103">
        <f t="shared" si="410"/>
        <v>0</v>
      </c>
      <c r="AH1440" s="103">
        <f t="shared" si="411"/>
        <v>0</v>
      </c>
      <c r="AI1440" s="103">
        <f t="shared" si="412"/>
        <v>0</v>
      </c>
      <c r="AJ1440" s="103">
        <f t="shared" si="413"/>
        <v>0</v>
      </c>
    </row>
    <row r="1441" spans="4:36">
      <c r="D1441" s="16" t="s">
        <v>862</v>
      </c>
      <c r="E1441" s="16">
        <v>0</v>
      </c>
      <c r="F1441" s="16">
        <v>0</v>
      </c>
      <c r="G1441" s="16">
        <v>0</v>
      </c>
      <c r="H1441" s="16">
        <v>0</v>
      </c>
      <c r="I1441" s="16">
        <v>0</v>
      </c>
      <c r="J1441" s="16">
        <v>0</v>
      </c>
      <c r="K1441" s="16">
        <v>0</v>
      </c>
      <c r="L1441" s="16">
        <v>0</v>
      </c>
      <c r="M1441" s="16">
        <v>0</v>
      </c>
      <c r="N1441" s="16">
        <v>0</v>
      </c>
      <c r="O1441" s="16">
        <v>0</v>
      </c>
      <c r="P1441" s="16">
        <v>0</v>
      </c>
      <c r="Q1441" s="16">
        <v>0</v>
      </c>
      <c r="R1441" s="16">
        <v>0</v>
      </c>
      <c r="S1441" s="16">
        <v>0</v>
      </c>
      <c r="T1441" s="16">
        <v>0</v>
      </c>
      <c r="U1441" s="16">
        <v>0</v>
      </c>
      <c r="V1441" s="16">
        <v>0</v>
      </c>
      <c r="W1441" s="16">
        <v>0</v>
      </c>
      <c r="X1441" s="16">
        <v>0</v>
      </c>
      <c r="Y1441" s="16">
        <v>0</v>
      </c>
      <c r="Z1441" s="16">
        <v>0</v>
      </c>
      <c r="AE1441" s="103">
        <f t="shared" si="408"/>
        <v>0</v>
      </c>
      <c r="AF1441" s="103">
        <f t="shared" si="409"/>
        <v>0</v>
      </c>
      <c r="AG1441" s="103">
        <f t="shared" si="410"/>
        <v>0</v>
      </c>
      <c r="AH1441" s="103">
        <f t="shared" si="411"/>
        <v>0</v>
      </c>
      <c r="AI1441" s="103">
        <f t="shared" si="412"/>
        <v>0</v>
      </c>
      <c r="AJ1441" s="103">
        <f t="shared" si="413"/>
        <v>0</v>
      </c>
    </row>
    <row r="1442" spans="4:36">
      <c r="D1442" s="16" t="s">
        <v>863</v>
      </c>
      <c r="E1442" s="16">
        <v>0</v>
      </c>
      <c r="F1442" s="16">
        <v>0</v>
      </c>
      <c r="G1442" s="16">
        <v>0</v>
      </c>
      <c r="H1442" s="16">
        <v>0</v>
      </c>
      <c r="I1442" s="16">
        <v>0</v>
      </c>
      <c r="J1442" s="16">
        <v>0</v>
      </c>
      <c r="K1442" s="16">
        <v>0</v>
      </c>
      <c r="L1442" s="16">
        <v>0</v>
      </c>
      <c r="M1442" s="16">
        <v>0</v>
      </c>
      <c r="N1442" s="16">
        <v>0</v>
      </c>
      <c r="O1442" s="16">
        <v>0</v>
      </c>
      <c r="P1442" s="16">
        <v>0</v>
      </c>
      <c r="Q1442" s="16">
        <v>0</v>
      </c>
      <c r="R1442" s="16">
        <v>0</v>
      </c>
      <c r="S1442" s="16">
        <v>0</v>
      </c>
      <c r="T1442" s="16">
        <v>0</v>
      </c>
      <c r="U1442" s="16">
        <v>0</v>
      </c>
      <c r="V1442" s="16">
        <v>0</v>
      </c>
      <c r="W1442" s="16">
        <v>0</v>
      </c>
      <c r="X1442" s="16">
        <v>0</v>
      </c>
      <c r="Y1442" s="16">
        <v>0</v>
      </c>
      <c r="Z1442" s="16">
        <v>0</v>
      </c>
      <c r="AE1442" s="103">
        <f t="shared" si="408"/>
        <v>0</v>
      </c>
      <c r="AF1442" s="103">
        <f t="shared" si="409"/>
        <v>0</v>
      </c>
      <c r="AG1442" s="103">
        <f t="shared" si="410"/>
        <v>0</v>
      </c>
      <c r="AH1442" s="103">
        <f t="shared" si="411"/>
        <v>0</v>
      </c>
      <c r="AI1442" s="103">
        <f t="shared" si="412"/>
        <v>0</v>
      </c>
      <c r="AJ1442" s="103">
        <f t="shared" si="413"/>
        <v>0</v>
      </c>
    </row>
    <row r="1443" spans="4:36">
      <c r="D1443" s="16" t="s">
        <v>864</v>
      </c>
      <c r="E1443" s="16">
        <v>2116.6731</v>
      </c>
      <c r="F1443" s="16">
        <v>1991.8068</v>
      </c>
      <c r="G1443" s="16">
        <v>1991.8068</v>
      </c>
      <c r="H1443" s="16">
        <v>0</v>
      </c>
      <c r="I1443" s="16">
        <v>0</v>
      </c>
      <c r="J1443" s="16">
        <v>94.2512</v>
      </c>
      <c r="K1443" s="16">
        <v>94.2512</v>
      </c>
      <c r="L1443" s="16">
        <v>0</v>
      </c>
      <c r="M1443" s="16">
        <v>0</v>
      </c>
      <c r="N1443" s="16">
        <v>30.6151</v>
      </c>
      <c r="O1443" s="16">
        <v>30.6151</v>
      </c>
      <c r="P1443" s="16">
        <v>0</v>
      </c>
      <c r="Q1443" s="16">
        <v>0</v>
      </c>
      <c r="R1443" s="16">
        <v>0</v>
      </c>
      <c r="S1443" s="16">
        <v>0</v>
      </c>
      <c r="T1443" s="16">
        <v>0</v>
      </c>
      <c r="U1443" s="16">
        <v>0</v>
      </c>
      <c r="V1443" s="16">
        <v>0</v>
      </c>
      <c r="W1443" s="16">
        <v>0</v>
      </c>
      <c r="X1443" s="16">
        <v>0</v>
      </c>
      <c r="Y1443" s="16">
        <v>0</v>
      </c>
      <c r="Z1443" s="16">
        <v>0</v>
      </c>
      <c r="AE1443" s="103">
        <f t="shared" si="408"/>
        <v>-8.88178419700125e-14</v>
      </c>
      <c r="AF1443" s="103">
        <f t="shared" si="409"/>
        <v>0</v>
      </c>
      <c r="AG1443" s="103">
        <f t="shared" si="410"/>
        <v>0</v>
      </c>
      <c r="AH1443" s="103">
        <f t="shared" si="411"/>
        <v>0</v>
      </c>
      <c r="AI1443" s="103">
        <f t="shared" si="412"/>
        <v>0</v>
      </c>
      <c r="AJ1443" s="103">
        <f t="shared" si="413"/>
        <v>0</v>
      </c>
    </row>
    <row r="1444" spans="3:58">
      <c r="C1444" s="16" t="s">
        <v>368</v>
      </c>
      <c r="D1444" s="16" t="s">
        <v>88</v>
      </c>
      <c r="E1444" s="16">
        <v>0</v>
      </c>
      <c r="F1444" s="16">
        <v>0</v>
      </c>
      <c r="G1444" s="16">
        <v>0</v>
      </c>
      <c r="H1444" s="16">
        <v>0</v>
      </c>
      <c r="I1444" s="16">
        <v>0</v>
      </c>
      <c r="J1444" s="16">
        <v>0</v>
      </c>
      <c r="K1444" s="16">
        <v>0</v>
      </c>
      <c r="L1444" s="16">
        <v>0</v>
      </c>
      <c r="M1444" s="16">
        <v>0</v>
      </c>
      <c r="N1444" s="16">
        <v>0</v>
      </c>
      <c r="O1444" s="16">
        <v>0</v>
      </c>
      <c r="P1444" s="16">
        <v>0</v>
      </c>
      <c r="Q1444" s="16">
        <v>0</v>
      </c>
      <c r="R1444" s="16">
        <v>0</v>
      </c>
      <c r="S1444" s="16">
        <v>0</v>
      </c>
      <c r="T1444" s="16">
        <v>0</v>
      </c>
      <c r="U1444" s="16">
        <v>0</v>
      </c>
      <c r="V1444" s="16">
        <v>0</v>
      </c>
      <c r="W1444" s="16">
        <v>0</v>
      </c>
      <c r="X1444" s="16">
        <v>0</v>
      </c>
      <c r="Y1444" s="16">
        <v>0</v>
      </c>
      <c r="Z1444" s="16">
        <v>0</v>
      </c>
      <c r="AE1444" s="103">
        <f t="shared" si="408"/>
        <v>0</v>
      </c>
      <c r="AF1444" s="103">
        <f t="shared" si="409"/>
        <v>0</v>
      </c>
      <c r="AG1444" s="103">
        <f t="shared" si="410"/>
        <v>0</v>
      </c>
      <c r="AH1444" s="103">
        <f t="shared" si="411"/>
        <v>0</v>
      </c>
      <c r="AI1444" s="103">
        <f t="shared" si="412"/>
        <v>0</v>
      </c>
      <c r="AJ1444" s="103">
        <f t="shared" si="413"/>
        <v>0</v>
      </c>
      <c r="AK1444" s="16">
        <f t="shared" ref="AK1444:BF1444" si="425">E1444-SUM(E1445:E1449)</f>
        <v>0</v>
      </c>
      <c r="AL1444" s="16">
        <f t="shared" si="425"/>
        <v>0</v>
      </c>
      <c r="AM1444" s="16">
        <f t="shared" si="425"/>
        <v>0</v>
      </c>
      <c r="AN1444" s="16">
        <f t="shared" si="425"/>
        <v>0</v>
      </c>
      <c r="AO1444" s="16">
        <f t="shared" si="425"/>
        <v>0</v>
      </c>
      <c r="AP1444" s="16">
        <f t="shared" si="425"/>
        <v>0</v>
      </c>
      <c r="AQ1444" s="16">
        <f t="shared" si="425"/>
        <v>0</v>
      </c>
      <c r="AR1444" s="16">
        <f t="shared" si="425"/>
        <v>0</v>
      </c>
      <c r="AS1444" s="16">
        <f t="shared" si="425"/>
        <v>0</v>
      </c>
      <c r="AT1444" s="16">
        <f t="shared" si="425"/>
        <v>0</v>
      </c>
      <c r="AU1444" s="16">
        <f t="shared" si="425"/>
        <v>0</v>
      </c>
      <c r="AV1444" s="16">
        <f t="shared" si="425"/>
        <v>0</v>
      </c>
      <c r="AW1444" s="16">
        <f t="shared" si="425"/>
        <v>0</v>
      </c>
      <c r="AX1444" s="16">
        <f t="shared" si="425"/>
        <v>0</v>
      </c>
      <c r="AY1444" s="16">
        <f t="shared" si="425"/>
        <v>0</v>
      </c>
      <c r="AZ1444" s="16">
        <f t="shared" si="425"/>
        <v>0</v>
      </c>
      <c r="BA1444" s="16">
        <f t="shared" si="425"/>
        <v>0</v>
      </c>
      <c r="BB1444" s="16">
        <f t="shared" si="425"/>
        <v>0</v>
      </c>
      <c r="BC1444" s="16">
        <f t="shared" si="425"/>
        <v>0</v>
      </c>
      <c r="BD1444" s="16">
        <f t="shared" si="425"/>
        <v>0</v>
      </c>
      <c r="BE1444" s="16">
        <f t="shared" si="425"/>
        <v>0</v>
      </c>
      <c r="BF1444" s="16">
        <f t="shared" si="425"/>
        <v>0</v>
      </c>
    </row>
    <row r="1445" spans="4:36">
      <c r="D1445" s="16" t="s">
        <v>860</v>
      </c>
      <c r="E1445" s="16">
        <v>0</v>
      </c>
      <c r="F1445" s="16">
        <v>0</v>
      </c>
      <c r="G1445" s="16">
        <v>0</v>
      </c>
      <c r="H1445" s="16">
        <v>0</v>
      </c>
      <c r="I1445" s="16">
        <v>0</v>
      </c>
      <c r="J1445" s="16">
        <v>0</v>
      </c>
      <c r="K1445" s="16">
        <v>0</v>
      </c>
      <c r="L1445" s="16">
        <v>0</v>
      </c>
      <c r="M1445" s="16">
        <v>0</v>
      </c>
      <c r="N1445" s="16">
        <v>0</v>
      </c>
      <c r="O1445" s="16">
        <v>0</v>
      </c>
      <c r="P1445" s="16">
        <v>0</v>
      </c>
      <c r="Q1445" s="16">
        <v>0</v>
      </c>
      <c r="R1445" s="16">
        <v>0</v>
      </c>
      <c r="S1445" s="16">
        <v>0</v>
      </c>
      <c r="T1445" s="16">
        <v>0</v>
      </c>
      <c r="U1445" s="16">
        <v>0</v>
      </c>
      <c r="V1445" s="16">
        <v>0</v>
      </c>
      <c r="W1445" s="16">
        <v>0</v>
      </c>
      <c r="X1445" s="16">
        <v>0</v>
      </c>
      <c r="Y1445" s="16">
        <v>0</v>
      </c>
      <c r="Z1445" s="16">
        <v>0</v>
      </c>
      <c r="AE1445" s="103">
        <f t="shared" si="408"/>
        <v>0</v>
      </c>
      <c r="AF1445" s="103">
        <f t="shared" si="409"/>
        <v>0</v>
      </c>
      <c r="AG1445" s="103">
        <f t="shared" si="410"/>
        <v>0</v>
      </c>
      <c r="AH1445" s="103">
        <f t="shared" si="411"/>
        <v>0</v>
      </c>
      <c r="AI1445" s="103">
        <f t="shared" si="412"/>
        <v>0</v>
      </c>
      <c r="AJ1445" s="103">
        <f t="shared" si="413"/>
        <v>0</v>
      </c>
    </row>
    <row r="1446" spans="4:36">
      <c r="D1446" s="16" t="s">
        <v>861</v>
      </c>
      <c r="E1446" s="16">
        <v>0</v>
      </c>
      <c r="F1446" s="16">
        <v>0</v>
      </c>
      <c r="G1446" s="16">
        <v>0</v>
      </c>
      <c r="H1446" s="16">
        <v>0</v>
      </c>
      <c r="I1446" s="16">
        <v>0</v>
      </c>
      <c r="J1446" s="16">
        <v>0</v>
      </c>
      <c r="K1446" s="16">
        <v>0</v>
      </c>
      <c r="L1446" s="16">
        <v>0</v>
      </c>
      <c r="M1446" s="16">
        <v>0</v>
      </c>
      <c r="N1446" s="16">
        <v>0</v>
      </c>
      <c r="O1446" s="16">
        <v>0</v>
      </c>
      <c r="P1446" s="16">
        <v>0</v>
      </c>
      <c r="Q1446" s="16">
        <v>0</v>
      </c>
      <c r="R1446" s="16">
        <v>0</v>
      </c>
      <c r="S1446" s="16">
        <v>0</v>
      </c>
      <c r="T1446" s="16">
        <v>0</v>
      </c>
      <c r="U1446" s="16">
        <v>0</v>
      </c>
      <c r="V1446" s="16">
        <v>0</v>
      </c>
      <c r="W1446" s="16">
        <v>0</v>
      </c>
      <c r="X1446" s="16">
        <v>0</v>
      </c>
      <c r="Y1446" s="16">
        <v>0</v>
      </c>
      <c r="Z1446" s="16">
        <v>0</v>
      </c>
      <c r="AE1446" s="103">
        <f t="shared" si="408"/>
        <v>0</v>
      </c>
      <c r="AF1446" s="103">
        <f t="shared" si="409"/>
        <v>0</v>
      </c>
      <c r="AG1446" s="103">
        <f t="shared" si="410"/>
        <v>0</v>
      </c>
      <c r="AH1446" s="103">
        <f t="shared" si="411"/>
        <v>0</v>
      </c>
      <c r="AI1446" s="103">
        <f t="shared" si="412"/>
        <v>0</v>
      </c>
      <c r="AJ1446" s="103">
        <f t="shared" si="413"/>
        <v>0</v>
      </c>
    </row>
    <row r="1447" spans="4:36">
      <c r="D1447" s="16" t="s">
        <v>862</v>
      </c>
      <c r="E1447" s="16">
        <v>0</v>
      </c>
      <c r="F1447" s="16">
        <v>0</v>
      </c>
      <c r="G1447" s="16">
        <v>0</v>
      </c>
      <c r="H1447" s="16">
        <v>0</v>
      </c>
      <c r="I1447" s="16">
        <v>0</v>
      </c>
      <c r="J1447" s="16">
        <v>0</v>
      </c>
      <c r="K1447" s="16">
        <v>0</v>
      </c>
      <c r="L1447" s="16">
        <v>0</v>
      </c>
      <c r="M1447" s="16">
        <v>0</v>
      </c>
      <c r="N1447" s="16">
        <v>0</v>
      </c>
      <c r="O1447" s="16">
        <v>0</v>
      </c>
      <c r="P1447" s="16">
        <v>0</v>
      </c>
      <c r="Q1447" s="16">
        <v>0</v>
      </c>
      <c r="R1447" s="16">
        <v>0</v>
      </c>
      <c r="S1447" s="16">
        <v>0</v>
      </c>
      <c r="T1447" s="16">
        <v>0</v>
      </c>
      <c r="U1447" s="16">
        <v>0</v>
      </c>
      <c r="V1447" s="16">
        <v>0</v>
      </c>
      <c r="W1447" s="16">
        <v>0</v>
      </c>
      <c r="X1447" s="16">
        <v>0</v>
      </c>
      <c r="Y1447" s="16">
        <v>0</v>
      </c>
      <c r="Z1447" s="16">
        <v>0</v>
      </c>
      <c r="AE1447" s="103">
        <f t="shared" si="408"/>
        <v>0</v>
      </c>
      <c r="AF1447" s="103">
        <f t="shared" si="409"/>
        <v>0</v>
      </c>
      <c r="AG1447" s="103">
        <f t="shared" si="410"/>
        <v>0</v>
      </c>
      <c r="AH1447" s="103">
        <f t="shared" si="411"/>
        <v>0</v>
      </c>
      <c r="AI1447" s="103">
        <f t="shared" si="412"/>
        <v>0</v>
      </c>
      <c r="AJ1447" s="103">
        <f t="shared" si="413"/>
        <v>0</v>
      </c>
    </row>
    <row r="1448" spans="4:36">
      <c r="D1448" s="16" t="s">
        <v>863</v>
      </c>
      <c r="E1448" s="16">
        <v>0</v>
      </c>
      <c r="F1448" s="16">
        <v>0</v>
      </c>
      <c r="G1448" s="16">
        <v>0</v>
      </c>
      <c r="H1448" s="16">
        <v>0</v>
      </c>
      <c r="I1448" s="16">
        <v>0</v>
      </c>
      <c r="J1448" s="16">
        <v>0</v>
      </c>
      <c r="K1448" s="16">
        <v>0</v>
      </c>
      <c r="L1448" s="16">
        <v>0</v>
      </c>
      <c r="M1448" s="16">
        <v>0</v>
      </c>
      <c r="N1448" s="16">
        <v>0</v>
      </c>
      <c r="O1448" s="16">
        <v>0</v>
      </c>
      <c r="P1448" s="16">
        <v>0</v>
      </c>
      <c r="Q1448" s="16">
        <v>0</v>
      </c>
      <c r="R1448" s="16">
        <v>0</v>
      </c>
      <c r="S1448" s="16">
        <v>0</v>
      </c>
      <c r="T1448" s="16">
        <v>0</v>
      </c>
      <c r="U1448" s="16">
        <v>0</v>
      </c>
      <c r="V1448" s="16">
        <v>0</v>
      </c>
      <c r="W1448" s="16">
        <v>0</v>
      </c>
      <c r="X1448" s="16">
        <v>0</v>
      </c>
      <c r="Y1448" s="16">
        <v>0</v>
      </c>
      <c r="Z1448" s="16">
        <v>0</v>
      </c>
      <c r="AE1448" s="103">
        <f t="shared" si="408"/>
        <v>0</v>
      </c>
      <c r="AF1448" s="103">
        <f t="shared" si="409"/>
        <v>0</v>
      </c>
      <c r="AG1448" s="103">
        <f t="shared" si="410"/>
        <v>0</v>
      </c>
      <c r="AH1448" s="103">
        <f t="shared" si="411"/>
        <v>0</v>
      </c>
      <c r="AI1448" s="103">
        <f t="shared" si="412"/>
        <v>0</v>
      </c>
      <c r="AJ1448" s="103">
        <f t="shared" si="413"/>
        <v>0</v>
      </c>
    </row>
    <row r="1449" spans="4:36">
      <c r="D1449" s="16" t="s">
        <v>864</v>
      </c>
      <c r="E1449" s="16">
        <v>0</v>
      </c>
      <c r="F1449" s="16">
        <v>0</v>
      </c>
      <c r="G1449" s="16">
        <v>0</v>
      </c>
      <c r="H1449" s="16">
        <v>0</v>
      </c>
      <c r="I1449" s="16">
        <v>0</v>
      </c>
      <c r="J1449" s="16">
        <v>0</v>
      </c>
      <c r="K1449" s="16">
        <v>0</v>
      </c>
      <c r="L1449" s="16">
        <v>0</v>
      </c>
      <c r="M1449" s="16">
        <v>0</v>
      </c>
      <c r="N1449" s="16">
        <v>0</v>
      </c>
      <c r="O1449" s="16">
        <v>0</v>
      </c>
      <c r="P1449" s="16">
        <v>0</v>
      </c>
      <c r="Q1449" s="16">
        <v>0</v>
      </c>
      <c r="R1449" s="16">
        <v>0</v>
      </c>
      <c r="S1449" s="16">
        <v>0</v>
      </c>
      <c r="T1449" s="16">
        <v>0</v>
      </c>
      <c r="U1449" s="16">
        <v>0</v>
      </c>
      <c r="V1449" s="16">
        <v>0</v>
      </c>
      <c r="W1449" s="16">
        <v>0</v>
      </c>
      <c r="X1449" s="16">
        <v>0</v>
      </c>
      <c r="Y1449" s="16">
        <v>0</v>
      </c>
      <c r="Z1449" s="16">
        <v>0</v>
      </c>
      <c r="AE1449" s="103">
        <f t="shared" si="408"/>
        <v>0</v>
      </c>
      <c r="AF1449" s="103">
        <f t="shared" si="409"/>
        <v>0</v>
      </c>
      <c r="AG1449" s="103">
        <f t="shared" si="410"/>
        <v>0</v>
      </c>
      <c r="AH1449" s="103">
        <f t="shared" si="411"/>
        <v>0</v>
      </c>
      <c r="AI1449" s="103">
        <f t="shared" si="412"/>
        <v>0</v>
      </c>
      <c r="AJ1449" s="103">
        <f t="shared" si="413"/>
        <v>0</v>
      </c>
    </row>
    <row r="1450" spans="1:80">
      <c r="A1450" s="16" t="s">
        <v>246</v>
      </c>
      <c r="B1450" s="16">
        <v>299068.8265</v>
      </c>
      <c r="C1450" s="16" t="s">
        <v>88</v>
      </c>
      <c r="D1450" s="16" t="s">
        <v>88</v>
      </c>
      <c r="E1450" s="16">
        <v>85733.0126999999</v>
      </c>
      <c r="F1450" s="16">
        <v>73465.0373999999</v>
      </c>
      <c r="G1450" s="16">
        <v>69433.2856999999</v>
      </c>
      <c r="H1450" s="16">
        <v>4031.7517</v>
      </c>
      <c r="I1450" s="16">
        <v>693.4374</v>
      </c>
      <c r="J1450" s="16">
        <v>3636.9039</v>
      </c>
      <c r="K1450" s="16">
        <v>997.3264</v>
      </c>
      <c r="L1450" s="16">
        <v>108.4719</v>
      </c>
      <c r="M1450" s="16">
        <v>2531.1056</v>
      </c>
      <c r="N1450" s="16">
        <v>3456.3485</v>
      </c>
      <c r="O1450" s="16">
        <v>3456.3485</v>
      </c>
      <c r="P1450" s="16">
        <v>0</v>
      </c>
      <c r="Q1450" s="16">
        <v>81.5445</v>
      </c>
      <c r="R1450" s="16">
        <v>2573.6524</v>
      </c>
      <c r="S1450" s="16">
        <v>2005.013</v>
      </c>
      <c r="T1450" s="16">
        <v>78.6107</v>
      </c>
      <c r="U1450" s="16">
        <v>490.0287</v>
      </c>
      <c r="V1450" s="16">
        <v>1796.6764</v>
      </c>
      <c r="W1450" s="16">
        <v>1676.6896</v>
      </c>
      <c r="X1450" s="16">
        <v>1.4033</v>
      </c>
      <c r="Y1450" s="16">
        <v>118.5835</v>
      </c>
      <c r="Z1450" s="16">
        <v>29.4122</v>
      </c>
      <c r="AB1450" s="101">
        <f>(F1450+K1450+L1450)/B1450</f>
        <v>0.249343392197381</v>
      </c>
      <c r="AE1450" s="103">
        <f t="shared" si="408"/>
        <v>5.41433564649196e-12</v>
      </c>
      <c r="AF1450" s="103">
        <f t="shared" si="409"/>
        <v>-6.3664629124105e-12</v>
      </c>
      <c r="AG1450" s="103">
        <f t="shared" si="410"/>
        <v>0</v>
      </c>
      <c r="AH1450" s="103">
        <f t="shared" si="411"/>
        <v>0</v>
      </c>
      <c r="AI1450" s="103">
        <f t="shared" si="412"/>
        <v>0</v>
      </c>
      <c r="AJ1450" s="103">
        <f t="shared" si="413"/>
        <v>1.27897692436818e-13</v>
      </c>
      <c r="AK1450" s="16">
        <f t="shared" ref="AK1450:BF1450" si="426">E1450-SUM(E1451:E1455)</f>
        <v>0</v>
      </c>
      <c r="AL1450" s="16">
        <f t="shared" si="426"/>
        <v>0</v>
      </c>
      <c r="AM1450" s="16">
        <f t="shared" si="426"/>
        <v>0</v>
      </c>
      <c r="AN1450" s="16">
        <f t="shared" si="426"/>
        <v>0</v>
      </c>
      <c r="AO1450" s="16">
        <f t="shared" si="426"/>
        <v>0</v>
      </c>
      <c r="AP1450" s="16">
        <f t="shared" si="426"/>
        <v>0</v>
      </c>
      <c r="AQ1450" s="16">
        <f t="shared" si="426"/>
        <v>0</v>
      </c>
      <c r="AR1450" s="16">
        <f t="shared" si="426"/>
        <v>1.98951966012828e-13</v>
      </c>
      <c r="AS1450" s="16">
        <f t="shared" si="426"/>
        <v>0</v>
      </c>
      <c r="AT1450" s="16">
        <f t="shared" si="426"/>
        <v>0</v>
      </c>
      <c r="AU1450" s="16">
        <f t="shared" si="426"/>
        <v>0</v>
      </c>
      <c r="AV1450" s="16">
        <f t="shared" si="426"/>
        <v>0</v>
      </c>
      <c r="AW1450" s="16">
        <f t="shared" si="426"/>
        <v>0</v>
      </c>
      <c r="AX1450" s="16">
        <f t="shared" si="426"/>
        <v>0</v>
      </c>
      <c r="AY1450" s="16">
        <f t="shared" si="426"/>
        <v>0</v>
      </c>
      <c r="AZ1450" s="16">
        <f t="shared" si="426"/>
        <v>0</v>
      </c>
      <c r="BA1450" s="16">
        <f t="shared" si="426"/>
        <v>0</v>
      </c>
      <c r="BB1450" s="16">
        <f t="shared" si="426"/>
        <v>0</v>
      </c>
      <c r="BC1450" s="16">
        <f t="shared" si="426"/>
        <v>0</v>
      </c>
      <c r="BD1450" s="16">
        <f t="shared" si="426"/>
        <v>0</v>
      </c>
      <c r="BE1450" s="16">
        <f t="shared" si="426"/>
        <v>0</v>
      </c>
      <c r="BF1450" s="16">
        <f t="shared" si="426"/>
        <v>0</v>
      </c>
      <c r="BG1450" s="104">
        <f t="shared" ref="BG1450:CB1450" si="427">E1450-E1456-E1462-E1468-E1474</f>
        <v>-1.01863406598568e-10</v>
      </c>
      <c r="BH1450" s="104">
        <f t="shared" si="427"/>
        <v>-1.09139364212751e-10</v>
      </c>
      <c r="BI1450" s="104">
        <f t="shared" si="427"/>
        <v>0</v>
      </c>
      <c r="BJ1450" s="104">
        <f t="shared" si="427"/>
        <v>0</v>
      </c>
      <c r="BK1450" s="104">
        <f t="shared" si="427"/>
        <v>0</v>
      </c>
      <c r="BL1450" s="104">
        <f t="shared" si="427"/>
        <v>0</v>
      </c>
      <c r="BM1450" s="104">
        <f t="shared" si="427"/>
        <v>0</v>
      </c>
      <c r="BN1450" s="104">
        <f t="shared" si="427"/>
        <v>9.9475983006414e-14</v>
      </c>
      <c r="BO1450" s="104">
        <f t="shared" si="427"/>
        <v>0</v>
      </c>
      <c r="BP1450" s="104">
        <f t="shared" si="427"/>
        <v>0</v>
      </c>
      <c r="BQ1450" s="104">
        <f t="shared" si="427"/>
        <v>0</v>
      </c>
      <c r="BR1450" s="104">
        <f t="shared" si="427"/>
        <v>0</v>
      </c>
      <c r="BS1450" s="104">
        <f t="shared" si="427"/>
        <v>0</v>
      </c>
      <c r="BT1450" s="104">
        <f t="shared" si="427"/>
        <v>0</v>
      </c>
      <c r="BU1450" s="104">
        <f t="shared" si="427"/>
        <v>0</v>
      </c>
      <c r="BV1450" s="104">
        <f t="shared" si="427"/>
        <v>0</v>
      </c>
      <c r="BW1450" s="104">
        <f t="shared" si="427"/>
        <v>0</v>
      </c>
      <c r="BX1450" s="104">
        <f t="shared" si="427"/>
        <v>0</v>
      </c>
      <c r="BY1450" s="104">
        <f t="shared" si="427"/>
        <v>0</v>
      </c>
      <c r="BZ1450" s="104">
        <f t="shared" si="427"/>
        <v>0</v>
      </c>
      <c r="CA1450" s="104">
        <f t="shared" si="427"/>
        <v>0</v>
      </c>
      <c r="CB1450" s="104">
        <f t="shared" si="427"/>
        <v>0</v>
      </c>
    </row>
    <row r="1451" spans="4:36">
      <c r="D1451" s="16" t="s">
        <v>860</v>
      </c>
      <c r="E1451" s="16">
        <v>17339.0923</v>
      </c>
      <c r="F1451" s="16">
        <v>15996.4891</v>
      </c>
      <c r="G1451" s="16">
        <v>14411.5366</v>
      </c>
      <c r="H1451" s="16">
        <v>1584.9525</v>
      </c>
      <c r="I1451" s="16">
        <v>170.8396</v>
      </c>
      <c r="J1451" s="16">
        <v>870.3195</v>
      </c>
      <c r="K1451" s="16">
        <v>0</v>
      </c>
      <c r="L1451" s="16">
        <v>11.1269</v>
      </c>
      <c r="M1451" s="16">
        <v>859.1926</v>
      </c>
      <c r="N1451" s="16">
        <v>284.1204</v>
      </c>
      <c r="O1451" s="16">
        <v>284.1204</v>
      </c>
      <c r="P1451" s="16">
        <v>0</v>
      </c>
      <c r="Q1451" s="16">
        <v>0.7388</v>
      </c>
      <c r="R1451" s="16">
        <v>12.0963</v>
      </c>
      <c r="S1451" s="16">
        <v>10.6464</v>
      </c>
      <c r="T1451" s="16">
        <v>0</v>
      </c>
      <c r="U1451" s="16">
        <v>1.4499</v>
      </c>
      <c r="V1451" s="16">
        <v>2.0039</v>
      </c>
      <c r="W1451" s="16">
        <v>0</v>
      </c>
      <c r="X1451" s="16">
        <v>0</v>
      </c>
      <c r="Y1451" s="16">
        <v>2.0039</v>
      </c>
      <c r="Z1451" s="16">
        <v>2.4847</v>
      </c>
      <c r="AE1451" s="103">
        <f t="shared" si="408"/>
        <v>-4.23328039289572e-13</v>
      </c>
      <c r="AF1451" s="103">
        <f t="shared" si="409"/>
        <v>0</v>
      </c>
      <c r="AG1451" s="103">
        <f t="shared" si="410"/>
        <v>0</v>
      </c>
      <c r="AH1451" s="103">
        <f t="shared" si="411"/>
        <v>0</v>
      </c>
      <c r="AI1451" s="103">
        <f t="shared" si="412"/>
        <v>0</v>
      </c>
      <c r="AJ1451" s="103">
        <f t="shared" si="413"/>
        <v>0</v>
      </c>
    </row>
    <row r="1452" spans="4:36">
      <c r="D1452" s="16" t="s">
        <v>861</v>
      </c>
      <c r="E1452" s="16">
        <v>4262.4635</v>
      </c>
      <c r="F1452" s="16">
        <v>3914.253</v>
      </c>
      <c r="G1452" s="16">
        <v>3217.4146</v>
      </c>
      <c r="H1452" s="16">
        <v>696.8384</v>
      </c>
      <c r="I1452" s="16">
        <v>20.3289</v>
      </c>
      <c r="J1452" s="16">
        <v>295.8021</v>
      </c>
      <c r="K1452" s="16">
        <v>0</v>
      </c>
      <c r="L1452" s="16">
        <v>47.3118</v>
      </c>
      <c r="M1452" s="16">
        <v>248.4903</v>
      </c>
      <c r="N1452" s="16">
        <v>17.7483</v>
      </c>
      <c r="O1452" s="16">
        <v>17.7483</v>
      </c>
      <c r="P1452" s="16">
        <v>0</v>
      </c>
      <c r="Q1452" s="16">
        <v>0</v>
      </c>
      <c r="R1452" s="16">
        <v>14.3312</v>
      </c>
      <c r="S1452" s="16">
        <v>8.5921</v>
      </c>
      <c r="T1452" s="16">
        <v>0</v>
      </c>
      <c r="U1452" s="16">
        <v>5.7391</v>
      </c>
      <c r="V1452" s="16">
        <v>0</v>
      </c>
      <c r="W1452" s="16">
        <v>0</v>
      </c>
      <c r="X1452" s="16">
        <v>0</v>
      </c>
      <c r="Y1452" s="16">
        <v>0</v>
      </c>
      <c r="Z1452" s="16">
        <v>0</v>
      </c>
      <c r="AE1452" s="103">
        <f t="shared" si="408"/>
        <v>-2.89546164822241e-13</v>
      </c>
      <c r="AF1452" s="103">
        <f t="shared" si="409"/>
        <v>0</v>
      </c>
      <c r="AG1452" s="103">
        <f t="shared" si="410"/>
        <v>0</v>
      </c>
      <c r="AH1452" s="103">
        <f t="shared" si="411"/>
        <v>0</v>
      </c>
      <c r="AI1452" s="103">
        <f t="shared" si="412"/>
        <v>0</v>
      </c>
      <c r="AJ1452" s="103">
        <f t="shared" si="413"/>
        <v>0</v>
      </c>
    </row>
    <row r="1453" spans="4:36">
      <c r="D1453" s="16" t="s">
        <v>862</v>
      </c>
      <c r="E1453" s="16">
        <v>3531.9491</v>
      </c>
      <c r="F1453" s="16">
        <v>3377.347</v>
      </c>
      <c r="G1453" s="16">
        <v>3282.5212</v>
      </c>
      <c r="H1453" s="16">
        <v>94.8258</v>
      </c>
      <c r="I1453" s="16">
        <v>29.1284</v>
      </c>
      <c r="J1453" s="16">
        <v>98.2048</v>
      </c>
      <c r="K1453" s="16">
        <v>0</v>
      </c>
      <c r="L1453" s="16">
        <v>3.5307</v>
      </c>
      <c r="M1453" s="16">
        <v>94.6741</v>
      </c>
      <c r="N1453" s="16">
        <v>1.8119</v>
      </c>
      <c r="O1453" s="16">
        <v>1.8119</v>
      </c>
      <c r="P1453" s="16">
        <v>0</v>
      </c>
      <c r="Q1453" s="16">
        <v>0</v>
      </c>
      <c r="R1453" s="16">
        <v>10.9144</v>
      </c>
      <c r="S1453" s="16">
        <v>10.9144</v>
      </c>
      <c r="T1453" s="16">
        <v>0</v>
      </c>
      <c r="U1453" s="16">
        <v>0</v>
      </c>
      <c r="V1453" s="16">
        <v>14.5426</v>
      </c>
      <c r="W1453" s="16">
        <v>14.5426</v>
      </c>
      <c r="X1453" s="16">
        <v>0</v>
      </c>
      <c r="Y1453" s="16">
        <v>0</v>
      </c>
      <c r="Z1453" s="16">
        <v>0</v>
      </c>
      <c r="AE1453" s="103">
        <f t="shared" ref="AE1453:AE1516" si="428">E1453-F1453-I1453-J1453-N1453-R1453-V1453-Z1453-Q1453</f>
        <v>-3.97903932025656e-13</v>
      </c>
      <c r="AF1453" s="103">
        <f t="shared" ref="AF1453:AF1516" si="429">F1453-G1453-H1453</f>
        <v>0</v>
      </c>
      <c r="AG1453" s="103">
        <f t="shared" ref="AG1453:AG1516" si="430">J1453-K1453-L1453-M1453</f>
        <v>0</v>
      </c>
      <c r="AH1453" s="103">
        <f t="shared" ref="AH1453:AH1516" si="431">N1453-O1453-P1453</f>
        <v>0</v>
      </c>
      <c r="AI1453" s="103">
        <f t="shared" ref="AI1453:AI1516" si="432">R1453-S1453-T1453-U1453</f>
        <v>0</v>
      </c>
      <c r="AJ1453" s="103">
        <f t="shared" ref="AJ1453:AJ1516" si="433">V1453-W1453-X1453-Y1453</f>
        <v>0</v>
      </c>
    </row>
    <row r="1454" spans="4:36">
      <c r="D1454" s="16" t="s">
        <v>863</v>
      </c>
      <c r="E1454" s="16">
        <v>0</v>
      </c>
      <c r="F1454" s="16">
        <v>0</v>
      </c>
      <c r="G1454" s="16">
        <v>0</v>
      </c>
      <c r="H1454" s="16">
        <v>0</v>
      </c>
      <c r="I1454" s="16">
        <v>0</v>
      </c>
      <c r="J1454" s="16">
        <v>0</v>
      </c>
      <c r="K1454" s="16">
        <v>0</v>
      </c>
      <c r="L1454" s="16">
        <v>0</v>
      </c>
      <c r="M1454" s="16">
        <v>0</v>
      </c>
      <c r="N1454" s="16">
        <v>0</v>
      </c>
      <c r="O1454" s="16">
        <v>0</v>
      </c>
      <c r="P1454" s="16">
        <v>0</v>
      </c>
      <c r="Q1454" s="16">
        <v>0</v>
      </c>
      <c r="R1454" s="16">
        <v>0</v>
      </c>
      <c r="S1454" s="16">
        <v>0</v>
      </c>
      <c r="T1454" s="16">
        <v>0</v>
      </c>
      <c r="U1454" s="16">
        <v>0</v>
      </c>
      <c r="V1454" s="16">
        <v>0</v>
      </c>
      <c r="W1454" s="16">
        <v>0</v>
      </c>
      <c r="X1454" s="16">
        <v>0</v>
      </c>
      <c r="Y1454" s="16">
        <v>0</v>
      </c>
      <c r="Z1454" s="16">
        <v>0</v>
      </c>
      <c r="AE1454" s="103">
        <f t="shared" si="428"/>
        <v>0</v>
      </c>
      <c r="AF1454" s="103">
        <f t="shared" si="429"/>
        <v>0</v>
      </c>
      <c r="AG1454" s="103">
        <f t="shared" si="430"/>
        <v>0</v>
      </c>
      <c r="AH1454" s="103">
        <f t="shared" si="431"/>
        <v>0</v>
      </c>
      <c r="AI1454" s="103">
        <f t="shared" si="432"/>
        <v>0</v>
      </c>
      <c r="AJ1454" s="103">
        <f t="shared" si="433"/>
        <v>0</v>
      </c>
    </row>
    <row r="1455" spans="4:36">
      <c r="D1455" s="16" t="s">
        <v>864</v>
      </c>
      <c r="E1455" s="16">
        <v>60599.5077999999</v>
      </c>
      <c r="F1455" s="16">
        <v>50176.9483</v>
      </c>
      <c r="G1455" s="16">
        <v>48521.8133</v>
      </c>
      <c r="H1455" s="16">
        <v>1655.135</v>
      </c>
      <c r="I1455" s="16">
        <v>473.1405</v>
      </c>
      <c r="J1455" s="16">
        <v>2372.5775</v>
      </c>
      <c r="K1455" s="16">
        <v>997.3264</v>
      </c>
      <c r="L1455" s="16">
        <v>46.5024999999998</v>
      </c>
      <c r="M1455" s="16">
        <v>1328.7486</v>
      </c>
      <c r="N1455" s="16">
        <v>3152.6679</v>
      </c>
      <c r="O1455" s="16">
        <v>3152.6679</v>
      </c>
      <c r="P1455" s="16">
        <v>0</v>
      </c>
      <c r="Q1455" s="16">
        <v>80.8057</v>
      </c>
      <c r="R1455" s="16">
        <v>2536.3105</v>
      </c>
      <c r="S1455" s="16">
        <v>1974.8601</v>
      </c>
      <c r="T1455" s="16">
        <v>78.6107</v>
      </c>
      <c r="U1455" s="16">
        <v>482.8397</v>
      </c>
      <c r="V1455" s="16">
        <v>1780.1299</v>
      </c>
      <c r="W1455" s="16">
        <v>1662.147</v>
      </c>
      <c r="X1455" s="16">
        <v>1.4033</v>
      </c>
      <c r="Y1455" s="16">
        <v>116.5796</v>
      </c>
      <c r="Z1455" s="16">
        <v>26.9275</v>
      </c>
      <c r="AE1455" s="103">
        <f t="shared" si="428"/>
        <v>-9.80975300990394e-11</v>
      </c>
      <c r="AF1455" s="103">
        <f t="shared" si="429"/>
        <v>-5.22959453519434e-12</v>
      </c>
      <c r="AG1455" s="103">
        <f t="shared" si="430"/>
        <v>0</v>
      </c>
      <c r="AH1455" s="103">
        <f t="shared" si="431"/>
        <v>0</v>
      </c>
      <c r="AI1455" s="103">
        <f t="shared" si="432"/>
        <v>0</v>
      </c>
      <c r="AJ1455" s="103">
        <f t="shared" si="433"/>
        <v>0</v>
      </c>
    </row>
    <row r="1456" spans="3:58">
      <c r="C1456" s="16" t="s">
        <v>865</v>
      </c>
      <c r="D1456" s="16" t="s">
        <v>88</v>
      </c>
      <c r="E1456" s="16">
        <v>4363.6611</v>
      </c>
      <c r="F1456" s="16">
        <v>3540.0742</v>
      </c>
      <c r="G1456" s="16">
        <v>3298.7038</v>
      </c>
      <c r="H1456" s="16">
        <v>241.3704</v>
      </c>
      <c r="I1456" s="16">
        <v>91.2785</v>
      </c>
      <c r="J1456" s="16">
        <v>374.7216</v>
      </c>
      <c r="K1456" s="16">
        <v>1.7035</v>
      </c>
      <c r="L1456" s="16">
        <v>13.1585</v>
      </c>
      <c r="M1456" s="16">
        <v>359.8596</v>
      </c>
      <c r="N1456" s="16">
        <v>279.5668</v>
      </c>
      <c r="O1456" s="16">
        <v>279.5668</v>
      </c>
      <c r="P1456" s="16">
        <v>0</v>
      </c>
      <c r="Q1456" s="16">
        <v>0</v>
      </c>
      <c r="R1456" s="16">
        <v>62.9608</v>
      </c>
      <c r="S1456" s="16">
        <v>39.8398</v>
      </c>
      <c r="T1456" s="16">
        <v>0</v>
      </c>
      <c r="U1456" s="16">
        <v>23.121</v>
      </c>
      <c r="V1456" s="16">
        <v>5.1869</v>
      </c>
      <c r="W1456" s="16">
        <v>5.1869</v>
      </c>
      <c r="X1456" s="16">
        <v>0</v>
      </c>
      <c r="Y1456" s="16">
        <v>0</v>
      </c>
      <c r="Z1456" s="16">
        <v>9.8723</v>
      </c>
      <c r="AE1456" s="103">
        <f t="shared" si="428"/>
        <v>2.1138646388863e-13</v>
      </c>
      <c r="AF1456" s="103">
        <f t="shared" si="429"/>
        <v>2.55795384873636e-13</v>
      </c>
      <c r="AG1456" s="103">
        <f t="shared" si="430"/>
        <v>0</v>
      </c>
      <c r="AH1456" s="103">
        <f t="shared" si="431"/>
        <v>0</v>
      </c>
      <c r="AI1456" s="103">
        <f t="shared" si="432"/>
        <v>0</v>
      </c>
      <c r="AJ1456" s="103">
        <f t="shared" si="433"/>
        <v>0</v>
      </c>
      <c r="AK1456" s="16">
        <f t="shared" ref="AK1456:BF1456" si="434">E1456-SUM(E1457:E1461)</f>
        <v>0</v>
      </c>
      <c r="AL1456" s="16">
        <f t="shared" si="434"/>
        <v>0</v>
      </c>
      <c r="AM1456" s="16">
        <f t="shared" si="434"/>
        <v>0</v>
      </c>
      <c r="AN1456" s="16">
        <f t="shared" si="434"/>
        <v>0</v>
      </c>
      <c r="AO1456" s="16">
        <f t="shared" si="434"/>
        <v>0</v>
      </c>
      <c r="AP1456" s="16">
        <f t="shared" si="434"/>
        <v>0</v>
      </c>
      <c r="AQ1456" s="16">
        <f t="shared" si="434"/>
        <v>0</v>
      </c>
      <c r="AR1456" s="16">
        <f t="shared" si="434"/>
        <v>0</v>
      </c>
      <c r="AS1456" s="16">
        <f t="shared" si="434"/>
        <v>0</v>
      </c>
      <c r="AT1456" s="16">
        <f t="shared" si="434"/>
        <v>0</v>
      </c>
      <c r="AU1456" s="16">
        <f t="shared" si="434"/>
        <v>0</v>
      </c>
      <c r="AV1456" s="16">
        <f t="shared" si="434"/>
        <v>0</v>
      </c>
      <c r="AW1456" s="16">
        <f t="shared" si="434"/>
        <v>0</v>
      </c>
      <c r="AX1456" s="16">
        <f t="shared" si="434"/>
        <v>0</v>
      </c>
      <c r="AY1456" s="16">
        <f t="shared" si="434"/>
        <v>0</v>
      </c>
      <c r="AZ1456" s="16">
        <f t="shared" si="434"/>
        <v>0</v>
      </c>
      <c r="BA1456" s="16">
        <f t="shared" si="434"/>
        <v>0</v>
      </c>
      <c r="BB1456" s="16">
        <f t="shared" si="434"/>
        <v>0</v>
      </c>
      <c r="BC1456" s="16">
        <f t="shared" si="434"/>
        <v>0</v>
      </c>
      <c r="BD1456" s="16">
        <f t="shared" si="434"/>
        <v>0</v>
      </c>
      <c r="BE1456" s="16">
        <f t="shared" si="434"/>
        <v>0</v>
      </c>
      <c r="BF1456" s="16">
        <f t="shared" si="434"/>
        <v>0</v>
      </c>
    </row>
    <row r="1457" spans="4:36">
      <c r="D1457" s="16" t="s">
        <v>860</v>
      </c>
      <c r="E1457" s="16">
        <v>3015.8203</v>
      </c>
      <c r="F1457" s="16">
        <v>2447.6477</v>
      </c>
      <c r="G1457" s="16">
        <v>2239.399</v>
      </c>
      <c r="H1457" s="16">
        <v>208.2487</v>
      </c>
      <c r="I1457" s="16">
        <v>71.1992</v>
      </c>
      <c r="J1457" s="16">
        <v>331.439</v>
      </c>
      <c r="K1457" s="16">
        <v>0</v>
      </c>
      <c r="L1457" s="16">
        <v>0</v>
      </c>
      <c r="M1457" s="16">
        <v>331.439</v>
      </c>
      <c r="N1457" s="16">
        <v>165.4559</v>
      </c>
      <c r="O1457" s="16">
        <v>165.4559</v>
      </c>
      <c r="P1457" s="16">
        <v>0</v>
      </c>
      <c r="Q1457" s="16">
        <v>0</v>
      </c>
      <c r="R1457" s="16">
        <v>0.0785</v>
      </c>
      <c r="S1457" s="16">
        <v>0.0785</v>
      </c>
      <c r="T1457" s="16">
        <v>0</v>
      </c>
      <c r="U1457" s="16">
        <v>0</v>
      </c>
      <c r="V1457" s="16">
        <v>0</v>
      </c>
      <c r="W1457" s="16">
        <v>0</v>
      </c>
      <c r="X1457" s="16">
        <v>0</v>
      </c>
      <c r="Y1457" s="16">
        <v>0</v>
      </c>
      <c r="Z1457" s="16">
        <v>0</v>
      </c>
      <c r="AE1457" s="103">
        <f t="shared" si="428"/>
        <v>-1.79398162991617e-13</v>
      </c>
      <c r="AF1457" s="103">
        <f t="shared" si="429"/>
        <v>0</v>
      </c>
      <c r="AG1457" s="103">
        <f t="shared" si="430"/>
        <v>0</v>
      </c>
      <c r="AH1457" s="103">
        <f t="shared" si="431"/>
        <v>0</v>
      </c>
      <c r="AI1457" s="103">
        <f t="shared" si="432"/>
        <v>0</v>
      </c>
      <c r="AJ1457" s="103">
        <f t="shared" si="433"/>
        <v>0</v>
      </c>
    </row>
    <row r="1458" spans="4:36">
      <c r="D1458" s="16" t="s">
        <v>861</v>
      </c>
      <c r="E1458" s="16">
        <v>133.6697</v>
      </c>
      <c r="F1458" s="16">
        <v>90.9794</v>
      </c>
      <c r="G1458" s="16">
        <v>90.9794</v>
      </c>
      <c r="H1458" s="16">
        <v>0</v>
      </c>
      <c r="I1458" s="16">
        <v>17.3113</v>
      </c>
      <c r="J1458" s="16">
        <v>18.3119</v>
      </c>
      <c r="K1458" s="16">
        <v>0</v>
      </c>
      <c r="L1458" s="16">
        <v>10.0782</v>
      </c>
      <c r="M1458" s="16">
        <v>8.2337</v>
      </c>
      <c r="N1458" s="16">
        <v>2.4711</v>
      </c>
      <c r="O1458" s="16">
        <v>2.4711</v>
      </c>
      <c r="P1458" s="16">
        <v>0</v>
      </c>
      <c r="Q1458" s="16">
        <v>0</v>
      </c>
      <c r="R1458" s="16">
        <v>4.596</v>
      </c>
      <c r="S1458" s="16">
        <v>0</v>
      </c>
      <c r="T1458" s="16">
        <v>0</v>
      </c>
      <c r="U1458" s="16">
        <v>4.596</v>
      </c>
      <c r="V1458" s="16">
        <v>0</v>
      </c>
      <c r="W1458" s="16">
        <v>0</v>
      </c>
      <c r="X1458" s="16">
        <v>0</v>
      </c>
      <c r="Y1458" s="16">
        <v>0</v>
      </c>
      <c r="Z1458" s="16">
        <v>0</v>
      </c>
      <c r="AE1458" s="103">
        <f t="shared" si="428"/>
        <v>7.105427357601e-15</v>
      </c>
      <c r="AF1458" s="103">
        <f t="shared" si="429"/>
        <v>0</v>
      </c>
      <c r="AG1458" s="103">
        <f t="shared" si="430"/>
        <v>0</v>
      </c>
      <c r="AH1458" s="103">
        <f t="shared" si="431"/>
        <v>0</v>
      </c>
      <c r="AI1458" s="103">
        <f t="shared" si="432"/>
        <v>0</v>
      </c>
      <c r="AJ1458" s="103">
        <f t="shared" si="433"/>
        <v>0</v>
      </c>
    </row>
    <row r="1459" spans="4:36">
      <c r="D1459" s="16" t="s">
        <v>862</v>
      </c>
      <c r="E1459" s="16">
        <v>181.1792</v>
      </c>
      <c r="F1459" s="16">
        <v>176.1191</v>
      </c>
      <c r="G1459" s="16">
        <v>176.1191</v>
      </c>
      <c r="H1459" s="16">
        <v>0</v>
      </c>
      <c r="I1459" s="16">
        <v>2.2274</v>
      </c>
      <c r="J1459" s="16">
        <v>2.8327</v>
      </c>
      <c r="K1459" s="16">
        <v>0</v>
      </c>
      <c r="L1459" s="16">
        <v>1.1971</v>
      </c>
      <c r="M1459" s="16">
        <v>1.6356</v>
      </c>
      <c r="N1459" s="16">
        <v>0</v>
      </c>
      <c r="O1459" s="16">
        <v>0</v>
      </c>
      <c r="P1459" s="16">
        <v>0</v>
      </c>
      <c r="Q1459" s="16">
        <v>0</v>
      </c>
      <c r="R1459" s="16">
        <v>0</v>
      </c>
      <c r="S1459" s="16">
        <v>0</v>
      </c>
      <c r="T1459" s="16">
        <v>0</v>
      </c>
      <c r="U1459" s="16">
        <v>0</v>
      </c>
      <c r="V1459" s="16">
        <v>0</v>
      </c>
      <c r="W1459" s="16">
        <v>0</v>
      </c>
      <c r="X1459" s="16">
        <v>0</v>
      </c>
      <c r="Y1459" s="16">
        <v>0</v>
      </c>
      <c r="Z1459" s="16">
        <v>0</v>
      </c>
      <c r="AE1459" s="103">
        <f t="shared" si="428"/>
        <v>5.77315972805081e-15</v>
      </c>
      <c r="AF1459" s="103">
        <f t="shared" si="429"/>
        <v>0</v>
      </c>
      <c r="AG1459" s="103">
        <f t="shared" si="430"/>
        <v>0</v>
      </c>
      <c r="AH1459" s="103">
        <f t="shared" si="431"/>
        <v>0</v>
      </c>
      <c r="AI1459" s="103">
        <f t="shared" si="432"/>
        <v>0</v>
      </c>
      <c r="AJ1459" s="103">
        <f t="shared" si="433"/>
        <v>0</v>
      </c>
    </row>
    <row r="1460" spans="4:36">
      <c r="D1460" s="16" t="s">
        <v>863</v>
      </c>
      <c r="E1460" s="16">
        <v>0</v>
      </c>
      <c r="F1460" s="16">
        <v>0</v>
      </c>
      <c r="G1460" s="16">
        <v>0</v>
      </c>
      <c r="H1460" s="16">
        <v>0</v>
      </c>
      <c r="I1460" s="16">
        <v>0</v>
      </c>
      <c r="J1460" s="16">
        <v>0</v>
      </c>
      <c r="K1460" s="16">
        <v>0</v>
      </c>
      <c r="L1460" s="16">
        <v>0</v>
      </c>
      <c r="M1460" s="16">
        <v>0</v>
      </c>
      <c r="N1460" s="16">
        <v>0</v>
      </c>
      <c r="O1460" s="16">
        <v>0</v>
      </c>
      <c r="P1460" s="16">
        <v>0</v>
      </c>
      <c r="Q1460" s="16">
        <v>0</v>
      </c>
      <c r="R1460" s="16">
        <v>0</v>
      </c>
      <c r="S1460" s="16">
        <v>0</v>
      </c>
      <c r="T1460" s="16">
        <v>0</v>
      </c>
      <c r="U1460" s="16">
        <v>0</v>
      </c>
      <c r="V1460" s="16">
        <v>0</v>
      </c>
      <c r="W1460" s="16">
        <v>0</v>
      </c>
      <c r="X1460" s="16">
        <v>0</v>
      </c>
      <c r="Y1460" s="16">
        <v>0</v>
      </c>
      <c r="Z1460" s="16">
        <v>0</v>
      </c>
      <c r="AE1460" s="103">
        <f t="shared" si="428"/>
        <v>0</v>
      </c>
      <c r="AF1460" s="103">
        <f t="shared" si="429"/>
        <v>0</v>
      </c>
      <c r="AG1460" s="103">
        <f t="shared" si="430"/>
        <v>0</v>
      </c>
      <c r="AH1460" s="103">
        <f t="shared" si="431"/>
        <v>0</v>
      </c>
      <c r="AI1460" s="103">
        <f t="shared" si="432"/>
        <v>0</v>
      </c>
      <c r="AJ1460" s="103">
        <f t="shared" si="433"/>
        <v>0</v>
      </c>
    </row>
    <row r="1461" spans="4:36">
      <c r="D1461" s="16" t="s">
        <v>864</v>
      </c>
      <c r="E1461" s="16">
        <v>1032.9919</v>
      </c>
      <c r="F1461" s="16">
        <v>825.328</v>
      </c>
      <c r="G1461" s="16">
        <v>792.2063</v>
      </c>
      <c r="H1461" s="16">
        <v>33.1217</v>
      </c>
      <c r="I1461" s="16">
        <v>0.5406</v>
      </c>
      <c r="J1461" s="16">
        <v>22.138</v>
      </c>
      <c r="K1461" s="16">
        <v>1.7035</v>
      </c>
      <c r="L1461" s="16">
        <v>1.8832</v>
      </c>
      <c r="M1461" s="16">
        <v>18.5513</v>
      </c>
      <c r="N1461" s="16">
        <v>111.6398</v>
      </c>
      <c r="O1461" s="16">
        <v>111.6398</v>
      </c>
      <c r="P1461" s="16">
        <v>0</v>
      </c>
      <c r="Q1461" s="16">
        <v>0</v>
      </c>
      <c r="R1461" s="16">
        <v>58.2863</v>
      </c>
      <c r="S1461" s="16">
        <v>39.7613</v>
      </c>
      <c r="T1461" s="16">
        <v>0</v>
      </c>
      <c r="U1461" s="16">
        <v>18.525</v>
      </c>
      <c r="V1461" s="16">
        <v>5.1869</v>
      </c>
      <c r="W1461" s="16">
        <v>5.1869</v>
      </c>
      <c r="X1461" s="16">
        <v>0</v>
      </c>
      <c r="Y1461" s="16">
        <v>0</v>
      </c>
      <c r="Z1461" s="16">
        <v>9.8723</v>
      </c>
      <c r="AE1461" s="103">
        <f t="shared" si="428"/>
        <v>0</v>
      </c>
      <c r="AF1461" s="103">
        <f t="shared" si="429"/>
        <v>-7.8159700933611e-14</v>
      </c>
      <c r="AG1461" s="103">
        <f t="shared" si="430"/>
        <v>0</v>
      </c>
      <c r="AH1461" s="103">
        <f t="shared" si="431"/>
        <v>0</v>
      </c>
      <c r="AI1461" s="103">
        <f t="shared" si="432"/>
        <v>0</v>
      </c>
      <c r="AJ1461" s="103">
        <f t="shared" si="433"/>
        <v>0</v>
      </c>
    </row>
    <row r="1462" spans="3:58">
      <c r="C1462" s="16" t="s">
        <v>866</v>
      </c>
      <c r="D1462" s="16" t="s">
        <v>88</v>
      </c>
      <c r="E1462" s="16">
        <v>9848.2213</v>
      </c>
      <c r="F1462" s="16">
        <v>7990.9002</v>
      </c>
      <c r="G1462" s="16">
        <v>7296.5891</v>
      </c>
      <c r="H1462" s="16">
        <v>694.3111</v>
      </c>
      <c r="I1462" s="16">
        <v>20.3956</v>
      </c>
      <c r="J1462" s="16">
        <v>508.5657</v>
      </c>
      <c r="K1462" s="16">
        <v>121.0748</v>
      </c>
      <c r="L1462" s="16">
        <v>45.0223</v>
      </c>
      <c r="M1462" s="16">
        <v>342.4686</v>
      </c>
      <c r="N1462" s="16">
        <v>245.8297</v>
      </c>
      <c r="O1462" s="16">
        <v>245.8297</v>
      </c>
      <c r="P1462" s="16">
        <v>0</v>
      </c>
      <c r="Q1462" s="16">
        <v>1.3802</v>
      </c>
      <c r="R1462" s="16">
        <v>224.6265</v>
      </c>
      <c r="S1462" s="16">
        <v>150.4479</v>
      </c>
      <c r="T1462" s="16">
        <v>0</v>
      </c>
      <c r="U1462" s="16">
        <v>74.1786</v>
      </c>
      <c r="V1462" s="16">
        <v>856.5234</v>
      </c>
      <c r="W1462" s="16">
        <v>843.1839</v>
      </c>
      <c r="X1462" s="16">
        <v>0</v>
      </c>
      <c r="Y1462" s="16">
        <v>13.3395</v>
      </c>
      <c r="Z1462" s="16">
        <v>0</v>
      </c>
      <c r="AE1462" s="103">
        <f t="shared" si="428"/>
        <v>-7.36966043746179e-13</v>
      </c>
      <c r="AF1462" s="103">
        <f t="shared" si="429"/>
        <v>0</v>
      </c>
      <c r="AG1462" s="103">
        <f t="shared" si="430"/>
        <v>0</v>
      </c>
      <c r="AH1462" s="103">
        <f t="shared" si="431"/>
        <v>0</v>
      </c>
      <c r="AI1462" s="103">
        <f t="shared" si="432"/>
        <v>0</v>
      </c>
      <c r="AJ1462" s="103">
        <f t="shared" si="433"/>
        <v>4.44089209850063e-14</v>
      </c>
      <c r="AK1462" s="16">
        <f t="shared" ref="AK1462:BF1462" si="435">E1462-SUM(E1463:E1467)</f>
        <v>0</v>
      </c>
      <c r="AL1462" s="16">
        <f t="shared" si="435"/>
        <v>0</v>
      </c>
      <c r="AM1462" s="16">
        <f t="shared" si="435"/>
        <v>0</v>
      </c>
      <c r="AN1462" s="16">
        <f t="shared" si="435"/>
        <v>0</v>
      </c>
      <c r="AO1462" s="16">
        <f t="shared" si="435"/>
        <v>0</v>
      </c>
      <c r="AP1462" s="16">
        <f t="shared" si="435"/>
        <v>0</v>
      </c>
      <c r="AQ1462" s="16">
        <f t="shared" si="435"/>
        <v>0</v>
      </c>
      <c r="AR1462" s="16">
        <f t="shared" si="435"/>
        <v>0</v>
      </c>
      <c r="AS1462" s="16">
        <f t="shared" si="435"/>
        <v>0</v>
      </c>
      <c r="AT1462" s="16">
        <f t="shared" si="435"/>
        <v>0</v>
      </c>
      <c r="AU1462" s="16">
        <f t="shared" si="435"/>
        <v>0</v>
      </c>
      <c r="AV1462" s="16">
        <f t="shared" si="435"/>
        <v>0</v>
      </c>
      <c r="AW1462" s="16">
        <f t="shared" si="435"/>
        <v>0</v>
      </c>
      <c r="AX1462" s="16">
        <f t="shared" si="435"/>
        <v>0</v>
      </c>
      <c r="AY1462" s="16">
        <f t="shared" si="435"/>
        <v>0</v>
      </c>
      <c r="AZ1462" s="16">
        <f t="shared" si="435"/>
        <v>0</v>
      </c>
      <c r="BA1462" s="16">
        <f t="shared" si="435"/>
        <v>0</v>
      </c>
      <c r="BB1462" s="16">
        <f t="shared" si="435"/>
        <v>0</v>
      </c>
      <c r="BC1462" s="16">
        <f t="shared" si="435"/>
        <v>0</v>
      </c>
      <c r="BD1462" s="16">
        <f t="shared" si="435"/>
        <v>0</v>
      </c>
      <c r="BE1462" s="16">
        <f t="shared" si="435"/>
        <v>0</v>
      </c>
      <c r="BF1462" s="16">
        <f t="shared" si="435"/>
        <v>0</v>
      </c>
    </row>
    <row r="1463" spans="4:36">
      <c r="D1463" s="16" t="s">
        <v>860</v>
      </c>
      <c r="E1463" s="16">
        <v>2341.8429</v>
      </c>
      <c r="F1463" s="16">
        <v>2326.0088</v>
      </c>
      <c r="G1463" s="16">
        <v>2024.8743</v>
      </c>
      <c r="H1463" s="16">
        <v>301.1345</v>
      </c>
      <c r="I1463" s="16">
        <v>0</v>
      </c>
      <c r="J1463" s="16">
        <v>11.8598</v>
      </c>
      <c r="K1463" s="16">
        <v>0</v>
      </c>
      <c r="L1463" s="16">
        <v>0</v>
      </c>
      <c r="M1463" s="16">
        <v>11.8598</v>
      </c>
      <c r="N1463" s="16">
        <v>0</v>
      </c>
      <c r="O1463" s="16">
        <v>0</v>
      </c>
      <c r="P1463" s="16">
        <v>0</v>
      </c>
      <c r="Q1463" s="16">
        <v>0</v>
      </c>
      <c r="R1463" s="16">
        <v>3.9743</v>
      </c>
      <c r="S1463" s="16">
        <v>3.9743</v>
      </c>
      <c r="T1463" s="16">
        <v>0</v>
      </c>
      <c r="U1463" s="16">
        <v>0</v>
      </c>
      <c r="V1463" s="16">
        <v>0</v>
      </c>
      <c r="W1463" s="16">
        <v>0</v>
      </c>
      <c r="X1463" s="16">
        <v>0</v>
      </c>
      <c r="Y1463" s="16">
        <v>0</v>
      </c>
      <c r="Z1463" s="16">
        <v>0</v>
      </c>
      <c r="AE1463" s="103">
        <f t="shared" si="428"/>
        <v>3.50830475781549e-14</v>
      </c>
      <c r="AF1463" s="103">
        <f t="shared" si="429"/>
        <v>0</v>
      </c>
      <c r="AG1463" s="103">
        <f t="shared" si="430"/>
        <v>0</v>
      </c>
      <c r="AH1463" s="103">
        <f t="shared" si="431"/>
        <v>0</v>
      </c>
      <c r="AI1463" s="103">
        <f t="shared" si="432"/>
        <v>0</v>
      </c>
      <c r="AJ1463" s="103">
        <f t="shared" si="433"/>
        <v>0</v>
      </c>
    </row>
    <row r="1464" spans="4:36">
      <c r="D1464" s="16" t="s">
        <v>861</v>
      </c>
      <c r="E1464" s="16">
        <v>1390.9589</v>
      </c>
      <c r="F1464" s="16">
        <v>1248.6957</v>
      </c>
      <c r="G1464" s="16">
        <v>1088.1447</v>
      </c>
      <c r="H1464" s="16">
        <v>160.551</v>
      </c>
      <c r="I1464" s="16">
        <v>0</v>
      </c>
      <c r="J1464" s="16">
        <v>138.8449</v>
      </c>
      <c r="K1464" s="16">
        <v>0</v>
      </c>
      <c r="L1464" s="16">
        <v>31.9003</v>
      </c>
      <c r="M1464" s="16">
        <v>106.9446</v>
      </c>
      <c r="N1464" s="16">
        <v>2.568</v>
      </c>
      <c r="O1464" s="16">
        <v>2.568</v>
      </c>
      <c r="P1464" s="16">
        <v>0</v>
      </c>
      <c r="Q1464" s="16">
        <v>0</v>
      </c>
      <c r="R1464" s="16">
        <v>0.8503</v>
      </c>
      <c r="S1464" s="16">
        <v>0</v>
      </c>
      <c r="T1464" s="16">
        <v>0</v>
      </c>
      <c r="U1464" s="16">
        <v>0.8503</v>
      </c>
      <c r="V1464" s="16">
        <v>0</v>
      </c>
      <c r="W1464" s="16">
        <v>0</v>
      </c>
      <c r="X1464" s="16">
        <v>0</v>
      </c>
      <c r="Y1464" s="16">
        <v>0</v>
      </c>
      <c r="Z1464" s="16">
        <v>0</v>
      </c>
      <c r="AE1464" s="103">
        <f t="shared" si="428"/>
        <v>1.01585406753202e-13</v>
      </c>
      <c r="AF1464" s="103">
        <f t="shared" si="429"/>
        <v>0</v>
      </c>
      <c r="AG1464" s="103">
        <f t="shared" si="430"/>
        <v>0</v>
      </c>
      <c r="AH1464" s="103">
        <f t="shared" si="431"/>
        <v>0</v>
      </c>
      <c r="AI1464" s="103">
        <f t="shared" si="432"/>
        <v>0</v>
      </c>
      <c r="AJ1464" s="103">
        <f t="shared" si="433"/>
        <v>0</v>
      </c>
    </row>
    <row r="1465" spans="4:36">
      <c r="D1465" s="16" t="s">
        <v>862</v>
      </c>
      <c r="E1465" s="16">
        <v>502.8446</v>
      </c>
      <c r="F1465" s="16">
        <v>462.173</v>
      </c>
      <c r="G1465" s="16">
        <v>446.4418</v>
      </c>
      <c r="H1465" s="16">
        <v>15.7312</v>
      </c>
      <c r="I1465" s="16">
        <v>17.25</v>
      </c>
      <c r="J1465" s="16">
        <v>22.8306</v>
      </c>
      <c r="K1465" s="16">
        <v>0</v>
      </c>
      <c r="L1465" s="16">
        <v>0</v>
      </c>
      <c r="M1465" s="16">
        <v>22.8306</v>
      </c>
      <c r="N1465" s="16">
        <v>0</v>
      </c>
      <c r="O1465" s="16">
        <v>0</v>
      </c>
      <c r="P1465" s="16">
        <v>0</v>
      </c>
      <c r="Q1465" s="16">
        <v>0</v>
      </c>
      <c r="R1465" s="16">
        <v>0.591</v>
      </c>
      <c r="S1465" s="16">
        <v>0.591</v>
      </c>
      <c r="T1465" s="16">
        <v>0</v>
      </c>
      <c r="U1465" s="16">
        <v>0</v>
      </c>
      <c r="V1465" s="16">
        <v>0</v>
      </c>
      <c r="W1465" s="16">
        <v>0</v>
      </c>
      <c r="X1465" s="16">
        <v>0</v>
      </c>
      <c r="Y1465" s="16">
        <v>0</v>
      </c>
      <c r="Z1465" s="16">
        <v>0</v>
      </c>
      <c r="AE1465" s="103">
        <f t="shared" si="428"/>
        <v>1.17683640610267e-14</v>
      </c>
      <c r="AF1465" s="103">
        <f t="shared" si="429"/>
        <v>0</v>
      </c>
      <c r="AG1465" s="103">
        <f t="shared" si="430"/>
        <v>0</v>
      </c>
      <c r="AH1465" s="103">
        <f t="shared" si="431"/>
        <v>0</v>
      </c>
      <c r="AI1465" s="103">
        <f t="shared" si="432"/>
        <v>0</v>
      </c>
      <c r="AJ1465" s="103">
        <f t="shared" si="433"/>
        <v>0</v>
      </c>
    </row>
    <row r="1466" spans="4:36">
      <c r="D1466" s="16" t="s">
        <v>863</v>
      </c>
      <c r="E1466" s="16">
        <v>0</v>
      </c>
      <c r="F1466" s="16">
        <v>0</v>
      </c>
      <c r="G1466" s="16">
        <v>0</v>
      </c>
      <c r="H1466" s="16">
        <v>0</v>
      </c>
      <c r="I1466" s="16">
        <v>0</v>
      </c>
      <c r="J1466" s="16">
        <v>0</v>
      </c>
      <c r="K1466" s="16">
        <v>0</v>
      </c>
      <c r="L1466" s="16">
        <v>0</v>
      </c>
      <c r="M1466" s="16">
        <v>0</v>
      </c>
      <c r="N1466" s="16">
        <v>0</v>
      </c>
      <c r="O1466" s="16">
        <v>0</v>
      </c>
      <c r="P1466" s="16">
        <v>0</v>
      </c>
      <c r="Q1466" s="16">
        <v>0</v>
      </c>
      <c r="R1466" s="16">
        <v>0</v>
      </c>
      <c r="S1466" s="16">
        <v>0</v>
      </c>
      <c r="T1466" s="16">
        <v>0</v>
      </c>
      <c r="U1466" s="16">
        <v>0</v>
      </c>
      <c r="V1466" s="16">
        <v>0</v>
      </c>
      <c r="W1466" s="16">
        <v>0</v>
      </c>
      <c r="X1466" s="16">
        <v>0</v>
      </c>
      <c r="Y1466" s="16">
        <v>0</v>
      </c>
      <c r="Z1466" s="16">
        <v>0</v>
      </c>
      <c r="AE1466" s="103">
        <f t="shared" si="428"/>
        <v>0</v>
      </c>
      <c r="AF1466" s="103">
        <f t="shared" si="429"/>
        <v>0</v>
      </c>
      <c r="AG1466" s="103">
        <f t="shared" si="430"/>
        <v>0</v>
      </c>
      <c r="AH1466" s="103">
        <f t="shared" si="431"/>
        <v>0</v>
      </c>
      <c r="AI1466" s="103">
        <f t="shared" si="432"/>
        <v>0</v>
      </c>
      <c r="AJ1466" s="103">
        <f t="shared" si="433"/>
        <v>0</v>
      </c>
    </row>
    <row r="1467" spans="4:36">
      <c r="D1467" s="16" t="s">
        <v>864</v>
      </c>
      <c r="E1467" s="16">
        <v>5612.5749</v>
      </c>
      <c r="F1467" s="16">
        <v>3954.0227</v>
      </c>
      <c r="G1467" s="16">
        <v>3737.1283</v>
      </c>
      <c r="H1467" s="16">
        <v>216.8944</v>
      </c>
      <c r="I1467" s="16">
        <v>3.1456</v>
      </c>
      <c r="J1467" s="16">
        <v>335.0304</v>
      </c>
      <c r="K1467" s="16">
        <v>121.0748</v>
      </c>
      <c r="L1467" s="16">
        <v>13.122</v>
      </c>
      <c r="M1467" s="16">
        <v>200.8336</v>
      </c>
      <c r="N1467" s="16">
        <v>243.2617</v>
      </c>
      <c r="O1467" s="16">
        <v>243.2617</v>
      </c>
      <c r="P1467" s="16">
        <v>0</v>
      </c>
      <c r="Q1467" s="16">
        <v>1.3802</v>
      </c>
      <c r="R1467" s="16">
        <v>219.2109</v>
      </c>
      <c r="S1467" s="16">
        <v>145.8826</v>
      </c>
      <c r="T1467" s="16">
        <v>0</v>
      </c>
      <c r="U1467" s="16">
        <v>73.3283</v>
      </c>
      <c r="V1467" s="16">
        <v>856.5234</v>
      </c>
      <c r="W1467" s="16">
        <v>843.1839</v>
      </c>
      <c r="X1467" s="16">
        <v>0</v>
      </c>
      <c r="Y1467" s="16">
        <v>13.3395</v>
      </c>
      <c r="Z1467" s="16">
        <v>0</v>
      </c>
      <c r="AE1467" s="103">
        <f t="shared" si="428"/>
        <v>-3.95905530581331e-13</v>
      </c>
      <c r="AF1467" s="103">
        <f t="shared" si="429"/>
        <v>0</v>
      </c>
      <c r="AG1467" s="103">
        <f t="shared" si="430"/>
        <v>0</v>
      </c>
      <c r="AH1467" s="103">
        <f t="shared" si="431"/>
        <v>0</v>
      </c>
      <c r="AI1467" s="103">
        <f t="shared" si="432"/>
        <v>0</v>
      </c>
      <c r="AJ1467" s="103">
        <f t="shared" si="433"/>
        <v>4.44089209850063e-14</v>
      </c>
    </row>
    <row r="1468" spans="3:58">
      <c r="C1468" s="16" t="s">
        <v>867</v>
      </c>
      <c r="D1468" s="16" t="s">
        <v>88</v>
      </c>
      <c r="E1468" s="16">
        <v>71521.1303</v>
      </c>
      <c r="F1468" s="16">
        <v>61934.063</v>
      </c>
      <c r="G1468" s="16">
        <v>58837.9927999999</v>
      </c>
      <c r="H1468" s="16">
        <v>3096.0702</v>
      </c>
      <c r="I1468" s="16">
        <v>581.7633</v>
      </c>
      <c r="J1468" s="16">
        <v>2753.6166</v>
      </c>
      <c r="K1468" s="16">
        <v>874.5481</v>
      </c>
      <c r="L1468" s="16">
        <v>50.2910999999999</v>
      </c>
      <c r="M1468" s="16">
        <v>1828.7774</v>
      </c>
      <c r="N1468" s="16">
        <v>2930.952</v>
      </c>
      <c r="O1468" s="16">
        <v>2930.952</v>
      </c>
      <c r="P1468" s="16">
        <v>0</v>
      </c>
      <c r="Q1468" s="16">
        <v>80.1643</v>
      </c>
      <c r="R1468" s="16">
        <v>2286.0651</v>
      </c>
      <c r="S1468" s="16">
        <v>1814.7253</v>
      </c>
      <c r="T1468" s="16">
        <v>78.6107</v>
      </c>
      <c r="U1468" s="16">
        <v>392.7291</v>
      </c>
      <c r="V1468" s="16">
        <v>934.9661</v>
      </c>
      <c r="W1468" s="16">
        <v>828.3188</v>
      </c>
      <c r="X1468" s="16">
        <v>1.4033</v>
      </c>
      <c r="Y1468" s="16">
        <v>105.244</v>
      </c>
      <c r="Z1468" s="16">
        <v>19.5399</v>
      </c>
      <c r="AE1468" s="103">
        <f t="shared" si="428"/>
        <v>2.51532128459075e-12</v>
      </c>
      <c r="AF1468" s="103">
        <f t="shared" si="429"/>
        <v>1.03682396002114e-10</v>
      </c>
      <c r="AG1468" s="103">
        <f t="shared" si="430"/>
        <v>0</v>
      </c>
      <c r="AH1468" s="103">
        <f t="shared" si="431"/>
        <v>0</v>
      </c>
      <c r="AI1468" s="103">
        <f t="shared" si="432"/>
        <v>0</v>
      </c>
      <c r="AJ1468" s="103">
        <f t="shared" si="433"/>
        <v>0</v>
      </c>
      <c r="AK1468" s="16">
        <f t="shared" ref="AK1468:BF1468" si="436">E1468-SUM(E1469:E1473)</f>
        <v>0</v>
      </c>
      <c r="AL1468" s="16">
        <f t="shared" si="436"/>
        <v>1.01863406598568e-10</v>
      </c>
      <c r="AM1468" s="16">
        <f t="shared" si="436"/>
        <v>0</v>
      </c>
      <c r="AN1468" s="16">
        <f t="shared" si="436"/>
        <v>0</v>
      </c>
      <c r="AO1468" s="16">
        <f t="shared" si="436"/>
        <v>0</v>
      </c>
      <c r="AP1468" s="16">
        <f t="shared" si="436"/>
        <v>0</v>
      </c>
      <c r="AQ1468" s="16">
        <f t="shared" si="436"/>
        <v>0</v>
      </c>
      <c r="AR1468" s="16">
        <f t="shared" si="436"/>
        <v>-9.9475983006414e-14</v>
      </c>
      <c r="AS1468" s="16">
        <f t="shared" si="436"/>
        <v>0</v>
      </c>
      <c r="AT1468" s="16">
        <f t="shared" si="436"/>
        <v>0</v>
      </c>
      <c r="AU1468" s="16">
        <f t="shared" si="436"/>
        <v>0</v>
      </c>
      <c r="AV1468" s="16">
        <f t="shared" si="436"/>
        <v>0</v>
      </c>
      <c r="AW1468" s="16">
        <f t="shared" si="436"/>
        <v>0</v>
      </c>
      <c r="AX1468" s="16">
        <f t="shared" si="436"/>
        <v>0</v>
      </c>
      <c r="AY1468" s="16">
        <f t="shared" si="436"/>
        <v>0</v>
      </c>
      <c r="AZ1468" s="16">
        <f t="shared" si="436"/>
        <v>0</v>
      </c>
      <c r="BA1468" s="16">
        <f t="shared" si="436"/>
        <v>0</v>
      </c>
      <c r="BB1468" s="16">
        <f t="shared" si="436"/>
        <v>0</v>
      </c>
      <c r="BC1468" s="16">
        <f t="shared" si="436"/>
        <v>0</v>
      </c>
      <c r="BD1468" s="16">
        <f t="shared" si="436"/>
        <v>0</v>
      </c>
      <c r="BE1468" s="16">
        <f t="shared" si="436"/>
        <v>0</v>
      </c>
      <c r="BF1468" s="16">
        <f t="shared" si="436"/>
        <v>0</v>
      </c>
    </row>
    <row r="1469" spans="4:36">
      <c r="D1469" s="16" t="s">
        <v>860</v>
      </c>
      <c r="E1469" s="16">
        <v>11981.4291</v>
      </c>
      <c r="F1469" s="16">
        <v>11222.8326</v>
      </c>
      <c r="G1469" s="16">
        <v>10147.2633</v>
      </c>
      <c r="H1469" s="16">
        <v>1075.5693</v>
      </c>
      <c r="I1469" s="16">
        <v>99.6404</v>
      </c>
      <c r="J1469" s="16">
        <v>527.0207</v>
      </c>
      <c r="K1469" s="16">
        <v>0</v>
      </c>
      <c r="L1469" s="16">
        <v>11.1269</v>
      </c>
      <c r="M1469" s="16">
        <v>515.8938</v>
      </c>
      <c r="N1469" s="16">
        <v>118.6645</v>
      </c>
      <c r="O1469" s="16">
        <v>118.6645</v>
      </c>
      <c r="P1469" s="16">
        <v>0</v>
      </c>
      <c r="Q1469" s="16">
        <v>0.7388</v>
      </c>
      <c r="R1469" s="16">
        <v>8.0435</v>
      </c>
      <c r="S1469" s="16">
        <v>6.5936</v>
      </c>
      <c r="T1469" s="16">
        <v>0</v>
      </c>
      <c r="U1469" s="16">
        <v>1.4499</v>
      </c>
      <c r="V1469" s="16">
        <v>2.0039</v>
      </c>
      <c r="W1469" s="16">
        <v>0</v>
      </c>
      <c r="X1469" s="16">
        <v>0</v>
      </c>
      <c r="Y1469" s="16">
        <v>2.0039</v>
      </c>
      <c r="Z1469" s="16">
        <v>2.4847</v>
      </c>
      <c r="AE1469" s="103">
        <f t="shared" si="428"/>
        <v>-3.86024545662167e-13</v>
      </c>
      <c r="AF1469" s="103">
        <f t="shared" si="429"/>
        <v>0</v>
      </c>
      <c r="AG1469" s="103">
        <f t="shared" si="430"/>
        <v>0</v>
      </c>
      <c r="AH1469" s="103">
        <f t="shared" si="431"/>
        <v>0</v>
      </c>
      <c r="AI1469" s="103">
        <f t="shared" si="432"/>
        <v>0</v>
      </c>
      <c r="AJ1469" s="103">
        <f t="shared" si="433"/>
        <v>0</v>
      </c>
    </row>
    <row r="1470" spans="4:36">
      <c r="D1470" s="16" t="s">
        <v>861</v>
      </c>
      <c r="E1470" s="16">
        <v>2737.8349</v>
      </c>
      <c r="F1470" s="16">
        <v>2574.5779</v>
      </c>
      <c r="G1470" s="16">
        <v>2038.2905</v>
      </c>
      <c r="H1470" s="16">
        <v>536.2874</v>
      </c>
      <c r="I1470" s="16">
        <v>3.0176</v>
      </c>
      <c r="J1470" s="16">
        <v>138.6453</v>
      </c>
      <c r="K1470" s="16">
        <v>0</v>
      </c>
      <c r="L1470" s="16">
        <v>5.3333</v>
      </c>
      <c r="M1470" s="16">
        <v>133.312</v>
      </c>
      <c r="N1470" s="16">
        <v>12.7092</v>
      </c>
      <c r="O1470" s="16">
        <v>12.7092</v>
      </c>
      <c r="P1470" s="16">
        <v>0</v>
      </c>
      <c r="Q1470" s="16">
        <v>0</v>
      </c>
      <c r="R1470" s="16">
        <v>8.8849</v>
      </c>
      <c r="S1470" s="16">
        <v>8.5921</v>
      </c>
      <c r="T1470" s="16">
        <v>0</v>
      </c>
      <c r="U1470" s="16">
        <v>0.2928</v>
      </c>
      <c r="V1470" s="16">
        <v>0</v>
      </c>
      <c r="W1470" s="16">
        <v>0</v>
      </c>
      <c r="X1470" s="16">
        <v>0</v>
      </c>
      <c r="Y1470" s="16">
        <v>0</v>
      </c>
      <c r="Z1470" s="16">
        <v>0</v>
      </c>
      <c r="AE1470" s="103">
        <f t="shared" si="428"/>
        <v>-3.71258579434652e-13</v>
      </c>
      <c r="AF1470" s="103">
        <f t="shared" si="429"/>
        <v>0</v>
      </c>
      <c r="AG1470" s="103">
        <f t="shared" si="430"/>
        <v>0</v>
      </c>
      <c r="AH1470" s="103">
        <f t="shared" si="431"/>
        <v>0</v>
      </c>
      <c r="AI1470" s="103">
        <f t="shared" si="432"/>
        <v>0</v>
      </c>
      <c r="AJ1470" s="103">
        <f t="shared" si="433"/>
        <v>0</v>
      </c>
    </row>
    <row r="1471" spans="4:36">
      <c r="D1471" s="16" t="s">
        <v>862</v>
      </c>
      <c r="E1471" s="16">
        <v>2847.9253</v>
      </c>
      <c r="F1471" s="16">
        <v>2739.0549</v>
      </c>
      <c r="G1471" s="16">
        <v>2659.9603</v>
      </c>
      <c r="H1471" s="16">
        <v>79.0946</v>
      </c>
      <c r="I1471" s="16">
        <v>9.651</v>
      </c>
      <c r="J1471" s="16">
        <v>72.5415</v>
      </c>
      <c r="K1471" s="16">
        <v>0</v>
      </c>
      <c r="L1471" s="16">
        <v>2.3336</v>
      </c>
      <c r="M1471" s="16">
        <v>70.2079</v>
      </c>
      <c r="N1471" s="16">
        <v>1.8119</v>
      </c>
      <c r="O1471" s="16">
        <v>1.8119</v>
      </c>
      <c r="P1471" s="16">
        <v>0</v>
      </c>
      <c r="Q1471" s="16">
        <v>0</v>
      </c>
      <c r="R1471" s="16">
        <v>10.3234</v>
      </c>
      <c r="S1471" s="16">
        <v>10.3234</v>
      </c>
      <c r="T1471" s="16">
        <v>0</v>
      </c>
      <c r="U1471" s="16">
        <v>0</v>
      </c>
      <c r="V1471" s="16">
        <v>14.5426</v>
      </c>
      <c r="W1471" s="16">
        <v>14.5426</v>
      </c>
      <c r="X1471" s="16">
        <v>0</v>
      </c>
      <c r="Y1471" s="16">
        <v>0</v>
      </c>
      <c r="Z1471" s="16">
        <v>0</v>
      </c>
      <c r="AE1471" s="103">
        <f t="shared" si="428"/>
        <v>-2.06057393370429e-13</v>
      </c>
      <c r="AF1471" s="103">
        <f t="shared" si="429"/>
        <v>0</v>
      </c>
      <c r="AG1471" s="103">
        <f t="shared" si="430"/>
        <v>0</v>
      </c>
      <c r="AH1471" s="103">
        <f t="shared" si="431"/>
        <v>0</v>
      </c>
      <c r="AI1471" s="103">
        <f t="shared" si="432"/>
        <v>0</v>
      </c>
      <c r="AJ1471" s="103">
        <f t="shared" si="433"/>
        <v>0</v>
      </c>
    </row>
    <row r="1472" spans="4:36">
      <c r="D1472" s="16" t="s">
        <v>863</v>
      </c>
      <c r="E1472" s="16">
        <v>0</v>
      </c>
      <c r="F1472" s="16">
        <v>0</v>
      </c>
      <c r="G1472" s="16">
        <v>0</v>
      </c>
      <c r="H1472" s="16">
        <v>0</v>
      </c>
      <c r="I1472" s="16">
        <v>0</v>
      </c>
      <c r="J1472" s="16">
        <v>0</v>
      </c>
      <c r="K1472" s="16">
        <v>0</v>
      </c>
      <c r="L1472" s="16">
        <v>0</v>
      </c>
      <c r="M1472" s="16">
        <v>0</v>
      </c>
      <c r="N1472" s="16">
        <v>0</v>
      </c>
      <c r="O1472" s="16">
        <v>0</v>
      </c>
      <c r="P1472" s="16">
        <v>0</v>
      </c>
      <c r="Q1472" s="16">
        <v>0</v>
      </c>
      <c r="R1472" s="16">
        <v>0</v>
      </c>
      <c r="S1472" s="16">
        <v>0</v>
      </c>
      <c r="T1472" s="16">
        <v>0</v>
      </c>
      <c r="U1472" s="16">
        <v>0</v>
      </c>
      <c r="V1472" s="16">
        <v>0</v>
      </c>
      <c r="W1472" s="16">
        <v>0</v>
      </c>
      <c r="X1472" s="16">
        <v>0</v>
      </c>
      <c r="Y1472" s="16">
        <v>0</v>
      </c>
      <c r="Z1472" s="16">
        <v>0</v>
      </c>
      <c r="AE1472" s="103">
        <f t="shared" si="428"/>
        <v>0</v>
      </c>
      <c r="AF1472" s="103">
        <f t="shared" si="429"/>
        <v>0</v>
      </c>
      <c r="AG1472" s="103">
        <f t="shared" si="430"/>
        <v>0</v>
      </c>
      <c r="AH1472" s="103">
        <f t="shared" si="431"/>
        <v>0</v>
      </c>
      <c r="AI1472" s="103">
        <f t="shared" si="432"/>
        <v>0</v>
      </c>
      <c r="AJ1472" s="103">
        <f t="shared" si="433"/>
        <v>0</v>
      </c>
    </row>
    <row r="1473" spans="4:36">
      <c r="D1473" s="16" t="s">
        <v>864</v>
      </c>
      <c r="E1473" s="16">
        <v>53953.9409999999</v>
      </c>
      <c r="F1473" s="16">
        <v>45397.5975999999</v>
      </c>
      <c r="G1473" s="16">
        <v>43992.4786999999</v>
      </c>
      <c r="H1473" s="16">
        <v>1405.1189</v>
      </c>
      <c r="I1473" s="16">
        <v>469.4543</v>
      </c>
      <c r="J1473" s="16">
        <v>2015.4091</v>
      </c>
      <c r="K1473" s="16">
        <v>874.5481</v>
      </c>
      <c r="L1473" s="16">
        <v>31.4973</v>
      </c>
      <c r="M1473" s="16">
        <v>1109.3637</v>
      </c>
      <c r="N1473" s="16">
        <v>2797.7664</v>
      </c>
      <c r="O1473" s="16">
        <v>2797.7664</v>
      </c>
      <c r="P1473" s="16">
        <v>0</v>
      </c>
      <c r="Q1473" s="16">
        <v>79.4255</v>
      </c>
      <c r="R1473" s="16">
        <v>2258.8133</v>
      </c>
      <c r="S1473" s="16">
        <v>1789.2162</v>
      </c>
      <c r="T1473" s="16">
        <v>78.6107</v>
      </c>
      <c r="U1473" s="16">
        <v>390.9864</v>
      </c>
      <c r="V1473" s="16">
        <v>918.4196</v>
      </c>
      <c r="W1473" s="16">
        <v>813.7762</v>
      </c>
      <c r="X1473" s="16">
        <v>1.4033</v>
      </c>
      <c r="Y1473" s="16">
        <v>103.2401</v>
      </c>
      <c r="Z1473" s="16">
        <v>17.0552</v>
      </c>
      <c r="AE1473" s="103">
        <f t="shared" si="428"/>
        <v>-1.97530880541308e-12</v>
      </c>
      <c r="AF1473" s="103">
        <f t="shared" si="429"/>
        <v>0</v>
      </c>
      <c r="AG1473" s="103">
        <f t="shared" si="430"/>
        <v>0</v>
      </c>
      <c r="AH1473" s="103">
        <f t="shared" si="431"/>
        <v>0</v>
      </c>
      <c r="AI1473" s="103">
        <f t="shared" si="432"/>
        <v>0</v>
      </c>
      <c r="AJ1473" s="103">
        <f t="shared" si="433"/>
        <v>0</v>
      </c>
    </row>
    <row r="1474" spans="3:58">
      <c r="C1474" s="16" t="s">
        <v>368</v>
      </c>
      <c r="D1474" s="16" t="s">
        <v>88</v>
      </c>
      <c r="E1474" s="16">
        <v>0</v>
      </c>
      <c r="F1474" s="16">
        <v>0</v>
      </c>
      <c r="G1474" s="16">
        <v>0</v>
      </c>
      <c r="H1474" s="16">
        <v>0</v>
      </c>
      <c r="I1474" s="16">
        <v>0</v>
      </c>
      <c r="J1474" s="16">
        <v>0</v>
      </c>
      <c r="K1474" s="16">
        <v>0</v>
      </c>
      <c r="L1474" s="16">
        <v>0</v>
      </c>
      <c r="M1474" s="16">
        <v>0</v>
      </c>
      <c r="N1474" s="16">
        <v>0</v>
      </c>
      <c r="O1474" s="16">
        <v>0</v>
      </c>
      <c r="P1474" s="16">
        <v>0</v>
      </c>
      <c r="Q1474" s="16">
        <v>0</v>
      </c>
      <c r="R1474" s="16">
        <v>0</v>
      </c>
      <c r="S1474" s="16">
        <v>0</v>
      </c>
      <c r="T1474" s="16">
        <v>0</v>
      </c>
      <c r="U1474" s="16">
        <v>0</v>
      </c>
      <c r="V1474" s="16">
        <v>0</v>
      </c>
      <c r="W1474" s="16">
        <v>0</v>
      </c>
      <c r="X1474" s="16">
        <v>0</v>
      </c>
      <c r="Y1474" s="16">
        <v>0</v>
      </c>
      <c r="Z1474" s="16">
        <v>0</v>
      </c>
      <c r="AE1474" s="103">
        <f t="shared" si="428"/>
        <v>0</v>
      </c>
      <c r="AF1474" s="103">
        <f t="shared" si="429"/>
        <v>0</v>
      </c>
      <c r="AG1474" s="103">
        <f t="shared" si="430"/>
        <v>0</v>
      </c>
      <c r="AH1474" s="103">
        <f t="shared" si="431"/>
        <v>0</v>
      </c>
      <c r="AI1474" s="103">
        <f t="shared" si="432"/>
        <v>0</v>
      </c>
      <c r="AJ1474" s="103">
        <f t="shared" si="433"/>
        <v>0</v>
      </c>
      <c r="AK1474" s="16">
        <f t="shared" ref="AK1474:BF1474" si="437">E1474-SUM(E1475:E1479)</f>
        <v>0</v>
      </c>
      <c r="AL1474" s="16">
        <f t="shared" si="437"/>
        <v>0</v>
      </c>
      <c r="AM1474" s="16">
        <f t="shared" si="437"/>
        <v>0</v>
      </c>
      <c r="AN1474" s="16">
        <f t="shared" si="437"/>
        <v>0</v>
      </c>
      <c r="AO1474" s="16">
        <f t="shared" si="437"/>
        <v>0</v>
      </c>
      <c r="AP1474" s="16">
        <f t="shared" si="437"/>
        <v>0</v>
      </c>
      <c r="AQ1474" s="16">
        <f t="shared" si="437"/>
        <v>0</v>
      </c>
      <c r="AR1474" s="16">
        <f t="shared" si="437"/>
        <v>0</v>
      </c>
      <c r="AS1474" s="16">
        <f t="shared" si="437"/>
        <v>0</v>
      </c>
      <c r="AT1474" s="16">
        <f t="shared" si="437"/>
        <v>0</v>
      </c>
      <c r="AU1474" s="16">
        <f t="shared" si="437"/>
        <v>0</v>
      </c>
      <c r="AV1474" s="16">
        <f t="shared" si="437"/>
        <v>0</v>
      </c>
      <c r="AW1474" s="16">
        <f t="shared" si="437"/>
        <v>0</v>
      </c>
      <c r="AX1474" s="16">
        <f t="shared" si="437"/>
        <v>0</v>
      </c>
      <c r="AY1474" s="16">
        <f t="shared" si="437"/>
        <v>0</v>
      </c>
      <c r="AZ1474" s="16">
        <f t="shared" si="437"/>
        <v>0</v>
      </c>
      <c r="BA1474" s="16">
        <f t="shared" si="437"/>
        <v>0</v>
      </c>
      <c r="BB1474" s="16">
        <f t="shared" si="437"/>
        <v>0</v>
      </c>
      <c r="BC1474" s="16">
        <f t="shared" si="437"/>
        <v>0</v>
      </c>
      <c r="BD1474" s="16">
        <f t="shared" si="437"/>
        <v>0</v>
      </c>
      <c r="BE1474" s="16">
        <f t="shared" si="437"/>
        <v>0</v>
      </c>
      <c r="BF1474" s="16">
        <f t="shared" si="437"/>
        <v>0</v>
      </c>
    </row>
    <row r="1475" spans="4:36">
      <c r="D1475" s="16" t="s">
        <v>860</v>
      </c>
      <c r="E1475" s="16">
        <v>0</v>
      </c>
      <c r="F1475" s="16">
        <v>0</v>
      </c>
      <c r="G1475" s="16">
        <v>0</v>
      </c>
      <c r="H1475" s="16">
        <v>0</v>
      </c>
      <c r="I1475" s="16">
        <v>0</v>
      </c>
      <c r="J1475" s="16">
        <v>0</v>
      </c>
      <c r="K1475" s="16">
        <v>0</v>
      </c>
      <c r="L1475" s="16">
        <v>0</v>
      </c>
      <c r="M1475" s="16">
        <v>0</v>
      </c>
      <c r="N1475" s="16">
        <v>0</v>
      </c>
      <c r="O1475" s="16">
        <v>0</v>
      </c>
      <c r="P1475" s="16">
        <v>0</v>
      </c>
      <c r="Q1475" s="16">
        <v>0</v>
      </c>
      <c r="R1475" s="16">
        <v>0</v>
      </c>
      <c r="S1475" s="16">
        <v>0</v>
      </c>
      <c r="T1475" s="16">
        <v>0</v>
      </c>
      <c r="U1475" s="16">
        <v>0</v>
      </c>
      <c r="V1475" s="16">
        <v>0</v>
      </c>
      <c r="W1475" s="16">
        <v>0</v>
      </c>
      <c r="X1475" s="16">
        <v>0</v>
      </c>
      <c r="Y1475" s="16">
        <v>0</v>
      </c>
      <c r="Z1475" s="16">
        <v>0</v>
      </c>
      <c r="AE1475" s="103">
        <f t="shared" si="428"/>
        <v>0</v>
      </c>
      <c r="AF1475" s="103">
        <f t="shared" si="429"/>
        <v>0</v>
      </c>
      <c r="AG1475" s="103">
        <f t="shared" si="430"/>
        <v>0</v>
      </c>
      <c r="AH1475" s="103">
        <f t="shared" si="431"/>
        <v>0</v>
      </c>
      <c r="AI1475" s="103">
        <f t="shared" si="432"/>
        <v>0</v>
      </c>
      <c r="AJ1475" s="103">
        <f t="shared" si="433"/>
        <v>0</v>
      </c>
    </row>
    <row r="1476" spans="4:36">
      <c r="D1476" s="16" t="s">
        <v>861</v>
      </c>
      <c r="E1476" s="16">
        <v>0</v>
      </c>
      <c r="F1476" s="16">
        <v>0</v>
      </c>
      <c r="G1476" s="16">
        <v>0</v>
      </c>
      <c r="H1476" s="16">
        <v>0</v>
      </c>
      <c r="I1476" s="16">
        <v>0</v>
      </c>
      <c r="J1476" s="16">
        <v>0</v>
      </c>
      <c r="K1476" s="16">
        <v>0</v>
      </c>
      <c r="L1476" s="16">
        <v>0</v>
      </c>
      <c r="M1476" s="16">
        <v>0</v>
      </c>
      <c r="N1476" s="16">
        <v>0</v>
      </c>
      <c r="O1476" s="16">
        <v>0</v>
      </c>
      <c r="P1476" s="16">
        <v>0</v>
      </c>
      <c r="Q1476" s="16">
        <v>0</v>
      </c>
      <c r="R1476" s="16">
        <v>0</v>
      </c>
      <c r="S1476" s="16">
        <v>0</v>
      </c>
      <c r="T1476" s="16">
        <v>0</v>
      </c>
      <c r="U1476" s="16">
        <v>0</v>
      </c>
      <c r="V1476" s="16">
        <v>0</v>
      </c>
      <c r="W1476" s="16">
        <v>0</v>
      </c>
      <c r="X1476" s="16">
        <v>0</v>
      </c>
      <c r="Y1476" s="16">
        <v>0</v>
      </c>
      <c r="Z1476" s="16">
        <v>0</v>
      </c>
      <c r="AE1476" s="103">
        <f t="shared" si="428"/>
        <v>0</v>
      </c>
      <c r="AF1476" s="103">
        <f t="shared" si="429"/>
        <v>0</v>
      </c>
      <c r="AG1476" s="103">
        <f t="shared" si="430"/>
        <v>0</v>
      </c>
      <c r="AH1476" s="103">
        <f t="shared" si="431"/>
        <v>0</v>
      </c>
      <c r="AI1476" s="103">
        <f t="shared" si="432"/>
        <v>0</v>
      </c>
      <c r="AJ1476" s="103">
        <f t="shared" si="433"/>
        <v>0</v>
      </c>
    </row>
    <row r="1477" spans="4:36">
      <c r="D1477" s="16" t="s">
        <v>862</v>
      </c>
      <c r="E1477" s="16">
        <v>0</v>
      </c>
      <c r="F1477" s="16">
        <v>0</v>
      </c>
      <c r="G1477" s="16">
        <v>0</v>
      </c>
      <c r="H1477" s="16">
        <v>0</v>
      </c>
      <c r="I1477" s="16">
        <v>0</v>
      </c>
      <c r="J1477" s="16">
        <v>0</v>
      </c>
      <c r="K1477" s="16">
        <v>0</v>
      </c>
      <c r="L1477" s="16">
        <v>0</v>
      </c>
      <c r="M1477" s="16">
        <v>0</v>
      </c>
      <c r="N1477" s="16">
        <v>0</v>
      </c>
      <c r="O1477" s="16">
        <v>0</v>
      </c>
      <c r="P1477" s="16">
        <v>0</v>
      </c>
      <c r="Q1477" s="16">
        <v>0</v>
      </c>
      <c r="R1477" s="16">
        <v>0</v>
      </c>
      <c r="S1477" s="16">
        <v>0</v>
      </c>
      <c r="T1477" s="16">
        <v>0</v>
      </c>
      <c r="U1477" s="16">
        <v>0</v>
      </c>
      <c r="V1477" s="16">
        <v>0</v>
      </c>
      <c r="W1477" s="16">
        <v>0</v>
      </c>
      <c r="X1477" s="16">
        <v>0</v>
      </c>
      <c r="Y1477" s="16">
        <v>0</v>
      </c>
      <c r="Z1477" s="16">
        <v>0</v>
      </c>
      <c r="AE1477" s="103">
        <f t="shared" si="428"/>
        <v>0</v>
      </c>
      <c r="AF1477" s="103">
        <f t="shared" si="429"/>
        <v>0</v>
      </c>
      <c r="AG1477" s="103">
        <f t="shared" si="430"/>
        <v>0</v>
      </c>
      <c r="AH1477" s="103">
        <f t="shared" si="431"/>
        <v>0</v>
      </c>
      <c r="AI1477" s="103">
        <f t="shared" si="432"/>
        <v>0</v>
      </c>
      <c r="AJ1477" s="103">
        <f t="shared" si="433"/>
        <v>0</v>
      </c>
    </row>
    <row r="1478" spans="4:36">
      <c r="D1478" s="16" t="s">
        <v>863</v>
      </c>
      <c r="E1478" s="16">
        <v>0</v>
      </c>
      <c r="F1478" s="16">
        <v>0</v>
      </c>
      <c r="G1478" s="16">
        <v>0</v>
      </c>
      <c r="H1478" s="16">
        <v>0</v>
      </c>
      <c r="I1478" s="16">
        <v>0</v>
      </c>
      <c r="J1478" s="16">
        <v>0</v>
      </c>
      <c r="K1478" s="16">
        <v>0</v>
      </c>
      <c r="L1478" s="16">
        <v>0</v>
      </c>
      <c r="M1478" s="16">
        <v>0</v>
      </c>
      <c r="N1478" s="16">
        <v>0</v>
      </c>
      <c r="O1478" s="16">
        <v>0</v>
      </c>
      <c r="P1478" s="16">
        <v>0</v>
      </c>
      <c r="Q1478" s="16">
        <v>0</v>
      </c>
      <c r="R1478" s="16">
        <v>0</v>
      </c>
      <c r="S1478" s="16">
        <v>0</v>
      </c>
      <c r="T1478" s="16">
        <v>0</v>
      </c>
      <c r="U1478" s="16">
        <v>0</v>
      </c>
      <c r="V1478" s="16">
        <v>0</v>
      </c>
      <c r="W1478" s="16">
        <v>0</v>
      </c>
      <c r="X1478" s="16">
        <v>0</v>
      </c>
      <c r="Y1478" s="16">
        <v>0</v>
      </c>
      <c r="Z1478" s="16">
        <v>0</v>
      </c>
      <c r="AE1478" s="103">
        <f t="shared" si="428"/>
        <v>0</v>
      </c>
      <c r="AF1478" s="103">
        <f t="shared" si="429"/>
        <v>0</v>
      </c>
      <c r="AG1478" s="103">
        <f t="shared" si="430"/>
        <v>0</v>
      </c>
      <c r="AH1478" s="103">
        <f t="shared" si="431"/>
        <v>0</v>
      </c>
      <c r="AI1478" s="103">
        <f t="shared" si="432"/>
        <v>0</v>
      </c>
      <c r="AJ1478" s="103">
        <f t="shared" si="433"/>
        <v>0</v>
      </c>
    </row>
    <row r="1479" spans="4:36">
      <c r="D1479" s="16" t="s">
        <v>864</v>
      </c>
      <c r="E1479" s="16">
        <v>0</v>
      </c>
      <c r="F1479" s="16">
        <v>0</v>
      </c>
      <c r="G1479" s="16">
        <v>0</v>
      </c>
      <c r="H1479" s="16">
        <v>0</v>
      </c>
      <c r="I1479" s="16">
        <v>0</v>
      </c>
      <c r="J1479" s="16">
        <v>0</v>
      </c>
      <c r="K1479" s="16">
        <v>0</v>
      </c>
      <c r="L1479" s="16">
        <v>0</v>
      </c>
      <c r="M1479" s="16">
        <v>0</v>
      </c>
      <c r="N1479" s="16">
        <v>0</v>
      </c>
      <c r="O1479" s="16">
        <v>0</v>
      </c>
      <c r="P1479" s="16">
        <v>0</v>
      </c>
      <c r="Q1479" s="16">
        <v>0</v>
      </c>
      <c r="R1479" s="16">
        <v>0</v>
      </c>
      <c r="S1479" s="16">
        <v>0</v>
      </c>
      <c r="T1479" s="16">
        <v>0</v>
      </c>
      <c r="U1479" s="16">
        <v>0</v>
      </c>
      <c r="V1479" s="16">
        <v>0</v>
      </c>
      <c r="W1479" s="16">
        <v>0</v>
      </c>
      <c r="X1479" s="16">
        <v>0</v>
      </c>
      <c r="Y1479" s="16">
        <v>0</v>
      </c>
      <c r="Z1479" s="16">
        <v>0</v>
      </c>
      <c r="AE1479" s="103">
        <f t="shared" si="428"/>
        <v>0</v>
      </c>
      <c r="AF1479" s="103">
        <f t="shared" si="429"/>
        <v>0</v>
      </c>
      <c r="AG1479" s="103">
        <f t="shared" si="430"/>
        <v>0</v>
      </c>
      <c r="AH1479" s="103">
        <f t="shared" si="431"/>
        <v>0</v>
      </c>
      <c r="AI1479" s="103">
        <f t="shared" si="432"/>
        <v>0</v>
      </c>
      <c r="AJ1479" s="103">
        <f t="shared" si="433"/>
        <v>0</v>
      </c>
    </row>
    <row r="1480" spans="1:80">
      <c r="A1480" s="16" t="s">
        <v>908</v>
      </c>
      <c r="B1480" s="16">
        <v>8530.7285</v>
      </c>
      <c r="C1480" s="16" t="s">
        <v>88</v>
      </c>
      <c r="D1480" s="16" t="s">
        <v>88</v>
      </c>
      <c r="E1480" s="16">
        <v>2002.9568</v>
      </c>
      <c r="F1480" s="16">
        <v>1738.4909</v>
      </c>
      <c r="G1480" s="16">
        <v>1721.3472</v>
      </c>
      <c r="H1480" s="16">
        <v>17.1437</v>
      </c>
      <c r="I1480" s="16">
        <v>33.3969</v>
      </c>
      <c r="J1480" s="16">
        <v>70.6866</v>
      </c>
      <c r="K1480" s="16">
        <v>13.6463</v>
      </c>
      <c r="L1480" s="16">
        <v>13.1585</v>
      </c>
      <c r="M1480" s="16">
        <v>43.8818</v>
      </c>
      <c r="N1480" s="16">
        <v>97.3873</v>
      </c>
      <c r="O1480" s="16">
        <v>97.3873</v>
      </c>
      <c r="P1480" s="16">
        <v>0</v>
      </c>
      <c r="Q1480" s="16">
        <v>12.3289</v>
      </c>
      <c r="R1480" s="16">
        <v>24.1885</v>
      </c>
      <c r="S1480" s="16">
        <v>0.785</v>
      </c>
      <c r="T1480" s="16">
        <v>0</v>
      </c>
      <c r="U1480" s="16">
        <v>23.4035</v>
      </c>
      <c r="V1480" s="16">
        <v>23.1257</v>
      </c>
      <c r="W1480" s="16">
        <v>22.3728</v>
      </c>
      <c r="X1480" s="16">
        <v>0.7529</v>
      </c>
      <c r="Y1480" s="16">
        <v>0</v>
      </c>
      <c r="Z1480" s="16">
        <v>3.352</v>
      </c>
      <c r="AB1480" s="101">
        <f>(F1480+K1480+L1480)/B1480</f>
        <v>0.206933757181465</v>
      </c>
      <c r="AE1480" s="103">
        <f t="shared" si="428"/>
        <v>-9.59232693276135e-14</v>
      </c>
      <c r="AF1480" s="103">
        <f t="shared" si="429"/>
        <v>8.17124146124115e-14</v>
      </c>
      <c r="AG1480" s="103">
        <f t="shared" si="430"/>
        <v>0</v>
      </c>
      <c r="AH1480" s="103">
        <f t="shared" si="431"/>
        <v>0</v>
      </c>
      <c r="AI1480" s="103">
        <f t="shared" si="432"/>
        <v>0</v>
      </c>
      <c r="AJ1480" s="103">
        <f t="shared" si="433"/>
        <v>-3.21964677141295e-15</v>
      </c>
      <c r="AK1480" s="16">
        <f t="shared" ref="AK1480:BF1480" si="438">E1480-SUM(E1481:E1485)</f>
        <v>0</v>
      </c>
      <c r="AL1480" s="16">
        <f t="shared" si="438"/>
        <v>0</v>
      </c>
      <c r="AM1480" s="16">
        <f t="shared" si="438"/>
        <v>0</v>
      </c>
      <c r="AN1480" s="16">
        <f t="shared" si="438"/>
        <v>0</v>
      </c>
      <c r="AO1480" s="16">
        <f t="shared" si="438"/>
        <v>0</v>
      </c>
      <c r="AP1480" s="16">
        <f t="shared" si="438"/>
        <v>0</v>
      </c>
      <c r="AQ1480" s="16">
        <f t="shared" si="438"/>
        <v>0</v>
      </c>
      <c r="AR1480" s="16">
        <f t="shared" si="438"/>
        <v>0</v>
      </c>
      <c r="AS1480" s="16">
        <f t="shared" si="438"/>
        <v>0</v>
      </c>
      <c r="AT1480" s="16">
        <f t="shared" si="438"/>
        <v>0</v>
      </c>
      <c r="AU1480" s="16">
        <f t="shared" si="438"/>
        <v>0</v>
      </c>
      <c r="AV1480" s="16">
        <f t="shared" si="438"/>
        <v>0</v>
      </c>
      <c r="AW1480" s="16">
        <f t="shared" si="438"/>
        <v>0</v>
      </c>
      <c r="AX1480" s="16">
        <f t="shared" si="438"/>
        <v>0</v>
      </c>
      <c r="AY1480" s="16">
        <f t="shared" si="438"/>
        <v>0</v>
      </c>
      <c r="AZ1480" s="16">
        <f t="shared" si="438"/>
        <v>0</v>
      </c>
      <c r="BA1480" s="16">
        <f t="shared" si="438"/>
        <v>0</v>
      </c>
      <c r="BB1480" s="16">
        <f t="shared" si="438"/>
        <v>0</v>
      </c>
      <c r="BC1480" s="16">
        <f t="shared" si="438"/>
        <v>0</v>
      </c>
      <c r="BD1480" s="16">
        <f t="shared" si="438"/>
        <v>0</v>
      </c>
      <c r="BE1480" s="16">
        <f t="shared" si="438"/>
        <v>0</v>
      </c>
      <c r="BF1480" s="16">
        <f t="shared" si="438"/>
        <v>0</v>
      </c>
      <c r="BG1480" s="104">
        <f t="shared" ref="BG1480:CB1480" si="439">E1480-E1486-E1492-E1498-E1504</f>
        <v>0</v>
      </c>
      <c r="BH1480" s="104">
        <f t="shared" si="439"/>
        <v>0</v>
      </c>
      <c r="BI1480" s="104">
        <f t="shared" si="439"/>
        <v>0</v>
      </c>
      <c r="BJ1480" s="104">
        <f t="shared" si="439"/>
        <v>0</v>
      </c>
      <c r="BK1480" s="104">
        <f t="shared" si="439"/>
        <v>0</v>
      </c>
      <c r="BL1480" s="104">
        <f t="shared" si="439"/>
        <v>0</v>
      </c>
      <c r="BM1480" s="104">
        <f t="shared" si="439"/>
        <v>0</v>
      </c>
      <c r="BN1480" s="104">
        <f t="shared" si="439"/>
        <v>0</v>
      </c>
      <c r="BO1480" s="104">
        <f t="shared" si="439"/>
        <v>0</v>
      </c>
      <c r="BP1480" s="104">
        <f t="shared" si="439"/>
        <v>0</v>
      </c>
      <c r="BQ1480" s="104">
        <f t="shared" si="439"/>
        <v>0</v>
      </c>
      <c r="BR1480" s="104">
        <f t="shared" si="439"/>
        <v>0</v>
      </c>
      <c r="BS1480" s="104">
        <f t="shared" si="439"/>
        <v>0</v>
      </c>
      <c r="BT1480" s="104">
        <f t="shared" si="439"/>
        <v>0</v>
      </c>
      <c r="BU1480" s="104">
        <f t="shared" si="439"/>
        <v>0</v>
      </c>
      <c r="BV1480" s="104">
        <f t="shared" si="439"/>
        <v>0</v>
      </c>
      <c r="BW1480" s="104">
        <f t="shared" si="439"/>
        <v>0</v>
      </c>
      <c r="BX1480" s="104">
        <f t="shared" si="439"/>
        <v>0</v>
      </c>
      <c r="BY1480" s="104">
        <f t="shared" si="439"/>
        <v>0</v>
      </c>
      <c r="BZ1480" s="104">
        <f t="shared" si="439"/>
        <v>0</v>
      </c>
      <c r="CA1480" s="104">
        <f t="shared" si="439"/>
        <v>0</v>
      </c>
      <c r="CB1480" s="104">
        <f t="shared" si="439"/>
        <v>0</v>
      </c>
    </row>
    <row r="1481" spans="4:36">
      <c r="D1481" s="16" t="s">
        <v>860</v>
      </c>
      <c r="E1481" s="16">
        <v>281.1</v>
      </c>
      <c r="F1481" s="16">
        <v>277.5315</v>
      </c>
      <c r="G1481" s="16">
        <v>276.5852</v>
      </c>
      <c r="H1481" s="16">
        <v>0.9463</v>
      </c>
      <c r="I1481" s="16">
        <v>1.4097</v>
      </c>
      <c r="J1481" s="16">
        <v>0</v>
      </c>
      <c r="K1481" s="16">
        <v>0</v>
      </c>
      <c r="L1481" s="16">
        <v>0</v>
      </c>
      <c r="M1481" s="16">
        <v>0</v>
      </c>
      <c r="N1481" s="16">
        <v>1.5647</v>
      </c>
      <c r="O1481" s="16">
        <v>1.5647</v>
      </c>
      <c r="P1481" s="16">
        <v>0</v>
      </c>
      <c r="Q1481" s="16">
        <v>0</v>
      </c>
      <c r="R1481" s="16">
        <v>0.5941</v>
      </c>
      <c r="S1481" s="16">
        <v>0</v>
      </c>
      <c r="T1481" s="16">
        <v>0</v>
      </c>
      <c r="U1481" s="16">
        <v>0.5941</v>
      </c>
      <c r="V1481" s="16">
        <v>0</v>
      </c>
      <c r="W1481" s="16">
        <v>0</v>
      </c>
      <c r="X1481" s="16">
        <v>0</v>
      </c>
      <c r="Y1481" s="16">
        <v>0</v>
      </c>
      <c r="Z1481" s="16">
        <v>0</v>
      </c>
      <c r="AE1481" s="103">
        <f t="shared" si="428"/>
        <v>2.87547763377916e-14</v>
      </c>
      <c r="AF1481" s="103">
        <f t="shared" si="429"/>
        <v>7.88258347483861e-15</v>
      </c>
      <c r="AG1481" s="103">
        <f t="shared" si="430"/>
        <v>0</v>
      </c>
      <c r="AH1481" s="103">
        <f t="shared" si="431"/>
        <v>0</v>
      </c>
      <c r="AI1481" s="103">
        <f t="shared" si="432"/>
        <v>0</v>
      </c>
      <c r="AJ1481" s="103">
        <f t="shared" si="433"/>
        <v>0</v>
      </c>
    </row>
    <row r="1482" spans="4:36">
      <c r="D1482" s="16" t="s">
        <v>861</v>
      </c>
      <c r="E1482" s="16">
        <v>133.6697</v>
      </c>
      <c r="F1482" s="16">
        <v>90.9794</v>
      </c>
      <c r="G1482" s="16">
        <v>90.9794</v>
      </c>
      <c r="H1482" s="16">
        <v>0</v>
      </c>
      <c r="I1482" s="16">
        <v>17.3113</v>
      </c>
      <c r="J1482" s="16">
        <v>18.3119</v>
      </c>
      <c r="K1482" s="16">
        <v>0</v>
      </c>
      <c r="L1482" s="16">
        <v>10.0782</v>
      </c>
      <c r="M1482" s="16">
        <v>8.2337</v>
      </c>
      <c r="N1482" s="16">
        <v>2.4711</v>
      </c>
      <c r="O1482" s="16">
        <v>2.4711</v>
      </c>
      <c r="P1482" s="16">
        <v>0</v>
      </c>
      <c r="Q1482" s="16">
        <v>0</v>
      </c>
      <c r="R1482" s="16">
        <v>4.596</v>
      </c>
      <c r="S1482" s="16">
        <v>0</v>
      </c>
      <c r="T1482" s="16">
        <v>0</v>
      </c>
      <c r="U1482" s="16">
        <v>4.596</v>
      </c>
      <c r="V1482" s="16">
        <v>0</v>
      </c>
      <c r="W1482" s="16">
        <v>0</v>
      </c>
      <c r="X1482" s="16">
        <v>0</v>
      </c>
      <c r="Y1482" s="16">
        <v>0</v>
      </c>
      <c r="Z1482" s="16">
        <v>0</v>
      </c>
      <c r="AE1482" s="103">
        <f t="shared" si="428"/>
        <v>7.105427357601e-15</v>
      </c>
      <c r="AF1482" s="103">
        <f t="shared" si="429"/>
        <v>0</v>
      </c>
      <c r="AG1482" s="103">
        <f t="shared" si="430"/>
        <v>0</v>
      </c>
      <c r="AH1482" s="103">
        <f t="shared" si="431"/>
        <v>0</v>
      </c>
      <c r="AI1482" s="103">
        <f t="shared" si="432"/>
        <v>0</v>
      </c>
      <c r="AJ1482" s="103">
        <f t="shared" si="433"/>
        <v>0</v>
      </c>
    </row>
    <row r="1483" spans="4:36">
      <c r="D1483" s="16" t="s">
        <v>862</v>
      </c>
      <c r="E1483" s="16">
        <v>924.9146</v>
      </c>
      <c r="F1483" s="16">
        <v>887.9996</v>
      </c>
      <c r="G1483" s="16">
        <v>880.813</v>
      </c>
      <c r="H1483" s="16">
        <v>7.1866</v>
      </c>
      <c r="I1483" s="16">
        <v>11.8784</v>
      </c>
      <c r="J1483" s="16">
        <v>10.0435</v>
      </c>
      <c r="K1483" s="16">
        <v>0</v>
      </c>
      <c r="L1483" s="16">
        <v>1.1971</v>
      </c>
      <c r="M1483" s="16">
        <v>8.8464</v>
      </c>
      <c r="N1483" s="16">
        <v>0</v>
      </c>
      <c r="O1483" s="16">
        <v>0</v>
      </c>
      <c r="P1483" s="16">
        <v>0</v>
      </c>
      <c r="Q1483" s="16">
        <v>0</v>
      </c>
      <c r="R1483" s="16">
        <v>0.4505</v>
      </c>
      <c r="S1483" s="16">
        <v>0.4505</v>
      </c>
      <c r="T1483" s="16">
        <v>0</v>
      </c>
      <c r="U1483" s="16">
        <v>0</v>
      </c>
      <c r="V1483" s="16">
        <v>14.5426</v>
      </c>
      <c r="W1483" s="16">
        <v>14.5426</v>
      </c>
      <c r="X1483" s="16">
        <v>0</v>
      </c>
      <c r="Y1483" s="16">
        <v>0</v>
      </c>
      <c r="Z1483" s="16">
        <v>0</v>
      </c>
      <c r="AE1483" s="103">
        <f t="shared" si="428"/>
        <v>-3.5527136788005e-14</v>
      </c>
      <c r="AF1483" s="103">
        <f t="shared" si="429"/>
        <v>0</v>
      </c>
      <c r="AG1483" s="103">
        <f t="shared" si="430"/>
        <v>0</v>
      </c>
      <c r="AH1483" s="103">
        <f t="shared" si="431"/>
        <v>0</v>
      </c>
      <c r="AI1483" s="103">
        <f t="shared" si="432"/>
        <v>0</v>
      </c>
      <c r="AJ1483" s="103">
        <f t="shared" si="433"/>
        <v>0</v>
      </c>
    </row>
    <row r="1484" spans="4:36">
      <c r="D1484" s="16" t="s">
        <v>863</v>
      </c>
      <c r="E1484" s="16">
        <v>0</v>
      </c>
      <c r="F1484" s="16">
        <v>0</v>
      </c>
      <c r="G1484" s="16">
        <v>0</v>
      </c>
      <c r="H1484" s="16">
        <v>0</v>
      </c>
      <c r="I1484" s="16">
        <v>0</v>
      </c>
      <c r="J1484" s="16">
        <v>0</v>
      </c>
      <c r="K1484" s="16">
        <v>0</v>
      </c>
      <c r="L1484" s="16">
        <v>0</v>
      </c>
      <c r="M1484" s="16">
        <v>0</v>
      </c>
      <c r="N1484" s="16">
        <v>0</v>
      </c>
      <c r="O1484" s="16">
        <v>0</v>
      </c>
      <c r="P1484" s="16">
        <v>0</v>
      </c>
      <c r="Q1484" s="16">
        <v>0</v>
      </c>
      <c r="R1484" s="16">
        <v>0</v>
      </c>
      <c r="S1484" s="16">
        <v>0</v>
      </c>
      <c r="T1484" s="16">
        <v>0</v>
      </c>
      <c r="U1484" s="16">
        <v>0</v>
      </c>
      <c r="V1484" s="16">
        <v>0</v>
      </c>
      <c r="W1484" s="16">
        <v>0</v>
      </c>
      <c r="X1484" s="16">
        <v>0</v>
      </c>
      <c r="Y1484" s="16">
        <v>0</v>
      </c>
      <c r="Z1484" s="16">
        <v>0</v>
      </c>
      <c r="AE1484" s="103">
        <f t="shared" si="428"/>
        <v>0</v>
      </c>
      <c r="AF1484" s="103">
        <f t="shared" si="429"/>
        <v>0</v>
      </c>
      <c r="AG1484" s="103">
        <f t="shared" si="430"/>
        <v>0</v>
      </c>
      <c r="AH1484" s="103">
        <f t="shared" si="431"/>
        <v>0</v>
      </c>
      <c r="AI1484" s="103">
        <f t="shared" si="432"/>
        <v>0</v>
      </c>
      <c r="AJ1484" s="103">
        <f t="shared" si="433"/>
        <v>0</v>
      </c>
    </row>
    <row r="1485" spans="4:36">
      <c r="D1485" s="16" t="s">
        <v>864</v>
      </c>
      <c r="E1485" s="16">
        <v>663.2725</v>
      </c>
      <c r="F1485" s="16">
        <v>481.9804</v>
      </c>
      <c r="G1485" s="16">
        <v>472.9696</v>
      </c>
      <c r="H1485" s="16">
        <v>9.0108</v>
      </c>
      <c r="I1485" s="16">
        <v>2.7975</v>
      </c>
      <c r="J1485" s="16">
        <v>42.3312</v>
      </c>
      <c r="K1485" s="16">
        <v>13.6463</v>
      </c>
      <c r="L1485" s="16">
        <v>1.8832</v>
      </c>
      <c r="M1485" s="16">
        <v>26.8017</v>
      </c>
      <c r="N1485" s="16">
        <v>93.3515</v>
      </c>
      <c r="O1485" s="16">
        <v>93.3515</v>
      </c>
      <c r="P1485" s="16">
        <v>0</v>
      </c>
      <c r="Q1485" s="16">
        <v>12.3289</v>
      </c>
      <c r="R1485" s="16">
        <v>18.5479</v>
      </c>
      <c r="S1485" s="16">
        <v>0.3345</v>
      </c>
      <c r="T1485" s="16">
        <v>0</v>
      </c>
      <c r="U1485" s="16">
        <v>18.2134</v>
      </c>
      <c r="V1485" s="16">
        <v>8.5831</v>
      </c>
      <c r="W1485" s="16">
        <v>7.8302</v>
      </c>
      <c r="X1485" s="16">
        <v>0.7529</v>
      </c>
      <c r="Y1485" s="16">
        <v>0</v>
      </c>
      <c r="Z1485" s="16">
        <v>3.352</v>
      </c>
      <c r="AE1485" s="103">
        <f t="shared" si="428"/>
        <v>5.15143483426073e-14</v>
      </c>
      <c r="AF1485" s="103">
        <f t="shared" si="429"/>
        <v>-3.90798504668055e-14</v>
      </c>
      <c r="AG1485" s="103">
        <f t="shared" si="430"/>
        <v>0</v>
      </c>
      <c r="AH1485" s="103">
        <f t="shared" si="431"/>
        <v>0</v>
      </c>
      <c r="AI1485" s="103">
        <f t="shared" si="432"/>
        <v>0</v>
      </c>
      <c r="AJ1485" s="103">
        <f t="shared" si="433"/>
        <v>0</v>
      </c>
    </row>
    <row r="1486" spans="3:58">
      <c r="C1486" s="16" t="s">
        <v>865</v>
      </c>
      <c r="D1486" s="16" t="s">
        <v>88</v>
      </c>
      <c r="E1486" s="16">
        <v>508.4341</v>
      </c>
      <c r="F1486" s="16">
        <v>421.1326</v>
      </c>
      <c r="G1486" s="16">
        <v>418.0977</v>
      </c>
      <c r="H1486" s="16">
        <v>3.0349</v>
      </c>
      <c r="I1486" s="16">
        <v>21.489</v>
      </c>
      <c r="J1486" s="16">
        <v>23.0278</v>
      </c>
      <c r="K1486" s="16">
        <v>0</v>
      </c>
      <c r="L1486" s="16">
        <v>13.1585</v>
      </c>
      <c r="M1486" s="16">
        <v>9.8693</v>
      </c>
      <c r="N1486" s="16">
        <v>28.7674</v>
      </c>
      <c r="O1486" s="16">
        <v>28.7674</v>
      </c>
      <c r="P1486" s="16">
        <v>0</v>
      </c>
      <c r="Q1486" s="16">
        <v>0</v>
      </c>
      <c r="R1486" s="16">
        <v>10.6653</v>
      </c>
      <c r="S1486" s="16">
        <v>0</v>
      </c>
      <c r="T1486" s="16">
        <v>0</v>
      </c>
      <c r="U1486" s="16">
        <v>10.6653</v>
      </c>
      <c r="V1486" s="16">
        <v>0</v>
      </c>
      <c r="W1486" s="16">
        <v>0</v>
      </c>
      <c r="X1486" s="16">
        <v>0</v>
      </c>
      <c r="Y1486" s="16">
        <v>0</v>
      </c>
      <c r="Z1486" s="16">
        <v>3.352</v>
      </c>
      <c r="AE1486" s="103">
        <f t="shared" si="428"/>
        <v>-2.62012633811537e-14</v>
      </c>
      <c r="AF1486" s="103">
        <f t="shared" si="429"/>
        <v>5.01820807130571e-14</v>
      </c>
      <c r="AG1486" s="103">
        <f t="shared" si="430"/>
        <v>0</v>
      </c>
      <c r="AH1486" s="103">
        <f t="shared" si="431"/>
        <v>0</v>
      </c>
      <c r="AI1486" s="103">
        <f t="shared" si="432"/>
        <v>0</v>
      </c>
      <c r="AJ1486" s="103">
        <f t="shared" si="433"/>
        <v>0</v>
      </c>
      <c r="AK1486" s="16">
        <f t="shared" ref="AK1486:BF1486" si="440">E1486-SUM(E1487:E1491)</f>
        <v>0</v>
      </c>
      <c r="AL1486" s="16">
        <f t="shared" si="440"/>
        <v>0</v>
      </c>
      <c r="AM1486" s="16">
        <f t="shared" si="440"/>
        <v>0</v>
      </c>
      <c r="AN1486" s="16">
        <f t="shared" si="440"/>
        <v>0</v>
      </c>
      <c r="AO1486" s="16">
        <f t="shared" si="440"/>
        <v>0</v>
      </c>
      <c r="AP1486" s="16">
        <f t="shared" si="440"/>
        <v>0</v>
      </c>
      <c r="AQ1486" s="16">
        <f t="shared" si="440"/>
        <v>0</v>
      </c>
      <c r="AR1486" s="16">
        <f t="shared" si="440"/>
        <v>0</v>
      </c>
      <c r="AS1486" s="16">
        <f t="shared" si="440"/>
        <v>0</v>
      </c>
      <c r="AT1486" s="16">
        <f t="shared" si="440"/>
        <v>0</v>
      </c>
      <c r="AU1486" s="16">
        <f t="shared" si="440"/>
        <v>0</v>
      </c>
      <c r="AV1486" s="16">
        <f t="shared" si="440"/>
        <v>0</v>
      </c>
      <c r="AW1486" s="16">
        <f t="shared" si="440"/>
        <v>0</v>
      </c>
      <c r="AX1486" s="16">
        <f t="shared" si="440"/>
        <v>0</v>
      </c>
      <c r="AY1486" s="16">
        <f t="shared" si="440"/>
        <v>0</v>
      </c>
      <c r="AZ1486" s="16">
        <f t="shared" si="440"/>
        <v>0</v>
      </c>
      <c r="BA1486" s="16">
        <f t="shared" si="440"/>
        <v>0</v>
      </c>
      <c r="BB1486" s="16">
        <f t="shared" si="440"/>
        <v>0</v>
      </c>
      <c r="BC1486" s="16">
        <f t="shared" si="440"/>
        <v>0</v>
      </c>
      <c r="BD1486" s="16">
        <f t="shared" si="440"/>
        <v>0</v>
      </c>
      <c r="BE1486" s="16">
        <f t="shared" si="440"/>
        <v>0</v>
      </c>
      <c r="BF1486" s="16">
        <f t="shared" si="440"/>
        <v>0</v>
      </c>
    </row>
    <row r="1487" spans="4:36">
      <c r="D1487" s="16" t="s">
        <v>860</v>
      </c>
      <c r="E1487" s="16">
        <v>238.409</v>
      </c>
      <c r="F1487" s="16">
        <v>235.9261</v>
      </c>
      <c r="G1487" s="16">
        <v>234.9798</v>
      </c>
      <c r="H1487" s="16">
        <v>0.9463</v>
      </c>
      <c r="I1487" s="16">
        <v>1.4097</v>
      </c>
      <c r="J1487" s="16">
        <v>0</v>
      </c>
      <c r="K1487" s="16">
        <v>0</v>
      </c>
      <c r="L1487" s="16">
        <v>0</v>
      </c>
      <c r="M1487" s="16">
        <v>0</v>
      </c>
      <c r="N1487" s="16">
        <v>1.0732</v>
      </c>
      <c r="O1487" s="16">
        <v>1.0732</v>
      </c>
      <c r="P1487" s="16">
        <v>0</v>
      </c>
      <c r="Q1487" s="16">
        <v>0</v>
      </c>
      <c r="R1487" s="16">
        <v>0</v>
      </c>
      <c r="S1487" s="16">
        <v>0</v>
      </c>
      <c r="T1487" s="16">
        <v>0</v>
      </c>
      <c r="U1487" s="16">
        <v>0</v>
      </c>
      <c r="V1487" s="16">
        <v>0</v>
      </c>
      <c r="W1487" s="16">
        <v>0</v>
      </c>
      <c r="X1487" s="16">
        <v>0</v>
      </c>
      <c r="Y1487" s="16">
        <v>0</v>
      </c>
      <c r="Z1487" s="16">
        <v>0</v>
      </c>
      <c r="AE1487" s="103">
        <f t="shared" si="428"/>
        <v>0</v>
      </c>
      <c r="AF1487" s="103">
        <f t="shared" si="429"/>
        <v>-2.05391259555654e-14</v>
      </c>
      <c r="AG1487" s="103">
        <f t="shared" si="430"/>
        <v>0</v>
      </c>
      <c r="AH1487" s="103">
        <f t="shared" si="431"/>
        <v>0</v>
      </c>
      <c r="AI1487" s="103">
        <f t="shared" si="432"/>
        <v>0</v>
      </c>
      <c r="AJ1487" s="103">
        <f t="shared" si="433"/>
        <v>0</v>
      </c>
    </row>
    <row r="1488" spans="4:36">
      <c r="D1488" s="16" t="s">
        <v>861</v>
      </c>
      <c r="E1488" s="16">
        <v>133.6697</v>
      </c>
      <c r="F1488" s="16">
        <v>90.9794</v>
      </c>
      <c r="G1488" s="16">
        <v>90.9794</v>
      </c>
      <c r="H1488" s="16">
        <v>0</v>
      </c>
      <c r="I1488" s="16">
        <v>17.3113</v>
      </c>
      <c r="J1488" s="16">
        <v>18.3119</v>
      </c>
      <c r="K1488" s="16">
        <v>0</v>
      </c>
      <c r="L1488" s="16">
        <v>10.0782</v>
      </c>
      <c r="M1488" s="16">
        <v>8.2337</v>
      </c>
      <c r="N1488" s="16">
        <v>2.4711</v>
      </c>
      <c r="O1488" s="16">
        <v>2.4711</v>
      </c>
      <c r="P1488" s="16">
        <v>0</v>
      </c>
      <c r="Q1488" s="16">
        <v>0</v>
      </c>
      <c r="R1488" s="16">
        <v>4.596</v>
      </c>
      <c r="S1488" s="16">
        <v>0</v>
      </c>
      <c r="T1488" s="16">
        <v>0</v>
      </c>
      <c r="U1488" s="16">
        <v>4.596</v>
      </c>
      <c r="V1488" s="16">
        <v>0</v>
      </c>
      <c r="W1488" s="16">
        <v>0</v>
      </c>
      <c r="X1488" s="16">
        <v>0</v>
      </c>
      <c r="Y1488" s="16">
        <v>0</v>
      </c>
      <c r="Z1488" s="16">
        <v>0</v>
      </c>
      <c r="AE1488" s="103">
        <f t="shared" si="428"/>
        <v>7.105427357601e-15</v>
      </c>
      <c r="AF1488" s="103">
        <f t="shared" si="429"/>
        <v>0</v>
      </c>
      <c r="AG1488" s="103">
        <f t="shared" si="430"/>
        <v>0</v>
      </c>
      <c r="AH1488" s="103">
        <f t="shared" si="431"/>
        <v>0</v>
      </c>
      <c r="AI1488" s="103">
        <f t="shared" si="432"/>
        <v>0</v>
      </c>
      <c r="AJ1488" s="103">
        <f t="shared" si="433"/>
        <v>0</v>
      </c>
    </row>
    <row r="1489" spans="4:36">
      <c r="D1489" s="16" t="s">
        <v>862</v>
      </c>
      <c r="E1489" s="16">
        <v>77.471</v>
      </c>
      <c r="F1489" s="16">
        <v>72.4109</v>
      </c>
      <c r="G1489" s="16">
        <v>72.4109</v>
      </c>
      <c r="H1489" s="16">
        <v>0</v>
      </c>
      <c r="I1489" s="16">
        <v>2.2274</v>
      </c>
      <c r="J1489" s="16">
        <v>2.8327</v>
      </c>
      <c r="K1489" s="16">
        <v>0</v>
      </c>
      <c r="L1489" s="16">
        <v>1.1971</v>
      </c>
      <c r="M1489" s="16">
        <v>1.6356</v>
      </c>
      <c r="N1489" s="16">
        <v>0</v>
      </c>
      <c r="O1489" s="16">
        <v>0</v>
      </c>
      <c r="P1489" s="16">
        <v>0</v>
      </c>
      <c r="Q1489" s="16">
        <v>0</v>
      </c>
      <c r="R1489" s="16">
        <v>0</v>
      </c>
      <c r="S1489" s="16">
        <v>0</v>
      </c>
      <c r="T1489" s="16">
        <v>0</v>
      </c>
      <c r="U1489" s="16">
        <v>0</v>
      </c>
      <c r="V1489" s="16">
        <v>0</v>
      </c>
      <c r="W1489" s="16">
        <v>0</v>
      </c>
      <c r="X1489" s="16">
        <v>0</v>
      </c>
      <c r="Y1489" s="16">
        <v>0</v>
      </c>
      <c r="Z1489" s="16">
        <v>0</v>
      </c>
      <c r="AE1489" s="103">
        <f t="shared" si="428"/>
        <v>5.77315972805081e-15</v>
      </c>
      <c r="AF1489" s="103">
        <f t="shared" si="429"/>
        <v>0</v>
      </c>
      <c r="AG1489" s="103">
        <f t="shared" si="430"/>
        <v>0</v>
      </c>
      <c r="AH1489" s="103">
        <f t="shared" si="431"/>
        <v>0</v>
      </c>
      <c r="AI1489" s="103">
        <f t="shared" si="432"/>
        <v>0</v>
      </c>
      <c r="AJ1489" s="103">
        <f t="shared" si="433"/>
        <v>0</v>
      </c>
    </row>
    <row r="1490" spans="4:36">
      <c r="D1490" s="16" t="s">
        <v>863</v>
      </c>
      <c r="E1490" s="16">
        <v>0</v>
      </c>
      <c r="F1490" s="16">
        <v>0</v>
      </c>
      <c r="G1490" s="16">
        <v>0</v>
      </c>
      <c r="H1490" s="16">
        <v>0</v>
      </c>
      <c r="I1490" s="16">
        <v>0</v>
      </c>
      <c r="J1490" s="16">
        <v>0</v>
      </c>
      <c r="K1490" s="16">
        <v>0</v>
      </c>
      <c r="L1490" s="16">
        <v>0</v>
      </c>
      <c r="M1490" s="16">
        <v>0</v>
      </c>
      <c r="N1490" s="16">
        <v>0</v>
      </c>
      <c r="O1490" s="16">
        <v>0</v>
      </c>
      <c r="P1490" s="16">
        <v>0</v>
      </c>
      <c r="Q1490" s="16">
        <v>0</v>
      </c>
      <c r="R1490" s="16">
        <v>0</v>
      </c>
      <c r="S1490" s="16">
        <v>0</v>
      </c>
      <c r="T1490" s="16">
        <v>0</v>
      </c>
      <c r="U1490" s="16">
        <v>0</v>
      </c>
      <c r="V1490" s="16">
        <v>0</v>
      </c>
      <c r="W1490" s="16">
        <v>0</v>
      </c>
      <c r="X1490" s="16">
        <v>0</v>
      </c>
      <c r="Y1490" s="16">
        <v>0</v>
      </c>
      <c r="Z1490" s="16">
        <v>0</v>
      </c>
      <c r="AE1490" s="103">
        <f t="shared" si="428"/>
        <v>0</v>
      </c>
      <c r="AF1490" s="103">
        <f t="shared" si="429"/>
        <v>0</v>
      </c>
      <c r="AG1490" s="103">
        <f t="shared" si="430"/>
        <v>0</v>
      </c>
      <c r="AH1490" s="103">
        <f t="shared" si="431"/>
        <v>0</v>
      </c>
      <c r="AI1490" s="103">
        <f t="shared" si="432"/>
        <v>0</v>
      </c>
      <c r="AJ1490" s="103">
        <f t="shared" si="433"/>
        <v>0</v>
      </c>
    </row>
    <row r="1491" spans="4:36">
      <c r="D1491" s="16" t="s">
        <v>864</v>
      </c>
      <c r="E1491" s="16">
        <v>58.8844</v>
      </c>
      <c r="F1491" s="16">
        <v>21.8162</v>
      </c>
      <c r="G1491" s="16">
        <v>19.7276</v>
      </c>
      <c r="H1491" s="16">
        <v>2.0886</v>
      </c>
      <c r="I1491" s="16">
        <v>0.5406</v>
      </c>
      <c r="J1491" s="16">
        <v>1.8832</v>
      </c>
      <c r="K1491" s="16">
        <v>0</v>
      </c>
      <c r="L1491" s="16">
        <v>1.8832</v>
      </c>
      <c r="M1491" s="16">
        <v>0</v>
      </c>
      <c r="N1491" s="16">
        <v>25.2231</v>
      </c>
      <c r="O1491" s="16">
        <v>25.2231</v>
      </c>
      <c r="P1491" s="16">
        <v>0</v>
      </c>
      <c r="Q1491" s="16">
        <v>0</v>
      </c>
      <c r="R1491" s="16">
        <v>6.0693</v>
      </c>
      <c r="S1491" s="16">
        <v>0</v>
      </c>
      <c r="T1491" s="16">
        <v>0</v>
      </c>
      <c r="U1491" s="16">
        <v>6.0693</v>
      </c>
      <c r="V1491" s="16">
        <v>0</v>
      </c>
      <c r="W1491" s="16">
        <v>0</v>
      </c>
      <c r="X1491" s="16">
        <v>0</v>
      </c>
      <c r="Y1491" s="16">
        <v>0</v>
      </c>
      <c r="Z1491" s="16">
        <v>3.352</v>
      </c>
      <c r="AE1491" s="103">
        <f t="shared" si="428"/>
        <v>5.77315972805081e-15</v>
      </c>
      <c r="AF1491" s="103">
        <f t="shared" si="429"/>
        <v>0</v>
      </c>
      <c r="AG1491" s="103">
        <f t="shared" si="430"/>
        <v>0</v>
      </c>
      <c r="AH1491" s="103">
        <f t="shared" si="431"/>
        <v>0</v>
      </c>
      <c r="AI1491" s="103">
        <f t="shared" si="432"/>
        <v>0</v>
      </c>
      <c r="AJ1491" s="103">
        <f t="shared" si="433"/>
        <v>0</v>
      </c>
    </row>
    <row r="1492" spans="3:58">
      <c r="C1492" s="16" t="s">
        <v>866</v>
      </c>
      <c r="D1492" s="16" t="s">
        <v>88</v>
      </c>
      <c r="E1492" s="16">
        <v>0</v>
      </c>
      <c r="F1492" s="16">
        <v>0</v>
      </c>
      <c r="G1492" s="16">
        <v>0</v>
      </c>
      <c r="H1492" s="16">
        <v>0</v>
      </c>
      <c r="I1492" s="16">
        <v>0</v>
      </c>
      <c r="J1492" s="16">
        <v>0</v>
      </c>
      <c r="K1492" s="16">
        <v>0</v>
      </c>
      <c r="L1492" s="16">
        <v>0</v>
      </c>
      <c r="M1492" s="16">
        <v>0</v>
      </c>
      <c r="N1492" s="16">
        <v>0</v>
      </c>
      <c r="O1492" s="16">
        <v>0</v>
      </c>
      <c r="P1492" s="16">
        <v>0</v>
      </c>
      <c r="Q1492" s="16">
        <v>0</v>
      </c>
      <c r="R1492" s="16">
        <v>0</v>
      </c>
      <c r="S1492" s="16">
        <v>0</v>
      </c>
      <c r="T1492" s="16">
        <v>0</v>
      </c>
      <c r="U1492" s="16">
        <v>0</v>
      </c>
      <c r="V1492" s="16">
        <v>0</v>
      </c>
      <c r="W1492" s="16">
        <v>0</v>
      </c>
      <c r="X1492" s="16">
        <v>0</v>
      </c>
      <c r="Y1492" s="16">
        <v>0</v>
      </c>
      <c r="Z1492" s="16">
        <v>0</v>
      </c>
      <c r="AE1492" s="103">
        <f t="shared" si="428"/>
        <v>0</v>
      </c>
      <c r="AF1492" s="103">
        <f t="shared" si="429"/>
        <v>0</v>
      </c>
      <c r="AG1492" s="103">
        <f t="shared" si="430"/>
        <v>0</v>
      </c>
      <c r="AH1492" s="103">
        <f t="shared" si="431"/>
        <v>0</v>
      </c>
      <c r="AI1492" s="103">
        <f t="shared" si="432"/>
        <v>0</v>
      </c>
      <c r="AJ1492" s="103">
        <f t="shared" si="433"/>
        <v>0</v>
      </c>
      <c r="AK1492" s="16">
        <f t="shared" ref="AK1492:BF1492" si="441">E1492-SUM(E1493:E1497)</f>
        <v>0</v>
      </c>
      <c r="AL1492" s="16">
        <f t="shared" si="441"/>
        <v>0</v>
      </c>
      <c r="AM1492" s="16">
        <f t="shared" si="441"/>
        <v>0</v>
      </c>
      <c r="AN1492" s="16">
        <f t="shared" si="441"/>
        <v>0</v>
      </c>
      <c r="AO1492" s="16">
        <f t="shared" si="441"/>
        <v>0</v>
      </c>
      <c r="AP1492" s="16">
        <f t="shared" si="441"/>
        <v>0</v>
      </c>
      <c r="AQ1492" s="16">
        <f t="shared" si="441"/>
        <v>0</v>
      </c>
      <c r="AR1492" s="16">
        <f t="shared" si="441"/>
        <v>0</v>
      </c>
      <c r="AS1492" s="16">
        <f t="shared" si="441"/>
        <v>0</v>
      </c>
      <c r="AT1492" s="16">
        <f t="shared" si="441"/>
        <v>0</v>
      </c>
      <c r="AU1492" s="16">
        <f t="shared" si="441"/>
        <v>0</v>
      </c>
      <c r="AV1492" s="16">
        <f t="shared" si="441"/>
        <v>0</v>
      </c>
      <c r="AW1492" s="16">
        <f t="shared" si="441"/>
        <v>0</v>
      </c>
      <c r="AX1492" s="16">
        <f t="shared" si="441"/>
        <v>0</v>
      </c>
      <c r="AY1492" s="16">
        <f t="shared" si="441"/>
        <v>0</v>
      </c>
      <c r="AZ1492" s="16">
        <f t="shared" si="441"/>
        <v>0</v>
      </c>
      <c r="BA1492" s="16">
        <f t="shared" si="441"/>
        <v>0</v>
      </c>
      <c r="BB1492" s="16">
        <f t="shared" si="441"/>
        <v>0</v>
      </c>
      <c r="BC1492" s="16">
        <f t="shared" si="441"/>
        <v>0</v>
      </c>
      <c r="BD1492" s="16">
        <f t="shared" si="441"/>
        <v>0</v>
      </c>
      <c r="BE1492" s="16">
        <f t="shared" si="441"/>
        <v>0</v>
      </c>
      <c r="BF1492" s="16">
        <f t="shared" si="441"/>
        <v>0</v>
      </c>
    </row>
    <row r="1493" spans="4:36">
      <c r="D1493" s="16" t="s">
        <v>860</v>
      </c>
      <c r="E1493" s="16">
        <v>0</v>
      </c>
      <c r="F1493" s="16">
        <v>0</v>
      </c>
      <c r="G1493" s="16">
        <v>0</v>
      </c>
      <c r="H1493" s="16">
        <v>0</v>
      </c>
      <c r="I1493" s="16">
        <v>0</v>
      </c>
      <c r="J1493" s="16">
        <v>0</v>
      </c>
      <c r="K1493" s="16">
        <v>0</v>
      </c>
      <c r="L1493" s="16">
        <v>0</v>
      </c>
      <c r="M1493" s="16">
        <v>0</v>
      </c>
      <c r="N1493" s="16">
        <v>0</v>
      </c>
      <c r="O1493" s="16">
        <v>0</v>
      </c>
      <c r="P1493" s="16">
        <v>0</v>
      </c>
      <c r="Q1493" s="16">
        <v>0</v>
      </c>
      <c r="R1493" s="16">
        <v>0</v>
      </c>
      <c r="S1493" s="16">
        <v>0</v>
      </c>
      <c r="T1493" s="16">
        <v>0</v>
      </c>
      <c r="U1493" s="16">
        <v>0</v>
      </c>
      <c r="V1493" s="16">
        <v>0</v>
      </c>
      <c r="W1493" s="16">
        <v>0</v>
      </c>
      <c r="X1493" s="16">
        <v>0</v>
      </c>
      <c r="Y1493" s="16">
        <v>0</v>
      </c>
      <c r="Z1493" s="16">
        <v>0</v>
      </c>
      <c r="AE1493" s="103">
        <f t="shared" si="428"/>
        <v>0</v>
      </c>
      <c r="AF1493" s="103">
        <f t="shared" si="429"/>
        <v>0</v>
      </c>
      <c r="AG1493" s="103">
        <f t="shared" si="430"/>
        <v>0</v>
      </c>
      <c r="AH1493" s="103">
        <f t="shared" si="431"/>
        <v>0</v>
      </c>
      <c r="AI1493" s="103">
        <f t="shared" si="432"/>
        <v>0</v>
      </c>
      <c r="AJ1493" s="103">
        <f t="shared" si="433"/>
        <v>0</v>
      </c>
    </row>
    <row r="1494" spans="4:36">
      <c r="D1494" s="16" t="s">
        <v>861</v>
      </c>
      <c r="E1494" s="16">
        <v>0</v>
      </c>
      <c r="F1494" s="16">
        <v>0</v>
      </c>
      <c r="G1494" s="16">
        <v>0</v>
      </c>
      <c r="H1494" s="16">
        <v>0</v>
      </c>
      <c r="I1494" s="16">
        <v>0</v>
      </c>
      <c r="J1494" s="16">
        <v>0</v>
      </c>
      <c r="K1494" s="16">
        <v>0</v>
      </c>
      <c r="L1494" s="16">
        <v>0</v>
      </c>
      <c r="M1494" s="16">
        <v>0</v>
      </c>
      <c r="N1494" s="16">
        <v>0</v>
      </c>
      <c r="O1494" s="16">
        <v>0</v>
      </c>
      <c r="P1494" s="16">
        <v>0</v>
      </c>
      <c r="Q1494" s="16">
        <v>0</v>
      </c>
      <c r="R1494" s="16">
        <v>0</v>
      </c>
      <c r="S1494" s="16">
        <v>0</v>
      </c>
      <c r="T1494" s="16">
        <v>0</v>
      </c>
      <c r="U1494" s="16">
        <v>0</v>
      </c>
      <c r="V1494" s="16">
        <v>0</v>
      </c>
      <c r="W1494" s="16">
        <v>0</v>
      </c>
      <c r="X1494" s="16">
        <v>0</v>
      </c>
      <c r="Y1494" s="16">
        <v>0</v>
      </c>
      <c r="Z1494" s="16">
        <v>0</v>
      </c>
      <c r="AE1494" s="103">
        <f t="shared" si="428"/>
        <v>0</v>
      </c>
      <c r="AF1494" s="103">
        <f t="shared" si="429"/>
        <v>0</v>
      </c>
      <c r="AG1494" s="103">
        <f t="shared" si="430"/>
        <v>0</v>
      </c>
      <c r="AH1494" s="103">
        <f t="shared" si="431"/>
        <v>0</v>
      </c>
      <c r="AI1494" s="103">
        <f t="shared" si="432"/>
        <v>0</v>
      </c>
      <c r="AJ1494" s="103">
        <f t="shared" si="433"/>
        <v>0</v>
      </c>
    </row>
    <row r="1495" spans="4:36">
      <c r="D1495" s="16" t="s">
        <v>862</v>
      </c>
      <c r="E1495" s="16">
        <v>0</v>
      </c>
      <c r="F1495" s="16">
        <v>0</v>
      </c>
      <c r="G1495" s="16">
        <v>0</v>
      </c>
      <c r="H1495" s="16">
        <v>0</v>
      </c>
      <c r="I1495" s="16">
        <v>0</v>
      </c>
      <c r="J1495" s="16">
        <v>0</v>
      </c>
      <c r="K1495" s="16">
        <v>0</v>
      </c>
      <c r="L1495" s="16">
        <v>0</v>
      </c>
      <c r="M1495" s="16">
        <v>0</v>
      </c>
      <c r="N1495" s="16">
        <v>0</v>
      </c>
      <c r="O1495" s="16">
        <v>0</v>
      </c>
      <c r="P1495" s="16">
        <v>0</v>
      </c>
      <c r="Q1495" s="16">
        <v>0</v>
      </c>
      <c r="R1495" s="16">
        <v>0</v>
      </c>
      <c r="S1495" s="16">
        <v>0</v>
      </c>
      <c r="T1495" s="16">
        <v>0</v>
      </c>
      <c r="U1495" s="16">
        <v>0</v>
      </c>
      <c r="V1495" s="16">
        <v>0</v>
      </c>
      <c r="W1495" s="16">
        <v>0</v>
      </c>
      <c r="X1495" s="16">
        <v>0</v>
      </c>
      <c r="Y1495" s="16">
        <v>0</v>
      </c>
      <c r="Z1495" s="16">
        <v>0</v>
      </c>
      <c r="AE1495" s="103">
        <f t="shared" si="428"/>
        <v>0</v>
      </c>
      <c r="AF1495" s="103">
        <f t="shared" si="429"/>
        <v>0</v>
      </c>
      <c r="AG1495" s="103">
        <f t="shared" si="430"/>
        <v>0</v>
      </c>
      <c r="AH1495" s="103">
        <f t="shared" si="431"/>
        <v>0</v>
      </c>
      <c r="AI1495" s="103">
        <f t="shared" si="432"/>
        <v>0</v>
      </c>
      <c r="AJ1495" s="103">
        <f t="shared" si="433"/>
        <v>0</v>
      </c>
    </row>
    <row r="1496" spans="4:36">
      <c r="D1496" s="16" t="s">
        <v>863</v>
      </c>
      <c r="E1496" s="16">
        <v>0</v>
      </c>
      <c r="F1496" s="16">
        <v>0</v>
      </c>
      <c r="G1496" s="16">
        <v>0</v>
      </c>
      <c r="H1496" s="16">
        <v>0</v>
      </c>
      <c r="I1496" s="16">
        <v>0</v>
      </c>
      <c r="J1496" s="16">
        <v>0</v>
      </c>
      <c r="K1496" s="16">
        <v>0</v>
      </c>
      <c r="L1496" s="16">
        <v>0</v>
      </c>
      <c r="M1496" s="16">
        <v>0</v>
      </c>
      <c r="N1496" s="16">
        <v>0</v>
      </c>
      <c r="O1496" s="16">
        <v>0</v>
      </c>
      <c r="P1496" s="16">
        <v>0</v>
      </c>
      <c r="Q1496" s="16">
        <v>0</v>
      </c>
      <c r="R1496" s="16">
        <v>0</v>
      </c>
      <c r="S1496" s="16">
        <v>0</v>
      </c>
      <c r="T1496" s="16">
        <v>0</v>
      </c>
      <c r="U1496" s="16">
        <v>0</v>
      </c>
      <c r="V1496" s="16">
        <v>0</v>
      </c>
      <c r="W1496" s="16">
        <v>0</v>
      </c>
      <c r="X1496" s="16">
        <v>0</v>
      </c>
      <c r="Y1496" s="16">
        <v>0</v>
      </c>
      <c r="Z1496" s="16">
        <v>0</v>
      </c>
      <c r="AE1496" s="103">
        <f t="shared" si="428"/>
        <v>0</v>
      </c>
      <c r="AF1496" s="103">
        <f t="shared" si="429"/>
        <v>0</v>
      </c>
      <c r="AG1496" s="103">
        <f t="shared" si="430"/>
        <v>0</v>
      </c>
      <c r="AH1496" s="103">
        <f t="shared" si="431"/>
        <v>0</v>
      </c>
      <c r="AI1496" s="103">
        <f t="shared" si="432"/>
        <v>0</v>
      </c>
      <c r="AJ1496" s="103">
        <f t="shared" si="433"/>
        <v>0</v>
      </c>
    </row>
    <row r="1497" spans="4:36">
      <c r="D1497" s="16" t="s">
        <v>864</v>
      </c>
      <c r="E1497" s="16">
        <v>0</v>
      </c>
      <c r="F1497" s="16">
        <v>0</v>
      </c>
      <c r="G1497" s="16">
        <v>0</v>
      </c>
      <c r="H1497" s="16">
        <v>0</v>
      </c>
      <c r="I1497" s="16">
        <v>0</v>
      </c>
      <c r="J1497" s="16">
        <v>0</v>
      </c>
      <c r="K1497" s="16">
        <v>0</v>
      </c>
      <c r="L1497" s="16">
        <v>0</v>
      </c>
      <c r="M1497" s="16">
        <v>0</v>
      </c>
      <c r="N1497" s="16">
        <v>0</v>
      </c>
      <c r="O1497" s="16">
        <v>0</v>
      </c>
      <c r="P1497" s="16">
        <v>0</v>
      </c>
      <c r="Q1497" s="16">
        <v>0</v>
      </c>
      <c r="R1497" s="16">
        <v>0</v>
      </c>
      <c r="S1497" s="16">
        <v>0</v>
      </c>
      <c r="T1497" s="16">
        <v>0</v>
      </c>
      <c r="U1497" s="16">
        <v>0</v>
      </c>
      <c r="V1497" s="16">
        <v>0</v>
      </c>
      <c r="W1497" s="16">
        <v>0</v>
      </c>
      <c r="X1497" s="16">
        <v>0</v>
      </c>
      <c r="Y1497" s="16">
        <v>0</v>
      </c>
      <c r="Z1497" s="16">
        <v>0</v>
      </c>
      <c r="AE1497" s="103">
        <f t="shared" si="428"/>
        <v>0</v>
      </c>
      <c r="AF1497" s="103">
        <f t="shared" si="429"/>
        <v>0</v>
      </c>
      <c r="AG1497" s="103">
        <f t="shared" si="430"/>
        <v>0</v>
      </c>
      <c r="AH1497" s="103">
        <f t="shared" si="431"/>
        <v>0</v>
      </c>
      <c r="AI1497" s="103">
        <f t="shared" si="432"/>
        <v>0</v>
      </c>
      <c r="AJ1497" s="103">
        <f t="shared" si="433"/>
        <v>0</v>
      </c>
    </row>
    <row r="1498" spans="3:58">
      <c r="C1498" s="16" t="s">
        <v>867</v>
      </c>
      <c r="D1498" s="16" t="s">
        <v>88</v>
      </c>
      <c r="E1498" s="16">
        <v>1494.5227</v>
      </c>
      <c r="F1498" s="16">
        <v>1317.3583</v>
      </c>
      <c r="G1498" s="16">
        <v>1303.2495</v>
      </c>
      <c r="H1498" s="16">
        <v>14.1088</v>
      </c>
      <c r="I1498" s="16">
        <v>11.9079</v>
      </c>
      <c r="J1498" s="16">
        <v>47.6588</v>
      </c>
      <c r="K1498" s="16">
        <v>13.6463</v>
      </c>
      <c r="L1498" s="16">
        <v>0</v>
      </c>
      <c r="M1498" s="16">
        <v>34.0125</v>
      </c>
      <c r="N1498" s="16">
        <v>68.6199</v>
      </c>
      <c r="O1498" s="16">
        <v>68.6199</v>
      </c>
      <c r="P1498" s="16">
        <v>0</v>
      </c>
      <c r="Q1498" s="16">
        <v>12.3289</v>
      </c>
      <c r="R1498" s="16">
        <v>13.5232</v>
      </c>
      <c r="S1498" s="16">
        <v>0.785</v>
      </c>
      <c r="T1498" s="16">
        <v>0</v>
      </c>
      <c r="U1498" s="16">
        <v>12.7382</v>
      </c>
      <c r="V1498" s="16">
        <v>23.1257</v>
      </c>
      <c r="W1498" s="16">
        <v>22.3728</v>
      </c>
      <c r="X1498" s="16">
        <v>0.7529</v>
      </c>
      <c r="Y1498" s="16">
        <v>0</v>
      </c>
      <c r="Z1498" s="16">
        <v>0</v>
      </c>
      <c r="AE1498" s="103">
        <f t="shared" si="428"/>
        <v>-1.27897692436818e-13</v>
      </c>
      <c r="AF1498" s="103">
        <f t="shared" si="429"/>
        <v>2.00728322852228e-13</v>
      </c>
      <c r="AG1498" s="103">
        <f t="shared" si="430"/>
        <v>0</v>
      </c>
      <c r="AH1498" s="103">
        <f t="shared" si="431"/>
        <v>0</v>
      </c>
      <c r="AI1498" s="103">
        <f t="shared" si="432"/>
        <v>0</v>
      </c>
      <c r="AJ1498" s="103">
        <f t="shared" si="433"/>
        <v>-3.21964677141295e-15</v>
      </c>
      <c r="AK1498" s="16">
        <f t="shared" ref="AK1498:BF1498" si="442">E1498-SUM(E1499:E1503)</f>
        <v>0</v>
      </c>
      <c r="AL1498" s="16">
        <f t="shared" si="442"/>
        <v>0</v>
      </c>
      <c r="AM1498" s="16">
        <f t="shared" si="442"/>
        <v>0</v>
      </c>
      <c r="AN1498" s="16">
        <f t="shared" si="442"/>
        <v>0</v>
      </c>
      <c r="AO1498" s="16">
        <f t="shared" si="442"/>
        <v>0</v>
      </c>
      <c r="AP1498" s="16">
        <f t="shared" si="442"/>
        <v>0</v>
      </c>
      <c r="AQ1498" s="16">
        <f t="shared" si="442"/>
        <v>0</v>
      </c>
      <c r="AR1498" s="16">
        <f t="shared" si="442"/>
        <v>0</v>
      </c>
      <c r="AS1498" s="16">
        <f t="shared" si="442"/>
        <v>0</v>
      </c>
      <c r="AT1498" s="16">
        <f t="shared" si="442"/>
        <v>0</v>
      </c>
      <c r="AU1498" s="16">
        <f t="shared" si="442"/>
        <v>0</v>
      </c>
      <c r="AV1498" s="16">
        <f t="shared" si="442"/>
        <v>0</v>
      </c>
      <c r="AW1498" s="16">
        <f t="shared" si="442"/>
        <v>0</v>
      </c>
      <c r="AX1498" s="16">
        <f t="shared" si="442"/>
        <v>0</v>
      </c>
      <c r="AY1498" s="16">
        <f t="shared" si="442"/>
        <v>0</v>
      </c>
      <c r="AZ1498" s="16">
        <f t="shared" si="442"/>
        <v>0</v>
      </c>
      <c r="BA1498" s="16">
        <f t="shared" si="442"/>
        <v>0</v>
      </c>
      <c r="BB1498" s="16">
        <f t="shared" si="442"/>
        <v>0</v>
      </c>
      <c r="BC1498" s="16">
        <f t="shared" si="442"/>
        <v>0</v>
      </c>
      <c r="BD1498" s="16">
        <f t="shared" si="442"/>
        <v>0</v>
      </c>
      <c r="BE1498" s="16">
        <f t="shared" si="442"/>
        <v>0</v>
      </c>
      <c r="BF1498" s="16">
        <f t="shared" si="442"/>
        <v>0</v>
      </c>
    </row>
    <row r="1499" spans="4:36">
      <c r="D1499" s="16" t="s">
        <v>860</v>
      </c>
      <c r="E1499" s="16">
        <v>42.691</v>
      </c>
      <c r="F1499" s="16">
        <v>41.6054</v>
      </c>
      <c r="G1499" s="16">
        <v>41.6054</v>
      </c>
      <c r="H1499" s="16">
        <v>0</v>
      </c>
      <c r="I1499" s="16">
        <v>0</v>
      </c>
      <c r="J1499" s="16">
        <v>0</v>
      </c>
      <c r="K1499" s="16">
        <v>0</v>
      </c>
      <c r="L1499" s="16">
        <v>0</v>
      </c>
      <c r="M1499" s="16">
        <v>0</v>
      </c>
      <c r="N1499" s="16">
        <v>0.4915</v>
      </c>
      <c r="O1499" s="16">
        <v>0.4915</v>
      </c>
      <c r="P1499" s="16">
        <v>0</v>
      </c>
      <c r="Q1499" s="16">
        <v>0</v>
      </c>
      <c r="R1499" s="16">
        <v>0.5941</v>
      </c>
      <c r="S1499" s="16">
        <v>0</v>
      </c>
      <c r="T1499" s="16">
        <v>0</v>
      </c>
      <c r="U1499" s="16">
        <v>0.5941</v>
      </c>
      <c r="V1499" s="16">
        <v>0</v>
      </c>
      <c r="W1499" s="16">
        <v>0</v>
      </c>
      <c r="X1499" s="16">
        <v>0</v>
      </c>
      <c r="Y1499" s="16">
        <v>0</v>
      </c>
      <c r="Z1499" s="16">
        <v>0</v>
      </c>
      <c r="AE1499" s="103">
        <f t="shared" si="428"/>
        <v>-5.55111512312578e-16</v>
      </c>
      <c r="AF1499" s="103">
        <f t="shared" si="429"/>
        <v>0</v>
      </c>
      <c r="AG1499" s="103">
        <f t="shared" si="430"/>
        <v>0</v>
      </c>
      <c r="AH1499" s="103">
        <f t="shared" si="431"/>
        <v>0</v>
      </c>
      <c r="AI1499" s="103">
        <f t="shared" si="432"/>
        <v>0</v>
      </c>
      <c r="AJ1499" s="103">
        <f t="shared" si="433"/>
        <v>0</v>
      </c>
    </row>
    <row r="1500" spans="4:36">
      <c r="D1500" s="16" t="s">
        <v>861</v>
      </c>
      <c r="E1500" s="16">
        <v>0</v>
      </c>
      <c r="F1500" s="16">
        <v>0</v>
      </c>
      <c r="G1500" s="16">
        <v>0</v>
      </c>
      <c r="H1500" s="16">
        <v>0</v>
      </c>
      <c r="I1500" s="16">
        <v>0</v>
      </c>
      <c r="J1500" s="16">
        <v>0</v>
      </c>
      <c r="K1500" s="16">
        <v>0</v>
      </c>
      <c r="L1500" s="16">
        <v>0</v>
      </c>
      <c r="M1500" s="16">
        <v>0</v>
      </c>
      <c r="N1500" s="16">
        <v>0</v>
      </c>
      <c r="O1500" s="16">
        <v>0</v>
      </c>
      <c r="P1500" s="16">
        <v>0</v>
      </c>
      <c r="Q1500" s="16">
        <v>0</v>
      </c>
      <c r="R1500" s="16">
        <v>0</v>
      </c>
      <c r="S1500" s="16">
        <v>0</v>
      </c>
      <c r="T1500" s="16">
        <v>0</v>
      </c>
      <c r="U1500" s="16">
        <v>0</v>
      </c>
      <c r="V1500" s="16">
        <v>0</v>
      </c>
      <c r="W1500" s="16">
        <v>0</v>
      </c>
      <c r="X1500" s="16">
        <v>0</v>
      </c>
      <c r="Y1500" s="16">
        <v>0</v>
      </c>
      <c r="Z1500" s="16">
        <v>0</v>
      </c>
      <c r="AE1500" s="103">
        <f t="shared" si="428"/>
        <v>0</v>
      </c>
      <c r="AF1500" s="103">
        <f t="shared" si="429"/>
        <v>0</v>
      </c>
      <c r="AG1500" s="103">
        <f t="shared" si="430"/>
        <v>0</v>
      </c>
      <c r="AH1500" s="103">
        <f t="shared" si="431"/>
        <v>0</v>
      </c>
      <c r="AI1500" s="103">
        <f t="shared" si="432"/>
        <v>0</v>
      </c>
      <c r="AJ1500" s="103">
        <f t="shared" si="433"/>
        <v>0</v>
      </c>
    </row>
    <row r="1501" spans="4:36">
      <c r="D1501" s="16" t="s">
        <v>862</v>
      </c>
      <c r="E1501" s="16">
        <v>847.4436</v>
      </c>
      <c r="F1501" s="16">
        <v>815.5887</v>
      </c>
      <c r="G1501" s="16">
        <v>808.4021</v>
      </c>
      <c r="H1501" s="16">
        <v>7.1866</v>
      </c>
      <c r="I1501" s="16">
        <v>9.651</v>
      </c>
      <c r="J1501" s="16">
        <v>7.2108</v>
      </c>
      <c r="K1501" s="16">
        <v>0</v>
      </c>
      <c r="L1501" s="16">
        <v>0</v>
      </c>
      <c r="M1501" s="16">
        <v>7.2108</v>
      </c>
      <c r="N1501" s="16">
        <v>0</v>
      </c>
      <c r="O1501" s="16">
        <v>0</v>
      </c>
      <c r="P1501" s="16">
        <v>0</v>
      </c>
      <c r="Q1501" s="16">
        <v>0</v>
      </c>
      <c r="R1501" s="16">
        <v>0.4505</v>
      </c>
      <c r="S1501" s="16">
        <v>0.4505</v>
      </c>
      <c r="T1501" s="16">
        <v>0</v>
      </c>
      <c r="U1501" s="16">
        <v>0</v>
      </c>
      <c r="V1501" s="16">
        <v>14.5426</v>
      </c>
      <c r="W1501" s="16">
        <v>14.5426</v>
      </c>
      <c r="X1501" s="16">
        <v>0</v>
      </c>
      <c r="Y1501" s="16">
        <v>0</v>
      </c>
      <c r="Z1501" s="16">
        <v>0</v>
      </c>
      <c r="AE1501" s="103">
        <f t="shared" si="428"/>
        <v>-6.92779167366098e-14</v>
      </c>
      <c r="AF1501" s="103">
        <f t="shared" si="429"/>
        <v>0</v>
      </c>
      <c r="AG1501" s="103">
        <f t="shared" si="430"/>
        <v>0</v>
      </c>
      <c r="AH1501" s="103">
        <f t="shared" si="431"/>
        <v>0</v>
      </c>
      <c r="AI1501" s="103">
        <f t="shared" si="432"/>
        <v>0</v>
      </c>
      <c r="AJ1501" s="103">
        <f t="shared" si="433"/>
        <v>0</v>
      </c>
    </row>
    <row r="1502" spans="4:36">
      <c r="D1502" s="16" t="s">
        <v>863</v>
      </c>
      <c r="E1502" s="16">
        <v>0</v>
      </c>
      <c r="F1502" s="16">
        <v>0</v>
      </c>
      <c r="G1502" s="16">
        <v>0</v>
      </c>
      <c r="H1502" s="16">
        <v>0</v>
      </c>
      <c r="I1502" s="16">
        <v>0</v>
      </c>
      <c r="J1502" s="16">
        <v>0</v>
      </c>
      <c r="K1502" s="16">
        <v>0</v>
      </c>
      <c r="L1502" s="16">
        <v>0</v>
      </c>
      <c r="M1502" s="16">
        <v>0</v>
      </c>
      <c r="N1502" s="16">
        <v>0</v>
      </c>
      <c r="O1502" s="16">
        <v>0</v>
      </c>
      <c r="P1502" s="16">
        <v>0</v>
      </c>
      <c r="Q1502" s="16">
        <v>0</v>
      </c>
      <c r="R1502" s="16">
        <v>0</v>
      </c>
      <c r="S1502" s="16">
        <v>0</v>
      </c>
      <c r="T1502" s="16">
        <v>0</v>
      </c>
      <c r="U1502" s="16">
        <v>0</v>
      </c>
      <c r="V1502" s="16">
        <v>0</v>
      </c>
      <c r="W1502" s="16">
        <v>0</v>
      </c>
      <c r="X1502" s="16">
        <v>0</v>
      </c>
      <c r="Y1502" s="16">
        <v>0</v>
      </c>
      <c r="Z1502" s="16">
        <v>0</v>
      </c>
      <c r="AE1502" s="103">
        <f t="shared" si="428"/>
        <v>0</v>
      </c>
      <c r="AF1502" s="103">
        <f t="shared" si="429"/>
        <v>0</v>
      </c>
      <c r="AG1502" s="103">
        <f t="shared" si="430"/>
        <v>0</v>
      </c>
      <c r="AH1502" s="103">
        <f t="shared" si="431"/>
        <v>0</v>
      </c>
      <c r="AI1502" s="103">
        <f t="shared" si="432"/>
        <v>0</v>
      </c>
      <c r="AJ1502" s="103">
        <f t="shared" si="433"/>
        <v>0</v>
      </c>
    </row>
    <row r="1503" spans="4:36">
      <c r="D1503" s="16" t="s">
        <v>864</v>
      </c>
      <c r="E1503" s="16">
        <v>604.3881</v>
      </c>
      <c r="F1503" s="16">
        <v>460.1642</v>
      </c>
      <c r="G1503" s="16">
        <v>453.242</v>
      </c>
      <c r="H1503" s="16">
        <v>6.9222</v>
      </c>
      <c r="I1503" s="16">
        <v>2.2569</v>
      </c>
      <c r="J1503" s="16">
        <v>40.448</v>
      </c>
      <c r="K1503" s="16">
        <v>13.6463</v>
      </c>
      <c r="L1503" s="16">
        <v>0</v>
      </c>
      <c r="M1503" s="16">
        <v>26.8017</v>
      </c>
      <c r="N1503" s="16">
        <v>68.1284</v>
      </c>
      <c r="O1503" s="16">
        <v>68.1284</v>
      </c>
      <c r="P1503" s="16">
        <v>0</v>
      </c>
      <c r="Q1503" s="16">
        <v>12.3289</v>
      </c>
      <c r="R1503" s="16">
        <v>12.4786</v>
      </c>
      <c r="S1503" s="16">
        <v>0.3345</v>
      </c>
      <c r="T1503" s="16">
        <v>0</v>
      </c>
      <c r="U1503" s="16">
        <v>12.1441</v>
      </c>
      <c r="V1503" s="16">
        <v>8.5831</v>
      </c>
      <c r="W1503" s="16">
        <v>7.8302</v>
      </c>
      <c r="X1503" s="16">
        <v>0.7529</v>
      </c>
      <c r="Y1503" s="16">
        <v>0</v>
      </c>
      <c r="Z1503" s="16">
        <v>0</v>
      </c>
      <c r="AE1503" s="103">
        <f t="shared" si="428"/>
        <v>0</v>
      </c>
      <c r="AF1503" s="103">
        <f t="shared" si="429"/>
        <v>-2.48689957516035e-14</v>
      </c>
      <c r="AG1503" s="103">
        <f t="shared" si="430"/>
        <v>0</v>
      </c>
      <c r="AH1503" s="103">
        <f t="shared" si="431"/>
        <v>0</v>
      </c>
      <c r="AI1503" s="103">
        <f t="shared" si="432"/>
        <v>0</v>
      </c>
      <c r="AJ1503" s="103">
        <f t="shared" si="433"/>
        <v>0</v>
      </c>
    </row>
    <row r="1504" spans="3:58">
      <c r="C1504" s="16" t="s">
        <v>368</v>
      </c>
      <c r="D1504" s="16" t="s">
        <v>88</v>
      </c>
      <c r="E1504" s="16">
        <v>0</v>
      </c>
      <c r="F1504" s="16">
        <v>0</v>
      </c>
      <c r="G1504" s="16">
        <v>0</v>
      </c>
      <c r="H1504" s="16">
        <v>0</v>
      </c>
      <c r="I1504" s="16">
        <v>0</v>
      </c>
      <c r="J1504" s="16">
        <v>0</v>
      </c>
      <c r="K1504" s="16">
        <v>0</v>
      </c>
      <c r="L1504" s="16">
        <v>0</v>
      </c>
      <c r="M1504" s="16">
        <v>0</v>
      </c>
      <c r="N1504" s="16">
        <v>0</v>
      </c>
      <c r="O1504" s="16">
        <v>0</v>
      </c>
      <c r="P1504" s="16">
        <v>0</v>
      </c>
      <c r="Q1504" s="16">
        <v>0</v>
      </c>
      <c r="R1504" s="16">
        <v>0</v>
      </c>
      <c r="S1504" s="16">
        <v>0</v>
      </c>
      <c r="T1504" s="16">
        <v>0</v>
      </c>
      <c r="U1504" s="16">
        <v>0</v>
      </c>
      <c r="V1504" s="16">
        <v>0</v>
      </c>
      <c r="W1504" s="16">
        <v>0</v>
      </c>
      <c r="X1504" s="16">
        <v>0</v>
      </c>
      <c r="Y1504" s="16">
        <v>0</v>
      </c>
      <c r="Z1504" s="16">
        <v>0</v>
      </c>
      <c r="AE1504" s="103">
        <f t="shared" si="428"/>
        <v>0</v>
      </c>
      <c r="AF1504" s="103">
        <f t="shared" si="429"/>
        <v>0</v>
      </c>
      <c r="AG1504" s="103">
        <f t="shared" si="430"/>
        <v>0</v>
      </c>
      <c r="AH1504" s="103">
        <f t="shared" si="431"/>
        <v>0</v>
      </c>
      <c r="AI1504" s="103">
        <f t="shared" si="432"/>
        <v>0</v>
      </c>
      <c r="AJ1504" s="103">
        <f t="shared" si="433"/>
        <v>0</v>
      </c>
      <c r="AK1504" s="16">
        <f t="shared" ref="AK1504:BF1504" si="443">E1504-SUM(E1505:E1509)</f>
        <v>0</v>
      </c>
      <c r="AL1504" s="16">
        <f t="shared" si="443"/>
        <v>0</v>
      </c>
      <c r="AM1504" s="16">
        <f t="shared" si="443"/>
        <v>0</v>
      </c>
      <c r="AN1504" s="16">
        <f t="shared" si="443"/>
        <v>0</v>
      </c>
      <c r="AO1504" s="16">
        <f t="shared" si="443"/>
        <v>0</v>
      </c>
      <c r="AP1504" s="16">
        <f t="shared" si="443"/>
        <v>0</v>
      </c>
      <c r="AQ1504" s="16">
        <f t="shared" si="443"/>
        <v>0</v>
      </c>
      <c r="AR1504" s="16">
        <f t="shared" si="443"/>
        <v>0</v>
      </c>
      <c r="AS1504" s="16">
        <f t="shared" si="443"/>
        <v>0</v>
      </c>
      <c r="AT1504" s="16">
        <f t="shared" si="443"/>
        <v>0</v>
      </c>
      <c r="AU1504" s="16">
        <f t="shared" si="443"/>
        <v>0</v>
      </c>
      <c r="AV1504" s="16">
        <f t="shared" si="443"/>
        <v>0</v>
      </c>
      <c r="AW1504" s="16">
        <f t="shared" si="443"/>
        <v>0</v>
      </c>
      <c r="AX1504" s="16">
        <f t="shared" si="443"/>
        <v>0</v>
      </c>
      <c r="AY1504" s="16">
        <f t="shared" si="443"/>
        <v>0</v>
      </c>
      <c r="AZ1504" s="16">
        <f t="shared" si="443"/>
        <v>0</v>
      </c>
      <c r="BA1504" s="16">
        <f t="shared" si="443"/>
        <v>0</v>
      </c>
      <c r="BB1504" s="16">
        <f t="shared" si="443"/>
        <v>0</v>
      </c>
      <c r="BC1504" s="16">
        <f t="shared" si="443"/>
        <v>0</v>
      </c>
      <c r="BD1504" s="16">
        <f t="shared" si="443"/>
        <v>0</v>
      </c>
      <c r="BE1504" s="16">
        <f t="shared" si="443"/>
        <v>0</v>
      </c>
      <c r="BF1504" s="16">
        <f t="shared" si="443"/>
        <v>0</v>
      </c>
    </row>
    <row r="1505" spans="4:36">
      <c r="D1505" s="16" t="s">
        <v>860</v>
      </c>
      <c r="E1505" s="16">
        <v>0</v>
      </c>
      <c r="F1505" s="16">
        <v>0</v>
      </c>
      <c r="G1505" s="16">
        <v>0</v>
      </c>
      <c r="H1505" s="16">
        <v>0</v>
      </c>
      <c r="I1505" s="16">
        <v>0</v>
      </c>
      <c r="J1505" s="16">
        <v>0</v>
      </c>
      <c r="K1505" s="16">
        <v>0</v>
      </c>
      <c r="L1505" s="16">
        <v>0</v>
      </c>
      <c r="M1505" s="16">
        <v>0</v>
      </c>
      <c r="N1505" s="16">
        <v>0</v>
      </c>
      <c r="O1505" s="16">
        <v>0</v>
      </c>
      <c r="P1505" s="16">
        <v>0</v>
      </c>
      <c r="Q1505" s="16">
        <v>0</v>
      </c>
      <c r="R1505" s="16">
        <v>0</v>
      </c>
      <c r="S1505" s="16">
        <v>0</v>
      </c>
      <c r="T1505" s="16">
        <v>0</v>
      </c>
      <c r="U1505" s="16">
        <v>0</v>
      </c>
      <c r="V1505" s="16">
        <v>0</v>
      </c>
      <c r="W1505" s="16">
        <v>0</v>
      </c>
      <c r="X1505" s="16">
        <v>0</v>
      </c>
      <c r="Y1505" s="16">
        <v>0</v>
      </c>
      <c r="Z1505" s="16">
        <v>0</v>
      </c>
      <c r="AE1505" s="103">
        <f t="shared" si="428"/>
        <v>0</v>
      </c>
      <c r="AF1505" s="103">
        <f t="shared" si="429"/>
        <v>0</v>
      </c>
      <c r="AG1505" s="103">
        <f t="shared" si="430"/>
        <v>0</v>
      </c>
      <c r="AH1505" s="103">
        <f t="shared" si="431"/>
        <v>0</v>
      </c>
      <c r="AI1505" s="103">
        <f t="shared" si="432"/>
        <v>0</v>
      </c>
      <c r="AJ1505" s="103">
        <f t="shared" si="433"/>
        <v>0</v>
      </c>
    </row>
    <row r="1506" spans="4:36">
      <c r="D1506" s="16" t="s">
        <v>861</v>
      </c>
      <c r="E1506" s="16">
        <v>0</v>
      </c>
      <c r="F1506" s="16">
        <v>0</v>
      </c>
      <c r="G1506" s="16">
        <v>0</v>
      </c>
      <c r="H1506" s="16">
        <v>0</v>
      </c>
      <c r="I1506" s="16">
        <v>0</v>
      </c>
      <c r="J1506" s="16">
        <v>0</v>
      </c>
      <c r="K1506" s="16">
        <v>0</v>
      </c>
      <c r="L1506" s="16">
        <v>0</v>
      </c>
      <c r="M1506" s="16">
        <v>0</v>
      </c>
      <c r="N1506" s="16">
        <v>0</v>
      </c>
      <c r="O1506" s="16">
        <v>0</v>
      </c>
      <c r="P1506" s="16">
        <v>0</v>
      </c>
      <c r="Q1506" s="16">
        <v>0</v>
      </c>
      <c r="R1506" s="16">
        <v>0</v>
      </c>
      <c r="S1506" s="16">
        <v>0</v>
      </c>
      <c r="T1506" s="16">
        <v>0</v>
      </c>
      <c r="U1506" s="16">
        <v>0</v>
      </c>
      <c r="V1506" s="16">
        <v>0</v>
      </c>
      <c r="W1506" s="16">
        <v>0</v>
      </c>
      <c r="X1506" s="16">
        <v>0</v>
      </c>
      <c r="Y1506" s="16">
        <v>0</v>
      </c>
      <c r="Z1506" s="16">
        <v>0</v>
      </c>
      <c r="AE1506" s="103">
        <f t="shared" si="428"/>
        <v>0</v>
      </c>
      <c r="AF1506" s="103">
        <f t="shared" si="429"/>
        <v>0</v>
      </c>
      <c r="AG1506" s="103">
        <f t="shared" si="430"/>
        <v>0</v>
      </c>
      <c r="AH1506" s="103">
        <f t="shared" si="431"/>
        <v>0</v>
      </c>
      <c r="AI1506" s="103">
        <f t="shared" si="432"/>
        <v>0</v>
      </c>
      <c r="AJ1506" s="103">
        <f t="shared" si="433"/>
        <v>0</v>
      </c>
    </row>
    <row r="1507" spans="4:36">
      <c r="D1507" s="16" t="s">
        <v>862</v>
      </c>
      <c r="E1507" s="16">
        <v>0</v>
      </c>
      <c r="F1507" s="16">
        <v>0</v>
      </c>
      <c r="G1507" s="16">
        <v>0</v>
      </c>
      <c r="H1507" s="16">
        <v>0</v>
      </c>
      <c r="I1507" s="16">
        <v>0</v>
      </c>
      <c r="J1507" s="16">
        <v>0</v>
      </c>
      <c r="K1507" s="16">
        <v>0</v>
      </c>
      <c r="L1507" s="16">
        <v>0</v>
      </c>
      <c r="M1507" s="16">
        <v>0</v>
      </c>
      <c r="N1507" s="16">
        <v>0</v>
      </c>
      <c r="O1507" s="16">
        <v>0</v>
      </c>
      <c r="P1507" s="16">
        <v>0</v>
      </c>
      <c r="Q1507" s="16">
        <v>0</v>
      </c>
      <c r="R1507" s="16">
        <v>0</v>
      </c>
      <c r="S1507" s="16">
        <v>0</v>
      </c>
      <c r="T1507" s="16">
        <v>0</v>
      </c>
      <c r="U1507" s="16">
        <v>0</v>
      </c>
      <c r="V1507" s="16">
        <v>0</v>
      </c>
      <c r="W1507" s="16">
        <v>0</v>
      </c>
      <c r="X1507" s="16">
        <v>0</v>
      </c>
      <c r="Y1507" s="16">
        <v>0</v>
      </c>
      <c r="Z1507" s="16">
        <v>0</v>
      </c>
      <c r="AE1507" s="103">
        <f t="shared" si="428"/>
        <v>0</v>
      </c>
      <c r="AF1507" s="103">
        <f t="shared" si="429"/>
        <v>0</v>
      </c>
      <c r="AG1507" s="103">
        <f t="shared" si="430"/>
        <v>0</v>
      </c>
      <c r="AH1507" s="103">
        <f t="shared" si="431"/>
        <v>0</v>
      </c>
      <c r="AI1507" s="103">
        <f t="shared" si="432"/>
        <v>0</v>
      </c>
      <c r="AJ1507" s="103">
        <f t="shared" si="433"/>
        <v>0</v>
      </c>
    </row>
    <row r="1508" spans="4:36">
      <c r="D1508" s="16" t="s">
        <v>863</v>
      </c>
      <c r="E1508" s="16">
        <v>0</v>
      </c>
      <c r="F1508" s="16">
        <v>0</v>
      </c>
      <c r="G1508" s="16">
        <v>0</v>
      </c>
      <c r="H1508" s="16">
        <v>0</v>
      </c>
      <c r="I1508" s="16">
        <v>0</v>
      </c>
      <c r="J1508" s="16">
        <v>0</v>
      </c>
      <c r="K1508" s="16">
        <v>0</v>
      </c>
      <c r="L1508" s="16">
        <v>0</v>
      </c>
      <c r="M1508" s="16">
        <v>0</v>
      </c>
      <c r="N1508" s="16">
        <v>0</v>
      </c>
      <c r="O1508" s="16">
        <v>0</v>
      </c>
      <c r="P1508" s="16">
        <v>0</v>
      </c>
      <c r="Q1508" s="16">
        <v>0</v>
      </c>
      <c r="R1508" s="16">
        <v>0</v>
      </c>
      <c r="S1508" s="16">
        <v>0</v>
      </c>
      <c r="T1508" s="16">
        <v>0</v>
      </c>
      <c r="U1508" s="16">
        <v>0</v>
      </c>
      <c r="V1508" s="16">
        <v>0</v>
      </c>
      <c r="W1508" s="16">
        <v>0</v>
      </c>
      <c r="X1508" s="16">
        <v>0</v>
      </c>
      <c r="Y1508" s="16">
        <v>0</v>
      </c>
      <c r="Z1508" s="16">
        <v>0</v>
      </c>
      <c r="AE1508" s="103">
        <f t="shared" si="428"/>
        <v>0</v>
      </c>
      <c r="AF1508" s="103">
        <f t="shared" si="429"/>
        <v>0</v>
      </c>
      <c r="AG1508" s="103">
        <f t="shared" si="430"/>
        <v>0</v>
      </c>
      <c r="AH1508" s="103">
        <f t="shared" si="431"/>
        <v>0</v>
      </c>
      <c r="AI1508" s="103">
        <f t="shared" si="432"/>
        <v>0</v>
      </c>
      <c r="AJ1508" s="103">
        <f t="shared" si="433"/>
        <v>0</v>
      </c>
    </row>
    <row r="1509" spans="4:36">
      <c r="D1509" s="16" t="s">
        <v>864</v>
      </c>
      <c r="E1509" s="16">
        <v>0</v>
      </c>
      <c r="F1509" s="16">
        <v>0</v>
      </c>
      <c r="G1509" s="16">
        <v>0</v>
      </c>
      <c r="H1509" s="16">
        <v>0</v>
      </c>
      <c r="I1509" s="16">
        <v>0</v>
      </c>
      <c r="J1509" s="16">
        <v>0</v>
      </c>
      <c r="K1509" s="16">
        <v>0</v>
      </c>
      <c r="L1509" s="16">
        <v>0</v>
      </c>
      <c r="M1509" s="16">
        <v>0</v>
      </c>
      <c r="N1509" s="16">
        <v>0</v>
      </c>
      <c r="O1509" s="16">
        <v>0</v>
      </c>
      <c r="P1509" s="16">
        <v>0</v>
      </c>
      <c r="Q1509" s="16">
        <v>0</v>
      </c>
      <c r="R1509" s="16">
        <v>0</v>
      </c>
      <c r="S1509" s="16">
        <v>0</v>
      </c>
      <c r="T1509" s="16">
        <v>0</v>
      </c>
      <c r="U1509" s="16">
        <v>0</v>
      </c>
      <c r="V1509" s="16">
        <v>0</v>
      </c>
      <c r="W1509" s="16">
        <v>0</v>
      </c>
      <c r="X1509" s="16">
        <v>0</v>
      </c>
      <c r="Y1509" s="16">
        <v>0</v>
      </c>
      <c r="Z1509" s="16">
        <v>0</v>
      </c>
      <c r="AE1509" s="103">
        <f t="shared" si="428"/>
        <v>0</v>
      </c>
      <c r="AF1509" s="103">
        <f t="shared" si="429"/>
        <v>0</v>
      </c>
      <c r="AG1509" s="103">
        <f t="shared" si="430"/>
        <v>0</v>
      </c>
      <c r="AH1509" s="103">
        <f t="shared" si="431"/>
        <v>0</v>
      </c>
      <c r="AI1509" s="103">
        <f t="shared" si="432"/>
        <v>0</v>
      </c>
      <c r="AJ1509" s="103">
        <f t="shared" si="433"/>
        <v>0</v>
      </c>
    </row>
    <row r="1510" spans="1:80">
      <c r="A1510" s="16" t="s">
        <v>909</v>
      </c>
      <c r="B1510" s="16">
        <v>26717.6615</v>
      </c>
      <c r="C1510" s="16" t="s">
        <v>88</v>
      </c>
      <c r="D1510" s="16" t="s">
        <v>88</v>
      </c>
      <c r="E1510" s="16">
        <v>8572.0679</v>
      </c>
      <c r="F1510" s="16">
        <v>7584.8938</v>
      </c>
      <c r="G1510" s="16">
        <v>7368.6032</v>
      </c>
      <c r="H1510" s="16">
        <v>216.2906</v>
      </c>
      <c r="I1510" s="16">
        <v>8.4971</v>
      </c>
      <c r="J1510" s="16">
        <v>458.8976</v>
      </c>
      <c r="K1510" s="16">
        <v>151.8314</v>
      </c>
      <c r="L1510" s="16">
        <v>12.3194</v>
      </c>
      <c r="M1510" s="16">
        <v>294.7468</v>
      </c>
      <c r="N1510" s="16">
        <v>287.7434</v>
      </c>
      <c r="O1510" s="16">
        <v>287.7434</v>
      </c>
      <c r="P1510" s="16">
        <v>0</v>
      </c>
      <c r="Q1510" s="16">
        <v>2.7481</v>
      </c>
      <c r="R1510" s="16">
        <v>143.4418</v>
      </c>
      <c r="S1510" s="16">
        <v>100.8843</v>
      </c>
      <c r="T1510" s="16">
        <v>0</v>
      </c>
      <c r="U1510" s="16">
        <v>42.5575</v>
      </c>
      <c r="V1510" s="16">
        <v>85.1316</v>
      </c>
      <c r="W1510" s="16">
        <v>82.9647</v>
      </c>
      <c r="X1510" s="16">
        <v>0</v>
      </c>
      <c r="Y1510" s="16">
        <v>2.1669</v>
      </c>
      <c r="Z1510" s="16">
        <v>0.7145</v>
      </c>
      <c r="AB1510" s="101">
        <f>(F1510+K1510+L1510)/B1510</f>
        <v>0.290034537640953</v>
      </c>
      <c r="AE1510" s="103">
        <f t="shared" si="428"/>
        <v>1.08357767203415e-13</v>
      </c>
      <c r="AF1510" s="103">
        <f t="shared" si="429"/>
        <v>2.55795384873636e-13</v>
      </c>
      <c r="AG1510" s="103">
        <f t="shared" si="430"/>
        <v>0</v>
      </c>
      <c r="AH1510" s="103">
        <f t="shared" si="431"/>
        <v>0</v>
      </c>
      <c r="AI1510" s="103">
        <f t="shared" si="432"/>
        <v>0</v>
      </c>
      <c r="AJ1510" s="103">
        <f t="shared" si="433"/>
        <v>1.24344978758018e-14</v>
      </c>
      <c r="AK1510" s="16">
        <f t="shared" ref="AK1510:BF1510" si="444">E1510-SUM(E1511:E1515)</f>
        <v>0</v>
      </c>
      <c r="AL1510" s="16">
        <f t="shared" si="444"/>
        <v>0</v>
      </c>
      <c r="AM1510" s="16">
        <f t="shared" si="444"/>
        <v>0</v>
      </c>
      <c r="AN1510" s="16">
        <f t="shared" si="444"/>
        <v>0</v>
      </c>
      <c r="AO1510" s="16">
        <f t="shared" si="444"/>
        <v>0</v>
      </c>
      <c r="AP1510" s="16">
        <f t="shared" si="444"/>
        <v>0</v>
      </c>
      <c r="AQ1510" s="16">
        <f t="shared" si="444"/>
        <v>0</v>
      </c>
      <c r="AR1510" s="16">
        <f t="shared" si="444"/>
        <v>-1.95399252334028e-14</v>
      </c>
      <c r="AS1510" s="16">
        <f t="shared" si="444"/>
        <v>0</v>
      </c>
      <c r="AT1510" s="16">
        <f t="shared" si="444"/>
        <v>0</v>
      </c>
      <c r="AU1510" s="16">
        <f t="shared" si="444"/>
        <v>0</v>
      </c>
      <c r="AV1510" s="16">
        <f t="shared" si="444"/>
        <v>0</v>
      </c>
      <c r="AW1510" s="16">
        <f t="shared" si="444"/>
        <v>0</v>
      </c>
      <c r="AX1510" s="16">
        <f t="shared" si="444"/>
        <v>0</v>
      </c>
      <c r="AY1510" s="16">
        <f t="shared" si="444"/>
        <v>0</v>
      </c>
      <c r="AZ1510" s="16">
        <f t="shared" si="444"/>
        <v>0</v>
      </c>
      <c r="BA1510" s="16">
        <f t="shared" si="444"/>
        <v>0</v>
      </c>
      <c r="BB1510" s="16">
        <f t="shared" si="444"/>
        <v>0</v>
      </c>
      <c r="BC1510" s="16">
        <f t="shared" si="444"/>
        <v>0</v>
      </c>
      <c r="BD1510" s="16">
        <f t="shared" si="444"/>
        <v>0</v>
      </c>
      <c r="BE1510" s="16">
        <f t="shared" si="444"/>
        <v>0</v>
      </c>
      <c r="BF1510" s="16">
        <f t="shared" si="444"/>
        <v>0</v>
      </c>
      <c r="BG1510" s="104">
        <f t="shared" ref="BG1510:CB1510" si="445">E1510-E1516-E1522-E1528-E1534</f>
        <v>0</v>
      </c>
      <c r="BH1510" s="104">
        <f t="shared" si="445"/>
        <v>0</v>
      </c>
      <c r="BI1510" s="104">
        <f t="shared" si="445"/>
        <v>0</v>
      </c>
      <c r="BJ1510" s="104">
        <f t="shared" si="445"/>
        <v>0</v>
      </c>
      <c r="BK1510" s="104">
        <f t="shared" si="445"/>
        <v>0</v>
      </c>
      <c r="BL1510" s="104">
        <f t="shared" si="445"/>
        <v>0</v>
      </c>
      <c r="BM1510" s="104">
        <f t="shared" si="445"/>
        <v>0</v>
      </c>
      <c r="BN1510" s="104">
        <f t="shared" si="445"/>
        <v>0</v>
      </c>
      <c r="BO1510" s="104">
        <f t="shared" si="445"/>
        <v>0</v>
      </c>
      <c r="BP1510" s="104">
        <f t="shared" si="445"/>
        <v>0</v>
      </c>
      <c r="BQ1510" s="104">
        <f t="shared" si="445"/>
        <v>0</v>
      </c>
      <c r="BR1510" s="104">
        <f t="shared" si="445"/>
        <v>0</v>
      </c>
      <c r="BS1510" s="104">
        <f t="shared" si="445"/>
        <v>0</v>
      </c>
      <c r="BT1510" s="104">
        <f t="shared" si="445"/>
        <v>0</v>
      </c>
      <c r="BU1510" s="104">
        <f t="shared" si="445"/>
        <v>0</v>
      </c>
      <c r="BV1510" s="104">
        <f t="shared" si="445"/>
        <v>0</v>
      </c>
      <c r="BW1510" s="104">
        <f t="shared" si="445"/>
        <v>0</v>
      </c>
      <c r="BX1510" s="104">
        <f t="shared" si="445"/>
        <v>0</v>
      </c>
      <c r="BY1510" s="104">
        <f t="shared" si="445"/>
        <v>0</v>
      </c>
      <c r="BZ1510" s="104">
        <f t="shared" si="445"/>
        <v>0</v>
      </c>
      <c r="CA1510" s="104">
        <f t="shared" si="445"/>
        <v>0</v>
      </c>
      <c r="CB1510" s="104">
        <f t="shared" si="445"/>
        <v>0</v>
      </c>
    </row>
    <row r="1511" spans="4:36">
      <c r="D1511" s="16" t="s">
        <v>860</v>
      </c>
      <c r="E1511" s="16">
        <v>2147.7361</v>
      </c>
      <c r="F1511" s="16">
        <v>2076.5368</v>
      </c>
      <c r="G1511" s="16">
        <v>2052.1212</v>
      </c>
      <c r="H1511" s="16">
        <v>24.4156</v>
      </c>
      <c r="I1511" s="16">
        <v>1.2674</v>
      </c>
      <c r="J1511" s="16">
        <v>65.5096</v>
      </c>
      <c r="K1511" s="16">
        <v>0</v>
      </c>
      <c r="L1511" s="16">
        <v>5.0242</v>
      </c>
      <c r="M1511" s="16">
        <v>60.4854</v>
      </c>
      <c r="N1511" s="16">
        <v>0.4242</v>
      </c>
      <c r="O1511" s="16">
        <v>0.4242</v>
      </c>
      <c r="P1511" s="16">
        <v>0</v>
      </c>
      <c r="Q1511" s="16">
        <v>0.7388</v>
      </c>
      <c r="R1511" s="16">
        <v>1.2554</v>
      </c>
      <c r="S1511" s="16">
        <v>0.8428</v>
      </c>
      <c r="T1511" s="16">
        <v>0</v>
      </c>
      <c r="U1511" s="16">
        <v>0.4126</v>
      </c>
      <c r="V1511" s="16">
        <v>2.0039</v>
      </c>
      <c r="W1511" s="16">
        <v>0</v>
      </c>
      <c r="X1511" s="16">
        <v>0</v>
      </c>
      <c r="Y1511" s="16">
        <v>2.0039</v>
      </c>
      <c r="Z1511" s="16">
        <v>0</v>
      </c>
      <c r="AE1511" s="103">
        <f t="shared" si="428"/>
        <v>2.20601314993019e-13</v>
      </c>
      <c r="AF1511" s="103">
        <f t="shared" si="429"/>
        <v>-1.88293824976427e-13</v>
      </c>
      <c r="AG1511" s="103">
        <f t="shared" si="430"/>
        <v>0</v>
      </c>
      <c r="AH1511" s="103">
        <f t="shared" si="431"/>
        <v>0</v>
      </c>
      <c r="AI1511" s="103">
        <f t="shared" si="432"/>
        <v>0</v>
      </c>
      <c r="AJ1511" s="103">
        <f t="shared" si="433"/>
        <v>0</v>
      </c>
    </row>
    <row r="1512" spans="4:36">
      <c r="D1512" s="16" t="s">
        <v>861</v>
      </c>
      <c r="E1512" s="16">
        <v>0</v>
      </c>
      <c r="F1512" s="16">
        <v>0</v>
      </c>
      <c r="G1512" s="16">
        <v>0</v>
      </c>
      <c r="H1512" s="16">
        <v>0</v>
      </c>
      <c r="I1512" s="16">
        <v>0</v>
      </c>
      <c r="J1512" s="16">
        <v>0</v>
      </c>
      <c r="K1512" s="16">
        <v>0</v>
      </c>
      <c r="L1512" s="16">
        <v>0</v>
      </c>
      <c r="M1512" s="16">
        <v>0</v>
      </c>
      <c r="N1512" s="16">
        <v>0</v>
      </c>
      <c r="O1512" s="16">
        <v>0</v>
      </c>
      <c r="P1512" s="16">
        <v>0</v>
      </c>
      <c r="Q1512" s="16">
        <v>0</v>
      </c>
      <c r="R1512" s="16">
        <v>0</v>
      </c>
      <c r="S1512" s="16">
        <v>0</v>
      </c>
      <c r="T1512" s="16">
        <v>0</v>
      </c>
      <c r="U1512" s="16">
        <v>0</v>
      </c>
      <c r="V1512" s="16">
        <v>0</v>
      </c>
      <c r="W1512" s="16">
        <v>0</v>
      </c>
      <c r="X1512" s="16">
        <v>0</v>
      </c>
      <c r="Y1512" s="16">
        <v>0</v>
      </c>
      <c r="Z1512" s="16">
        <v>0</v>
      </c>
      <c r="AE1512" s="103">
        <f t="shared" si="428"/>
        <v>0</v>
      </c>
      <c r="AF1512" s="103">
        <f t="shared" si="429"/>
        <v>0</v>
      </c>
      <c r="AG1512" s="103">
        <f t="shared" si="430"/>
        <v>0</v>
      </c>
      <c r="AH1512" s="103">
        <f t="shared" si="431"/>
        <v>0</v>
      </c>
      <c r="AI1512" s="103">
        <f t="shared" si="432"/>
        <v>0</v>
      </c>
      <c r="AJ1512" s="103">
        <f t="shared" si="433"/>
        <v>0</v>
      </c>
    </row>
    <row r="1513" spans="4:36">
      <c r="D1513" s="16" t="s">
        <v>862</v>
      </c>
      <c r="E1513" s="16">
        <v>768.0494</v>
      </c>
      <c r="F1513" s="16">
        <v>743.6921</v>
      </c>
      <c r="G1513" s="16">
        <v>732.0187</v>
      </c>
      <c r="H1513" s="16">
        <v>11.6734</v>
      </c>
      <c r="I1513" s="16">
        <v>0</v>
      </c>
      <c r="J1513" s="16">
        <v>22.7742</v>
      </c>
      <c r="K1513" s="16">
        <v>0</v>
      </c>
      <c r="L1513" s="16">
        <v>0</v>
      </c>
      <c r="M1513" s="16">
        <v>22.7742</v>
      </c>
      <c r="N1513" s="16">
        <v>1.5831</v>
      </c>
      <c r="O1513" s="16">
        <v>1.5831</v>
      </c>
      <c r="P1513" s="16">
        <v>0</v>
      </c>
      <c r="Q1513" s="16">
        <v>0</v>
      </c>
      <c r="R1513" s="16">
        <v>0</v>
      </c>
      <c r="S1513" s="16">
        <v>0</v>
      </c>
      <c r="T1513" s="16">
        <v>0</v>
      </c>
      <c r="U1513" s="16">
        <v>0</v>
      </c>
      <c r="V1513" s="16">
        <v>0</v>
      </c>
      <c r="W1513" s="16">
        <v>0</v>
      </c>
      <c r="X1513" s="16">
        <v>0</v>
      </c>
      <c r="Y1513" s="16">
        <v>0</v>
      </c>
      <c r="Z1513" s="16">
        <v>0</v>
      </c>
      <c r="AE1513" s="103">
        <f t="shared" si="428"/>
        <v>8.88178419700125e-15</v>
      </c>
      <c r="AF1513" s="103">
        <f t="shared" si="429"/>
        <v>1.4210854715202e-14</v>
      </c>
      <c r="AG1513" s="103">
        <f t="shared" si="430"/>
        <v>0</v>
      </c>
      <c r="AH1513" s="103">
        <f t="shared" si="431"/>
        <v>0</v>
      </c>
      <c r="AI1513" s="103">
        <f t="shared" si="432"/>
        <v>0</v>
      </c>
      <c r="AJ1513" s="103">
        <f t="shared" si="433"/>
        <v>0</v>
      </c>
    </row>
    <row r="1514" spans="4:36">
      <c r="D1514" s="16" t="s">
        <v>863</v>
      </c>
      <c r="E1514" s="16">
        <v>0</v>
      </c>
      <c r="F1514" s="16">
        <v>0</v>
      </c>
      <c r="G1514" s="16">
        <v>0</v>
      </c>
      <c r="H1514" s="16">
        <v>0</v>
      </c>
      <c r="I1514" s="16">
        <v>0</v>
      </c>
      <c r="J1514" s="16">
        <v>0</v>
      </c>
      <c r="K1514" s="16">
        <v>0</v>
      </c>
      <c r="L1514" s="16">
        <v>0</v>
      </c>
      <c r="M1514" s="16">
        <v>0</v>
      </c>
      <c r="N1514" s="16">
        <v>0</v>
      </c>
      <c r="O1514" s="16">
        <v>0</v>
      </c>
      <c r="P1514" s="16">
        <v>0</v>
      </c>
      <c r="Q1514" s="16">
        <v>0</v>
      </c>
      <c r="R1514" s="16">
        <v>0</v>
      </c>
      <c r="S1514" s="16">
        <v>0</v>
      </c>
      <c r="T1514" s="16">
        <v>0</v>
      </c>
      <c r="U1514" s="16">
        <v>0</v>
      </c>
      <c r="V1514" s="16">
        <v>0</v>
      </c>
      <c r="W1514" s="16">
        <v>0</v>
      </c>
      <c r="X1514" s="16">
        <v>0</v>
      </c>
      <c r="Y1514" s="16">
        <v>0</v>
      </c>
      <c r="Z1514" s="16">
        <v>0</v>
      </c>
      <c r="AE1514" s="103">
        <f t="shared" si="428"/>
        <v>0</v>
      </c>
      <c r="AF1514" s="103">
        <f t="shared" si="429"/>
        <v>0</v>
      </c>
      <c r="AG1514" s="103">
        <f t="shared" si="430"/>
        <v>0</v>
      </c>
      <c r="AH1514" s="103">
        <f t="shared" si="431"/>
        <v>0</v>
      </c>
      <c r="AI1514" s="103">
        <f t="shared" si="432"/>
        <v>0</v>
      </c>
      <c r="AJ1514" s="103">
        <f t="shared" si="433"/>
        <v>0</v>
      </c>
    </row>
    <row r="1515" spans="4:36">
      <c r="D1515" s="16" t="s">
        <v>864</v>
      </c>
      <c r="E1515" s="16">
        <v>5656.2824</v>
      </c>
      <c r="F1515" s="16">
        <v>4764.6649</v>
      </c>
      <c r="G1515" s="16">
        <v>4584.4633</v>
      </c>
      <c r="H1515" s="16">
        <v>180.2016</v>
      </c>
      <c r="I1515" s="16">
        <v>7.2297</v>
      </c>
      <c r="J1515" s="16">
        <v>370.6138</v>
      </c>
      <c r="K1515" s="16">
        <v>151.8314</v>
      </c>
      <c r="L1515" s="16">
        <v>7.29520000000002</v>
      </c>
      <c r="M1515" s="16">
        <v>211.4872</v>
      </c>
      <c r="N1515" s="16">
        <v>285.7361</v>
      </c>
      <c r="O1515" s="16">
        <v>285.7361</v>
      </c>
      <c r="P1515" s="16">
        <v>0</v>
      </c>
      <c r="Q1515" s="16">
        <v>2.0093</v>
      </c>
      <c r="R1515" s="16">
        <v>142.1864</v>
      </c>
      <c r="S1515" s="16">
        <v>100.0415</v>
      </c>
      <c r="T1515" s="16">
        <v>0</v>
      </c>
      <c r="U1515" s="16">
        <v>42.1449</v>
      </c>
      <c r="V1515" s="16">
        <v>83.1277</v>
      </c>
      <c r="W1515" s="16">
        <v>82.9647</v>
      </c>
      <c r="X1515" s="16">
        <v>0</v>
      </c>
      <c r="Y1515" s="16">
        <v>0.163</v>
      </c>
      <c r="Z1515" s="16">
        <v>0.7145</v>
      </c>
      <c r="AE1515" s="103">
        <f t="shared" si="428"/>
        <v>3.23741033980696e-13</v>
      </c>
      <c r="AF1515" s="103">
        <f t="shared" si="429"/>
        <v>-5.96855898038484e-13</v>
      </c>
      <c r="AG1515" s="103">
        <f t="shared" si="430"/>
        <v>0</v>
      </c>
      <c r="AH1515" s="103">
        <f t="shared" si="431"/>
        <v>0</v>
      </c>
      <c r="AI1515" s="103">
        <f t="shared" si="432"/>
        <v>0</v>
      </c>
      <c r="AJ1515" s="103">
        <f t="shared" si="433"/>
        <v>1.09079412169422e-14</v>
      </c>
    </row>
    <row r="1516" spans="3:58">
      <c r="C1516" s="16" t="s">
        <v>865</v>
      </c>
      <c r="D1516" s="16" t="s">
        <v>88</v>
      </c>
      <c r="E1516" s="16">
        <v>322.9559</v>
      </c>
      <c r="F1516" s="16">
        <v>260.8361</v>
      </c>
      <c r="G1516" s="16">
        <v>260.8361</v>
      </c>
      <c r="H1516" s="16">
        <v>0</v>
      </c>
      <c r="I1516" s="16">
        <v>0</v>
      </c>
      <c r="J1516" s="16">
        <v>1.7035</v>
      </c>
      <c r="K1516" s="16">
        <v>1.7035</v>
      </c>
      <c r="L1516" s="16">
        <v>0</v>
      </c>
      <c r="M1516" s="16">
        <v>0</v>
      </c>
      <c r="N1516" s="16">
        <v>58.0373</v>
      </c>
      <c r="O1516" s="16">
        <v>58.0373</v>
      </c>
      <c r="P1516" s="16">
        <v>0</v>
      </c>
      <c r="Q1516" s="16">
        <v>0</v>
      </c>
      <c r="R1516" s="16">
        <v>1.6645</v>
      </c>
      <c r="S1516" s="16">
        <v>0</v>
      </c>
      <c r="T1516" s="16">
        <v>0</v>
      </c>
      <c r="U1516" s="16">
        <v>1.6645</v>
      </c>
      <c r="V1516" s="16">
        <v>0</v>
      </c>
      <c r="W1516" s="16">
        <v>0</v>
      </c>
      <c r="X1516" s="16">
        <v>0</v>
      </c>
      <c r="Y1516" s="16">
        <v>0</v>
      </c>
      <c r="Z1516" s="16">
        <v>0.7145</v>
      </c>
      <c r="AE1516" s="103">
        <f t="shared" si="428"/>
        <v>-2.33146835171283e-15</v>
      </c>
      <c r="AF1516" s="103">
        <f t="shared" si="429"/>
        <v>0</v>
      </c>
      <c r="AG1516" s="103">
        <f t="shared" si="430"/>
        <v>0</v>
      </c>
      <c r="AH1516" s="103">
        <f t="shared" si="431"/>
        <v>0</v>
      </c>
      <c r="AI1516" s="103">
        <f t="shared" si="432"/>
        <v>0</v>
      </c>
      <c r="AJ1516" s="103">
        <f t="shared" si="433"/>
        <v>0</v>
      </c>
      <c r="AK1516" s="16">
        <f t="shared" ref="AK1516:BF1516" si="446">E1516-SUM(E1517:E1521)</f>
        <v>0</v>
      </c>
      <c r="AL1516" s="16">
        <f t="shared" si="446"/>
        <v>0</v>
      </c>
      <c r="AM1516" s="16">
        <f t="shared" si="446"/>
        <v>0</v>
      </c>
      <c r="AN1516" s="16">
        <f t="shared" si="446"/>
        <v>0</v>
      </c>
      <c r="AO1516" s="16">
        <f t="shared" si="446"/>
        <v>0</v>
      </c>
      <c r="AP1516" s="16">
        <f t="shared" si="446"/>
        <v>0</v>
      </c>
      <c r="AQ1516" s="16">
        <f t="shared" si="446"/>
        <v>0</v>
      </c>
      <c r="AR1516" s="16">
        <f t="shared" si="446"/>
        <v>0</v>
      </c>
      <c r="AS1516" s="16">
        <f t="shared" si="446"/>
        <v>0</v>
      </c>
      <c r="AT1516" s="16">
        <f t="shared" si="446"/>
        <v>0</v>
      </c>
      <c r="AU1516" s="16">
        <f t="shared" si="446"/>
        <v>0</v>
      </c>
      <c r="AV1516" s="16">
        <f t="shared" si="446"/>
        <v>0</v>
      </c>
      <c r="AW1516" s="16">
        <f t="shared" si="446"/>
        <v>0</v>
      </c>
      <c r="AX1516" s="16">
        <f t="shared" si="446"/>
        <v>0</v>
      </c>
      <c r="AY1516" s="16">
        <f t="shared" si="446"/>
        <v>0</v>
      </c>
      <c r="AZ1516" s="16">
        <f t="shared" si="446"/>
        <v>0</v>
      </c>
      <c r="BA1516" s="16">
        <f t="shared" si="446"/>
        <v>0</v>
      </c>
      <c r="BB1516" s="16">
        <f t="shared" si="446"/>
        <v>0</v>
      </c>
      <c r="BC1516" s="16">
        <f t="shared" si="446"/>
        <v>0</v>
      </c>
      <c r="BD1516" s="16">
        <f t="shared" si="446"/>
        <v>0</v>
      </c>
      <c r="BE1516" s="16">
        <f t="shared" si="446"/>
        <v>0</v>
      </c>
      <c r="BF1516" s="16">
        <f t="shared" si="446"/>
        <v>0</v>
      </c>
    </row>
    <row r="1517" spans="4:36">
      <c r="D1517" s="16" t="s">
        <v>860</v>
      </c>
      <c r="E1517" s="16">
        <v>15.9815</v>
      </c>
      <c r="F1517" s="16">
        <v>15.9815</v>
      </c>
      <c r="G1517" s="16">
        <v>15.9815</v>
      </c>
      <c r="H1517" s="16">
        <v>0</v>
      </c>
      <c r="I1517" s="16">
        <v>0</v>
      </c>
      <c r="J1517" s="16">
        <v>0</v>
      </c>
      <c r="K1517" s="16">
        <v>0</v>
      </c>
      <c r="L1517" s="16">
        <v>0</v>
      </c>
      <c r="M1517" s="16">
        <v>0</v>
      </c>
      <c r="N1517" s="16">
        <v>0</v>
      </c>
      <c r="O1517" s="16">
        <v>0</v>
      </c>
      <c r="P1517" s="16">
        <v>0</v>
      </c>
      <c r="Q1517" s="16">
        <v>0</v>
      </c>
      <c r="R1517" s="16">
        <v>0</v>
      </c>
      <c r="S1517" s="16">
        <v>0</v>
      </c>
      <c r="T1517" s="16">
        <v>0</v>
      </c>
      <c r="U1517" s="16">
        <v>0</v>
      </c>
      <c r="V1517" s="16">
        <v>0</v>
      </c>
      <c r="W1517" s="16">
        <v>0</v>
      </c>
      <c r="X1517" s="16">
        <v>0</v>
      </c>
      <c r="Y1517" s="16">
        <v>0</v>
      </c>
      <c r="Z1517" s="16">
        <v>0</v>
      </c>
      <c r="AE1517" s="103">
        <f t="shared" ref="AE1517:AE1580" si="447">E1517-F1517-I1517-J1517-N1517-R1517-V1517-Z1517-Q1517</f>
        <v>0</v>
      </c>
      <c r="AF1517" s="103">
        <f t="shared" ref="AF1517:AF1580" si="448">F1517-G1517-H1517</f>
        <v>0</v>
      </c>
      <c r="AG1517" s="103">
        <f t="shared" ref="AG1517:AG1580" si="449">J1517-K1517-L1517-M1517</f>
        <v>0</v>
      </c>
      <c r="AH1517" s="103">
        <f t="shared" ref="AH1517:AH1580" si="450">N1517-O1517-P1517</f>
        <v>0</v>
      </c>
      <c r="AI1517" s="103">
        <f t="shared" ref="AI1517:AI1580" si="451">R1517-S1517-T1517-U1517</f>
        <v>0</v>
      </c>
      <c r="AJ1517" s="103">
        <f t="shared" ref="AJ1517:AJ1580" si="452">V1517-W1517-X1517-Y1517</f>
        <v>0</v>
      </c>
    </row>
    <row r="1518" spans="4:36">
      <c r="D1518" s="16" t="s">
        <v>861</v>
      </c>
      <c r="E1518" s="16">
        <v>0</v>
      </c>
      <c r="F1518" s="16">
        <v>0</v>
      </c>
      <c r="G1518" s="16">
        <v>0</v>
      </c>
      <c r="H1518" s="16">
        <v>0</v>
      </c>
      <c r="I1518" s="16">
        <v>0</v>
      </c>
      <c r="J1518" s="16">
        <v>0</v>
      </c>
      <c r="K1518" s="16">
        <v>0</v>
      </c>
      <c r="L1518" s="16">
        <v>0</v>
      </c>
      <c r="M1518" s="16">
        <v>0</v>
      </c>
      <c r="N1518" s="16">
        <v>0</v>
      </c>
      <c r="O1518" s="16">
        <v>0</v>
      </c>
      <c r="P1518" s="16">
        <v>0</v>
      </c>
      <c r="Q1518" s="16">
        <v>0</v>
      </c>
      <c r="R1518" s="16">
        <v>0</v>
      </c>
      <c r="S1518" s="16">
        <v>0</v>
      </c>
      <c r="T1518" s="16">
        <v>0</v>
      </c>
      <c r="U1518" s="16">
        <v>0</v>
      </c>
      <c r="V1518" s="16">
        <v>0</v>
      </c>
      <c r="W1518" s="16">
        <v>0</v>
      </c>
      <c r="X1518" s="16">
        <v>0</v>
      </c>
      <c r="Y1518" s="16">
        <v>0</v>
      </c>
      <c r="Z1518" s="16">
        <v>0</v>
      </c>
      <c r="AE1518" s="103">
        <f t="shared" si="447"/>
        <v>0</v>
      </c>
      <c r="AF1518" s="103">
        <f t="shared" si="448"/>
        <v>0</v>
      </c>
      <c r="AG1518" s="103">
        <f t="shared" si="449"/>
        <v>0</v>
      </c>
      <c r="AH1518" s="103">
        <f t="shared" si="450"/>
        <v>0</v>
      </c>
      <c r="AI1518" s="103">
        <f t="shared" si="451"/>
        <v>0</v>
      </c>
      <c r="AJ1518" s="103">
        <f t="shared" si="452"/>
        <v>0</v>
      </c>
    </row>
    <row r="1519" spans="4:36">
      <c r="D1519" s="16" t="s">
        <v>862</v>
      </c>
      <c r="E1519" s="16">
        <v>8.1906</v>
      </c>
      <c r="F1519" s="16">
        <v>8.1906</v>
      </c>
      <c r="G1519" s="16">
        <v>8.1906</v>
      </c>
      <c r="H1519" s="16">
        <v>0</v>
      </c>
      <c r="I1519" s="16">
        <v>0</v>
      </c>
      <c r="J1519" s="16">
        <v>0</v>
      </c>
      <c r="K1519" s="16">
        <v>0</v>
      </c>
      <c r="L1519" s="16">
        <v>0</v>
      </c>
      <c r="M1519" s="16">
        <v>0</v>
      </c>
      <c r="N1519" s="16">
        <v>0</v>
      </c>
      <c r="O1519" s="16">
        <v>0</v>
      </c>
      <c r="P1519" s="16">
        <v>0</v>
      </c>
      <c r="Q1519" s="16">
        <v>0</v>
      </c>
      <c r="R1519" s="16">
        <v>0</v>
      </c>
      <c r="S1519" s="16">
        <v>0</v>
      </c>
      <c r="T1519" s="16">
        <v>0</v>
      </c>
      <c r="U1519" s="16">
        <v>0</v>
      </c>
      <c r="V1519" s="16">
        <v>0</v>
      </c>
      <c r="W1519" s="16">
        <v>0</v>
      </c>
      <c r="X1519" s="16">
        <v>0</v>
      </c>
      <c r="Y1519" s="16">
        <v>0</v>
      </c>
      <c r="Z1519" s="16">
        <v>0</v>
      </c>
      <c r="AE1519" s="103">
        <f t="shared" si="447"/>
        <v>0</v>
      </c>
      <c r="AF1519" s="103">
        <f t="shared" si="448"/>
        <v>0</v>
      </c>
      <c r="AG1519" s="103">
        <f t="shared" si="449"/>
        <v>0</v>
      </c>
      <c r="AH1519" s="103">
        <f t="shared" si="450"/>
        <v>0</v>
      </c>
      <c r="AI1519" s="103">
        <f t="shared" si="451"/>
        <v>0</v>
      </c>
      <c r="AJ1519" s="103">
        <f t="shared" si="452"/>
        <v>0</v>
      </c>
    </row>
    <row r="1520" spans="4:36">
      <c r="D1520" s="16" t="s">
        <v>863</v>
      </c>
      <c r="E1520" s="16">
        <v>0</v>
      </c>
      <c r="F1520" s="16">
        <v>0</v>
      </c>
      <c r="G1520" s="16">
        <v>0</v>
      </c>
      <c r="H1520" s="16">
        <v>0</v>
      </c>
      <c r="I1520" s="16">
        <v>0</v>
      </c>
      <c r="J1520" s="16">
        <v>0</v>
      </c>
      <c r="K1520" s="16">
        <v>0</v>
      </c>
      <c r="L1520" s="16">
        <v>0</v>
      </c>
      <c r="M1520" s="16">
        <v>0</v>
      </c>
      <c r="N1520" s="16">
        <v>0</v>
      </c>
      <c r="O1520" s="16">
        <v>0</v>
      </c>
      <c r="P1520" s="16">
        <v>0</v>
      </c>
      <c r="Q1520" s="16">
        <v>0</v>
      </c>
      <c r="R1520" s="16">
        <v>0</v>
      </c>
      <c r="S1520" s="16">
        <v>0</v>
      </c>
      <c r="T1520" s="16">
        <v>0</v>
      </c>
      <c r="U1520" s="16">
        <v>0</v>
      </c>
      <c r="V1520" s="16">
        <v>0</v>
      </c>
      <c r="W1520" s="16">
        <v>0</v>
      </c>
      <c r="X1520" s="16">
        <v>0</v>
      </c>
      <c r="Y1520" s="16">
        <v>0</v>
      </c>
      <c r="Z1520" s="16">
        <v>0</v>
      </c>
      <c r="AE1520" s="103">
        <f t="shared" si="447"/>
        <v>0</v>
      </c>
      <c r="AF1520" s="103">
        <f t="shared" si="448"/>
        <v>0</v>
      </c>
      <c r="AG1520" s="103">
        <f t="shared" si="449"/>
        <v>0</v>
      </c>
      <c r="AH1520" s="103">
        <f t="shared" si="450"/>
        <v>0</v>
      </c>
      <c r="AI1520" s="103">
        <f t="shared" si="451"/>
        <v>0</v>
      </c>
      <c r="AJ1520" s="103">
        <f t="shared" si="452"/>
        <v>0</v>
      </c>
    </row>
    <row r="1521" spans="4:36">
      <c r="D1521" s="16" t="s">
        <v>864</v>
      </c>
      <c r="E1521" s="16">
        <v>298.7838</v>
      </c>
      <c r="F1521" s="16">
        <v>236.664</v>
      </c>
      <c r="G1521" s="16">
        <v>236.664</v>
      </c>
      <c r="H1521" s="16">
        <v>0</v>
      </c>
      <c r="I1521" s="16">
        <v>0</v>
      </c>
      <c r="J1521" s="16">
        <v>1.7035</v>
      </c>
      <c r="K1521" s="16">
        <v>1.7035</v>
      </c>
      <c r="L1521" s="16">
        <v>0</v>
      </c>
      <c r="M1521" s="16">
        <v>0</v>
      </c>
      <c r="N1521" s="16">
        <v>58.0373</v>
      </c>
      <c r="O1521" s="16">
        <v>58.0373</v>
      </c>
      <c r="P1521" s="16">
        <v>0</v>
      </c>
      <c r="Q1521" s="16">
        <v>0</v>
      </c>
      <c r="R1521" s="16">
        <v>1.6645</v>
      </c>
      <c r="S1521" s="16">
        <v>0</v>
      </c>
      <c r="T1521" s="16">
        <v>0</v>
      </c>
      <c r="U1521" s="16">
        <v>1.6645</v>
      </c>
      <c r="V1521" s="16">
        <v>0</v>
      </c>
      <c r="W1521" s="16">
        <v>0</v>
      </c>
      <c r="X1521" s="16">
        <v>0</v>
      </c>
      <c r="Y1521" s="16">
        <v>0</v>
      </c>
      <c r="Z1521" s="16">
        <v>0.7145</v>
      </c>
      <c r="AE1521" s="103">
        <f t="shared" si="447"/>
        <v>-2.33146835171283e-15</v>
      </c>
      <c r="AF1521" s="103">
        <f t="shared" si="448"/>
        <v>0</v>
      </c>
      <c r="AG1521" s="103">
        <f t="shared" si="449"/>
        <v>0</v>
      </c>
      <c r="AH1521" s="103">
        <f t="shared" si="450"/>
        <v>0</v>
      </c>
      <c r="AI1521" s="103">
        <f t="shared" si="451"/>
        <v>0</v>
      </c>
      <c r="AJ1521" s="103">
        <f t="shared" si="452"/>
        <v>0</v>
      </c>
    </row>
    <row r="1522" spans="3:58">
      <c r="C1522" s="16" t="s">
        <v>866</v>
      </c>
      <c r="D1522" s="16" t="s">
        <v>88</v>
      </c>
      <c r="E1522" s="16">
        <v>4.6828</v>
      </c>
      <c r="F1522" s="16">
        <v>4.6828</v>
      </c>
      <c r="G1522" s="16">
        <v>4.6828</v>
      </c>
      <c r="H1522" s="16">
        <v>0</v>
      </c>
      <c r="I1522" s="16">
        <v>0</v>
      </c>
      <c r="J1522" s="16">
        <v>0</v>
      </c>
      <c r="K1522" s="16">
        <v>0</v>
      </c>
      <c r="L1522" s="16">
        <v>0</v>
      </c>
      <c r="M1522" s="16">
        <v>0</v>
      </c>
      <c r="N1522" s="16">
        <v>0</v>
      </c>
      <c r="O1522" s="16">
        <v>0</v>
      </c>
      <c r="P1522" s="16">
        <v>0</v>
      </c>
      <c r="Q1522" s="16">
        <v>0</v>
      </c>
      <c r="R1522" s="16">
        <v>0</v>
      </c>
      <c r="S1522" s="16">
        <v>0</v>
      </c>
      <c r="T1522" s="16">
        <v>0</v>
      </c>
      <c r="U1522" s="16">
        <v>0</v>
      </c>
      <c r="V1522" s="16">
        <v>0</v>
      </c>
      <c r="W1522" s="16">
        <v>0</v>
      </c>
      <c r="X1522" s="16">
        <v>0</v>
      </c>
      <c r="Y1522" s="16">
        <v>0</v>
      </c>
      <c r="Z1522" s="16">
        <v>0</v>
      </c>
      <c r="AE1522" s="103">
        <f t="shared" si="447"/>
        <v>0</v>
      </c>
      <c r="AF1522" s="103">
        <f t="shared" si="448"/>
        <v>0</v>
      </c>
      <c r="AG1522" s="103">
        <f t="shared" si="449"/>
        <v>0</v>
      </c>
      <c r="AH1522" s="103">
        <f t="shared" si="450"/>
        <v>0</v>
      </c>
      <c r="AI1522" s="103">
        <f t="shared" si="451"/>
        <v>0</v>
      </c>
      <c r="AJ1522" s="103">
        <f t="shared" si="452"/>
        <v>0</v>
      </c>
      <c r="AK1522" s="16">
        <f t="shared" ref="AK1522:BF1522" si="453">E1522-SUM(E1523:E1527)</f>
        <v>0</v>
      </c>
      <c r="AL1522" s="16">
        <f t="shared" si="453"/>
        <v>0</v>
      </c>
      <c r="AM1522" s="16">
        <f t="shared" si="453"/>
        <v>0</v>
      </c>
      <c r="AN1522" s="16">
        <f t="shared" si="453"/>
        <v>0</v>
      </c>
      <c r="AO1522" s="16">
        <f t="shared" si="453"/>
        <v>0</v>
      </c>
      <c r="AP1522" s="16">
        <f t="shared" si="453"/>
        <v>0</v>
      </c>
      <c r="AQ1522" s="16">
        <f t="shared" si="453"/>
        <v>0</v>
      </c>
      <c r="AR1522" s="16">
        <f t="shared" si="453"/>
        <v>0</v>
      </c>
      <c r="AS1522" s="16">
        <f t="shared" si="453"/>
        <v>0</v>
      </c>
      <c r="AT1522" s="16">
        <f t="shared" si="453"/>
        <v>0</v>
      </c>
      <c r="AU1522" s="16">
        <f t="shared" si="453"/>
        <v>0</v>
      </c>
      <c r="AV1522" s="16">
        <f t="shared" si="453"/>
        <v>0</v>
      </c>
      <c r="AW1522" s="16">
        <f t="shared" si="453"/>
        <v>0</v>
      </c>
      <c r="AX1522" s="16">
        <f t="shared" si="453"/>
        <v>0</v>
      </c>
      <c r="AY1522" s="16">
        <f t="shared" si="453"/>
        <v>0</v>
      </c>
      <c r="AZ1522" s="16">
        <f t="shared" si="453"/>
        <v>0</v>
      </c>
      <c r="BA1522" s="16">
        <f t="shared" si="453"/>
        <v>0</v>
      </c>
      <c r="BB1522" s="16">
        <f t="shared" si="453"/>
        <v>0</v>
      </c>
      <c r="BC1522" s="16">
        <f t="shared" si="453"/>
        <v>0</v>
      </c>
      <c r="BD1522" s="16">
        <f t="shared" si="453"/>
        <v>0</v>
      </c>
      <c r="BE1522" s="16">
        <f t="shared" si="453"/>
        <v>0</v>
      </c>
      <c r="BF1522" s="16">
        <f t="shared" si="453"/>
        <v>0</v>
      </c>
    </row>
    <row r="1523" spans="4:36">
      <c r="D1523" s="16" t="s">
        <v>860</v>
      </c>
      <c r="E1523" s="16">
        <v>4.5948</v>
      </c>
      <c r="F1523" s="16">
        <v>4.5948</v>
      </c>
      <c r="G1523" s="16">
        <v>4.5948</v>
      </c>
      <c r="H1523" s="16">
        <v>0</v>
      </c>
      <c r="I1523" s="16">
        <v>0</v>
      </c>
      <c r="J1523" s="16">
        <v>0</v>
      </c>
      <c r="K1523" s="16">
        <v>0</v>
      </c>
      <c r="L1523" s="16">
        <v>0</v>
      </c>
      <c r="M1523" s="16">
        <v>0</v>
      </c>
      <c r="N1523" s="16">
        <v>0</v>
      </c>
      <c r="O1523" s="16">
        <v>0</v>
      </c>
      <c r="P1523" s="16">
        <v>0</v>
      </c>
      <c r="Q1523" s="16">
        <v>0</v>
      </c>
      <c r="R1523" s="16">
        <v>0</v>
      </c>
      <c r="S1523" s="16">
        <v>0</v>
      </c>
      <c r="T1523" s="16">
        <v>0</v>
      </c>
      <c r="U1523" s="16">
        <v>0</v>
      </c>
      <c r="V1523" s="16">
        <v>0</v>
      </c>
      <c r="W1523" s="16">
        <v>0</v>
      </c>
      <c r="X1523" s="16">
        <v>0</v>
      </c>
      <c r="Y1523" s="16">
        <v>0</v>
      </c>
      <c r="Z1523" s="16">
        <v>0</v>
      </c>
      <c r="AE1523" s="103">
        <f t="shared" si="447"/>
        <v>0</v>
      </c>
      <c r="AF1523" s="103">
        <f t="shared" si="448"/>
        <v>0</v>
      </c>
      <c r="AG1523" s="103">
        <f t="shared" si="449"/>
        <v>0</v>
      </c>
      <c r="AH1523" s="103">
        <f t="shared" si="450"/>
        <v>0</v>
      </c>
      <c r="AI1523" s="103">
        <f t="shared" si="451"/>
        <v>0</v>
      </c>
      <c r="AJ1523" s="103">
        <f t="shared" si="452"/>
        <v>0</v>
      </c>
    </row>
    <row r="1524" spans="4:36">
      <c r="D1524" s="16" t="s">
        <v>861</v>
      </c>
      <c r="E1524" s="16">
        <v>0</v>
      </c>
      <c r="F1524" s="16">
        <v>0</v>
      </c>
      <c r="G1524" s="16">
        <v>0</v>
      </c>
      <c r="H1524" s="16">
        <v>0</v>
      </c>
      <c r="I1524" s="16">
        <v>0</v>
      </c>
      <c r="J1524" s="16">
        <v>0</v>
      </c>
      <c r="K1524" s="16">
        <v>0</v>
      </c>
      <c r="L1524" s="16">
        <v>0</v>
      </c>
      <c r="M1524" s="16">
        <v>0</v>
      </c>
      <c r="N1524" s="16">
        <v>0</v>
      </c>
      <c r="O1524" s="16">
        <v>0</v>
      </c>
      <c r="P1524" s="16">
        <v>0</v>
      </c>
      <c r="Q1524" s="16">
        <v>0</v>
      </c>
      <c r="R1524" s="16">
        <v>0</v>
      </c>
      <c r="S1524" s="16">
        <v>0</v>
      </c>
      <c r="T1524" s="16">
        <v>0</v>
      </c>
      <c r="U1524" s="16">
        <v>0</v>
      </c>
      <c r="V1524" s="16">
        <v>0</v>
      </c>
      <c r="W1524" s="16">
        <v>0</v>
      </c>
      <c r="X1524" s="16">
        <v>0</v>
      </c>
      <c r="Y1524" s="16">
        <v>0</v>
      </c>
      <c r="Z1524" s="16">
        <v>0</v>
      </c>
      <c r="AE1524" s="103">
        <f t="shared" si="447"/>
        <v>0</v>
      </c>
      <c r="AF1524" s="103">
        <f t="shared" si="448"/>
        <v>0</v>
      </c>
      <c r="AG1524" s="103">
        <f t="shared" si="449"/>
        <v>0</v>
      </c>
      <c r="AH1524" s="103">
        <f t="shared" si="450"/>
        <v>0</v>
      </c>
      <c r="AI1524" s="103">
        <f t="shared" si="451"/>
        <v>0</v>
      </c>
      <c r="AJ1524" s="103">
        <f t="shared" si="452"/>
        <v>0</v>
      </c>
    </row>
    <row r="1525" spans="4:36">
      <c r="D1525" s="16" t="s">
        <v>862</v>
      </c>
      <c r="E1525" s="16">
        <v>0</v>
      </c>
      <c r="F1525" s="16">
        <v>0</v>
      </c>
      <c r="G1525" s="16">
        <v>0</v>
      </c>
      <c r="H1525" s="16">
        <v>0</v>
      </c>
      <c r="I1525" s="16">
        <v>0</v>
      </c>
      <c r="J1525" s="16">
        <v>0</v>
      </c>
      <c r="K1525" s="16">
        <v>0</v>
      </c>
      <c r="L1525" s="16">
        <v>0</v>
      </c>
      <c r="M1525" s="16">
        <v>0</v>
      </c>
      <c r="N1525" s="16">
        <v>0</v>
      </c>
      <c r="O1525" s="16">
        <v>0</v>
      </c>
      <c r="P1525" s="16">
        <v>0</v>
      </c>
      <c r="Q1525" s="16">
        <v>0</v>
      </c>
      <c r="R1525" s="16">
        <v>0</v>
      </c>
      <c r="S1525" s="16">
        <v>0</v>
      </c>
      <c r="T1525" s="16">
        <v>0</v>
      </c>
      <c r="U1525" s="16">
        <v>0</v>
      </c>
      <c r="V1525" s="16">
        <v>0</v>
      </c>
      <c r="W1525" s="16">
        <v>0</v>
      </c>
      <c r="X1525" s="16">
        <v>0</v>
      </c>
      <c r="Y1525" s="16">
        <v>0</v>
      </c>
      <c r="Z1525" s="16">
        <v>0</v>
      </c>
      <c r="AE1525" s="103">
        <f t="shared" si="447"/>
        <v>0</v>
      </c>
      <c r="AF1525" s="103">
        <f t="shared" si="448"/>
        <v>0</v>
      </c>
      <c r="AG1525" s="103">
        <f t="shared" si="449"/>
        <v>0</v>
      </c>
      <c r="AH1525" s="103">
        <f t="shared" si="450"/>
        <v>0</v>
      </c>
      <c r="AI1525" s="103">
        <f t="shared" si="451"/>
        <v>0</v>
      </c>
      <c r="AJ1525" s="103">
        <f t="shared" si="452"/>
        <v>0</v>
      </c>
    </row>
    <row r="1526" spans="4:36">
      <c r="D1526" s="16" t="s">
        <v>863</v>
      </c>
      <c r="E1526" s="16">
        <v>0</v>
      </c>
      <c r="F1526" s="16">
        <v>0</v>
      </c>
      <c r="G1526" s="16">
        <v>0</v>
      </c>
      <c r="H1526" s="16">
        <v>0</v>
      </c>
      <c r="I1526" s="16">
        <v>0</v>
      </c>
      <c r="J1526" s="16">
        <v>0</v>
      </c>
      <c r="K1526" s="16">
        <v>0</v>
      </c>
      <c r="L1526" s="16">
        <v>0</v>
      </c>
      <c r="M1526" s="16">
        <v>0</v>
      </c>
      <c r="N1526" s="16">
        <v>0</v>
      </c>
      <c r="O1526" s="16">
        <v>0</v>
      </c>
      <c r="P1526" s="16">
        <v>0</v>
      </c>
      <c r="Q1526" s="16">
        <v>0</v>
      </c>
      <c r="R1526" s="16">
        <v>0</v>
      </c>
      <c r="S1526" s="16">
        <v>0</v>
      </c>
      <c r="T1526" s="16">
        <v>0</v>
      </c>
      <c r="U1526" s="16">
        <v>0</v>
      </c>
      <c r="V1526" s="16">
        <v>0</v>
      </c>
      <c r="W1526" s="16">
        <v>0</v>
      </c>
      <c r="X1526" s="16">
        <v>0</v>
      </c>
      <c r="Y1526" s="16">
        <v>0</v>
      </c>
      <c r="Z1526" s="16">
        <v>0</v>
      </c>
      <c r="AE1526" s="103">
        <f t="shared" si="447"/>
        <v>0</v>
      </c>
      <c r="AF1526" s="103">
        <f t="shared" si="448"/>
        <v>0</v>
      </c>
      <c r="AG1526" s="103">
        <f t="shared" si="449"/>
        <v>0</v>
      </c>
      <c r="AH1526" s="103">
        <f t="shared" si="450"/>
        <v>0</v>
      </c>
      <c r="AI1526" s="103">
        <f t="shared" si="451"/>
        <v>0</v>
      </c>
      <c r="AJ1526" s="103">
        <f t="shared" si="452"/>
        <v>0</v>
      </c>
    </row>
    <row r="1527" spans="4:36">
      <c r="D1527" s="16" t="s">
        <v>864</v>
      </c>
      <c r="E1527" s="16">
        <v>0.088</v>
      </c>
      <c r="F1527" s="16">
        <v>0.088</v>
      </c>
      <c r="G1527" s="16">
        <v>0.088</v>
      </c>
      <c r="H1527" s="16">
        <v>0</v>
      </c>
      <c r="I1527" s="16">
        <v>0</v>
      </c>
      <c r="J1527" s="16">
        <v>0</v>
      </c>
      <c r="K1527" s="16">
        <v>0</v>
      </c>
      <c r="L1527" s="16">
        <v>0</v>
      </c>
      <c r="M1527" s="16">
        <v>0</v>
      </c>
      <c r="N1527" s="16">
        <v>0</v>
      </c>
      <c r="O1527" s="16">
        <v>0</v>
      </c>
      <c r="P1527" s="16">
        <v>0</v>
      </c>
      <c r="Q1527" s="16">
        <v>0</v>
      </c>
      <c r="R1527" s="16">
        <v>0</v>
      </c>
      <c r="S1527" s="16">
        <v>0</v>
      </c>
      <c r="T1527" s="16">
        <v>0</v>
      </c>
      <c r="U1527" s="16">
        <v>0</v>
      </c>
      <c r="V1527" s="16">
        <v>0</v>
      </c>
      <c r="W1527" s="16">
        <v>0</v>
      </c>
      <c r="X1527" s="16">
        <v>0</v>
      </c>
      <c r="Y1527" s="16">
        <v>0</v>
      </c>
      <c r="Z1527" s="16">
        <v>0</v>
      </c>
      <c r="AE1527" s="103">
        <f t="shared" si="447"/>
        <v>0</v>
      </c>
      <c r="AF1527" s="103">
        <f t="shared" si="448"/>
        <v>0</v>
      </c>
      <c r="AG1527" s="103">
        <f t="shared" si="449"/>
        <v>0</v>
      </c>
      <c r="AH1527" s="103">
        <f t="shared" si="450"/>
        <v>0</v>
      </c>
      <c r="AI1527" s="103">
        <f t="shared" si="451"/>
        <v>0</v>
      </c>
      <c r="AJ1527" s="103">
        <f t="shared" si="452"/>
        <v>0</v>
      </c>
    </row>
    <row r="1528" spans="3:58">
      <c r="C1528" s="16" t="s">
        <v>867</v>
      </c>
      <c r="D1528" s="16" t="s">
        <v>88</v>
      </c>
      <c r="E1528" s="16">
        <v>8244.4292</v>
      </c>
      <c r="F1528" s="16">
        <v>7319.3749</v>
      </c>
      <c r="G1528" s="16">
        <v>7103.0843</v>
      </c>
      <c r="H1528" s="16">
        <v>216.2906</v>
      </c>
      <c r="I1528" s="16">
        <v>8.4971</v>
      </c>
      <c r="J1528" s="16">
        <v>457.1941</v>
      </c>
      <c r="K1528" s="16">
        <v>150.1279</v>
      </c>
      <c r="L1528" s="16">
        <v>12.3194</v>
      </c>
      <c r="M1528" s="16">
        <v>294.7468</v>
      </c>
      <c r="N1528" s="16">
        <v>229.7061</v>
      </c>
      <c r="O1528" s="16">
        <v>229.7061</v>
      </c>
      <c r="P1528" s="16">
        <v>0</v>
      </c>
      <c r="Q1528" s="16">
        <v>2.7481</v>
      </c>
      <c r="R1528" s="16">
        <v>141.7773</v>
      </c>
      <c r="S1528" s="16">
        <v>100.8843</v>
      </c>
      <c r="T1528" s="16">
        <v>0</v>
      </c>
      <c r="U1528" s="16">
        <v>40.893</v>
      </c>
      <c r="V1528" s="16">
        <v>85.1316</v>
      </c>
      <c r="W1528" s="16">
        <v>82.9647</v>
      </c>
      <c r="X1528" s="16">
        <v>0</v>
      </c>
      <c r="Y1528" s="16">
        <v>2.1669</v>
      </c>
      <c r="Z1528" s="16">
        <v>0</v>
      </c>
      <c r="AE1528" s="103">
        <f t="shared" si="447"/>
        <v>6.61692922676593e-13</v>
      </c>
      <c r="AF1528" s="103">
        <f t="shared" si="448"/>
        <v>-6.53699316899292e-13</v>
      </c>
      <c r="AG1528" s="103">
        <f t="shared" si="449"/>
        <v>0</v>
      </c>
      <c r="AH1528" s="103">
        <f t="shared" si="450"/>
        <v>0</v>
      </c>
      <c r="AI1528" s="103">
        <f t="shared" si="451"/>
        <v>0</v>
      </c>
      <c r="AJ1528" s="103">
        <f t="shared" si="452"/>
        <v>1.24344978758018e-14</v>
      </c>
      <c r="AK1528" s="16">
        <f t="shared" ref="AK1528:BF1528" si="454">E1528-SUM(E1529:E1533)</f>
        <v>0</v>
      </c>
      <c r="AL1528" s="16">
        <f t="shared" si="454"/>
        <v>0</v>
      </c>
      <c r="AM1528" s="16">
        <f t="shared" si="454"/>
        <v>0</v>
      </c>
      <c r="AN1528" s="16">
        <f t="shared" si="454"/>
        <v>0</v>
      </c>
      <c r="AO1528" s="16">
        <f t="shared" si="454"/>
        <v>0</v>
      </c>
      <c r="AP1528" s="16">
        <f t="shared" si="454"/>
        <v>0</v>
      </c>
      <c r="AQ1528" s="16">
        <f t="shared" si="454"/>
        <v>0</v>
      </c>
      <c r="AR1528" s="16">
        <f t="shared" si="454"/>
        <v>0</v>
      </c>
      <c r="AS1528" s="16">
        <f t="shared" si="454"/>
        <v>0</v>
      </c>
      <c r="AT1528" s="16">
        <f t="shared" si="454"/>
        <v>0</v>
      </c>
      <c r="AU1528" s="16">
        <f t="shared" si="454"/>
        <v>0</v>
      </c>
      <c r="AV1528" s="16">
        <f t="shared" si="454"/>
        <v>0</v>
      </c>
      <c r="AW1528" s="16">
        <f t="shared" si="454"/>
        <v>0</v>
      </c>
      <c r="AX1528" s="16">
        <f t="shared" si="454"/>
        <v>0</v>
      </c>
      <c r="AY1528" s="16">
        <f t="shared" si="454"/>
        <v>0</v>
      </c>
      <c r="AZ1528" s="16">
        <f t="shared" si="454"/>
        <v>0</v>
      </c>
      <c r="BA1528" s="16">
        <f t="shared" si="454"/>
        <v>0</v>
      </c>
      <c r="BB1528" s="16">
        <f t="shared" si="454"/>
        <v>0</v>
      </c>
      <c r="BC1528" s="16">
        <f t="shared" si="454"/>
        <v>0</v>
      </c>
      <c r="BD1528" s="16">
        <f t="shared" si="454"/>
        <v>0</v>
      </c>
      <c r="BE1528" s="16">
        <f t="shared" si="454"/>
        <v>0</v>
      </c>
      <c r="BF1528" s="16">
        <f t="shared" si="454"/>
        <v>0</v>
      </c>
    </row>
    <row r="1529" spans="4:36">
      <c r="D1529" s="16" t="s">
        <v>860</v>
      </c>
      <c r="E1529" s="16">
        <v>2127.1598</v>
      </c>
      <c r="F1529" s="16">
        <v>2055.9605</v>
      </c>
      <c r="G1529" s="16">
        <v>2031.5449</v>
      </c>
      <c r="H1529" s="16">
        <v>24.4156</v>
      </c>
      <c r="I1529" s="16">
        <v>1.2674</v>
      </c>
      <c r="J1529" s="16">
        <v>65.5096</v>
      </c>
      <c r="K1529" s="16">
        <v>0</v>
      </c>
      <c r="L1529" s="16">
        <v>5.0242</v>
      </c>
      <c r="M1529" s="16">
        <v>60.4854</v>
      </c>
      <c r="N1529" s="16">
        <v>0.4242</v>
      </c>
      <c r="O1529" s="16">
        <v>0.4242</v>
      </c>
      <c r="P1529" s="16">
        <v>0</v>
      </c>
      <c r="Q1529" s="16">
        <v>0.7388</v>
      </c>
      <c r="R1529" s="16">
        <v>1.2554</v>
      </c>
      <c r="S1529" s="16">
        <v>0.8428</v>
      </c>
      <c r="T1529" s="16">
        <v>0</v>
      </c>
      <c r="U1529" s="16">
        <v>0.4126</v>
      </c>
      <c r="V1529" s="16">
        <v>2.0039</v>
      </c>
      <c r="W1529" s="16">
        <v>0</v>
      </c>
      <c r="X1529" s="16">
        <v>0</v>
      </c>
      <c r="Y1529" s="16">
        <v>2.0039</v>
      </c>
      <c r="Z1529" s="16">
        <v>0</v>
      </c>
      <c r="AE1529" s="103">
        <f t="shared" si="447"/>
        <v>-2.34146035893446e-13</v>
      </c>
      <c r="AF1529" s="103">
        <f t="shared" si="448"/>
        <v>3.90798504668055e-14</v>
      </c>
      <c r="AG1529" s="103">
        <f t="shared" si="449"/>
        <v>0</v>
      </c>
      <c r="AH1529" s="103">
        <f t="shared" si="450"/>
        <v>0</v>
      </c>
      <c r="AI1529" s="103">
        <f t="shared" si="451"/>
        <v>0</v>
      </c>
      <c r="AJ1529" s="103">
        <f t="shared" si="452"/>
        <v>0</v>
      </c>
    </row>
    <row r="1530" spans="4:36">
      <c r="D1530" s="16" t="s">
        <v>861</v>
      </c>
      <c r="E1530" s="16">
        <v>0</v>
      </c>
      <c r="F1530" s="16">
        <v>0</v>
      </c>
      <c r="G1530" s="16">
        <v>0</v>
      </c>
      <c r="H1530" s="16">
        <v>0</v>
      </c>
      <c r="I1530" s="16">
        <v>0</v>
      </c>
      <c r="J1530" s="16">
        <v>0</v>
      </c>
      <c r="K1530" s="16">
        <v>0</v>
      </c>
      <c r="L1530" s="16">
        <v>0</v>
      </c>
      <c r="M1530" s="16">
        <v>0</v>
      </c>
      <c r="N1530" s="16">
        <v>0</v>
      </c>
      <c r="O1530" s="16">
        <v>0</v>
      </c>
      <c r="P1530" s="16">
        <v>0</v>
      </c>
      <c r="Q1530" s="16">
        <v>0</v>
      </c>
      <c r="R1530" s="16">
        <v>0</v>
      </c>
      <c r="S1530" s="16">
        <v>0</v>
      </c>
      <c r="T1530" s="16">
        <v>0</v>
      </c>
      <c r="U1530" s="16">
        <v>0</v>
      </c>
      <c r="V1530" s="16">
        <v>0</v>
      </c>
      <c r="W1530" s="16">
        <v>0</v>
      </c>
      <c r="X1530" s="16">
        <v>0</v>
      </c>
      <c r="Y1530" s="16">
        <v>0</v>
      </c>
      <c r="Z1530" s="16">
        <v>0</v>
      </c>
      <c r="AE1530" s="103">
        <f t="shared" si="447"/>
        <v>0</v>
      </c>
      <c r="AF1530" s="103">
        <f t="shared" si="448"/>
        <v>0</v>
      </c>
      <c r="AG1530" s="103">
        <f t="shared" si="449"/>
        <v>0</v>
      </c>
      <c r="AH1530" s="103">
        <f t="shared" si="450"/>
        <v>0</v>
      </c>
      <c r="AI1530" s="103">
        <f t="shared" si="451"/>
        <v>0</v>
      </c>
      <c r="AJ1530" s="103">
        <f t="shared" si="452"/>
        <v>0</v>
      </c>
    </row>
    <row r="1531" spans="4:36">
      <c r="D1531" s="16" t="s">
        <v>862</v>
      </c>
      <c r="E1531" s="16">
        <v>759.8588</v>
      </c>
      <c r="F1531" s="16">
        <v>735.5015</v>
      </c>
      <c r="G1531" s="16">
        <v>723.8281</v>
      </c>
      <c r="H1531" s="16">
        <v>11.6734</v>
      </c>
      <c r="I1531" s="16">
        <v>0</v>
      </c>
      <c r="J1531" s="16">
        <v>22.7742</v>
      </c>
      <c r="K1531" s="16">
        <v>0</v>
      </c>
      <c r="L1531" s="16">
        <v>0</v>
      </c>
      <c r="M1531" s="16">
        <v>22.7742</v>
      </c>
      <c r="N1531" s="16">
        <v>1.5831</v>
      </c>
      <c r="O1531" s="16">
        <v>1.5831</v>
      </c>
      <c r="P1531" s="16">
        <v>0</v>
      </c>
      <c r="Q1531" s="16">
        <v>0</v>
      </c>
      <c r="R1531" s="16">
        <v>0</v>
      </c>
      <c r="S1531" s="16">
        <v>0</v>
      </c>
      <c r="T1531" s="16">
        <v>0</v>
      </c>
      <c r="U1531" s="16">
        <v>0</v>
      </c>
      <c r="V1531" s="16">
        <v>0</v>
      </c>
      <c r="W1531" s="16">
        <v>0</v>
      </c>
      <c r="X1531" s="16">
        <v>0</v>
      </c>
      <c r="Y1531" s="16">
        <v>0</v>
      </c>
      <c r="Z1531" s="16">
        <v>0</v>
      </c>
      <c r="AE1531" s="103">
        <f t="shared" si="447"/>
        <v>8.88178419700125e-15</v>
      </c>
      <c r="AF1531" s="103">
        <f t="shared" si="448"/>
        <v>1.4210854715202e-14</v>
      </c>
      <c r="AG1531" s="103">
        <f t="shared" si="449"/>
        <v>0</v>
      </c>
      <c r="AH1531" s="103">
        <f t="shared" si="450"/>
        <v>0</v>
      </c>
      <c r="AI1531" s="103">
        <f t="shared" si="451"/>
        <v>0</v>
      </c>
      <c r="AJ1531" s="103">
        <f t="shared" si="452"/>
        <v>0</v>
      </c>
    </row>
    <row r="1532" spans="4:36">
      <c r="D1532" s="16" t="s">
        <v>863</v>
      </c>
      <c r="E1532" s="16">
        <v>0</v>
      </c>
      <c r="F1532" s="16">
        <v>0</v>
      </c>
      <c r="G1532" s="16">
        <v>0</v>
      </c>
      <c r="H1532" s="16">
        <v>0</v>
      </c>
      <c r="I1532" s="16">
        <v>0</v>
      </c>
      <c r="J1532" s="16">
        <v>0</v>
      </c>
      <c r="K1532" s="16">
        <v>0</v>
      </c>
      <c r="L1532" s="16">
        <v>0</v>
      </c>
      <c r="M1532" s="16">
        <v>0</v>
      </c>
      <c r="N1532" s="16">
        <v>0</v>
      </c>
      <c r="O1532" s="16">
        <v>0</v>
      </c>
      <c r="P1532" s="16">
        <v>0</v>
      </c>
      <c r="Q1532" s="16">
        <v>0</v>
      </c>
      <c r="R1532" s="16">
        <v>0</v>
      </c>
      <c r="S1532" s="16">
        <v>0</v>
      </c>
      <c r="T1532" s="16">
        <v>0</v>
      </c>
      <c r="U1532" s="16">
        <v>0</v>
      </c>
      <c r="V1532" s="16">
        <v>0</v>
      </c>
      <c r="W1532" s="16">
        <v>0</v>
      </c>
      <c r="X1532" s="16">
        <v>0</v>
      </c>
      <c r="Y1532" s="16">
        <v>0</v>
      </c>
      <c r="Z1532" s="16">
        <v>0</v>
      </c>
      <c r="AE1532" s="103">
        <f t="shared" si="447"/>
        <v>0</v>
      </c>
      <c r="AF1532" s="103">
        <f t="shared" si="448"/>
        <v>0</v>
      </c>
      <c r="AG1532" s="103">
        <f t="shared" si="449"/>
        <v>0</v>
      </c>
      <c r="AH1532" s="103">
        <f t="shared" si="450"/>
        <v>0</v>
      </c>
      <c r="AI1532" s="103">
        <f t="shared" si="451"/>
        <v>0</v>
      </c>
      <c r="AJ1532" s="103">
        <f t="shared" si="452"/>
        <v>0</v>
      </c>
    </row>
    <row r="1533" spans="4:36">
      <c r="D1533" s="16" t="s">
        <v>864</v>
      </c>
      <c r="E1533" s="16">
        <v>5357.4106</v>
      </c>
      <c r="F1533" s="16">
        <v>4527.9129</v>
      </c>
      <c r="G1533" s="16">
        <v>4347.7113</v>
      </c>
      <c r="H1533" s="16">
        <v>180.2016</v>
      </c>
      <c r="I1533" s="16">
        <v>7.2297</v>
      </c>
      <c r="J1533" s="16">
        <v>368.9103</v>
      </c>
      <c r="K1533" s="16">
        <v>150.1279</v>
      </c>
      <c r="L1533" s="16">
        <v>7.29519999999999</v>
      </c>
      <c r="M1533" s="16">
        <v>211.4872</v>
      </c>
      <c r="N1533" s="16">
        <v>227.6988</v>
      </c>
      <c r="O1533" s="16">
        <v>227.6988</v>
      </c>
      <c r="P1533" s="16">
        <v>0</v>
      </c>
      <c r="Q1533" s="16">
        <v>2.0093</v>
      </c>
      <c r="R1533" s="16">
        <v>140.5219</v>
      </c>
      <c r="S1533" s="16">
        <v>100.0415</v>
      </c>
      <c r="T1533" s="16">
        <v>0</v>
      </c>
      <c r="U1533" s="16">
        <v>40.4804</v>
      </c>
      <c r="V1533" s="16">
        <v>83.1277</v>
      </c>
      <c r="W1533" s="16">
        <v>82.9647</v>
      </c>
      <c r="X1533" s="16">
        <v>0</v>
      </c>
      <c r="Y1533" s="16">
        <v>0.163</v>
      </c>
      <c r="Z1533" s="16">
        <v>0</v>
      </c>
      <c r="AE1533" s="103">
        <f t="shared" si="447"/>
        <v>-8.92619311798626e-14</v>
      </c>
      <c r="AF1533" s="103">
        <f t="shared" si="448"/>
        <v>3.12638803734444e-13</v>
      </c>
      <c r="AG1533" s="103">
        <f t="shared" si="449"/>
        <v>0</v>
      </c>
      <c r="AH1533" s="103">
        <f t="shared" si="450"/>
        <v>0</v>
      </c>
      <c r="AI1533" s="103">
        <f t="shared" si="451"/>
        <v>0</v>
      </c>
      <c r="AJ1533" s="103">
        <f t="shared" si="452"/>
        <v>1.09079412169422e-14</v>
      </c>
    </row>
    <row r="1534" spans="3:58">
      <c r="C1534" s="16" t="s">
        <v>368</v>
      </c>
      <c r="D1534" s="16" t="s">
        <v>88</v>
      </c>
      <c r="E1534" s="16">
        <v>0</v>
      </c>
      <c r="F1534" s="16">
        <v>0</v>
      </c>
      <c r="G1534" s="16">
        <v>0</v>
      </c>
      <c r="H1534" s="16">
        <v>0</v>
      </c>
      <c r="I1534" s="16">
        <v>0</v>
      </c>
      <c r="J1534" s="16">
        <v>0</v>
      </c>
      <c r="K1534" s="16">
        <v>0</v>
      </c>
      <c r="L1534" s="16">
        <v>0</v>
      </c>
      <c r="M1534" s="16">
        <v>0</v>
      </c>
      <c r="N1534" s="16">
        <v>0</v>
      </c>
      <c r="O1534" s="16">
        <v>0</v>
      </c>
      <c r="P1534" s="16">
        <v>0</v>
      </c>
      <c r="Q1534" s="16">
        <v>0</v>
      </c>
      <c r="R1534" s="16">
        <v>0</v>
      </c>
      <c r="S1534" s="16">
        <v>0</v>
      </c>
      <c r="T1534" s="16">
        <v>0</v>
      </c>
      <c r="U1534" s="16">
        <v>0</v>
      </c>
      <c r="V1534" s="16">
        <v>0</v>
      </c>
      <c r="W1534" s="16">
        <v>0</v>
      </c>
      <c r="X1534" s="16">
        <v>0</v>
      </c>
      <c r="Y1534" s="16">
        <v>0</v>
      </c>
      <c r="Z1534" s="16">
        <v>0</v>
      </c>
      <c r="AE1534" s="103">
        <f t="shared" si="447"/>
        <v>0</v>
      </c>
      <c r="AF1534" s="103">
        <f t="shared" si="448"/>
        <v>0</v>
      </c>
      <c r="AG1534" s="103">
        <f t="shared" si="449"/>
        <v>0</v>
      </c>
      <c r="AH1534" s="103">
        <f t="shared" si="450"/>
        <v>0</v>
      </c>
      <c r="AI1534" s="103">
        <f t="shared" si="451"/>
        <v>0</v>
      </c>
      <c r="AJ1534" s="103">
        <f t="shared" si="452"/>
        <v>0</v>
      </c>
      <c r="AK1534" s="16">
        <f t="shared" ref="AK1534:BF1534" si="455">E1534-SUM(E1535:E1539)</f>
        <v>0</v>
      </c>
      <c r="AL1534" s="16">
        <f t="shared" si="455"/>
        <v>0</v>
      </c>
      <c r="AM1534" s="16">
        <f t="shared" si="455"/>
        <v>0</v>
      </c>
      <c r="AN1534" s="16">
        <f t="shared" si="455"/>
        <v>0</v>
      </c>
      <c r="AO1534" s="16">
        <f t="shared" si="455"/>
        <v>0</v>
      </c>
      <c r="AP1534" s="16">
        <f t="shared" si="455"/>
        <v>0</v>
      </c>
      <c r="AQ1534" s="16">
        <f t="shared" si="455"/>
        <v>0</v>
      </c>
      <c r="AR1534" s="16">
        <f t="shared" si="455"/>
        <v>0</v>
      </c>
      <c r="AS1534" s="16">
        <f t="shared" si="455"/>
        <v>0</v>
      </c>
      <c r="AT1534" s="16">
        <f t="shared" si="455"/>
        <v>0</v>
      </c>
      <c r="AU1534" s="16">
        <f t="shared" si="455"/>
        <v>0</v>
      </c>
      <c r="AV1534" s="16">
        <f t="shared" si="455"/>
        <v>0</v>
      </c>
      <c r="AW1534" s="16">
        <f t="shared" si="455"/>
        <v>0</v>
      </c>
      <c r="AX1534" s="16">
        <f t="shared" si="455"/>
        <v>0</v>
      </c>
      <c r="AY1534" s="16">
        <f t="shared" si="455"/>
        <v>0</v>
      </c>
      <c r="AZ1534" s="16">
        <f t="shared" si="455"/>
        <v>0</v>
      </c>
      <c r="BA1534" s="16">
        <f t="shared" si="455"/>
        <v>0</v>
      </c>
      <c r="BB1534" s="16">
        <f t="shared" si="455"/>
        <v>0</v>
      </c>
      <c r="BC1534" s="16">
        <f t="shared" si="455"/>
        <v>0</v>
      </c>
      <c r="BD1534" s="16">
        <f t="shared" si="455"/>
        <v>0</v>
      </c>
      <c r="BE1534" s="16">
        <f t="shared" si="455"/>
        <v>0</v>
      </c>
      <c r="BF1534" s="16">
        <f t="shared" si="455"/>
        <v>0</v>
      </c>
    </row>
    <row r="1535" spans="4:36">
      <c r="D1535" s="16" t="s">
        <v>860</v>
      </c>
      <c r="E1535" s="16">
        <v>0</v>
      </c>
      <c r="F1535" s="16">
        <v>0</v>
      </c>
      <c r="G1535" s="16">
        <v>0</v>
      </c>
      <c r="H1535" s="16">
        <v>0</v>
      </c>
      <c r="I1535" s="16">
        <v>0</v>
      </c>
      <c r="J1535" s="16">
        <v>0</v>
      </c>
      <c r="K1535" s="16">
        <v>0</v>
      </c>
      <c r="L1535" s="16">
        <v>0</v>
      </c>
      <c r="M1535" s="16">
        <v>0</v>
      </c>
      <c r="N1535" s="16">
        <v>0</v>
      </c>
      <c r="O1535" s="16">
        <v>0</v>
      </c>
      <c r="P1535" s="16">
        <v>0</v>
      </c>
      <c r="Q1535" s="16">
        <v>0</v>
      </c>
      <c r="R1535" s="16">
        <v>0</v>
      </c>
      <c r="S1535" s="16">
        <v>0</v>
      </c>
      <c r="T1535" s="16">
        <v>0</v>
      </c>
      <c r="U1535" s="16">
        <v>0</v>
      </c>
      <c r="V1535" s="16">
        <v>0</v>
      </c>
      <c r="W1535" s="16">
        <v>0</v>
      </c>
      <c r="X1535" s="16">
        <v>0</v>
      </c>
      <c r="Y1535" s="16">
        <v>0</v>
      </c>
      <c r="Z1535" s="16">
        <v>0</v>
      </c>
      <c r="AE1535" s="103">
        <f t="shared" si="447"/>
        <v>0</v>
      </c>
      <c r="AF1535" s="103">
        <f t="shared" si="448"/>
        <v>0</v>
      </c>
      <c r="AG1535" s="103">
        <f t="shared" si="449"/>
        <v>0</v>
      </c>
      <c r="AH1535" s="103">
        <f t="shared" si="450"/>
        <v>0</v>
      </c>
      <c r="AI1535" s="103">
        <f t="shared" si="451"/>
        <v>0</v>
      </c>
      <c r="AJ1535" s="103">
        <f t="shared" si="452"/>
        <v>0</v>
      </c>
    </row>
    <row r="1536" spans="4:36">
      <c r="D1536" s="16" t="s">
        <v>861</v>
      </c>
      <c r="E1536" s="16">
        <v>0</v>
      </c>
      <c r="F1536" s="16">
        <v>0</v>
      </c>
      <c r="G1536" s="16">
        <v>0</v>
      </c>
      <c r="H1536" s="16">
        <v>0</v>
      </c>
      <c r="I1536" s="16">
        <v>0</v>
      </c>
      <c r="J1536" s="16">
        <v>0</v>
      </c>
      <c r="K1536" s="16">
        <v>0</v>
      </c>
      <c r="L1536" s="16">
        <v>0</v>
      </c>
      <c r="M1536" s="16">
        <v>0</v>
      </c>
      <c r="N1536" s="16">
        <v>0</v>
      </c>
      <c r="O1536" s="16">
        <v>0</v>
      </c>
      <c r="P1536" s="16">
        <v>0</v>
      </c>
      <c r="Q1536" s="16">
        <v>0</v>
      </c>
      <c r="R1536" s="16">
        <v>0</v>
      </c>
      <c r="S1536" s="16">
        <v>0</v>
      </c>
      <c r="T1536" s="16">
        <v>0</v>
      </c>
      <c r="U1536" s="16">
        <v>0</v>
      </c>
      <c r="V1536" s="16">
        <v>0</v>
      </c>
      <c r="W1536" s="16">
        <v>0</v>
      </c>
      <c r="X1536" s="16">
        <v>0</v>
      </c>
      <c r="Y1536" s="16">
        <v>0</v>
      </c>
      <c r="Z1536" s="16">
        <v>0</v>
      </c>
      <c r="AE1536" s="103">
        <f t="shared" si="447"/>
        <v>0</v>
      </c>
      <c r="AF1536" s="103">
        <f t="shared" si="448"/>
        <v>0</v>
      </c>
      <c r="AG1536" s="103">
        <f t="shared" si="449"/>
        <v>0</v>
      </c>
      <c r="AH1536" s="103">
        <f t="shared" si="450"/>
        <v>0</v>
      </c>
      <c r="AI1536" s="103">
        <f t="shared" si="451"/>
        <v>0</v>
      </c>
      <c r="AJ1536" s="103">
        <f t="shared" si="452"/>
        <v>0</v>
      </c>
    </row>
    <row r="1537" spans="4:36">
      <c r="D1537" s="16" t="s">
        <v>862</v>
      </c>
      <c r="E1537" s="16">
        <v>0</v>
      </c>
      <c r="F1537" s="16">
        <v>0</v>
      </c>
      <c r="G1537" s="16">
        <v>0</v>
      </c>
      <c r="H1537" s="16">
        <v>0</v>
      </c>
      <c r="I1537" s="16">
        <v>0</v>
      </c>
      <c r="J1537" s="16">
        <v>0</v>
      </c>
      <c r="K1537" s="16">
        <v>0</v>
      </c>
      <c r="L1537" s="16">
        <v>0</v>
      </c>
      <c r="M1537" s="16">
        <v>0</v>
      </c>
      <c r="N1537" s="16">
        <v>0</v>
      </c>
      <c r="O1537" s="16">
        <v>0</v>
      </c>
      <c r="P1537" s="16">
        <v>0</v>
      </c>
      <c r="Q1537" s="16">
        <v>0</v>
      </c>
      <c r="R1537" s="16">
        <v>0</v>
      </c>
      <c r="S1537" s="16">
        <v>0</v>
      </c>
      <c r="T1537" s="16">
        <v>0</v>
      </c>
      <c r="U1537" s="16">
        <v>0</v>
      </c>
      <c r="V1537" s="16">
        <v>0</v>
      </c>
      <c r="W1537" s="16">
        <v>0</v>
      </c>
      <c r="X1537" s="16">
        <v>0</v>
      </c>
      <c r="Y1537" s="16">
        <v>0</v>
      </c>
      <c r="Z1537" s="16">
        <v>0</v>
      </c>
      <c r="AE1537" s="103">
        <f t="shared" si="447"/>
        <v>0</v>
      </c>
      <c r="AF1537" s="103">
        <f t="shared" si="448"/>
        <v>0</v>
      </c>
      <c r="AG1537" s="103">
        <f t="shared" si="449"/>
        <v>0</v>
      </c>
      <c r="AH1537" s="103">
        <f t="shared" si="450"/>
        <v>0</v>
      </c>
      <c r="AI1537" s="103">
        <f t="shared" si="451"/>
        <v>0</v>
      </c>
      <c r="AJ1537" s="103">
        <f t="shared" si="452"/>
        <v>0</v>
      </c>
    </row>
    <row r="1538" spans="4:36">
      <c r="D1538" s="16" t="s">
        <v>863</v>
      </c>
      <c r="E1538" s="16">
        <v>0</v>
      </c>
      <c r="F1538" s="16">
        <v>0</v>
      </c>
      <c r="G1538" s="16">
        <v>0</v>
      </c>
      <c r="H1538" s="16">
        <v>0</v>
      </c>
      <c r="I1538" s="16">
        <v>0</v>
      </c>
      <c r="J1538" s="16">
        <v>0</v>
      </c>
      <c r="K1538" s="16">
        <v>0</v>
      </c>
      <c r="L1538" s="16">
        <v>0</v>
      </c>
      <c r="M1538" s="16">
        <v>0</v>
      </c>
      <c r="N1538" s="16">
        <v>0</v>
      </c>
      <c r="O1538" s="16">
        <v>0</v>
      </c>
      <c r="P1538" s="16">
        <v>0</v>
      </c>
      <c r="Q1538" s="16">
        <v>0</v>
      </c>
      <c r="R1538" s="16">
        <v>0</v>
      </c>
      <c r="S1538" s="16">
        <v>0</v>
      </c>
      <c r="T1538" s="16">
        <v>0</v>
      </c>
      <c r="U1538" s="16">
        <v>0</v>
      </c>
      <c r="V1538" s="16">
        <v>0</v>
      </c>
      <c r="W1538" s="16">
        <v>0</v>
      </c>
      <c r="X1538" s="16">
        <v>0</v>
      </c>
      <c r="Y1538" s="16">
        <v>0</v>
      </c>
      <c r="Z1538" s="16">
        <v>0</v>
      </c>
      <c r="AE1538" s="103">
        <f t="shared" si="447"/>
        <v>0</v>
      </c>
      <c r="AF1538" s="103">
        <f t="shared" si="448"/>
        <v>0</v>
      </c>
      <c r="AG1538" s="103">
        <f t="shared" si="449"/>
        <v>0</v>
      </c>
      <c r="AH1538" s="103">
        <f t="shared" si="450"/>
        <v>0</v>
      </c>
      <c r="AI1538" s="103">
        <f t="shared" si="451"/>
        <v>0</v>
      </c>
      <c r="AJ1538" s="103">
        <f t="shared" si="452"/>
        <v>0</v>
      </c>
    </row>
    <row r="1539" spans="4:36">
      <c r="D1539" s="16" t="s">
        <v>864</v>
      </c>
      <c r="E1539" s="16">
        <v>0</v>
      </c>
      <c r="F1539" s="16">
        <v>0</v>
      </c>
      <c r="G1539" s="16">
        <v>0</v>
      </c>
      <c r="H1539" s="16">
        <v>0</v>
      </c>
      <c r="I1539" s="16">
        <v>0</v>
      </c>
      <c r="J1539" s="16">
        <v>0</v>
      </c>
      <c r="K1539" s="16">
        <v>0</v>
      </c>
      <c r="L1539" s="16">
        <v>0</v>
      </c>
      <c r="M1539" s="16">
        <v>0</v>
      </c>
      <c r="N1539" s="16">
        <v>0</v>
      </c>
      <c r="O1539" s="16">
        <v>0</v>
      </c>
      <c r="P1539" s="16">
        <v>0</v>
      </c>
      <c r="Q1539" s="16">
        <v>0</v>
      </c>
      <c r="R1539" s="16">
        <v>0</v>
      </c>
      <c r="S1539" s="16">
        <v>0</v>
      </c>
      <c r="T1539" s="16">
        <v>0</v>
      </c>
      <c r="U1539" s="16">
        <v>0</v>
      </c>
      <c r="V1539" s="16">
        <v>0</v>
      </c>
      <c r="W1539" s="16">
        <v>0</v>
      </c>
      <c r="X1539" s="16">
        <v>0</v>
      </c>
      <c r="Y1539" s="16">
        <v>0</v>
      </c>
      <c r="Z1539" s="16">
        <v>0</v>
      </c>
      <c r="AE1539" s="103">
        <f t="shared" si="447"/>
        <v>0</v>
      </c>
      <c r="AF1539" s="103">
        <f t="shared" si="448"/>
        <v>0</v>
      </c>
      <c r="AG1539" s="103">
        <f t="shared" si="449"/>
        <v>0</v>
      </c>
      <c r="AH1539" s="103">
        <f t="shared" si="450"/>
        <v>0</v>
      </c>
      <c r="AI1539" s="103">
        <f t="shared" si="451"/>
        <v>0</v>
      </c>
      <c r="AJ1539" s="103">
        <f t="shared" si="452"/>
        <v>0</v>
      </c>
    </row>
    <row r="1540" spans="1:80">
      <c r="A1540" s="16" t="s">
        <v>910</v>
      </c>
      <c r="B1540" s="16">
        <v>84721.6537999999</v>
      </c>
      <c r="C1540" s="16" t="s">
        <v>88</v>
      </c>
      <c r="D1540" s="16" t="s">
        <v>88</v>
      </c>
      <c r="E1540" s="16">
        <v>30671.3357</v>
      </c>
      <c r="F1540" s="16">
        <v>26163.7924</v>
      </c>
      <c r="G1540" s="16">
        <v>23491.4733</v>
      </c>
      <c r="H1540" s="16">
        <v>2672.3191</v>
      </c>
      <c r="I1540" s="16">
        <v>59.513</v>
      </c>
      <c r="J1540" s="16">
        <v>1631.6382</v>
      </c>
      <c r="K1540" s="16">
        <v>478.4699</v>
      </c>
      <c r="L1540" s="16">
        <v>80.7782</v>
      </c>
      <c r="M1540" s="16">
        <v>1072.3901</v>
      </c>
      <c r="N1540" s="16">
        <v>745.495</v>
      </c>
      <c r="O1540" s="16">
        <v>745.495</v>
      </c>
      <c r="P1540" s="16">
        <v>0</v>
      </c>
      <c r="Q1540" s="16">
        <v>43.9149</v>
      </c>
      <c r="R1540" s="16">
        <v>667.2436</v>
      </c>
      <c r="S1540" s="16">
        <v>436.5029</v>
      </c>
      <c r="T1540" s="16">
        <v>1.8542</v>
      </c>
      <c r="U1540" s="16">
        <v>228.8865</v>
      </c>
      <c r="V1540" s="16">
        <v>1353.795</v>
      </c>
      <c r="W1540" s="16">
        <v>1322.0717</v>
      </c>
      <c r="X1540" s="16">
        <v>0</v>
      </c>
      <c r="Y1540" s="16">
        <v>31.7233</v>
      </c>
      <c r="Z1540" s="16">
        <v>5.9436</v>
      </c>
      <c r="AB1540" s="101">
        <f>(F1540+K1540+L1540)/B1540</f>
        <v>0.315421610667379</v>
      </c>
      <c r="AE1540" s="103">
        <f t="shared" si="447"/>
        <v>9.52127265918534e-13</v>
      </c>
      <c r="AF1540" s="103">
        <f t="shared" si="448"/>
        <v>0</v>
      </c>
      <c r="AG1540" s="103">
        <f t="shared" si="449"/>
        <v>0</v>
      </c>
      <c r="AH1540" s="103">
        <f t="shared" si="450"/>
        <v>0</v>
      </c>
      <c r="AI1540" s="103">
        <f t="shared" si="451"/>
        <v>0</v>
      </c>
      <c r="AJ1540" s="103">
        <f t="shared" si="452"/>
        <v>1.10134124042816e-13</v>
      </c>
      <c r="AK1540" s="16">
        <f t="shared" ref="AK1540:BF1540" si="456">E1540-SUM(E1541:E1545)</f>
        <v>0</v>
      </c>
      <c r="AL1540" s="16">
        <f t="shared" si="456"/>
        <v>0</v>
      </c>
      <c r="AM1540" s="16">
        <f t="shared" si="456"/>
        <v>0</v>
      </c>
      <c r="AN1540" s="16">
        <f t="shared" si="456"/>
        <v>0</v>
      </c>
      <c r="AO1540" s="16">
        <f t="shared" si="456"/>
        <v>0</v>
      </c>
      <c r="AP1540" s="16">
        <f t="shared" si="456"/>
        <v>0</v>
      </c>
      <c r="AQ1540" s="16">
        <f t="shared" si="456"/>
        <v>0</v>
      </c>
      <c r="AR1540" s="16">
        <f t="shared" si="456"/>
        <v>0</v>
      </c>
      <c r="AS1540" s="16">
        <f t="shared" si="456"/>
        <v>0</v>
      </c>
      <c r="AT1540" s="16">
        <f t="shared" si="456"/>
        <v>0</v>
      </c>
      <c r="AU1540" s="16">
        <f t="shared" si="456"/>
        <v>0</v>
      </c>
      <c r="AV1540" s="16">
        <f t="shared" si="456"/>
        <v>0</v>
      </c>
      <c r="AW1540" s="16">
        <f t="shared" si="456"/>
        <v>0</v>
      </c>
      <c r="AX1540" s="16">
        <f t="shared" si="456"/>
        <v>0</v>
      </c>
      <c r="AY1540" s="16">
        <f t="shared" si="456"/>
        <v>0</v>
      </c>
      <c r="AZ1540" s="16">
        <f t="shared" si="456"/>
        <v>0</v>
      </c>
      <c r="BA1540" s="16">
        <f t="shared" si="456"/>
        <v>0</v>
      </c>
      <c r="BB1540" s="16">
        <f t="shared" si="456"/>
        <v>0</v>
      </c>
      <c r="BC1540" s="16">
        <f t="shared" si="456"/>
        <v>0</v>
      </c>
      <c r="BD1540" s="16">
        <f t="shared" si="456"/>
        <v>0</v>
      </c>
      <c r="BE1540" s="16">
        <f t="shared" si="456"/>
        <v>0</v>
      </c>
      <c r="BF1540" s="16">
        <f t="shared" si="456"/>
        <v>0</v>
      </c>
      <c r="BG1540" s="104">
        <f t="shared" ref="BG1540:CB1540" si="457">E1540-E1546-E1552-E1558-E1564</f>
        <v>0</v>
      </c>
      <c r="BH1540" s="104">
        <f t="shared" si="457"/>
        <v>0</v>
      </c>
      <c r="BI1540" s="104">
        <f t="shared" si="457"/>
        <v>0</v>
      </c>
      <c r="BJ1540" s="104">
        <f t="shared" si="457"/>
        <v>0</v>
      </c>
      <c r="BK1540" s="104">
        <f t="shared" si="457"/>
        <v>0</v>
      </c>
      <c r="BL1540" s="104">
        <f t="shared" si="457"/>
        <v>0</v>
      </c>
      <c r="BM1540" s="104">
        <f t="shared" si="457"/>
        <v>0</v>
      </c>
      <c r="BN1540" s="104">
        <f t="shared" si="457"/>
        <v>0</v>
      </c>
      <c r="BO1540" s="104">
        <f t="shared" si="457"/>
        <v>0</v>
      </c>
      <c r="BP1540" s="104">
        <f t="shared" si="457"/>
        <v>0</v>
      </c>
      <c r="BQ1540" s="104">
        <f t="shared" si="457"/>
        <v>0</v>
      </c>
      <c r="BR1540" s="104">
        <f t="shared" si="457"/>
        <v>0</v>
      </c>
      <c r="BS1540" s="104">
        <f t="shared" si="457"/>
        <v>0</v>
      </c>
      <c r="BT1540" s="104">
        <f t="shared" si="457"/>
        <v>0</v>
      </c>
      <c r="BU1540" s="104">
        <f t="shared" si="457"/>
        <v>0</v>
      </c>
      <c r="BV1540" s="104">
        <f t="shared" si="457"/>
        <v>0</v>
      </c>
      <c r="BW1540" s="104">
        <f t="shared" si="457"/>
        <v>0</v>
      </c>
      <c r="BX1540" s="104">
        <f t="shared" si="457"/>
        <v>0</v>
      </c>
      <c r="BY1540" s="104">
        <f t="shared" si="457"/>
        <v>0</v>
      </c>
      <c r="BZ1540" s="104">
        <f t="shared" si="457"/>
        <v>0</v>
      </c>
      <c r="CA1540" s="104">
        <f t="shared" si="457"/>
        <v>0</v>
      </c>
      <c r="CB1540" s="104">
        <f t="shared" si="457"/>
        <v>3.60822483003176e-16</v>
      </c>
    </row>
    <row r="1541" spans="4:36">
      <c r="D1541" s="16" t="s">
        <v>860</v>
      </c>
      <c r="E1541" s="16">
        <v>5157.8938</v>
      </c>
      <c r="F1541" s="16">
        <v>5053.1537</v>
      </c>
      <c r="G1541" s="16">
        <v>4080.4201</v>
      </c>
      <c r="H1541" s="16">
        <v>972.7336</v>
      </c>
      <c r="I1541" s="16">
        <v>1.3849</v>
      </c>
      <c r="J1541" s="16">
        <v>93.652</v>
      </c>
      <c r="K1541" s="16">
        <v>0</v>
      </c>
      <c r="L1541" s="16">
        <v>3.8869</v>
      </c>
      <c r="M1541" s="16">
        <v>89.7651</v>
      </c>
      <c r="N1541" s="16">
        <v>2.1148</v>
      </c>
      <c r="O1541" s="16">
        <v>2.1148</v>
      </c>
      <c r="P1541" s="16">
        <v>0</v>
      </c>
      <c r="Q1541" s="16">
        <v>0</v>
      </c>
      <c r="R1541" s="16">
        <v>7.5884</v>
      </c>
      <c r="S1541" s="16">
        <v>7.5884</v>
      </c>
      <c r="T1541" s="16">
        <v>0</v>
      </c>
      <c r="U1541" s="16">
        <v>0</v>
      </c>
      <c r="V1541" s="16">
        <v>0</v>
      </c>
      <c r="W1541" s="16">
        <v>0</v>
      </c>
      <c r="X1541" s="16">
        <v>0</v>
      </c>
      <c r="Y1541" s="16">
        <v>0</v>
      </c>
      <c r="Z1541" s="16">
        <v>0</v>
      </c>
      <c r="AE1541" s="103">
        <f t="shared" si="447"/>
        <v>-1.86517468137026e-14</v>
      </c>
      <c r="AF1541" s="103">
        <f t="shared" si="448"/>
        <v>0</v>
      </c>
      <c r="AG1541" s="103">
        <f t="shared" si="449"/>
        <v>0</v>
      </c>
      <c r="AH1541" s="103">
        <f t="shared" si="450"/>
        <v>0</v>
      </c>
      <c r="AI1541" s="103">
        <f t="shared" si="451"/>
        <v>0</v>
      </c>
      <c r="AJ1541" s="103">
        <f t="shared" si="452"/>
        <v>0</v>
      </c>
    </row>
    <row r="1542" spans="4:36">
      <c r="D1542" s="16" t="s">
        <v>861</v>
      </c>
      <c r="E1542" s="16">
        <v>4128.7938</v>
      </c>
      <c r="F1542" s="16">
        <v>3823.2736</v>
      </c>
      <c r="G1542" s="16">
        <v>3126.4352</v>
      </c>
      <c r="H1542" s="16">
        <v>696.8384</v>
      </c>
      <c r="I1542" s="16">
        <v>3.0176</v>
      </c>
      <c r="J1542" s="16">
        <v>277.4902</v>
      </c>
      <c r="K1542" s="16">
        <v>0</v>
      </c>
      <c r="L1542" s="16">
        <v>37.2336</v>
      </c>
      <c r="M1542" s="16">
        <v>240.2566</v>
      </c>
      <c r="N1542" s="16">
        <v>15.2772</v>
      </c>
      <c r="O1542" s="16">
        <v>15.2772</v>
      </c>
      <c r="P1542" s="16">
        <v>0</v>
      </c>
      <c r="Q1542" s="16">
        <v>0</v>
      </c>
      <c r="R1542" s="16">
        <v>9.7352</v>
      </c>
      <c r="S1542" s="16">
        <v>8.5921</v>
      </c>
      <c r="T1542" s="16">
        <v>0</v>
      </c>
      <c r="U1542" s="16">
        <v>1.1431</v>
      </c>
      <c r="V1542" s="16">
        <v>0</v>
      </c>
      <c r="W1542" s="16">
        <v>0</v>
      </c>
      <c r="X1542" s="16">
        <v>0</v>
      </c>
      <c r="Y1542" s="16">
        <v>0</v>
      </c>
      <c r="Z1542" s="16">
        <v>0</v>
      </c>
      <c r="AE1542" s="103">
        <f t="shared" si="447"/>
        <v>3.5349501104065e-13</v>
      </c>
      <c r="AF1542" s="103">
        <f t="shared" si="448"/>
        <v>0</v>
      </c>
      <c r="AG1542" s="103">
        <f t="shared" si="449"/>
        <v>0</v>
      </c>
      <c r="AH1542" s="103">
        <f t="shared" si="450"/>
        <v>0</v>
      </c>
      <c r="AI1542" s="103">
        <f t="shared" si="451"/>
        <v>0</v>
      </c>
      <c r="AJ1542" s="103">
        <f t="shared" si="452"/>
        <v>0</v>
      </c>
    </row>
    <row r="1543" spans="4:36">
      <c r="D1543" s="16" t="s">
        <v>862</v>
      </c>
      <c r="E1543" s="16">
        <v>1838.9851</v>
      </c>
      <c r="F1543" s="16">
        <v>1745.6553</v>
      </c>
      <c r="G1543" s="16">
        <v>1669.6895</v>
      </c>
      <c r="H1543" s="16">
        <v>75.9658</v>
      </c>
      <c r="I1543" s="16">
        <v>17.25</v>
      </c>
      <c r="J1543" s="16">
        <v>65.3871</v>
      </c>
      <c r="K1543" s="16">
        <v>0</v>
      </c>
      <c r="L1543" s="16">
        <v>2.3336</v>
      </c>
      <c r="M1543" s="16">
        <v>63.0535</v>
      </c>
      <c r="N1543" s="16">
        <v>0.2288</v>
      </c>
      <c r="O1543" s="16">
        <v>0.2288</v>
      </c>
      <c r="P1543" s="16">
        <v>0</v>
      </c>
      <c r="Q1543" s="16">
        <v>0</v>
      </c>
      <c r="R1543" s="16">
        <v>10.4639</v>
      </c>
      <c r="S1543" s="16">
        <v>10.4639</v>
      </c>
      <c r="T1543" s="16">
        <v>0</v>
      </c>
      <c r="U1543" s="16">
        <v>0</v>
      </c>
      <c r="V1543" s="16">
        <v>0</v>
      </c>
      <c r="W1543" s="16">
        <v>0</v>
      </c>
      <c r="X1543" s="16">
        <v>0</v>
      </c>
      <c r="Y1543" s="16">
        <v>0</v>
      </c>
      <c r="Z1543" s="16">
        <v>0</v>
      </c>
      <c r="AE1543" s="103">
        <f t="shared" si="447"/>
        <v>2.00728322852228e-13</v>
      </c>
      <c r="AF1543" s="103">
        <f t="shared" si="448"/>
        <v>0</v>
      </c>
      <c r="AG1543" s="103">
        <f t="shared" si="449"/>
        <v>0</v>
      </c>
      <c r="AH1543" s="103">
        <f t="shared" si="450"/>
        <v>0</v>
      </c>
      <c r="AI1543" s="103">
        <f t="shared" si="451"/>
        <v>0</v>
      </c>
      <c r="AJ1543" s="103">
        <f t="shared" si="452"/>
        <v>0</v>
      </c>
    </row>
    <row r="1544" spans="4:36">
      <c r="D1544" s="16" t="s">
        <v>863</v>
      </c>
      <c r="E1544" s="16">
        <v>0</v>
      </c>
      <c r="F1544" s="16">
        <v>0</v>
      </c>
      <c r="G1544" s="16">
        <v>0</v>
      </c>
      <c r="H1544" s="16">
        <v>0</v>
      </c>
      <c r="I1544" s="16">
        <v>0</v>
      </c>
      <c r="J1544" s="16">
        <v>0</v>
      </c>
      <c r="K1544" s="16">
        <v>0</v>
      </c>
      <c r="L1544" s="16">
        <v>0</v>
      </c>
      <c r="M1544" s="16">
        <v>0</v>
      </c>
      <c r="N1544" s="16">
        <v>0</v>
      </c>
      <c r="O1544" s="16">
        <v>0</v>
      </c>
      <c r="P1544" s="16">
        <v>0</v>
      </c>
      <c r="Q1544" s="16">
        <v>0</v>
      </c>
      <c r="R1544" s="16">
        <v>0</v>
      </c>
      <c r="S1544" s="16">
        <v>0</v>
      </c>
      <c r="T1544" s="16">
        <v>0</v>
      </c>
      <c r="U1544" s="16">
        <v>0</v>
      </c>
      <c r="V1544" s="16">
        <v>0</v>
      </c>
      <c r="W1544" s="16">
        <v>0</v>
      </c>
      <c r="X1544" s="16">
        <v>0</v>
      </c>
      <c r="Y1544" s="16">
        <v>0</v>
      </c>
      <c r="Z1544" s="16">
        <v>0</v>
      </c>
      <c r="AE1544" s="103">
        <f t="shared" si="447"/>
        <v>0</v>
      </c>
      <c r="AF1544" s="103">
        <f t="shared" si="448"/>
        <v>0</v>
      </c>
      <c r="AG1544" s="103">
        <f t="shared" si="449"/>
        <v>0</v>
      </c>
      <c r="AH1544" s="103">
        <f t="shared" si="450"/>
        <v>0</v>
      </c>
      <c r="AI1544" s="103">
        <f t="shared" si="451"/>
        <v>0</v>
      </c>
      <c r="AJ1544" s="103">
        <f t="shared" si="452"/>
        <v>0</v>
      </c>
    </row>
    <row r="1545" spans="4:36">
      <c r="D1545" s="16" t="s">
        <v>864</v>
      </c>
      <c r="E1545" s="16">
        <v>19545.663</v>
      </c>
      <c r="F1545" s="16">
        <v>15541.7098</v>
      </c>
      <c r="G1545" s="16">
        <v>14614.9285</v>
      </c>
      <c r="H1545" s="16">
        <v>926.7813</v>
      </c>
      <c r="I1545" s="16">
        <v>37.8605</v>
      </c>
      <c r="J1545" s="16">
        <v>1195.1089</v>
      </c>
      <c r="K1545" s="16">
        <v>478.4699</v>
      </c>
      <c r="L1545" s="16">
        <v>37.3240999999999</v>
      </c>
      <c r="M1545" s="16">
        <v>679.3149</v>
      </c>
      <c r="N1545" s="16">
        <v>727.8742</v>
      </c>
      <c r="O1545" s="16">
        <v>727.8742</v>
      </c>
      <c r="P1545" s="16">
        <v>0</v>
      </c>
      <c r="Q1545" s="16">
        <v>43.9149</v>
      </c>
      <c r="R1545" s="16">
        <v>639.4561</v>
      </c>
      <c r="S1545" s="16">
        <v>409.8585</v>
      </c>
      <c r="T1545" s="16">
        <v>1.8542</v>
      </c>
      <c r="U1545" s="16">
        <v>227.7434</v>
      </c>
      <c r="V1545" s="16">
        <v>1353.795</v>
      </c>
      <c r="W1545" s="16">
        <v>1322.0717</v>
      </c>
      <c r="X1545" s="16">
        <v>0</v>
      </c>
      <c r="Y1545" s="16">
        <v>31.7233</v>
      </c>
      <c r="Z1545" s="16">
        <v>5.9436</v>
      </c>
      <c r="AE1545" s="103">
        <f t="shared" si="447"/>
        <v>-1.84741111297626e-13</v>
      </c>
      <c r="AF1545" s="103">
        <f t="shared" si="448"/>
        <v>0</v>
      </c>
      <c r="AG1545" s="103">
        <f t="shared" si="449"/>
        <v>0</v>
      </c>
      <c r="AH1545" s="103">
        <f t="shared" si="450"/>
        <v>0</v>
      </c>
      <c r="AI1545" s="103">
        <f t="shared" si="451"/>
        <v>0</v>
      </c>
      <c r="AJ1545" s="103">
        <f t="shared" si="452"/>
        <v>1.10134124042816e-13</v>
      </c>
    </row>
    <row r="1546" spans="3:58">
      <c r="C1546" s="16" t="s">
        <v>865</v>
      </c>
      <c r="D1546" s="16" t="s">
        <v>88</v>
      </c>
      <c r="E1546" s="16">
        <v>678.4712</v>
      </c>
      <c r="F1546" s="16">
        <v>649.9594</v>
      </c>
      <c r="G1546" s="16">
        <v>472.678</v>
      </c>
      <c r="H1546" s="16">
        <v>177.2814</v>
      </c>
      <c r="I1546" s="16">
        <v>0</v>
      </c>
      <c r="J1546" s="16">
        <v>5.0514</v>
      </c>
      <c r="K1546" s="16">
        <v>0</v>
      </c>
      <c r="L1546" s="16">
        <v>0</v>
      </c>
      <c r="M1546" s="16">
        <v>5.0514</v>
      </c>
      <c r="N1546" s="16">
        <v>5.1003</v>
      </c>
      <c r="O1546" s="16">
        <v>5.1003</v>
      </c>
      <c r="P1546" s="16">
        <v>0</v>
      </c>
      <c r="Q1546" s="16">
        <v>0</v>
      </c>
      <c r="R1546" s="16">
        <v>7.3674</v>
      </c>
      <c r="S1546" s="16">
        <v>7.3674</v>
      </c>
      <c r="T1546" s="16">
        <v>0</v>
      </c>
      <c r="U1546" s="16">
        <v>0</v>
      </c>
      <c r="V1546" s="16">
        <v>5.1869</v>
      </c>
      <c r="W1546" s="16">
        <v>5.1869</v>
      </c>
      <c r="X1546" s="16">
        <v>0</v>
      </c>
      <c r="Y1546" s="16">
        <v>0</v>
      </c>
      <c r="Z1546" s="16">
        <v>5.8058</v>
      </c>
      <c r="AE1546" s="103">
        <f t="shared" si="447"/>
        <v>-7.105427357601e-15</v>
      </c>
      <c r="AF1546" s="103">
        <f t="shared" si="448"/>
        <v>0</v>
      </c>
      <c r="AG1546" s="103">
        <f t="shared" si="449"/>
        <v>0</v>
      </c>
      <c r="AH1546" s="103">
        <f t="shared" si="450"/>
        <v>0</v>
      </c>
      <c r="AI1546" s="103">
        <f t="shared" si="451"/>
        <v>0</v>
      </c>
      <c r="AJ1546" s="103">
        <f t="shared" si="452"/>
        <v>0</v>
      </c>
      <c r="AK1546" s="16">
        <f t="shared" ref="AK1546:BF1546" si="458">E1546-SUM(E1547:E1551)</f>
        <v>0</v>
      </c>
      <c r="AL1546" s="16">
        <f t="shared" si="458"/>
        <v>0</v>
      </c>
      <c r="AM1546" s="16">
        <f t="shared" si="458"/>
        <v>0</v>
      </c>
      <c r="AN1546" s="16">
        <f t="shared" si="458"/>
        <v>0</v>
      </c>
      <c r="AO1546" s="16">
        <f t="shared" si="458"/>
        <v>0</v>
      </c>
      <c r="AP1546" s="16">
        <f t="shared" si="458"/>
        <v>0</v>
      </c>
      <c r="AQ1546" s="16">
        <f t="shared" si="458"/>
        <v>0</v>
      </c>
      <c r="AR1546" s="16">
        <f t="shared" si="458"/>
        <v>0</v>
      </c>
      <c r="AS1546" s="16">
        <f t="shared" si="458"/>
        <v>0</v>
      </c>
      <c r="AT1546" s="16">
        <f t="shared" si="458"/>
        <v>0</v>
      </c>
      <c r="AU1546" s="16">
        <f t="shared" si="458"/>
        <v>0</v>
      </c>
      <c r="AV1546" s="16">
        <f t="shared" si="458"/>
        <v>0</v>
      </c>
      <c r="AW1546" s="16">
        <f t="shared" si="458"/>
        <v>0</v>
      </c>
      <c r="AX1546" s="16">
        <f t="shared" si="458"/>
        <v>0</v>
      </c>
      <c r="AY1546" s="16">
        <f t="shared" si="458"/>
        <v>0</v>
      </c>
      <c r="AZ1546" s="16">
        <f t="shared" si="458"/>
        <v>0</v>
      </c>
      <c r="BA1546" s="16">
        <f t="shared" si="458"/>
        <v>0</v>
      </c>
      <c r="BB1546" s="16">
        <f t="shared" si="458"/>
        <v>0</v>
      </c>
      <c r="BC1546" s="16">
        <f t="shared" si="458"/>
        <v>0</v>
      </c>
      <c r="BD1546" s="16">
        <f t="shared" si="458"/>
        <v>0</v>
      </c>
      <c r="BE1546" s="16">
        <f t="shared" si="458"/>
        <v>0</v>
      </c>
      <c r="BF1546" s="16">
        <f t="shared" si="458"/>
        <v>0</v>
      </c>
    </row>
    <row r="1547" spans="4:36">
      <c r="D1547" s="16" t="s">
        <v>860</v>
      </c>
      <c r="E1547" s="16">
        <v>416.9865</v>
      </c>
      <c r="F1547" s="16">
        <v>411.9351</v>
      </c>
      <c r="G1547" s="16">
        <v>243.5195</v>
      </c>
      <c r="H1547" s="16">
        <v>168.4156</v>
      </c>
      <c r="I1547" s="16">
        <v>0</v>
      </c>
      <c r="J1547" s="16">
        <v>5.0514</v>
      </c>
      <c r="K1547" s="16">
        <v>0</v>
      </c>
      <c r="L1547" s="16">
        <v>0</v>
      </c>
      <c r="M1547" s="16">
        <v>5.0514</v>
      </c>
      <c r="N1547" s="16">
        <v>0</v>
      </c>
      <c r="O1547" s="16">
        <v>0</v>
      </c>
      <c r="P1547" s="16">
        <v>0</v>
      </c>
      <c r="Q1547" s="16">
        <v>0</v>
      </c>
      <c r="R1547" s="16">
        <v>0</v>
      </c>
      <c r="S1547" s="16">
        <v>0</v>
      </c>
      <c r="T1547" s="16">
        <v>0</v>
      </c>
      <c r="U1547" s="16">
        <v>0</v>
      </c>
      <c r="V1547" s="16">
        <v>0</v>
      </c>
      <c r="W1547" s="16">
        <v>0</v>
      </c>
      <c r="X1547" s="16">
        <v>0</v>
      </c>
      <c r="Y1547" s="16">
        <v>0</v>
      </c>
      <c r="Z1547" s="16">
        <v>0</v>
      </c>
      <c r="AE1547" s="103">
        <f t="shared" si="447"/>
        <v>0</v>
      </c>
      <c r="AF1547" s="103">
        <f t="shared" si="448"/>
        <v>0</v>
      </c>
      <c r="AG1547" s="103">
        <f t="shared" si="449"/>
        <v>0</v>
      </c>
      <c r="AH1547" s="103">
        <f t="shared" si="450"/>
        <v>0</v>
      </c>
      <c r="AI1547" s="103">
        <f t="shared" si="451"/>
        <v>0</v>
      </c>
      <c r="AJ1547" s="103">
        <f t="shared" si="452"/>
        <v>0</v>
      </c>
    </row>
    <row r="1548" spans="4:36">
      <c r="D1548" s="16" t="s">
        <v>861</v>
      </c>
      <c r="E1548" s="16">
        <v>0</v>
      </c>
      <c r="F1548" s="16">
        <v>0</v>
      </c>
      <c r="G1548" s="16">
        <v>0</v>
      </c>
      <c r="H1548" s="16">
        <v>0</v>
      </c>
      <c r="I1548" s="16">
        <v>0</v>
      </c>
      <c r="J1548" s="16">
        <v>0</v>
      </c>
      <c r="K1548" s="16">
        <v>0</v>
      </c>
      <c r="L1548" s="16">
        <v>0</v>
      </c>
      <c r="M1548" s="16">
        <v>0</v>
      </c>
      <c r="N1548" s="16">
        <v>0</v>
      </c>
      <c r="O1548" s="16">
        <v>0</v>
      </c>
      <c r="P1548" s="16">
        <v>0</v>
      </c>
      <c r="Q1548" s="16">
        <v>0</v>
      </c>
      <c r="R1548" s="16">
        <v>0</v>
      </c>
      <c r="S1548" s="16">
        <v>0</v>
      </c>
      <c r="T1548" s="16">
        <v>0</v>
      </c>
      <c r="U1548" s="16">
        <v>0</v>
      </c>
      <c r="V1548" s="16">
        <v>0</v>
      </c>
      <c r="W1548" s="16">
        <v>0</v>
      </c>
      <c r="X1548" s="16">
        <v>0</v>
      </c>
      <c r="Y1548" s="16">
        <v>0</v>
      </c>
      <c r="Z1548" s="16">
        <v>0</v>
      </c>
      <c r="AE1548" s="103">
        <f t="shared" si="447"/>
        <v>0</v>
      </c>
      <c r="AF1548" s="103">
        <f t="shared" si="448"/>
        <v>0</v>
      </c>
      <c r="AG1548" s="103">
        <f t="shared" si="449"/>
        <v>0</v>
      </c>
      <c r="AH1548" s="103">
        <f t="shared" si="450"/>
        <v>0</v>
      </c>
      <c r="AI1548" s="103">
        <f t="shared" si="451"/>
        <v>0</v>
      </c>
      <c r="AJ1548" s="103">
        <f t="shared" si="452"/>
        <v>0</v>
      </c>
    </row>
    <row r="1549" spans="4:36">
      <c r="D1549" s="16" t="s">
        <v>862</v>
      </c>
      <c r="E1549" s="16">
        <v>95.5176</v>
      </c>
      <c r="F1549" s="16">
        <v>95.5176</v>
      </c>
      <c r="G1549" s="16">
        <v>95.5176</v>
      </c>
      <c r="H1549" s="16">
        <v>0</v>
      </c>
      <c r="I1549" s="16">
        <v>0</v>
      </c>
      <c r="J1549" s="16">
        <v>0</v>
      </c>
      <c r="K1549" s="16">
        <v>0</v>
      </c>
      <c r="L1549" s="16">
        <v>0</v>
      </c>
      <c r="M1549" s="16">
        <v>0</v>
      </c>
      <c r="N1549" s="16">
        <v>0</v>
      </c>
      <c r="O1549" s="16">
        <v>0</v>
      </c>
      <c r="P1549" s="16">
        <v>0</v>
      </c>
      <c r="Q1549" s="16">
        <v>0</v>
      </c>
      <c r="R1549" s="16">
        <v>0</v>
      </c>
      <c r="S1549" s="16">
        <v>0</v>
      </c>
      <c r="T1549" s="16">
        <v>0</v>
      </c>
      <c r="U1549" s="16">
        <v>0</v>
      </c>
      <c r="V1549" s="16">
        <v>0</v>
      </c>
      <c r="W1549" s="16">
        <v>0</v>
      </c>
      <c r="X1549" s="16">
        <v>0</v>
      </c>
      <c r="Y1549" s="16">
        <v>0</v>
      </c>
      <c r="Z1549" s="16">
        <v>0</v>
      </c>
      <c r="AE1549" s="103">
        <f t="shared" si="447"/>
        <v>0</v>
      </c>
      <c r="AF1549" s="103">
        <f t="shared" si="448"/>
        <v>0</v>
      </c>
      <c r="AG1549" s="103">
        <f t="shared" si="449"/>
        <v>0</v>
      </c>
      <c r="AH1549" s="103">
        <f t="shared" si="450"/>
        <v>0</v>
      </c>
      <c r="AI1549" s="103">
        <f t="shared" si="451"/>
        <v>0</v>
      </c>
      <c r="AJ1549" s="103">
        <f t="shared" si="452"/>
        <v>0</v>
      </c>
    </row>
    <row r="1550" spans="4:36">
      <c r="D1550" s="16" t="s">
        <v>863</v>
      </c>
      <c r="E1550" s="16">
        <v>0</v>
      </c>
      <c r="F1550" s="16">
        <v>0</v>
      </c>
      <c r="G1550" s="16">
        <v>0</v>
      </c>
      <c r="H1550" s="16">
        <v>0</v>
      </c>
      <c r="I1550" s="16">
        <v>0</v>
      </c>
      <c r="J1550" s="16">
        <v>0</v>
      </c>
      <c r="K1550" s="16">
        <v>0</v>
      </c>
      <c r="L1550" s="16">
        <v>0</v>
      </c>
      <c r="M1550" s="16">
        <v>0</v>
      </c>
      <c r="N1550" s="16">
        <v>0</v>
      </c>
      <c r="O1550" s="16">
        <v>0</v>
      </c>
      <c r="P1550" s="16">
        <v>0</v>
      </c>
      <c r="Q1550" s="16">
        <v>0</v>
      </c>
      <c r="R1550" s="16">
        <v>0</v>
      </c>
      <c r="S1550" s="16">
        <v>0</v>
      </c>
      <c r="T1550" s="16">
        <v>0</v>
      </c>
      <c r="U1550" s="16">
        <v>0</v>
      </c>
      <c r="V1550" s="16">
        <v>0</v>
      </c>
      <c r="W1550" s="16">
        <v>0</v>
      </c>
      <c r="X1550" s="16">
        <v>0</v>
      </c>
      <c r="Y1550" s="16">
        <v>0</v>
      </c>
      <c r="Z1550" s="16">
        <v>0</v>
      </c>
      <c r="AE1550" s="103">
        <f t="shared" si="447"/>
        <v>0</v>
      </c>
      <c r="AF1550" s="103">
        <f t="shared" si="448"/>
        <v>0</v>
      </c>
      <c r="AG1550" s="103">
        <f t="shared" si="449"/>
        <v>0</v>
      </c>
      <c r="AH1550" s="103">
        <f t="shared" si="450"/>
        <v>0</v>
      </c>
      <c r="AI1550" s="103">
        <f t="shared" si="451"/>
        <v>0</v>
      </c>
      <c r="AJ1550" s="103">
        <f t="shared" si="452"/>
        <v>0</v>
      </c>
    </row>
    <row r="1551" spans="4:36">
      <c r="D1551" s="16" t="s">
        <v>864</v>
      </c>
      <c r="E1551" s="16">
        <v>165.9671</v>
      </c>
      <c r="F1551" s="16">
        <v>142.5067</v>
      </c>
      <c r="G1551" s="16">
        <v>133.6409</v>
      </c>
      <c r="H1551" s="16">
        <v>8.8658</v>
      </c>
      <c r="I1551" s="16">
        <v>0</v>
      </c>
      <c r="J1551" s="16">
        <v>0</v>
      </c>
      <c r="K1551" s="16">
        <v>0</v>
      </c>
      <c r="L1551" s="16">
        <v>0</v>
      </c>
      <c r="M1551" s="16">
        <v>0</v>
      </c>
      <c r="N1551" s="16">
        <v>5.1003</v>
      </c>
      <c r="O1551" s="16">
        <v>5.1003</v>
      </c>
      <c r="P1551" s="16">
        <v>0</v>
      </c>
      <c r="Q1551" s="16">
        <v>0</v>
      </c>
      <c r="R1551" s="16">
        <v>7.3674</v>
      </c>
      <c r="S1551" s="16">
        <v>7.3674</v>
      </c>
      <c r="T1551" s="16">
        <v>0</v>
      </c>
      <c r="U1551" s="16">
        <v>0</v>
      </c>
      <c r="V1551" s="16">
        <v>5.1869</v>
      </c>
      <c r="W1551" s="16">
        <v>5.1869</v>
      </c>
      <c r="X1551" s="16">
        <v>0</v>
      </c>
      <c r="Y1551" s="16">
        <v>0</v>
      </c>
      <c r="Z1551" s="16">
        <v>5.8058</v>
      </c>
      <c r="AE1551" s="103">
        <f t="shared" si="447"/>
        <v>-7.105427357601e-15</v>
      </c>
      <c r="AF1551" s="103">
        <f t="shared" si="448"/>
        <v>0</v>
      </c>
      <c r="AG1551" s="103">
        <f t="shared" si="449"/>
        <v>0</v>
      </c>
      <c r="AH1551" s="103">
        <f t="shared" si="450"/>
        <v>0</v>
      </c>
      <c r="AI1551" s="103">
        <f t="shared" si="451"/>
        <v>0</v>
      </c>
      <c r="AJ1551" s="103">
        <f t="shared" si="452"/>
        <v>0</v>
      </c>
    </row>
    <row r="1552" spans="3:58">
      <c r="C1552" s="16" t="s">
        <v>866</v>
      </c>
      <c r="D1552" s="16" t="s">
        <v>88</v>
      </c>
      <c r="E1552" s="16">
        <v>9843.5385</v>
      </c>
      <c r="F1552" s="16">
        <v>7986.2174</v>
      </c>
      <c r="G1552" s="16">
        <v>7291.9063</v>
      </c>
      <c r="H1552" s="16">
        <v>694.3111</v>
      </c>
      <c r="I1552" s="16">
        <v>20.3956</v>
      </c>
      <c r="J1552" s="16">
        <v>508.5657</v>
      </c>
      <c r="K1552" s="16">
        <v>121.0748</v>
      </c>
      <c r="L1552" s="16">
        <v>45.0223</v>
      </c>
      <c r="M1552" s="16">
        <v>342.4686</v>
      </c>
      <c r="N1552" s="16">
        <v>245.8297</v>
      </c>
      <c r="O1552" s="16">
        <v>245.8297</v>
      </c>
      <c r="P1552" s="16">
        <v>0</v>
      </c>
      <c r="Q1552" s="16">
        <v>1.3802</v>
      </c>
      <c r="R1552" s="16">
        <v>224.6265</v>
      </c>
      <c r="S1552" s="16">
        <v>150.4479</v>
      </c>
      <c r="T1552" s="16">
        <v>0</v>
      </c>
      <c r="U1552" s="16">
        <v>74.1786</v>
      </c>
      <c r="V1552" s="16">
        <v>856.5234</v>
      </c>
      <c r="W1552" s="16">
        <v>843.1839</v>
      </c>
      <c r="X1552" s="16">
        <v>0</v>
      </c>
      <c r="Y1552" s="16">
        <v>13.3395</v>
      </c>
      <c r="Z1552" s="16">
        <v>0</v>
      </c>
      <c r="AE1552" s="103">
        <f t="shared" si="447"/>
        <v>1.72528658026749e-13</v>
      </c>
      <c r="AF1552" s="103">
        <f t="shared" si="448"/>
        <v>0</v>
      </c>
      <c r="AG1552" s="103">
        <f t="shared" si="449"/>
        <v>0</v>
      </c>
      <c r="AH1552" s="103">
        <f t="shared" si="450"/>
        <v>0</v>
      </c>
      <c r="AI1552" s="103">
        <f t="shared" si="451"/>
        <v>0</v>
      </c>
      <c r="AJ1552" s="103">
        <f t="shared" si="452"/>
        <v>4.44089209850063e-14</v>
      </c>
      <c r="AK1552" s="16">
        <f t="shared" ref="AK1552:BF1552" si="459">E1552-SUM(E1553:E1557)</f>
        <v>0</v>
      </c>
      <c r="AL1552" s="16">
        <f t="shared" si="459"/>
        <v>0</v>
      </c>
      <c r="AM1552" s="16">
        <f t="shared" si="459"/>
        <v>0</v>
      </c>
      <c r="AN1552" s="16">
        <f t="shared" si="459"/>
        <v>0</v>
      </c>
      <c r="AO1552" s="16">
        <f t="shared" si="459"/>
        <v>0</v>
      </c>
      <c r="AP1552" s="16">
        <f t="shared" si="459"/>
        <v>0</v>
      </c>
      <c r="AQ1552" s="16">
        <f t="shared" si="459"/>
        <v>0</v>
      </c>
      <c r="AR1552" s="16">
        <f t="shared" si="459"/>
        <v>0</v>
      </c>
      <c r="AS1552" s="16">
        <f t="shared" si="459"/>
        <v>0</v>
      </c>
      <c r="AT1552" s="16">
        <f t="shared" si="459"/>
        <v>0</v>
      </c>
      <c r="AU1552" s="16">
        <f t="shared" si="459"/>
        <v>0</v>
      </c>
      <c r="AV1552" s="16">
        <f t="shared" si="459"/>
        <v>0</v>
      </c>
      <c r="AW1552" s="16">
        <f t="shared" si="459"/>
        <v>0</v>
      </c>
      <c r="AX1552" s="16">
        <f t="shared" si="459"/>
        <v>0</v>
      </c>
      <c r="AY1552" s="16">
        <f t="shared" si="459"/>
        <v>0</v>
      </c>
      <c r="AZ1552" s="16">
        <f t="shared" si="459"/>
        <v>0</v>
      </c>
      <c r="BA1552" s="16">
        <f t="shared" si="459"/>
        <v>0</v>
      </c>
      <c r="BB1552" s="16">
        <f t="shared" si="459"/>
        <v>0</v>
      </c>
      <c r="BC1552" s="16">
        <f t="shared" si="459"/>
        <v>0</v>
      </c>
      <c r="BD1552" s="16">
        <f t="shared" si="459"/>
        <v>0</v>
      </c>
      <c r="BE1552" s="16">
        <f t="shared" si="459"/>
        <v>0</v>
      </c>
      <c r="BF1552" s="16">
        <f t="shared" si="459"/>
        <v>0</v>
      </c>
    </row>
    <row r="1553" spans="4:36">
      <c r="D1553" s="16" t="s">
        <v>860</v>
      </c>
      <c r="E1553" s="16">
        <v>2337.2481</v>
      </c>
      <c r="F1553" s="16">
        <v>2321.414</v>
      </c>
      <c r="G1553" s="16">
        <v>2020.2795</v>
      </c>
      <c r="H1553" s="16">
        <v>301.1345</v>
      </c>
      <c r="I1553" s="16">
        <v>0</v>
      </c>
      <c r="J1553" s="16">
        <v>11.8598</v>
      </c>
      <c r="K1553" s="16">
        <v>0</v>
      </c>
      <c r="L1553" s="16">
        <v>0</v>
      </c>
      <c r="M1553" s="16">
        <v>11.8598</v>
      </c>
      <c r="N1553" s="16">
        <v>0</v>
      </c>
      <c r="O1553" s="16">
        <v>0</v>
      </c>
      <c r="P1553" s="16">
        <v>0</v>
      </c>
      <c r="Q1553" s="16">
        <v>0</v>
      </c>
      <c r="R1553" s="16">
        <v>3.9743</v>
      </c>
      <c r="S1553" s="16">
        <v>3.9743</v>
      </c>
      <c r="T1553" s="16">
        <v>0</v>
      </c>
      <c r="U1553" s="16">
        <v>0</v>
      </c>
      <c r="V1553" s="16">
        <v>0</v>
      </c>
      <c r="W1553" s="16">
        <v>0</v>
      </c>
      <c r="X1553" s="16">
        <v>0</v>
      </c>
      <c r="Y1553" s="16">
        <v>0</v>
      </c>
      <c r="Z1553" s="16">
        <v>0</v>
      </c>
      <c r="AE1553" s="103">
        <f t="shared" si="447"/>
        <v>-4.19664303308309e-13</v>
      </c>
      <c r="AF1553" s="103">
        <f t="shared" si="448"/>
        <v>0</v>
      </c>
      <c r="AG1553" s="103">
        <f t="shared" si="449"/>
        <v>0</v>
      </c>
      <c r="AH1553" s="103">
        <f t="shared" si="450"/>
        <v>0</v>
      </c>
      <c r="AI1553" s="103">
        <f t="shared" si="451"/>
        <v>0</v>
      </c>
      <c r="AJ1553" s="103">
        <f t="shared" si="452"/>
        <v>0</v>
      </c>
    </row>
    <row r="1554" spans="4:36">
      <c r="D1554" s="16" t="s">
        <v>861</v>
      </c>
      <c r="E1554" s="16">
        <v>1390.9589</v>
      </c>
      <c r="F1554" s="16">
        <v>1248.6957</v>
      </c>
      <c r="G1554" s="16">
        <v>1088.1447</v>
      </c>
      <c r="H1554" s="16">
        <v>160.551</v>
      </c>
      <c r="I1554" s="16">
        <v>0</v>
      </c>
      <c r="J1554" s="16">
        <v>138.8449</v>
      </c>
      <c r="K1554" s="16">
        <v>0</v>
      </c>
      <c r="L1554" s="16">
        <v>31.9003</v>
      </c>
      <c r="M1554" s="16">
        <v>106.9446</v>
      </c>
      <c r="N1554" s="16">
        <v>2.568</v>
      </c>
      <c r="O1554" s="16">
        <v>2.568</v>
      </c>
      <c r="P1554" s="16">
        <v>0</v>
      </c>
      <c r="Q1554" s="16">
        <v>0</v>
      </c>
      <c r="R1554" s="16">
        <v>0.8503</v>
      </c>
      <c r="S1554" s="16">
        <v>0</v>
      </c>
      <c r="T1554" s="16">
        <v>0</v>
      </c>
      <c r="U1554" s="16">
        <v>0.8503</v>
      </c>
      <c r="V1554" s="16">
        <v>0</v>
      </c>
      <c r="W1554" s="16">
        <v>0</v>
      </c>
      <c r="X1554" s="16">
        <v>0</v>
      </c>
      <c r="Y1554" s="16">
        <v>0</v>
      </c>
      <c r="Z1554" s="16">
        <v>0</v>
      </c>
      <c r="AE1554" s="103">
        <f t="shared" si="447"/>
        <v>1.01585406753202e-13</v>
      </c>
      <c r="AF1554" s="103">
        <f t="shared" si="448"/>
        <v>0</v>
      </c>
      <c r="AG1554" s="103">
        <f t="shared" si="449"/>
        <v>0</v>
      </c>
      <c r="AH1554" s="103">
        <f t="shared" si="450"/>
        <v>0</v>
      </c>
      <c r="AI1554" s="103">
        <f t="shared" si="451"/>
        <v>0</v>
      </c>
      <c r="AJ1554" s="103">
        <f t="shared" si="452"/>
        <v>0</v>
      </c>
    </row>
    <row r="1555" spans="4:36">
      <c r="D1555" s="16" t="s">
        <v>862</v>
      </c>
      <c r="E1555" s="16">
        <v>502.8446</v>
      </c>
      <c r="F1555" s="16">
        <v>462.173</v>
      </c>
      <c r="G1555" s="16">
        <v>446.4418</v>
      </c>
      <c r="H1555" s="16">
        <v>15.7312</v>
      </c>
      <c r="I1555" s="16">
        <v>17.25</v>
      </c>
      <c r="J1555" s="16">
        <v>22.8306</v>
      </c>
      <c r="K1555" s="16">
        <v>0</v>
      </c>
      <c r="L1555" s="16">
        <v>0</v>
      </c>
      <c r="M1555" s="16">
        <v>22.8306</v>
      </c>
      <c r="N1555" s="16">
        <v>0</v>
      </c>
      <c r="O1555" s="16">
        <v>0</v>
      </c>
      <c r="P1555" s="16">
        <v>0</v>
      </c>
      <c r="Q1555" s="16">
        <v>0</v>
      </c>
      <c r="R1555" s="16">
        <v>0.591</v>
      </c>
      <c r="S1555" s="16">
        <v>0.591</v>
      </c>
      <c r="T1555" s="16">
        <v>0</v>
      </c>
      <c r="U1555" s="16">
        <v>0</v>
      </c>
      <c r="V1555" s="16">
        <v>0</v>
      </c>
      <c r="W1555" s="16">
        <v>0</v>
      </c>
      <c r="X1555" s="16">
        <v>0</v>
      </c>
      <c r="Y1555" s="16">
        <v>0</v>
      </c>
      <c r="Z1555" s="16">
        <v>0</v>
      </c>
      <c r="AE1555" s="103">
        <f t="shared" si="447"/>
        <v>1.17683640610267e-14</v>
      </c>
      <c r="AF1555" s="103">
        <f t="shared" si="448"/>
        <v>0</v>
      </c>
      <c r="AG1555" s="103">
        <f t="shared" si="449"/>
        <v>0</v>
      </c>
      <c r="AH1555" s="103">
        <f t="shared" si="450"/>
        <v>0</v>
      </c>
      <c r="AI1555" s="103">
        <f t="shared" si="451"/>
        <v>0</v>
      </c>
      <c r="AJ1555" s="103">
        <f t="shared" si="452"/>
        <v>0</v>
      </c>
    </row>
    <row r="1556" spans="4:36">
      <c r="D1556" s="16" t="s">
        <v>863</v>
      </c>
      <c r="E1556" s="16">
        <v>0</v>
      </c>
      <c r="F1556" s="16">
        <v>0</v>
      </c>
      <c r="G1556" s="16">
        <v>0</v>
      </c>
      <c r="H1556" s="16">
        <v>0</v>
      </c>
      <c r="I1556" s="16">
        <v>0</v>
      </c>
      <c r="J1556" s="16">
        <v>0</v>
      </c>
      <c r="K1556" s="16">
        <v>0</v>
      </c>
      <c r="L1556" s="16">
        <v>0</v>
      </c>
      <c r="M1556" s="16">
        <v>0</v>
      </c>
      <c r="N1556" s="16">
        <v>0</v>
      </c>
      <c r="O1556" s="16">
        <v>0</v>
      </c>
      <c r="P1556" s="16">
        <v>0</v>
      </c>
      <c r="Q1556" s="16">
        <v>0</v>
      </c>
      <c r="R1556" s="16">
        <v>0</v>
      </c>
      <c r="S1556" s="16">
        <v>0</v>
      </c>
      <c r="T1556" s="16">
        <v>0</v>
      </c>
      <c r="U1556" s="16">
        <v>0</v>
      </c>
      <c r="V1556" s="16">
        <v>0</v>
      </c>
      <c r="W1556" s="16">
        <v>0</v>
      </c>
      <c r="X1556" s="16">
        <v>0</v>
      </c>
      <c r="Y1556" s="16">
        <v>0</v>
      </c>
      <c r="Z1556" s="16">
        <v>0</v>
      </c>
      <c r="AE1556" s="103">
        <f t="shared" si="447"/>
        <v>0</v>
      </c>
      <c r="AF1556" s="103">
        <f t="shared" si="448"/>
        <v>0</v>
      </c>
      <c r="AG1556" s="103">
        <f t="shared" si="449"/>
        <v>0</v>
      </c>
      <c r="AH1556" s="103">
        <f t="shared" si="450"/>
        <v>0</v>
      </c>
      <c r="AI1556" s="103">
        <f t="shared" si="451"/>
        <v>0</v>
      </c>
      <c r="AJ1556" s="103">
        <f t="shared" si="452"/>
        <v>0</v>
      </c>
    </row>
    <row r="1557" spans="4:36">
      <c r="D1557" s="16" t="s">
        <v>864</v>
      </c>
      <c r="E1557" s="16">
        <v>5612.4869</v>
      </c>
      <c r="F1557" s="16">
        <v>3953.9347</v>
      </c>
      <c r="G1557" s="16">
        <v>3737.0403</v>
      </c>
      <c r="H1557" s="16">
        <v>216.8944</v>
      </c>
      <c r="I1557" s="16">
        <v>3.1456</v>
      </c>
      <c r="J1557" s="16">
        <v>335.0304</v>
      </c>
      <c r="K1557" s="16">
        <v>121.0748</v>
      </c>
      <c r="L1557" s="16">
        <v>13.122</v>
      </c>
      <c r="M1557" s="16">
        <v>200.8336</v>
      </c>
      <c r="N1557" s="16">
        <v>243.2617</v>
      </c>
      <c r="O1557" s="16">
        <v>243.2617</v>
      </c>
      <c r="P1557" s="16">
        <v>0</v>
      </c>
      <c r="Q1557" s="16">
        <v>1.3802</v>
      </c>
      <c r="R1557" s="16">
        <v>219.2109</v>
      </c>
      <c r="S1557" s="16">
        <v>145.8826</v>
      </c>
      <c r="T1557" s="16">
        <v>0</v>
      </c>
      <c r="U1557" s="16">
        <v>73.3283</v>
      </c>
      <c r="V1557" s="16">
        <v>856.5234</v>
      </c>
      <c r="W1557" s="16">
        <v>843.1839</v>
      </c>
      <c r="X1557" s="16">
        <v>0</v>
      </c>
      <c r="Y1557" s="16">
        <v>13.3395</v>
      </c>
      <c r="Z1557" s="16">
        <v>0</v>
      </c>
      <c r="AE1557" s="103">
        <f t="shared" si="447"/>
        <v>5.88418203051333e-14</v>
      </c>
      <c r="AF1557" s="103">
        <f t="shared" si="448"/>
        <v>-3.12638803734444e-13</v>
      </c>
      <c r="AG1557" s="103">
        <f t="shared" si="449"/>
        <v>0</v>
      </c>
      <c r="AH1557" s="103">
        <f t="shared" si="450"/>
        <v>0</v>
      </c>
      <c r="AI1557" s="103">
        <f t="shared" si="451"/>
        <v>0</v>
      </c>
      <c r="AJ1557" s="103">
        <f t="shared" si="452"/>
        <v>4.44089209850063e-14</v>
      </c>
    </row>
    <row r="1558" spans="3:58">
      <c r="C1558" s="16" t="s">
        <v>867</v>
      </c>
      <c r="D1558" s="16" t="s">
        <v>88</v>
      </c>
      <c r="E1558" s="16">
        <v>20149.326</v>
      </c>
      <c r="F1558" s="16">
        <v>17527.6156</v>
      </c>
      <c r="G1558" s="16">
        <v>15726.889</v>
      </c>
      <c r="H1558" s="16">
        <v>1800.7266</v>
      </c>
      <c r="I1558" s="16">
        <v>39.1174</v>
      </c>
      <c r="J1558" s="16">
        <v>1118.0211</v>
      </c>
      <c r="K1558" s="16">
        <v>357.3951</v>
      </c>
      <c r="L1558" s="16">
        <v>35.7559</v>
      </c>
      <c r="M1558" s="16">
        <v>724.8701</v>
      </c>
      <c r="N1558" s="16">
        <v>494.565</v>
      </c>
      <c r="O1558" s="16">
        <v>494.565</v>
      </c>
      <c r="P1558" s="16">
        <v>0</v>
      </c>
      <c r="Q1558" s="16">
        <v>42.5347</v>
      </c>
      <c r="R1558" s="16">
        <v>435.2497</v>
      </c>
      <c r="S1558" s="16">
        <v>278.6876</v>
      </c>
      <c r="T1558" s="16">
        <v>1.8542</v>
      </c>
      <c r="U1558" s="16">
        <v>154.7079</v>
      </c>
      <c r="V1558" s="16">
        <v>492.0847</v>
      </c>
      <c r="W1558" s="16">
        <v>473.7009</v>
      </c>
      <c r="X1558" s="16">
        <v>0</v>
      </c>
      <c r="Y1558" s="16">
        <v>18.3838</v>
      </c>
      <c r="Z1558" s="16">
        <v>0.1378</v>
      </c>
      <c r="AE1558" s="103">
        <f t="shared" si="447"/>
        <v>-2.1316282072803e-13</v>
      </c>
      <c r="AF1558" s="103">
        <f t="shared" si="448"/>
        <v>1.81898940354586e-12</v>
      </c>
      <c r="AG1558" s="103">
        <f t="shared" si="449"/>
        <v>0</v>
      </c>
      <c r="AH1558" s="103">
        <f t="shared" si="450"/>
        <v>0</v>
      </c>
      <c r="AI1558" s="103">
        <f t="shared" si="451"/>
        <v>0</v>
      </c>
      <c r="AJ1558" s="103">
        <f t="shared" si="452"/>
        <v>0</v>
      </c>
      <c r="AK1558" s="16">
        <f t="shared" ref="AK1558:BF1558" si="460">E1558-SUM(E1559:E1563)</f>
        <v>0</v>
      </c>
      <c r="AL1558" s="16">
        <f t="shared" si="460"/>
        <v>0</v>
      </c>
      <c r="AM1558" s="16">
        <f t="shared" si="460"/>
        <v>0</v>
      </c>
      <c r="AN1558" s="16">
        <f t="shared" si="460"/>
        <v>0</v>
      </c>
      <c r="AO1558" s="16">
        <f t="shared" si="460"/>
        <v>0</v>
      </c>
      <c r="AP1558" s="16">
        <f t="shared" si="460"/>
        <v>0</v>
      </c>
      <c r="AQ1558" s="16">
        <f t="shared" si="460"/>
        <v>0</v>
      </c>
      <c r="AR1558" s="16">
        <f t="shared" si="460"/>
        <v>0</v>
      </c>
      <c r="AS1558" s="16">
        <f t="shared" si="460"/>
        <v>0</v>
      </c>
      <c r="AT1558" s="16">
        <f t="shared" si="460"/>
        <v>0</v>
      </c>
      <c r="AU1558" s="16">
        <f t="shared" si="460"/>
        <v>0</v>
      </c>
      <c r="AV1558" s="16">
        <f t="shared" si="460"/>
        <v>0</v>
      </c>
      <c r="AW1558" s="16">
        <f t="shared" si="460"/>
        <v>0</v>
      </c>
      <c r="AX1558" s="16">
        <f t="shared" si="460"/>
        <v>0</v>
      </c>
      <c r="AY1558" s="16">
        <f t="shared" si="460"/>
        <v>0</v>
      </c>
      <c r="AZ1558" s="16">
        <f t="shared" si="460"/>
        <v>0</v>
      </c>
      <c r="BA1558" s="16">
        <f t="shared" si="460"/>
        <v>0</v>
      </c>
      <c r="BB1558" s="16">
        <f t="shared" si="460"/>
        <v>0</v>
      </c>
      <c r="BC1558" s="16">
        <f t="shared" si="460"/>
        <v>0</v>
      </c>
      <c r="BD1558" s="16">
        <f t="shared" si="460"/>
        <v>0</v>
      </c>
      <c r="BE1558" s="16">
        <f t="shared" si="460"/>
        <v>0</v>
      </c>
      <c r="BF1558" s="16">
        <f t="shared" si="460"/>
        <v>0</v>
      </c>
    </row>
    <row r="1559" spans="4:36">
      <c r="D1559" s="16" t="s">
        <v>860</v>
      </c>
      <c r="E1559" s="16">
        <v>2403.6592</v>
      </c>
      <c r="F1559" s="16">
        <v>2319.8046</v>
      </c>
      <c r="G1559" s="16">
        <v>1816.6211</v>
      </c>
      <c r="H1559" s="16">
        <v>503.1835</v>
      </c>
      <c r="I1559" s="16">
        <v>1.3849</v>
      </c>
      <c r="J1559" s="16">
        <v>76.7408</v>
      </c>
      <c r="K1559" s="16">
        <v>0</v>
      </c>
      <c r="L1559" s="16">
        <v>3.8869</v>
      </c>
      <c r="M1559" s="16">
        <v>72.8539</v>
      </c>
      <c r="N1559" s="16">
        <v>2.1148</v>
      </c>
      <c r="O1559" s="16">
        <v>2.1148</v>
      </c>
      <c r="P1559" s="16">
        <v>0</v>
      </c>
      <c r="Q1559" s="16">
        <v>0</v>
      </c>
      <c r="R1559" s="16">
        <v>3.6141</v>
      </c>
      <c r="S1559" s="16">
        <v>3.6141</v>
      </c>
      <c r="T1559" s="16">
        <v>0</v>
      </c>
      <c r="U1559" s="16">
        <v>0</v>
      </c>
      <c r="V1559" s="16">
        <v>0</v>
      </c>
      <c r="W1559" s="16">
        <v>0</v>
      </c>
      <c r="X1559" s="16">
        <v>0</v>
      </c>
      <c r="Y1559" s="16">
        <v>0</v>
      </c>
      <c r="Z1559" s="16">
        <v>0</v>
      </c>
      <c r="AE1559" s="103">
        <f t="shared" si="447"/>
        <v>1.23900889548167e-13</v>
      </c>
      <c r="AF1559" s="103">
        <f t="shared" si="448"/>
        <v>0</v>
      </c>
      <c r="AG1559" s="103">
        <f t="shared" si="449"/>
        <v>0</v>
      </c>
      <c r="AH1559" s="103">
        <f t="shared" si="450"/>
        <v>0</v>
      </c>
      <c r="AI1559" s="103">
        <f t="shared" si="451"/>
        <v>0</v>
      </c>
      <c r="AJ1559" s="103">
        <f t="shared" si="452"/>
        <v>0</v>
      </c>
    </row>
    <row r="1560" spans="4:36">
      <c r="D1560" s="16" t="s">
        <v>861</v>
      </c>
      <c r="E1560" s="16">
        <v>2737.8349</v>
      </c>
      <c r="F1560" s="16">
        <v>2574.5779</v>
      </c>
      <c r="G1560" s="16">
        <v>2038.2905</v>
      </c>
      <c r="H1560" s="16">
        <v>536.2874</v>
      </c>
      <c r="I1560" s="16">
        <v>3.0176</v>
      </c>
      <c r="J1560" s="16">
        <v>138.6453</v>
      </c>
      <c r="K1560" s="16">
        <v>0</v>
      </c>
      <c r="L1560" s="16">
        <v>5.3333</v>
      </c>
      <c r="M1560" s="16">
        <v>133.312</v>
      </c>
      <c r="N1560" s="16">
        <v>12.7092</v>
      </c>
      <c r="O1560" s="16">
        <v>12.7092</v>
      </c>
      <c r="P1560" s="16">
        <v>0</v>
      </c>
      <c r="Q1560" s="16">
        <v>0</v>
      </c>
      <c r="R1560" s="16">
        <v>8.8849</v>
      </c>
      <c r="S1560" s="16">
        <v>8.5921</v>
      </c>
      <c r="T1560" s="16">
        <v>0</v>
      </c>
      <c r="U1560" s="16">
        <v>0.2928</v>
      </c>
      <c r="V1560" s="16">
        <v>0</v>
      </c>
      <c r="W1560" s="16">
        <v>0</v>
      </c>
      <c r="X1560" s="16">
        <v>0</v>
      </c>
      <c r="Y1560" s="16">
        <v>0</v>
      </c>
      <c r="Z1560" s="16">
        <v>0</v>
      </c>
      <c r="AE1560" s="103">
        <f t="shared" si="447"/>
        <v>-3.71258579434652e-13</v>
      </c>
      <c r="AF1560" s="103">
        <f t="shared" si="448"/>
        <v>0</v>
      </c>
      <c r="AG1560" s="103">
        <f t="shared" si="449"/>
        <v>0</v>
      </c>
      <c r="AH1560" s="103">
        <f t="shared" si="450"/>
        <v>0</v>
      </c>
      <c r="AI1560" s="103">
        <f t="shared" si="451"/>
        <v>0</v>
      </c>
      <c r="AJ1560" s="103">
        <f t="shared" si="452"/>
        <v>0</v>
      </c>
    </row>
    <row r="1561" spans="4:36">
      <c r="D1561" s="16" t="s">
        <v>862</v>
      </c>
      <c r="E1561" s="16">
        <v>1240.6229</v>
      </c>
      <c r="F1561" s="16">
        <v>1187.9647</v>
      </c>
      <c r="G1561" s="16">
        <v>1127.7301</v>
      </c>
      <c r="H1561" s="16">
        <v>60.2346</v>
      </c>
      <c r="I1561" s="16">
        <v>0</v>
      </c>
      <c r="J1561" s="16">
        <v>42.5565</v>
      </c>
      <c r="K1561" s="16">
        <v>0</v>
      </c>
      <c r="L1561" s="16">
        <v>2.3336</v>
      </c>
      <c r="M1561" s="16">
        <v>40.2229</v>
      </c>
      <c r="N1561" s="16">
        <v>0.2288</v>
      </c>
      <c r="O1561" s="16">
        <v>0.2288</v>
      </c>
      <c r="P1561" s="16">
        <v>0</v>
      </c>
      <c r="Q1561" s="16">
        <v>0</v>
      </c>
      <c r="R1561" s="16">
        <v>9.8729</v>
      </c>
      <c r="S1561" s="16">
        <v>9.8729</v>
      </c>
      <c r="T1561" s="16">
        <v>0</v>
      </c>
      <c r="U1561" s="16">
        <v>0</v>
      </c>
      <c r="V1561" s="16">
        <v>0</v>
      </c>
      <c r="W1561" s="16">
        <v>0</v>
      </c>
      <c r="X1561" s="16">
        <v>0</v>
      </c>
      <c r="Y1561" s="16">
        <v>0</v>
      </c>
      <c r="Z1561" s="16">
        <v>0</v>
      </c>
      <c r="AE1561" s="103">
        <f t="shared" si="447"/>
        <v>7.99360577730113e-14</v>
      </c>
      <c r="AF1561" s="103">
        <f t="shared" si="448"/>
        <v>0</v>
      </c>
      <c r="AG1561" s="103">
        <f t="shared" si="449"/>
        <v>0</v>
      </c>
      <c r="AH1561" s="103">
        <f t="shared" si="450"/>
        <v>0</v>
      </c>
      <c r="AI1561" s="103">
        <f t="shared" si="451"/>
        <v>0</v>
      </c>
      <c r="AJ1561" s="103">
        <f t="shared" si="452"/>
        <v>0</v>
      </c>
    </row>
    <row r="1562" spans="4:36">
      <c r="D1562" s="16" t="s">
        <v>863</v>
      </c>
      <c r="E1562" s="16">
        <v>0</v>
      </c>
      <c r="F1562" s="16">
        <v>0</v>
      </c>
      <c r="G1562" s="16">
        <v>0</v>
      </c>
      <c r="H1562" s="16">
        <v>0</v>
      </c>
      <c r="I1562" s="16">
        <v>0</v>
      </c>
      <c r="J1562" s="16">
        <v>0</v>
      </c>
      <c r="K1562" s="16">
        <v>0</v>
      </c>
      <c r="L1562" s="16">
        <v>0</v>
      </c>
      <c r="M1562" s="16">
        <v>0</v>
      </c>
      <c r="N1562" s="16">
        <v>0</v>
      </c>
      <c r="O1562" s="16">
        <v>0</v>
      </c>
      <c r="P1562" s="16">
        <v>0</v>
      </c>
      <c r="Q1562" s="16">
        <v>0</v>
      </c>
      <c r="R1562" s="16">
        <v>0</v>
      </c>
      <c r="S1562" s="16">
        <v>0</v>
      </c>
      <c r="T1562" s="16">
        <v>0</v>
      </c>
      <c r="U1562" s="16">
        <v>0</v>
      </c>
      <c r="V1562" s="16">
        <v>0</v>
      </c>
      <c r="W1562" s="16">
        <v>0</v>
      </c>
      <c r="X1562" s="16">
        <v>0</v>
      </c>
      <c r="Y1562" s="16">
        <v>0</v>
      </c>
      <c r="Z1562" s="16">
        <v>0</v>
      </c>
      <c r="AE1562" s="103">
        <f t="shared" si="447"/>
        <v>0</v>
      </c>
      <c r="AF1562" s="103">
        <f t="shared" si="448"/>
        <v>0</v>
      </c>
      <c r="AG1562" s="103">
        <f t="shared" si="449"/>
        <v>0</v>
      </c>
      <c r="AH1562" s="103">
        <f t="shared" si="450"/>
        <v>0</v>
      </c>
      <c r="AI1562" s="103">
        <f t="shared" si="451"/>
        <v>0</v>
      </c>
      <c r="AJ1562" s="103">
        <f t="shared" si="452"/>
        <v>0</v>
      </c>
    </row>
    <row r="1563" spans="4:36">
      <c r="D1563" s="16" t="s">
        <v>864</v>
      </c>
      <c r="E1563" s="16">
        <v>13767.209</v>
      </c>
      <c r="F1563" s="16">
        <v>11445.2684</v>
      </c>
      <c r="G1563" s="16">
        <v>10744.2473</v>
      </c>
      <c r="H1563" s="16">
        <v>701.0211</v>
      </c>
      <c r="I1563" s="16">
        <v>34.7149</v>
      </c>
      <c r="J1563" s="16">
        <v>860.0785</v>
      </c>
      <c r="K1563" s="16">
        <v>357.3951</v>
      </c>
      <c r="L1563" s="16">
        <v>24.2021</v>
      </c>
      <c r="M1563" s="16">
        <v>478.4813</v>
      </c>
      <c r="N1563" s="16">
        <v>479.5122</v>
      </c>
      <c r="O1563" s="16">
        <v>479.5122</v>
      </c>
      <c r="P1563" s="16">
        <v>0</v>
      </c>
      <c r="Q1563" s="16">
        <v>42.5347</v>
      </c>
      <c r="R1563" s="16">
        <v>412.8778</v>
      </c>
      <c r="S1563" s="16">
        <v>256.6085</v>
      </c>
      <c r="T1563" s="16">
        <v>1.8542</v>
      </c>
      <c r="U1563" s="16">
        <v>154.4151</v>
      </c>
      <c r="V1563" s="16">
        <v>492.0847</v>
      </c>
      <c r="W1563" s="16">
        <v>473.7009</v>
      </c>
      <c r="X1563" s="16">
        <v>0</v>
      </c>
      <c r="Y1563" s="16">
        <v>18.3838</v>
      </c>
      <c r="Z1563" s="16">
        <v>0.1378</v>
      </c>
      <c r="AE1563" s="103">
        <f t="shared" si="447"/>
        <v>-9.9475983006414e-14</v>
      </c>
      <c r="AF1563" s="103">
        <f t="shared" si="448"/>
        <v>0</v>
      </c>
      <c r="AG1563" s="103">
        <f t="shared" si="449"/>
        <v>0</v>
      </c>
      <c r="AH1563" s="103">
        <f t="shared" si="450"/>
        <v>0</v>
      </c>
      <c r="AI1563" s="103">
        <f t="shared" si="451"/>
        <v>0</v>
      </c>
      <c r="AJ1563" s="103">
        <f t="shared" si="452"/>
        <v>0</v>
      </c>
    </row>
    <row r="1564" spans="3:58">
      <c r="C1564" s="16" t="s">
        <v>368</v>
      </c>
      <c r="D1564" s="16" t="s">
        <v>88</v>
      </c>
      <c r="E1564" s="16">
        <v>0</v>
      </c>
      <c r="F1564" s="16">
        <v>0</v>
      </c>
      <c r="G1564" s="16">
        <v>0</v>
      </c>
      <c r="H1564" s="16">
        <v>0</v>
      </c>
      <c r="I1564" s="16">
        <v>0</v>
      </c>
      <c r="J1564" s="16">
        <v>0</v>
      </c>
      <c r="K1564" s="16">
        <v>0</v>
      </c>
      <c r="L1564" s="16">
        <v>0</v>
      </c>
      <c r="M1564" s="16">
        <v>0</v>
      </c>
      <c r="N1564" s="16">
        <v>0</v>
      </c>
      <c r="O1564" s="16">
        <v>0</v>
      </c>
      <c r="P1564" s="16">
        <v>0</v>
      </c>
      <c r="Q1564" s="16">
        <v>0</v>
      </c>
      <c r="R1564" s="16">
        <v>0</v>
      </c>
      <c r="S1564" s="16">
        <v>0</v>
      </c>
      <c r="T1564" s="16">
        <v>0</v>
      </c>
      <c r="U1564" s="16">
        <v>0</v>
      </c>
      <c r="V1564" s="16">
        <v>0</v>
      </c>
      <c r="W1564" s="16">
        <v>0</v>
      </c>
      <c r="X1564" s="16">
        <v>0</v>
      </c>
      <c r="Y1564" s="16">
        <v>0</v>
      </c>
      <c r="Z1564" s="16">
        <v>0</v>
      </c>
      <c r="AE1564" s="103">
        <f t="shared" si="447"/>
        <v>0</v>
      </c>
      <c r="AF1564" s="103">
        <f t="shared" si="448"/>
        <v>0</v>
      </c>
      <c r="AG1564" s="103">
        <f t="shared" si="449"/>
        <v>0</v>
      </c>
      <c r="AH1564" s="103">
        <f t="shared" si="450"/>
        <v>0</v>
      </c>
      <c r="AI1564" s="103">
        <f t="shared" si="451"/>
        <v>0</v>
      </c>
      <c r="AJ1564" s="103">
        <f t="shared" si="452"/>
        <v>0</v>
      </c>
      <c r="AK1564" s="16">
        <f t="shared" ref="AK1564:BF1564" si="461">E1564-SUM(E1565:E1569)</f>
        <v>0</v>
      </c>
      <c r="AL1564" s="16">
        <f t="shared" si="461"/>
        <v>0</v>
      </c>
      <c r="AM1564" s="16">
        <f t="shared" si="461"/>
        <v>0</v>
      </c>
      <c r="AN1564" s="16">
        <f t="shared" si="461"/>
        <v>0</v>
      </c>
      <c r="AO1564" s="16">
        <f t="shared" si="461"/>
        <v>0</v>
      </c>
      <c r="AP1564" s="16">
        <f t="shared" si="461"/>
        <v>0</v>
      </c>
      <c r="AQ1564" s="16">
        <f t="shared" si="461"/>
        <v>0</v>
      </c>
      <c r="AR1564" s="16">
        <f t="shared" si="461"/>
        <v>0</v>
      </c>
      <c r="AS1564" s="16">
        <f t="shared" si="461"/>
        <v>0</v>
      </c>
      <c r="AT1564" s="16">
        <f t="shared" si="461"/>
        <v>0</v>
      </c>
      <c r="AU1564" s="16">
        <f t="shared" si="461"/>
        <v>0</v>
      </c>
      <c r="AV1564" s="16">
        <f t="shared" si="461"/>
        <v>0</v>
      </c>
      <c r="AW1564" s="16">
        <f t="shared" si="461"/>
        <v>0</v>
      </c>
      <c r="AX1564" s="16">
        <f t="shared" si="461"/>
        <v>0</v>
      </c>
      <c r="AY1564" s="16">
        <f t="shared" si="461"/>
        <v>0</v>
      </c>
      <c r="AZ1564" s="16">
        <f t="shared" si="461"/>
        <v>0</v>
      </c>
      <c r="BA1564" s="16">
        <f t="shared" si="461"/>
        <v>0</v>
      </c>
      <c r="BB1564" s="16">
        <f t="shared" si="461"/>
        <v>0</v>
      </c>
      <c r="BC1564" s="16">
        <f t="shared" si="461"/>
        <v>0</v>
      </c>
      <c r="BD1564" s="16">
        <f t="shared" si="461"/>
        <v>0</v>
      </c>
      <c r="BE1564" s="16">
        <f t="shared" si="461"/>
        <v>0</v>
      </c>
      <c r="BF1564" s="16">
        <f t="shared" si="461"/>
        <v>0</v>
      </c>
    </row>
    <row r="1565" spans="4:36">
      <c r="D1565" s="16" t="s">
        <v>860</v>
      </c>
      <c r="E1565" s="16">
        <v>0</v>
      </c>
      <c r="F1565" s="16">
        <v>0</v>
      </c>
      <c r="G1565" s="16">
        <v>0</v>
      </c>
      <c r="H1565" s="16">
        <v>0</v>
      </c>
      <c r="I1565" s="16">
        <v>0</v>
      </c>
      <c r="J1565" s="16">
        <v>0</v>
      </c>
      <c r="K1565" s="16">
        <v>0</v>
      </c>
      <c r="L1565" s="16">
        <v>0</v>
      </c>
      <c r="M1565" s="16">
        <v>0</v>
      </c>
      <c r="N1565" s="16">
        <v>0</v>
      </c>
      <c r="O1565" s="16">
        <v>0</v>
      </c>
      <c r="P1565" s="16">
        <v>0</v>
      </c>
      <c r="Q1565" s="16">
        <v>0</v>
      </c>
      <c r="R1565" s="16">
        <v>0</v>
      </c>
      <c r="S1565" s="16">
        <v>0</v>
      </c>
      <c r="T1565" s="16">
        <v>0</v>
      </c>
      <c r="U1565" s="16">
        <v>0</v>
      </c>
      <c r="V1565" s="16">
        <v>0</v>
      </c>
      <c r="W1565" s="16">
        <v>0</v>
      </c>
      <c r="X1565" s="16">
        <v>0</v>
      </c>
      <c r="Y1565" s="16">
        <v>0</v>
      </c>
      <c r="Z1565" s="16">
        <v>0</v>
      </c>
      <c r="AE1565" s="103">
        <f t="shared" si="447"/>
        <v>0</v>
      </c>
      <c r="AF1565" s="103">
        <f t="shared" si="448"/>
        <v>0</v>
      </c>
      <c r="AG1565" s="103">
        <f t="shared" si="449"/>
        <v>0</v>
      </c>
      <c r="AH1565" s="103">
        <f t="shared" si="450"/>
        <v>0</v>
      </c>
      <c r="AI1565" s="103">
        <f t="shared" si="451"/>
        <v>0</v>
      </c>
      <c r="AJ1565" s="103">
        <f t="shared" si="452"/>
        <v>0</v>
      </c>
    </row>
    <row r="1566" spans="4:36">
      <c r="D1566" s="16" t="s">
        <v>861</v>
      </c>
      <c r="E1566" s="16">
        <v>0</v>
      </c>
      <c r="F1566" s="16">
        <v>0</v>
      </c>
      <c r="G1566" s="16">
        <v>0</v>
      </c>
      <c r="H1566" s="16">
        <v>0</v>
      </c>
      <c r="I1566" s="16">
        <v>0</v>
      </c>
      <c r="J1566" s="16">
        <v>0</v>
      </c>
      <c r="K1566" s="16">
        <v>0</v>
      </c>
      <c r="L1566" s="16">
        <v>0</v>
      </c>
      <c r="M1566" s="16">
        <v>0</v>
      </c>
      <c r="N1566" s="16">
        <v>0</v>
      </c>
      <c r="O1566" s="16">
        <v>0</v>
      </c>
      <c r="P1566" s="16">
        <v>0</v>
      </c>
      <c r="Q1566" s="16">
        <v>0</v>
      </c>
      <c r="R1566" s="16">
        <v>0</v>
      </c>
      <c r="S1566" s="16">
        <v>0</v>
      </c>
      <c r="T1566" s="16">
        <v>0</v>
      </c>
      <c r="U1566" s="16">
        <v>0</v>
      </c>
      <c r="V1566" s="16">
        <v>0</v>
      </c>
      <c r="W1566" s="16">
        <v>0</v>
      </c>
      <c r="X1566" s="16">
        <v>0</v>
      </c>
      <c r="Y1566" s="16">
        <v>0</v>
      </c>
      <c r="Z1566" s="16">
        <v>0</v>
      </c>
      <c r="AE1566" s="103">
        <f t="shared" si="447"/>
        <v>0</v>
      </c>
      <c r="AF1566" s="103">
        <f t="shared" si="448"/>
        <v>0</v>
      </c>
      <c r="AG1566" s="103">
        <f t="shared" si="449"/>
        <v>0</v>
      </c>
      <c r="AH1566" s="103">
        <f t="shared" si="450"/>
        <v>0</v>
      </c>
      <c r="AI1566" s="103">
        <f t="shared" si="451"/>
        <v>0</v>
      </c>
      <c r="AJ1566" s="103">
        <f t="shared" si="452"/>
        <v>0</v>
      </c>
    </row>
    <row r="1567" spans="4:36">
      <c r="D1567" s="16" t="s">
        <v>862</v>
      </c>
      <c r="E1567" s="16">
        <v>0</v>
      </c>
      <c r="F1567" s="16">
        <v>0</v>
      </c>
      <c r="G1567" s="16">
        <v>0</v>
      </c>
      <c r="H1567" s="16">
        <v>0</v>
      </c>
      <c r="I1567" s="16">
        <v>0</v>
      </c>
      <c r="J1567" s="16">
        <v>0</v>
      </c>
      <c r="K1567" s="16">
        <v>0</v>
      </c>
      <c r="L1567" s="16">
        <v>0</v>
      </c>
      <c r="M1567" s="16">
        <v>0</v>
      </c>
      <c r="N1567" s="16">
        <v>0</v>
      </c>
      <c r="O1567" s="16">
        <v>0</v>
      </c>
      <c r="P1567" s="16">
        <v>0</v>
      </c>
      <c r="Q1567" s="16">
        <v>0</v>
      </c>
      <c r="R1567" s="16">
        <v>0</v>
      </c>
      <c r="S1567" s="16">
        <v>0</v>
      </c>
      <c r="T1567" s="16">
        <v>0</v>
      </c>
      <c r="U1567" s="16">
        <v>0</v>
      </c>
      <c r="V1567" s="16">
        <v>0</v>
      </c>
      <c r="W1567" s="16">
        <v>0</v>
      </c>
      <c r="X1567" s="16">
        <v>0</v>
      </c>
      <c r="Y1567" s="16">
        <v>0</v>
      </c>
      <c r="Z1567" s="16">
        <v>0</v>
      </c>
      <c r="AE1567" s="103">
        <f t="shared" si="447"/>
        <v>0</v>
      </c>
      <c r="AF1567" s="103">
        <f t="shared" si="448"/>
        <v>0</v>
      </c>
      <c r="AG1567" s="103">
        <f t="shared" si="449"/>
        <v>0</v>
      </c>
      <c r="AH1567" s="103">
        <f t="shared" si="450"/>
        <v>0</v>
      </c>
      <c r="AI1567" s="103">
        <f t="shared" si="451"/>
        <v>0</v>
      </c>
      <c r="AJ1567" s="103">
        <f t="shared" si="452"/>
        <v>0</v>
      </c>
    </row>
    <row r="1568" spans="4:36">
      <c r="D1568" s="16" t="s">
        <v>863</v>
      </c>
      <c r="E1568" s="16">
        <v>0</v>
      </c>
      <c r="F1568" s="16">
        <v>0</v>
      </c>
      <c r="G1568" s="16">
        <v>0</v>
      </c>
      <c r="H1568" s="16">
        <v>0</v>
      </c>
      <c r="I1568" s="16">
        <v>0</v>
      </c>
      <c r="J1568" s="16">
        <v>0</v>
      </c>
      <c r="K1568" s="16">
        <v>0</v>
      </c>
      <c r="L1568" s="16">
        <v>0</v>
      </c>
      <c r="M1568" s="16">
        <v>0</v>
      </c>
      <c r="N1568" s="16">
        <v>0</v>
      </c>
      <c r="O1568" s="16">
        <v>0</v>
      </c>
      <c r="P1568" s="16">
        <v>0</v>
      </c>
      <c r="Q1568" s="16">
        <v>0</v>
      </c>
      <c r="R1568" s="16">
        <v>0</v>
      </c>
      <c r="S1568" s="16">
        <v>0</v>
      </c>
      <c r="T1568" s="16">
        <v>0</v>
      </c>
      <c r="U1568" s="16">
        <v>0</v>
      </c>
      <c r="V1568" s="16">
        <v>0</v>
      </c>
      <c r="W1568" s="16">
        <v>0</v>
      </c>
      <c r="X1568" s="16">
        <v>0</v>
      </c>
      <c r="Y1568" s="16">
        <v>0</v>
      </c>
      <c r="Z1568" s="16">
        <v>0</v>
      </c>
      <c r="AE1568" s="103">
        <f t="shared" si="447"/>
        <v>0</v>
      </c>
      <c r="AF1568" s="103">
        <f t="shared" si="448"/>
        <v>0</v>
      </c>
      <c r="AG1568" s="103">
        <f t="shared" si="449"/>
        <v>0</v>
      </c>
      <c r="AH1568" s="103">
        <f t="shared" si="450"/>
        <v>0</v>
      </c>
      <c r="AI1568" s="103">
        <f t="shared" si="451"/>
        <v>0</v>
      </c>
      <c r="AJ1568" s="103">
        <f t="shared" si="452"/>
        <v>0</v>
      </c>
    </row>
    <row r="1569" spans="4:36">
      <c r="D1569" s="16" t="s">
        <v>864</v>
      </c>
      <c r="E1569" s="16">
        <v>0</v>
      </c>
      <c r="F1569" s="16">
        <v>0</v>
      </c>
      <c r="G1569" s="16">
        <v>0</v>
      </c>
      <c r="H1569" s="16">
        <v>0</v>
      </c>
      <c r="I1569" s="16">
        <v>0</v>
      </c>
      <c r="J1569" s="16">
        <v>0</v>
      </c>
      <c r="K1569" s="16">
        <v>0</v>
      </c>
      <c r="L1569" s="16">
        <v>0</v>
      </c>
      <c r="M1569" s="16">
        <v>0</v>
      </c>
      <c r="N1569" s="16">
        <v>0</v>
      </c>
      <c r="O1569" s="16">
        <v>0</v>
      </c>
      <c r="P1569" s="16">
        <v>0</v>
      </c>
      <c r="Q1569" s="16">
        <v>0</v>
      </c>
      <c r="R1569" s="16">
        <v>0</v>
      </c>
      <c r="S1569" s="16">
        <v>0</v>
      </c>
      <c r="T1569" s="16">
        <v>0</v>
      </c>
      <c r="U1569" s="16">
        <v>0</v>
      </c>
      <c r="V1569" s="16">
        <v>0</v>
      </c>
      <c r="W1569" s="16">
        <v>0</v>
      </c>
      <c r="X1569" s="16">
        <v>0</v>
      </c>
      <c r="Y1569" s="16">
        <v>0</v>
      </c>
      <c r="Z1569" s="16">
        <v>0</v>
      </c>
      <c r="AE1569" s="103">
        <f t="shared" si="447"/>
        <v>0</v>
      </c>
      <c r="AF1569" s="103">
        <f t="shared" si="448"/>
        <v>0</v>
      </c>
      <c r="AG1569" s="103">
        <f t="shared" si="449"/>
        <v>0</v>
      </c>
      <c r="AH1569" s="103">
        <f t="shared" si="450"/>
        <v>0</v>
      </c>
      <c r="AI1569" s="103">
        <f t="shared" si="451"/>
        <v>0</v>
      </c>
      <c r="AJ1569" s="103">
        <f t="shared" si="452"/>
        <v>0</v>
      </c>
    </row>
    <row r="1570" spans="1:80">
      <c r="A1570" s="16" t="s">
        <v>911</v>
      </c>
      <c r="B1570" s="16">
        <v>179098.7827</v>
      </c>
      <c r="C1570" s="16" t="s">
        <v>88</v>
      </c>
      <c r="D1570" s="16" t="s">
        <v>88</v>
      </c>
      <c r="E1570" s="16">
        <v>44486.6522999999</v>
      </c>
      <c r="F1570" s="16">
        <v>37977.8602999999</v>
      </c>
      <c r="G1570" s="16">
        <v>36851.8619999999</v>
      </c>
      <c r="H1570" s="16">
        <v>1125.9983</v>
      </c>
      <c r="I1570" s="16">
        <v>592.0304</v>
      </c>
      <c r="J1570" s="16">
        <v>1475.6815</v>
      </c>
      <c r="K1570" s="16">
        <v>353.3788</v>
      </c>
      <c r="L1570" s="16">
        <v>2.2158</v>
      </c>
      <c r="M1570" s="16">
        <v>1120.0869</v>
      </c>
      <c r="N1570" s="16">
        <v>2325.7228</v>
      </c>
      <c r="O1570" s="16">
        <v>2325.7228</v>
      </c>
      <c r="P1570" s="16">
        <v>0</v>
      </c>
      <c r="Q1570" s="16">
        <v>22.5526</v>
      </c>
      <c r="R1570" s="16">
        <v>1738.7785</v>
      </c>
      <c r="S1570" s="16">
        <v>1466.8408</v>
      </c>
      <c r="T1570" s="16">
        <v>76.7565</v>
      </c>
      <c r="U1570" s="16">
        <v>195.1812</v>
      </c>
      <c r="V1570" s="16">
        <v>334.6241</v>
      </c>
      <c r="W1570" s="16">
        <v>249.2804</v>
      </c>
      <c r="X1570" s="16">
        <v>0.6504</v>
      </c>
      <c r="Y1570" s="16">
        <v>84.6933</v>
      </c>
      <c r="Z1570" s="16">
        <v>19.4021</v>
      </c>
      <c r="AB1570" s="101">
        <f>(F1570+K1570+L1570)/B1570</f>
        <v>0.214035262116831</v>
      </c>
      <c r="AE1570" s="103">
        <f t="shared" si="447"/>
        <v>2.04636307898909e-12</v>
      </c>
      <c r="AF1570" s="103">
        <f t="shared" si="448"/>
        <v>0</v>
      </c>
      <c r="AG1570" s="103">
        <f t="shared" si="449"/>
        <v>0</v>
      </c>
      <c r="AH1570" s="103">
        <f t="shared" si="450"/>
        <v>0</v>
      </c>
      <c r="AI1570" s="103">
        <f t="shared" si="451"/>
        <v>0</v>
      </c>
      <c r="AJ1570" s="103">
        <f t="shared" si="452"/>
        <v>0</v>
      </c>
      <c r="AK1570" s="16">
        <f t="shared" ref="AK1570:BF1570" si="462">E1570-SUM(E1571:E1575)</f>
        <v>0</v>
      </c>
      <c r="AL1570" s="16">
        <f t="shared" si="462"/>
        <v>0</v>
      </c>
      <c r="AM1570" s="16">
        <f t="shared" si="462"/>
        <v>0</v>
      </c>
      <c r="AN1570" s="16">
        <f t="shared" si="462"/>
        <v>0</v>
      </c>
      <c r="AO1570" s="16">
        <f t="shared" si="462"/>
        <v>0</v>
      </c>
      <c r="AP1570" s="16">
        <f t="shared" si="462"/>
        <v>0</v>
      </c>
      <c r="AQ1570" s="16">
        <f t="shared" si="462"/>
        <v>0</v>
      </c>
      <c r="AR1570" s="16">
        <f t="shared" si="462"/>
        <v>0</v>
      </c>
      <c r="AS1570" s="16">
        <f t="shared" si="462"/>
        <v>0</v>
      </c>
      <c r="AT1570" s="16">
        <f t="shared" si="462"/>
        <v>0</v>
      </c>
      <c r="AU1570" s="16">
        <f t="shared" si="462"/>
        <v>0</v>
      </c>
      <c r="AV1570" s="16">
        <f t="shared" si="462"/>
        <v>0</v>
      </c>
      <c r="AW1570" s="16">
        <f t="shared" si="462"/>
        <v>0</v>
      </c>
      <c r="AX1570" s="16">
        <f t="shared" si="462"/>
        <v>0</v>
      </c>
      <c r="AY1570" s="16">
        <f t="shared" si="462"/>
        <v>0</v>
      </c>
      <c r="AZ1570" s="16">
        <f t="shared" si="462"/>
        <v>0</v>
      </c>
      <c r="BA1570" s="16">
        <f t="shared" si="462"/>
        <v>0</v>
      </c>
      <c r="BB1570" s="16">
        <f t="shared" si="462"/>
        <v>0</v>
      </c>
      <c r="BC1570" s="16">
        <f t="shared" si="462"/>
        <v>0</v>
      </c>
      <c r="BD1570" s="16">
        <f t="shared" si="462"/>
        <v>0</v>
      </c>
      <c r="BE1570" s="16">
        <f t="shared" si="462"/>
        <v>0</v>
      </c>
      <c r="BF1570" s="16">
        <f t="shared" si="462"/>
        <v>0</v>
      </c>
      <c r="BG1570" s="104">
        <f t="shared" ref="BG1570:CB1570" si="463">E1570-E1576-E1582-E1588-E1594</f>
        <v>0</v>
      </c>
      <c r="BH1570" s="104">
        <f t="shared" si="463"/>
        <v>0</v>
      </c>
      <c r="BI1570" s="104">
        <f t="shared" si="463"/>
        <v>0</v>
      </c>
      <c r="BJ1570" s="104">
        <f t="shared" si="463"/>
        <v>0</v>
      </c>
      <c r="BK1570" s="104">
        <f t="shared" si="463"/>
        <v>0</v>
      </c>
      <c r="BL1570" s="104">
        <f t="shared" si="463"/>
        <v>0</v>
      </c>
      <c r="BM1570" s="104">
        <f t="shared" si="463"/>
        <v>0</v>
      </c>
      <c r="BN1570" s="104">
        <f t="shared" si="463"/>
        <v>0</v>
      </c>
      <c r="BO1570" s="104">
        <f t="shared" si="463"/>
        <v>0</v>
      </c>
      <c r="BP1570" s="104">
        <f t="shared" si="463"/>
        <v>0</v>
      </c>
      <c r="BQ1570" s="104">
        <f t="shared" si="463"/>
        <v>0</v>
      </c>
      <c r="BR1570" s="104">
        <f t="shared" si="463"/>
        <v>0</v>
      </c>
      <c r="BS1570" s="104">
        <f t="shared" si="463"/>
        <v>0</v>
      </c>
      <c r="BT1570" s="104">
        <f t="shared" si="463"/>
        <v>0</v>
      </c>
      <c r="BU1570" s="104">
        <f t="shared" si="463"/>
        <v>0</v>
      </c>
      <c r="BV1570" s="104">
        <f t="shared" si="463"/>
        <v>0</v>
      </c>
      <c r="BW1570" s="104">
        <f t="shared" si="463"/>
        <v>0</v>
      </c>
      <c r="BX1570" s="104">
        <f t="shared" si="463"/>
        <v>0</v>
      </c>
      <c r="BY1570" s="104">
        <f t="shared" si="463"/>
        <v>0</v>
      </c>
      <c r="BZ1570" s="104">
        <f t="shared" si="463"/>
        <v>0</v>
      </c>
      <c r="CA1570" s="104">
        <f t="shared" si="463"/>
        <v>0</v>
      </c>
      <c r="CB1570" s="104">
        <f t="shared" si="463"/>
        <v>0</v>
      </c>
    </row>
    <row r="1571" spans="4:36">
      <c r="D1571" s="16" t="s">
        <v>860</v>
      </c>
      <c r="E1571" s="16">
        <v>9752.3624</v>
      </c>
      <c r="F1571" s="16">
        <v>8589.2671</v>
      </c>
      <c r="G1571" s="16">
        <v>8002.4101</v>
      </c>
      <c r="H1571" s="16">
        <v>586.857</v>
      </c>
      <c r="I1571" s="16">
        <v>166.7776</v>
      </c>
      <c r="J1571" s="16">
        <v>711.1579</v>
      </c>
      <c r="K1571" s="16">
        <v>0</v>
      </c>
      <c r="L1571" s="16">
        <v>2.2158</v>
      </c>
      <c r="M1571" s="16">
        <v>708.9421</v>
      </c>
      <c r="N1571" s="16">
        <v>280.0167</v>
      </c>
      <c r="O1571" s="16">
        <v>280.0167</v>
      </c>
      <c r="P1571" s="16">
        <v>0</v>
      </c>
      <c r="Q1571" s="16">
        <v>0</v>
      </c>
      <c r="R1571" s="16">
        <v>2.6584</v>
      </c>
      <c r="S1571" s="16">
        <v>2.2152</v>
      </c>
      <c r="T1571" s="16">
        <v>0</v>
      </c>
      <c r="U1571" s="16">
        <v>0.4432</v>
      </c>
      <c r="V1571" s="16">
        <v>0</v>
      </c>
      <c r="W1571" s="16">
        <v>0</v>
      </c>
      <c r="X1571" s="16">
        <v>0</v>
      </c>
      <c r="Y1571" s="16">
        <v>0</v>
      </c>
      <c r="Z1571" s="16">
        <v>2.4847</v>
      </c>
      <c r="AE1571" s="103">
        <f t="shared" si="447"/>
        <v>7.99804666939963e-13</v>
      </c>
      <c r="AF1571" s="103">
        <f t="shared" si="448"/>
        <v>-9.09494701772928e-13</v>
      </c>
      <c r="AG1571" s="103">
        <f t="shared" si="449"/>
        <v>0</v>
      </c>
      <c r="AH1571" s="103">
        <f t="shared" si="450"/>
        <v>0</v>
      </c>
      <c r="AI1571" s="103">
        <f t="shared" si="451"/>
        <v>0</v>
      </c>
      <c r="AJ1571" s="103">
        <f t="shared" si="452"/>
        <v>0</v>
      </c>
    </row>
    <row r="1572" spans="4:36">
      <c r="D1572" s="16" t="s">
        <v>861</v>
      </c>
      <c r="E1572" s="16">
        <v>0</v>
      </c>
      <c r="F1572" s="16">
        <v>0</v>
      </c>
      <c r="G1572" s="16">
        <v>0</v>
      </c>
      <c r="H1572" s="16">
        <v>0</v>
      </c>
      <c r="I1572" s="16">
        <v>0</v>
      </c>
      <c r="J1572" s="16">
        <v>0</v>
      </c>
      <c r="K1572" s="16">
        <v>0</v>
      </c>
      <c r="L1572" s="16">
        <v>0</v>
      </c>
      <c r="M1572" s="16">
        <v>0</v>
      </c>
      <c r="N1572" s="16">
        <v>0</v>
      </c>
      <c r="O1572" s="16">
        <v>0</v>
      </c>
      <c r="P1572" s="16">
        <v>0</v>
      </c>
      <c r="Q1572" s="16">
        <v>0</v>
      </c>
      <c r="R1572" s="16">
        <v>0</v>
      </c>
      <c r="S1572" s="16">
        <v>0</v>
      </c>
      <c r="T1572" s="16">
        <v>0</v>
      </c>
      <c r="U1572" s="16">
        <v>0</v>
      </c>
      <c r="V1572" s="16">
        <v>0</v>
      </c>
      <c r="W1572" s="16">
        <v>0</v>
      </c>
      <c r="X1572" s="16">
        <v>0</v>
      </c>
      <c r="Y1572" s="16">
        <v>0</v>
      </c>
      <c r="Z1572" s="16">
        <v>0</v>
      </c>
      <c r="AE1572" s="103">
        <f t="shared" si="447"/>
        <v>0</v>
      </c>
      <c r="AF1572" s="103">
        <f t="shared" si="448"/>
        <v>0</v>
      </c>
      <c r="AG1572" s="103">
        <f t="shared" si="449"/>
        <v>0</v>
      </c>
      <c r="AH1572" s="103">
        <f t="shared" si="450"/>
        <v>0</v>
      </c>
      <c r="AI1572" s="103">
        <f t="shared" si="451"/>
        <v>0</v>
      </c>
      <c r="AJ1572" s="103">
        <f t="shared" si="452"/>
        <v>0</v>
      </c>
    </row>
    <row r="1573" spans="4:36">
      <c r="D1573" s="16" t="s">
        <v>862</v>
      </c>
      <c r="E1573" s="16">
        <v>0</v>
      </c>
      <c r="F1573" s="16">
        <v>0</v>
      </c>
      <c r="G1573" s="16">
        <v>0</v>
      </c>
      <c r="H1573" s="16">
        <v>0</v>
      </c>
      <c r="I1573" s="16">
        <v>0</v>
      </c>
      <c r="J1573" s="16">
        <v>0</v>
      </c>
      <c r="K1573" s="16">
        <v>0</v>
      </c>
      <c r="L1573" s="16">
        <v>0</v>
      </c>
      <c r="M1573" s="16">
        <v>0</v>
      </c>
      <c r="N1573" s="16">
        <v>0</v>
      </c>
      <c r="O1573" s="16">
        <v>0</v>
      </c>
      <c r="P1573" s="16">
        <v>0</v>
      </c>
      <c r="Q1573" s="16">
        <v>0</v>
      </c>
      <c r="R1573" s="16">
        <v>0</v>
      </c>
      <c r="S1573" s="16">
        <v>0</v>
      </c>
      <c r="T1573" s="16">
        <v>0</v>
      </c>
      <c r="U1573" s="16">
        <v>0</v>
      </c>
      <c r="V1573" s="16">
        <v>0</v>
      </c>
      <c r="W1573" s="16">
        <v>0</v>
      </c>
      <c r="X1573" s="16">
        <v>0</v>
      </c>
      <c r="Y1573" s="16">
        <v>0</v>
      </c>
      <c r="Z1573" s="16">
        <v>0</v>
      </c>
      <c r="AE1573" s="103">
        <f t="shared" si="447"/>
        <v>0</v>
      </c>
      <c r="AF1573" s="103">
        <f t="shared" si="448"/>
        <v>0</v>
      </c>
      <c r="AG1573" s="103">
        <f t="shared" si="449"/>
        <v>0</v>
      </c>
      <c r="AH1573" s="103">
        <f t="shared" si="450"/>
        <v>0</v>
      </c>
      <c r="AI1573" s="103">
        <f t="shared" si="451"/>
        <v>0</v>
      </c>
      <c r="AJ1573" s="103">
        <f t="shared" si="452"/>
        <v>0</v>
      </c>
    </row>
    <row r="1574" spans="4:36">
      <c r="D1574" s="16" t="s">
        <v>863</v>
      </c>
      <c r="E1574" s="16">
        <v>0</v>
      </c>
      <c r="F1574" s="16">
        <v>0</v>
      </c>
      <c r="G1574" s="16">
        <v>0</v>
      </c>
      <c r="H1574" s="16">
        <v>0</v>
      </c>
      <c r="I1574" s="16">
        <v>0</v>
      </c>
      <c r="J1574" s="16">
        <v>0</v>
      </c>
      <c r="K1574" s="16">
        <v>0</v>
      </c>
      <c r="L1574" s="16">
        <v>0</v>
      </c>
      <c r="M1574" s="16">
        <v>0</v>
      </c>
      <c r="N1574" s="16">
        <v>0</v>
      </c>
      <c r="O1574" s="16">
        <v>0</v>
      </c>
      <c r="P1574" s="16">
        <v>0</v>
      </c>
      <c r="Q1574" s="16">
        <v>0</v>
      </c>
      <c r="R1574" s="16">
        <v>0</v>
      </c>
      <c r="S1574" s="16">
        <v>0</v>
      </c>
      <c r="T1574" s="16">
        <v>0</v>
      </c>
      <c r="U1574" s="16">
        <v>0</v>
      </c>
      <c r="V1574" s="16">
        <v>0</v>
      </c>
      <c r="W1574" s="16">
        <v>0</v>
      </c>
      <c r="X1574" s="16">
        <v>0</v>
      </c>
      <c r="Y1574" s="16">
        <v>0</v>
      </c>
      <c r="Z1574" s="16">
        <v>0</v>
      </c>
      <c r="AE1574" s="103">
        <f t="shared" si="447"/>
        <v>0</v>
      </c>
      <c r="AF1574" s="103">
        <f t="shared" si="448"/>
        <v>0</v>
      </c>
      <c r="AG1574" s="103">
        <f t="shared" si="449"/>
        <v>0</v>
      </c>
      <c r="AH1574" s="103">
        <f t="shared" si="450"/>
        <v>0</v>
      </c>
      <c r="AI1574" s="103">
        <f t="shared" si="451"/>
        <v>0</v>
      </c>
      <c r="AJ1574" s="103">
        <f t="shared" si="452"/>
        <v>0</v>
      </c>
    </row>
    <row r="1575" spans="4:36">
      <c r="D1575" s="16" t="s">
        <v>864</v>
      </c>
      <c r="E1575" s="16">
        <v>34734.2898999999</v>
      </c>
      <c r="F1575" s="16">
        <v>29388.5931999999</v>
      </c>
      <c r="G1575" s="16">
        <v>28849.4518999999</v>
      </c>
      <c r="H1575" s="16">
        <v>539.1413</v>
      </c>
      <c r="I1575" s="16">
        <v>425.2528</v>
      </c>
      <c r="J1575" s="16">
        <v>764.5236</v>
      </c>
      <c r="K1575" s="16">
        <v>353.3788</v>
      </c>
      <c r="L1575" s="16">
        <v>0</v>
      </c>
      <c r="M1575" s="16">
        <v>411.1448</v>
      </c>
      <c r="N1575" s="16">
        <v>2045.7061</v>
      </c>
      <c r="O1575" s="16">
        <v>2045.7061</v>
      </c>
      <c r="P1575" s="16">
        <v>0</v>
      </c>
      <c r="Q1575" s="16">
        <v>22.5526</v>
      </c>
      <c r="R1575" s="16">
        <v>1736.1201</v>
      </c>
      <c r="S1575" s="16">
        <v>1464.6256</v>
      </c>
      <c r="T1575" s="16">
        <v>76.7565</v>
      </c>
      <c r="U1575" s="16">
        <v>194.738</v>
      </c>
      <c r="V1575" s="16">
        <v>334.6241</v>
      </c>
      <c r="W1575" s="16">
        <v>249.2804</v>
      </c>
      <c r="X1575" s="16">
        <v>0.6504</v>
      </c>
      <c r="Y1575" s="16">
        <v>84.6933</v>
      </c>
      <c r="Z1575" s="16">
        <v>16.9174</v>
      </c>
      <c r="AE1575" s="103">
        <f t="shared" si="447"/>
        <v>-6.57252030578093e-13</v>
      </c>
      <c r="AF1575" s="103">
        <f t="shared" si="448"/>
        <v>0</v>
      </c>
      <c r="AG1575" s="103">
        <f t="shared" si="449"/>
        <v>0</v>
      </c>
      <c r="AH1575" s="103">
        <f t="shared" si="450"/>
        <v>0</v>
      </c>
      <c r="AI1575" s="103">
        <f t="shared" si="451"/>
        <v>0</v>
      </c>
      <c r="AJ1575" s="103">
        <f t="shared" si="452"/>
        <v>0</v>
      </c>
    </row>
    <row r="1576" spans="3:58">
      <c r="C1576" s="16" t="s">
        <v>865</v>
      </c>
      <c r="D1576" s="16" t="s">
        <v>88</v>
      </c>
      <c r="E1576" s="16">
        <v>2853.7999</v>
      </c>
      <c r="F1576" s="16">
        <v>2208.1461</v>
      </c>
      <c r="G1576" s="16">
        <v>2147.092</v>
      </c>
      <c r="H1576" s="16">
        <v>61.0541</v>
      </c>
      <c r="I1576" s="16">
        <v>69.7895</v>
      </c>
      <c r="J1576" s="16">
        <v>344.9389</v>
      </c>
      <c r="K1576" s="16">
        <v>0</v>
      </c>
      <c r="L1576" s="16">
        <v>0</v>
      </c>
      <c r="M1576" s="16">
        <v>344.9389</v>
      </c>
      <c r="N1576" s="16">
        <v>187.6618</v>
      </c>
      <c r="O1576" s="16">
        <v>187.6618</v>
      </c>
      <c r="P1576" s="16">
        <v>0</v>
      </c>
      <c r="Q1576" s="16">
        <v>0</v>
      </c>
      <c r="R1576" s="16">
        <v>43.2636</v>
      </c>
      <c r="S1576" s="16">
        <v>32.4724</v>
      </c>
      <c r="T1576" s="16">
        <v>0</v>
      </c>
      <c r="U1576" s="16">
        <v>10.7912</v>
      </c>
      <c r="V1576" s="16">
        <v>0</v>
      </c>
      <c r="W1576" s="16">
        <v>0</v>
      </c>
      <c r="X1576" s="16">
        <v>0</v>
      </c>
      <c r="Y1576" s="16">
        <v>0</v>
      </c>
      <c r="Z1576" s="16">
        <v>0</v>
      </c>
      <c r="AE1576" s="103">
        <f t="shared" si="447"/>
        <v>8.5265128291212e-14</v>
      </c>
      <c r="AF1576" s="103">
        <f t="shared" si="448"/>
        <v>-1.63424829224823e-13</v>
      </c>
      <c r="AG1576" s="103">
        <f t="shared" si="449"/>
        <v>0</v>
      </c>
      <c r="AH1576" s="103">
        <f t="shared" si="450"/>
        <v>0</v>
      </c>
      <c r="AI1576" s="103">
        <f t="shared" si="451"/>
        <v>0</v>
      </c>
      <c r="AJ1576" s="103">
        <f t="shared" si="452"/>
        <v>0</v>
      </c>
      <c r="AK1576" s="16">
        <f t="shared" ref="AK1576:BF1576" si="464">E1576-SUM(E1577:E1581)</f>
        <v>0</v>
      </c>
      <c r="AL1576" s="16">
        <f t="shared" si="464"/>
        <v>0</v>
      </c>
      <c r="AM1576" s="16">
        <f t="shared" si="464"/>
        <v>0</v>
      </c>
      <c r="AN1576" s="16">
        <f t="shared" si="464"/>
        <v>0</v>
      </c>
      <c r="AO1576" s="16">
        <f t="shared" si="464"/>
        <v>0</v>
      </c>
      <c r="AP1576" s="16">
        <f t="shared" si="464"/>
        <v>0</v>
      </c>
      <c r="AQ1576" s="16">
        <f t="shared" si="464"/>
        <v>0</v>
      </c>
      <c r="AR1576" s="16">
        <f t="shared" si="464"/>
        <v>0</v>
      </c>
      <c r="AS1576" s="16">
        <f t="shared" si="464"/>
        <v>0</v>
      </c>
      <c r="AT1576" s="16">
        <f t="shared" si="464"/>
        <v>0</v>
      </c>
      <c r="AU1576" s="16">
        <f t="shared" si="464"/>
        <v>0</v>
      </c>
      <c r="AV1576" s="16">
        <f t="shared" si="464"/>
        <v>0</v>
      </c>
      <c r="AW1576" s="16">
        <f t="shared" si="464"/>
        <v>0</v>
      </c>
      <c r="AX1576" s="16">
        <f t="shared" si="464"/>
        <v>0</v>
      </c>
      <c r="AY1576" s="16">
        <f t="shared" si="464"/>
        <v>0</v>
      </c>
      <c r="AZ1576" s="16">
        <f t="shared" si="464"/>
        <v>0</v>
      </c>
      <c r="BA1576" s="16">
        <f t="shared" si="464"/>
        <v>0</v>
      </c>
      <c r="BB1576" s="16">
        <f t="shared" si="464"/>
        <v>0</v>
      </c>
      <c r="BC1576" s="16">
        <f t="shared" si="464"/>
        <v>0</v>
      </c>
      <c r="BD1576" s="16">
        <f t="shared" si="464"/>
        <v>0</v>
      </c>
      <c r="BE1576" s="16">
        <f t="shared" si="464"/>
        <v>0</v>
      </c>
      <c r="BF1576" s="16">
        <f t="shared" si="464"/>
        <v>0</v>
      </c>
    </row>
    <row r="1577" spans="4:36">
      <c r="D1577" s="16" t="s">
        <v>860</v>
      </c>
      <c r="E1577" s="16">
        <v>2344.4433</v>
      </c>
      <c r="F1577" s="16">
        <v>1783.805</v>
      </c>
      <c r="G1577" s="16">
        <v>1744.9182</v>
      </c>
      <c r="H1577" s="16">
        <v>38.8868</v>
      </c>
      <c r="I1577" s="16">
        <v>69.7895</v>
      </c>
      <c r="J1577" s="16">
        <v>326.3876</v>
      </c>
      <c r="K1577" s="16">
        <v>0</v>
      </c>
      <c r="L1577" s="16">
        <v>0</v>
      </c>
      <c r="M1577" s="16">
        <v>326.3876</v>
      </c>
      <c r="N1577" s="16">
        <v>164.3827</v>
      </c>
      <c r="O1577" s="16">
        <v>164.3827</v>
      </c>
      <c r="P1577" s="16">
        <v>0</v>
      </c>
      <c r="Q1577" s="16">
        <v>0</v>
      </c>
      <c r="R1577" s="16">
        <v>0.0785</v>
      </c>
      <c r="S1577" s="16">
        <v>0.0785</v>
      </c>
      <c r="T1577" s="16">
        <v>0</v>
      </c>
      <c r="U1577" s="16">
        <v>0</v>
      </c>
      <c r="V1577" s="16">
        <v>0</v>
      </c>
      <c r="W1577" s="16">
        <v>0</v>
      </c>
      <c r="X1577" s="16">
        <v>0</v>
      </c>
      <c r="Y1577" s="16">
        <v>0</v>
      </c>
      <c r="Z1577" s="16">
        <v>0</v>
      </c>
      <c r="AE1577" s="103">
        <f t="shared" si="447"/>
        <v>-1.50976453561213e-13</v>
      </c>
      <c r="AF1577" s="103">
        <f t="shared" si="448"/>
        <v>0</v>
      </c>
      <c r="AG1577" s="103">
        <f t="shared" si="449"/>
        <v>0</v>
      </c>
      <c r="AH1577" s="103">
        <f t="shared" si="450"/>
        <v>0</v>
      </c>
      <c r="AI1577" s="103">
        <f t="shared" si="451"/>
        <v>0</v>
      </c>
      <c r="AJ1577" s="103">
        <f t="shared" si="452"/>
        <v>0</v>
      </c>
    </row>
    <row r="1578" spans="4:36">
      <c r="D1578" s="16" t="s">
        <v>861</v>
      </c>
      <c r="E1578" s="16">
        <v>0</v>
      </c>
      <c r="F1578" s="16">
        <v>0</v>
      </c>
      <c r="G1578" s="16">
        <v>0</v>
      </c>
      <c r="H1578" s="16">
        <v>0</v>
      </c>
      <c r="I1578" s="16">
        <v>0</v>
      </c>
      <c r="J1578" s="16">
        <v>0</v>
      </c>
      <c r="K1578" s="16">
        <v>0</v>
      </c>
      <c r="L1578" s="16">
        <v>0</v>
      </c>
      <c r="M1578" s="16">
        <v>0</v>
      </c>
      <c r="N1578" s="16">
        <v>0</v>
      </c>
      <c r="O1578" s="16">
        <v>0</v>
      </c>
      <c r="P1578" s="16">
        <v>0</v>
      </c>
      <c r="Q1578" s="16">
        <v>0</v>
      </c>
      <c r="R1578" s="16">
        <v>0</v>
      </c>
      <c r="S1578" s="16">
        <v>0</v>
      </c>
      <c r="T1578" s="16">
        <v>0</v>
      </c>
      <c r="U1578" s="16">
        <v>0</v>
      </c>
      <c r="V1578" s="16">
        <v>0</v>
      </c>
      <c r="W1578" s="16">
        <v>0</v>
      </c>
      <c r="X1578" s="16">
        <v>0</v>
      </c>
      <c r="Y1578" s="16">
        <v>0</v>
      </c>
      <c r="Z1578" s="16">
        <v>0</v>
      </c>
      <c r="AE1578" s="103">
        <f t="shared" si="447"/>
        <v>0</v>
      </c>
      <c r="AF1578" s="103">
        <f t="shared" si="448"/>
        <v>0</v>
      </c>
      <c r="AG1578" s="103">
        <f t="shared" si="449"/>
        <v>0</v>
      </c>
      <c r="AH1578" s="103">
        <f t="shared" si="450"/>
        <v>0</v>
      </c>
      <c r="AI1578" s="103">
        <f t="shared" si="451"/>
        <v>0</v>
      </c>
      <c r="AJ1578" s="103">
        <f t="shared" si="452"/>
        <v>0</v>
      </c>
    </row>
    <row r="1579" spans="4:36">
      <c r="D1579" s="16" t="s">
        <v>862</v>
      </c>
      <c r="E1579" s="16">
        <v>0</v>
      </c>
      <c r="F1579" s="16">
        <v>0</v>
      </c>
      <c r="G1579" s="16">
        <v>0</v>
      </c>
      <c r="H1579" s="16">
        <v>0</v>
      </c>
      <c r="I1579" s="16">
        <v>0</v>
      </c>
      <c r="J1579" s="16">
        <v>0</v>
      </c>
      <c r="K1579" s="16">
        <v>0</v>
      </c>
      <c r="L1579" s="16">
        <v>0</v>
      </c>
      <c r="M1579" s="16">
        <v>0</v>
      </c>
      <c r="N1579" s="16">
        <v>0</v>
      </c>
      <c r="O1579" s="16">
        <v>0</v>
      </c>
      <c r="P1579" s="16">
        <v>0</v>
      </c>
      <c r="Q1579" s="16">
        <v>0</v>
      </c>
      <c r="R1579" s="16">
        <v>0</v>
      </c>
      <c r="S1579" s="16">
        <v>0</v>
      </c>
      <c r="T1579" s="16">
        <v>0</v>
      </c>
      <c r="U1579" s="16">
        <v>0</v>
      </c>
      <c r="V1579" s="16">
        <v>0</v>
      </c>
      <c r="W1579" s="16">
        <v>0</v>
      </c>
      <c r="X1579" s="16">
        <v>0</v>
      </c>
      <c r="Y1579" s="16">
        <v>0</v>
      </c>
      <c r="Z1579" s="16">
        <v>0</v>
      </c>
      <c r="AE1579" s="103">
        <f t="shared" si="447"/>
        <v>0</v>
      </c>
      <c r="AF1579" s="103">
        <f t="shared" si="448"/>
        <v>0</v>
      </c>
      <c r="AG1579" s="103">
        <f t="shared" si="449"/>
        <v>0</v>
      </c>
      <c r="AH1579" s="103">
        <f t="shared" si="450"/>
        <v>0</v>
      </c>
      <c r="AI1579" s="103">
        <f t="shared" si="451"/>
        <v>0</v>
      </c>
      <c r="AJ1579" s="103">
        <f t="shared" si="452"/>
        <v>0</v>
      </c>
    </row>
    <row r="1580" spans="4:36">
      <c r="D1580" s="16" t="s">
        <v>863</v>
      </c>
      <c r="E1580" s="16">
        <v>0</v>
      </c>
      <c r="F1580" s="16">
        <v>0</v>
      </c>
      <c r="G1580" s="16">
        <v>0</v>
      </c>
      <c r="H1580" s="16">
        <v>0</v>
      </c>
      <c r="I1580" s="16">
        <v>0</v>
      </c>
      <c r="J1580" s="16">
        <v>0</v>
      </c>
      <c r="K1580" s="16">
        <v>0</v>
      </c>
      <c r="L1580" s="16">
        <v>0</v>
      </c>
      <c r="M1580" s="16">
        <v>0</v>
      </c>
      <c r="N1580" s="16">
        <v>0</v>
      </c>
      <c r="O1580" s="16">
        <v>0</v>
      </c>
      <c r="P1580" s="16">
        <v>0</v>
      </c>
      <c r="Q1580" s="16">
        <v>0</v>
      </c>
      <c r="R1580" s="16">
        <v>0</v>
      </c>
      <c r="S1580" s="16">
        <v>0</v>
      </c>
      <c r="T1580" s="16">
        <v>0</v>
      </c>
      <c r="U1580" s="16">
        <v>0</v>
      </c>
      <c r="V1580" s="16">
        <v>0</v>
      </c>
      <c r="W1580" s="16">
        <v>0</v>
      </c>
      <c r="X1580" s="16">
        <v>0</v>
      </c>
      <c r="Y1580" s="16">
        <v>0</v>
      </c>
      <c r="Z1580" s="16">
        <v>0</v>
      </c>
      <c r="AE1580" s="103">
        <f t="shared" si="447"/>
        <v>0</v>
      </c>
      <c r="AF1580" s="103">
        <f t="shared" si="448"/>
        <v>0</v>
      </c>
      <c r="AG1580" s="103">
        <f t="shared" si="449"/>
        <v>0</v>
      </c>
      <c r="AH1580" s="103">
        <f t="shared" si="450"/>
        <v>0</v>
      </c>
      <c r="AI1580" s="103">
        <f t="shared" si="451"/>
        <v>0</v>
      </c>
      <c r="AJ1580" s="103">
        <f t="shared" si="452"/>
        <v>0</v>
      </c>
    </row>
    <row r="1581" spans="4:36">
      <c r="D1581" s="16" t="s">
        <v>864</v>
      </c>
      <c r="E1581" s="16">
        <v>509.3566</v>
      </c>
      <c r="F1581" s="16">
        <v>424.3411</v>
      </c>
      <c r="G1581" s="16">
        <v>402.1738</v>
      </c>
      <c r="H1581" s="16">
        <v>22.1673</v>
      </c>
      <c r="I1581" s="16">
        <v>0</v>
      </c>
      <c r="J1581" s="16">
        <v>18.5513</v>
      </c>
      <c r="K1581" s="16">
        <v>0</v>
      </c>
      <c r="L1581" s="16">
        <v>0</v>
      </c>
      <c r="M1581" s="16">
        <v>18.5513</v>
      </c>
      <c r="N1581" s="16">
        <v>23.2791</v>
      </c>
      <c r="O1581" s="16">
        <v>23.2791</v>
      </c>
      <c r="P1581" s="16">
        <v>0</v>
      </c>
      <c r="Q1581" s="16">
        <v>0</v>
      </c>
      <c r="R1581" s="16">
        <v>43.1851</v>
      </c>
      <c r="S1581" s="16">
        <v>32.3939</v>
      </c>
      <c r="T1581" s="16">
        <v>0</v>
      </c>
      <c r="U1581" s="16">
        <v>10.7912</v>
      </c>
      <c r="V1581" s="16">
        <v>0</v>
      </c>
      <c r="W1581" s="16">
        <v>0</v>
      </c>
      <c r="X1581" s="16">
        <v>0</v>
      </c>
      <c r="Y1581" s="16">
        <v>0</v>
      </c>
      <c r="Z1581" s="16">
        <v>0</v>
      </c>
      <c r="AE1581" s="103">
        <f t="shared" ref="AE1581:AE1644" si="465">E1581-F1581-I1581-J1581-N1581-R1581-V1581-Z1581-Q1581</f>
        <v>3.5527136788005e-14</v>
      </c>
      <c r="AF1581" s="103">
        <f t="shared" ref="AF1581:AF1644" si="466">F1581-G1581-H1581</f>
        <v>-4.61852778244065e-14</v>
      </c>
      <c r="AG1581" s="103">
        <f t="shared" ref="AG1581:AG1644" si="467">J1581-K1581-L1581-M1581</f>
        <v>0</v>
      </c>
      <c r="AH1581" s="103">
        <f t="shared" ref="AH1581:AH1644" si="468">N1581-O1581-P1581</f>
        <v>0</v>
      </c>
      <c r="AI1581" s="103">
        <f t="shared" ref="AI1581:AI1644" si="469">R1581-S1581-T1581-U1581</f>
        <v>0</v>
      </c>
      <c r="AJ1581" s="103">
        <f t="shared" ref="AJ1581:AJ1644" si="470">V1581-W1581-X1581-Y1581</f>
        <v>0</v>
      </c>
    </row>
    <row r="1582" spans="3:58">
      <c r="C1582" s="16" t="s">
        <v>866</v>
      </c>
      <c r="D1582" s="16" t="s">
        <v>88</v>
      </c>
      <c r="E1582" s="16">
        <v>0</v>
      </c>
      <c r="F1582" s="16">
        <v>0</v>
      </c>
      <c r="G1582" s="16">
        <v>0</v>
      </c>
      <c r="H1582" s="16">
        <v>0</v>
      </c>
      <c r="I1582" s="16">
        <v>0</v>
      </c>
      <c r="J1582" s="16">
        <v>0</v>
      </c>
      <c r="K1582" s="16">
        <v>0</v>
      </c>
      <c r="L1582" s="16">
        <v>0</v>
      </c>
      <c r="M1582" s="16">
        <v>0</v>
      </c>
      <c r="N1582" s="16">
        <v>0</v>
      </c>
      <c r="O1582" s="16">
        <v>0</v>
      </c>
      <c r="P1582" s="16">
        <v>0</v>
      </c>
      <c r="Q1582" s="16">
        <v>0</v>
      </c>
      <c r="R1582" s="16">
        <v>0</v>
      </c>
      <c r="S1582" s="16">
        <v>0</v>
      </c>
      <c r="T1582" s="16">
        <v>0</v>
      </c>
      <c r="U1582" s="16">
        <v>0</v>
      </c>
      <c r="V1582" s="16">
        <v>0</v>
      </c>
      <c r="W1582" s="16">
        <v>0</v>
      </c>
      <c r="X1582" s="16">
        <v>0</v>
      </c>
      <c r="Y1582" s="16">
        <v>0</v>
      </c>
      <c r="Z1582" s="16">
        <v>0</v>
      </c>
      <c r="AE1582" s="103">
        <f t="shared" si="465"/>
        <v>0</v>
      </c>
      <c r="AF1582" s="103">
        <f t="shared" si="466"/>
        <v>0</v>
      </c>
      <c r="AG1582" s="103">
        <f t="shared" si="467"/>
        <v>0</v>
      </c>
      <c r="AH1582" s="103">
        <f t="shared" si="468"/>
        <v>0</v>
      </c>
      <c r="AI1582" s="103">
        <f t="shared" si="469"/>
        <v>0</v>
      </c>
      <c r="AJ1582" s="103">
        <f t="shared" si="470"/>
        <v>0</v>
      </c>
      <c r="AK1582" s="16">
        <f t="shared" ref="AK1582:BF1582" si="471">E1582-SUM(E1583:E1587)</f>
        <v>0</v>
      </c>
      <c r="AL1582" s="16">
        <f t="shared" si="471"/>
        <v>0</v>
      </c>
      <c r="AM1582" s="16">
        <f t="shared" si="471"/>
        <v>0</v>
      </c>
      <c r="AN1582" s="16">
        <f t="shared" si="471"/>
        <v>0</v>
      </c>
      <c r="AO1582" s="16">
        <f t="shared" si="471"/>
        <v>0</v>
      </c>
      <c r="AP1582" s="16">
        <f t="shared" si="471"/>
        <v>0</v>
      </c>
      <c r="AQ1582" s="16">
        <f t="shared" si="471"/>
        <v>0</v>
      </c>
      <c r="AR1582" s="16">
        <f t="shared" si="471"/>
        <v>0</v>
      </c>
      <c r="AS1582" s="16">
        <f t="shared" si="471"/>
        <v>0</v>
      </c>
      <c r="AT1582" s="16">
        <f t="shared" si="471"/>
        <v>0</v>
      </c>
      <c r="AU1582" s="16">
        <f t="shared" si="471"/>
        <v>0</v>
      </c>
      <c r="AV1582" s="16">
        <f t="shared" si="471"/>
        <v>0</v>
      </c>
      <c r="AW1582" s="16">
        <f t="shared" si="471"/>
        <v>0</v>
      </c>
      <c r="AX1582" s="16">
        <f t="shared" si="471"/>
        <v>0</v>
      </c>
      <c r="AY1582" s="16">
        <f t="shared" si="471"/>
        <v>0</v>
      </c>
      <c r="AZ1582" s="16">
        <f t="shared" si="471"/>
        <v>0</v>
      </c>
      <c r="BA1582" s="16">
        <f t="shared" si="471"/>
        <v>0</v>
      </c>
      <c r="BB1582" s="16">
        <f t="shared" si="471"/>
        <v>0</v>
      </c>
      <c r="BC1582" s="16">
        <f t="shared" si="471"/>
        <v>0</v>
      </c>
      <c r="BD1582" s="16">
        <f t="shared" si="471"/>
        <v>0</v>
      </c>
      <c r="BE1582" s="16">
        <f t="shared" si="471"/>
        <v>0</v>
      </c>
      <c r="BF1582" s="16">
        <f t="shared" si="471"/>
        <v>0</v>
      </c>
    </row>
    <row r="1583" spans="4:36">
      <c r="D1583" s="16" t="s">
        <v>860</v>
      </c>
      <c r="E1583" s="16">
        <v>0</v>
      </c>
      <c r="F1583" s="16">
        <v>0</v>
      </c>
      <c r="G1583" s="16">
        <v>0</v>
      </c>
      <c r="H1583" s="16">
        <v>0</v>
      </c>
      <c r="I1583" s="16">
        <v>0</v>
      </c>
      <c r="J1583" s="16">
        <v>0</v>
      </c>
      <c r="K1583" s="16">
        <v>0</v>
      </c>
      <c r="L1583" s="16">
        <v>0</v>
      </c>
      <c r="M1583" s="16">
        <v>0</v>
      </c>
      <c r="N1583" s="16">
        <v>0</v>
      </c>
      <c r="O1583" s="16">
        <v>0</v>
      </c>
      <c r="P1583" s="16">
        <v>0</v>
      </c>
      <c r="Q1583" s="16">
        <v>0</v>
      </c>
      <c r="R1583" s="16">
        <v>0</v>
      </c>
      <c r="S1583" s="16">
        <v>0</v>
      </c>
      <c r="T1583" s="16">
        <v>0</v>
      </c>
      <c r="U1583" s="16">
        <v>0</v>
      </c>
      <c r="V1583" s="16">
        <v>0</v>
      </c>
      <c r="W1583" s="16">
        <v>0</v>
      </c>
      <c r="X1583" s="16">
        <v>0</v>
      </c>
      <c r="Y1583" s="16">
        <v>0</v>
      </c>
      <c r="Z1583" s="16">
        <v>0</v>
      </c>
      <c r="AE1583" s="103">
        <f t="shared" si="465"/>
        <v>0</v>
      </c>
      <c r="AF1583" s="103">
        <f t="shared" si="466"/>
        <v>0</v>
      </c>
      <c r="AG1583" s="103">
        <f t="shared" si="467"/>
        <v>0</v>
      </c>
      <c r="AH1583" s="103">
        <f t="shared" si="468"/>
        <v>0</v>
      </c>
      <c r="AI1583" s="103">
        <f t="shared" si="469"/>
        <v>0</v>
      </c>
      <c r="AJ1583" s="103">
        <f t="shared" si="470"/>
        <v>0</v>
      </c>
    </row>
    <row r="1584" spans="4:36">
      <c r="D1584" s="16" t="s">
        <v>861</v>
      </c>
      <c r="E1584" s="16">
        <v>0</v>
      </c>
      <c r="F1584" s="16">
        <v>0</v>
      </c>
      <c r="G1584" s="16">
        <v>0</v>
      </c>
      <c r="H1584" s="16">
        <v>0</v>
      </c>
      <c r="I1584" s="16">
        <v>0</v>
      </c>
      <c r="J1584" s="16">
        <v>0</v>
      </c>
      <c r="K1584" s="16">
        <v>0</v>
      </c>
      <c r="L1584" s="16">
        <v>0</v>
      </c>
      <c r="M1584" s="16">
        <v>0</v>
      </c>
      <c r="N1584" s="16">
        <v>0</v>
      </c>
      <c r="O1584" s="16">
        <v>0</v>
      </c>
      <c r="P1584" s="16">
        <v>0</v>
      </c>
      <c r="Q1584" s="16">
        <v>0</v>
      </c>
      <c r="R1584" s="16">
        <v>0</v>
      </c>
      <c r="S1584" s="16">
        <v>0</v>
      </c>
      <c r="T1584" s="16">
        <v>0</v>
      </c>
      <c r="U1584" s="16">
        <v>0</v>
      </c>
      <c r="V1584" s="16">
        <v>0</v>
      </c>
      <c r="W1584" s="16">
        <v>0</v>
      </c>
      <c r="X1584" s="16">
        <v>0</v>
      </c>
      <c r="Y1584" s="16">
        <v>0</v>
      </c>
      <c r="Z1584" s="16">
        <v>0</v>
      </c>
      <c r="AE1584" s="103">
        <f t="shared" si="465"/>
        <v>0</v>
      </c>
      <c r="AF1584" s="103">
        <f t="shared" si="466"/>
        <v>0</v>
      </c>
      <c r="AG1584" s="103">
        <f t="shared" si="467"/>
        <v>0</v>
      </c>
      <c r="AH1584" s="103">
        <f t="shared" si="468"/>
        <v>0</v>
      </c>
      <c r="AI1584" s="103">
        <f t="shared" si="469"/>
        <v>0</v>
      </c>
      <c r="AJ1584" s="103">
        <f t="shared" si="470"/>
        <v>0</v>
      </c>
    </row>
    <row r="1585" spans="4:36">
      <c r="D1585" s="16" t="s">
        <v>862</v>
      </c>
      <c r="E1585" s="16">
        <v>0</v>
      </c>
      <c r="F1585" s="16">
        <v>0</v>
      </c>
      <c r="G1585" s="16">
        <v>0</v>
      </c>
      <c r="H1585" s="16">
        <v>0</v>
      </c>
      <c r="I1585" s="16">
        <v>0</v>
      </c>
      <c r="J1585" s="16">
        <v>0</v>
      </c>
      <c r="K1585" s="16">
        <v>0</v>
      </c>
      <c r="L1585" s="16">
        <v>0</v>
      </c>
      <c r="M1585" s="16">
        <v>0</v>
      </c>
      <c r="N1585" s="16">
        <v>0</v>
      </c>
      <c r="O1585" s="16">
        <v>0</v>
      </c>
      <c r="P1585" s="16">
        <v>0</v>
      </c>
      <c r="Q1585" s="16">
        <v>0</v>
      </c>
      <c r="R1585" s="16">
        <v>0</v>
      </c>
      <c r="S1585" s="16">
        <v>0</v>
      </c>
      <c r="T1585" s="16">
        <v>0</v>
      </c>
      <c r="U1585" s="16">
        <v>0</v>
      </c>
      <c r="V1585" s="16">
        <v>0</v>
      </c>
      <c r="W1585" s="16">
        <v>0</v>
      </c>
      <c r="X1585" s="16">
        <v>0</v>
      </c>
      <c r="Y1585" s="16">
        <v>0</v>
      </c>
      <c r="Z1585" s="16">
        <v>0</v>
      </c>
      <c r="AE1585" s="103">
        <f t="shared" si="465"/>
        <v>0</v>
      </c>
      <c r="AF1585" s="103">
        <f t="shared" si="466"/>
        <v>0</v>
      </c>
      <c r="AG1585" s="103">
        <f t="shared" si="467"/>
        <v>0</v>
      </c>
      <c r="AH1585" s="103">
        <f t="shared" si="468"/>
        <v>0</v>
      </c>
      <c r="AI1585" s="103">
        <f t="shared" si="469"/>
        <v>0</v>
      </c>
      <c r="AJ1585" s="103">
        <f t="shared" si="470"/>
        <v>0</v>
      </c>
    </row>
    <row r="1586" spans="4:36">
      <c r="D1586" s="16" t="s">
        <v>863</v>
      </c>
      <c r="E1586" s="16">
        <v>0</v>
      </c>
      <c r="F1586" s="16">
        <v>0</v>
      </c>
      <c r="G1586" s="16">
        <v>0</v>
      </c>
      <c r="H1586" s="16">
        <v>0</v>
      </c>
      <c r="I1586" s="16">
        <v>0</v>
      </c>
      <c r="J1586" s="16">
        <v>0</v>
      </c>
      <c r="K1586" s="16">
        <v>0</v>
      </c>
      <c r="L1586" s="16">
        <v>0</v>
      </c>
      <c r="M1586" s="16">
        <v>0</v>
      </c>
      <c r="N1586" s="16">
        <v>0</v>
      </c>
      <c r="O1586" s="16">
        <v>0</v>
      </c>
      <c r="P1586" s="16">
        <v>0</v>
      </c>
      <c r="Q1586" s="16">
        <v>0</v>
      </c>
      <c r="R1586" s="16">
        <v>0</v>
      </c>
      <c r="S1586" s="16">
        <v>0</v>
      </c>
      <c r="T1586" s="16">
        <v>0</v>
      </c>
      <c r="U1586" s="16">
        <v>0</v>
      </c>
      <c r="V1586" s="16">
        <v>0</v>
      </c>
      <c r="W1586" s="16">
        <v>0</v>
      </c>
      <c r="X1586" s="16">
        <v>0</v>
      </c>
      <c r="Y1586" s="16">
        <v>0</v>
      </c>
      <c r="Z1586" s="16">
        <v>0</v>
      </c>
      <c r="AE1586" s="103">
        <f t="shared" si="465"/>
        <v>0</v>
      </c>
      <c r="AF1586" s="103">
        <f t="shared" si="466"/>
        <v>0</v>
      </c>
      <c r="AG1586" s="103">
        <f t="shared" si="467"/>
        <v>0</v>
      </c>
      <c r="AH1586" s="103">
        <f t="shared" si="468"/>
        <v>0</v>
      </c>
      <c r="AI1586" s="103">
        <f t="shared" si="469"/>
        <v>0</v>
      </c>
      <c r="AJ1586" s="103">
        <f t="shared" si="470"/>
        <v>0</v>
      </c>
    </row>
    <row r="1587" spans="4:36">
      <c r="D1587" s="16" t="s">
        <v>864</v>
      </c>
      <c r="E1587" s="16">
        <v>0</v>
      </c>
      <c r="F1587" s="16">
        <v>0</v>
      </c>
      <c r="G1587" s="16">
        <v>0</v>
      </c>
      <c r="H1587" s="16">
        <v>0</v>
      </c>
      <c r="I1587" s="16">
        <v>0</v>
      </c>
      <c r="J1587" s="16">
        <v>0</v>
      </c>
      <c r="K1587" s="16">
        <v>0</v>
      </c>
      <c r="L1587" s="16">
        <v>0</v>
      </c>
      <c r="M1587" s="16">
        <v>0</v>
      </c>
      <c r="N1587" s="16">
        <v>0</v>
      </c>
      <c r="O1587" s="16">
        <v>0</v>
      </c>
      <c r="P1587" s="16">
        <v>0</v>
      </c>
      <c r="Q1587" s="16">
        <v>0</v>
      </c>
      <c r="R1587" s="16">
        <v>0</v>
      </c>
      <c r="S1587" s="16">
        <v>0</v>
      </c>
      <c r="T1587" s="16">
        <v>0</v>
      </c>
      <c r="U1587" s="16">
        <v>0</v>
      </c>
      <c r="V1587" s="16">
        <v>0</v>
      </c>
      <c r="W1587" s="16">
        <v>0</v>
      </c>
      <c r="X1587" s="16">
        <v>0</v>
      </c>
      <c r="Y1587" s="16">
        <v>0</v>
      </c>
      <c r="Z1587" s="16">
        <v>0</v>
      </c>
      <c r="AE1587" s="103">
        <f t="shared" si="465"/>
        <v>0</v>
      </c>
      <c r="AF1587" s="103">
        <f t="shared" si="466"/>
        <v>0</v>
      </c>
      <c r="AG1587" s="103">
        <f t="shared" si="467"/>
        <v>0</v>
      </c>
      <c r="AH1587" s="103">
        <f t="shared" si="468"/>
        <v>0</v>
      </c>
      <c r="AI1587" s="103">
        <f t="shared" si="469"/>
        <v>0</v>
      </c>
      <c r="AJ1587" s="103">
        <f t="shared" si="470"/>
        <v>0</v>
      </c>
    </row>
    <row r="1588" spans="3:58">
      <c r="C1588" s="16" t="s">
        <v>867</v>
      </c>
      <c r="D1588" s="16" t="s">
        <v>88</v>
      </c>
      <c r="E1588" s="16">
        <v>41632.8523999999</v>
      </c>
      <c r="F1588" s="16">
        <v>35769.7141999999</v>
      </c>
      <c r="G1588" s="16">
        <v>34704.7699999999</v>
      </c>
      <c r="H1588" s="16">
        <v>1064.9442</v>
      </c>
      <c r="I1588" s="16">
        <v>522.2409</v>
      </c>
      <c r="J1588" s="16">
        <v>1130.7426</v>
      </c>
      <c r="K1588" s="16">
        <v>353.3788</v>
      </c>
      <c r="L1588" s="16">
        <v>2.2158</v>
      </c>
      <c r="M1588" s="16">
        <v>775.148</v>
      </c>
      <c r="N1588" s="16">
        <v>2138.061</v>
      </c>
      <c r="O1588" s="16">
        <v>2138.061</v>
      </c>
      <c r="P1588" s="16">
        <v>0</v>
      </c>
      <c r="Q1588" s="16">
        <v>22.5526</v>
      </c>
      <c r="R1588" s="16">
        <v>1695.5149</v>
      </c>
      <c r="S1588" s="16">
        <v>1434.3684</v>
      </c>
      <c r="T1588" s="16">
        <v>76.7565</v>
      </c>
      <c r="U1588" s="16">
        <v>184.39</v>
      </c>
      <c r="V1588" s="16">
        <v>334.6241</v>
      </c>
      <c r="W1588" s="16">
        <v>249.2804</v>
      </c>
      <c r="X1588" s="16">
        <v>0.6504</v>
      </c>
      <c r="Y1588" s="16">
        <v>84.6933</v>
      </c>
      <c r="Z1588" s="16">
        <v>19.4021</v>
      </c>
      <c r="AE1588" s="103">
        <f t="shared" si="465"/>
        <v>9.09494701772928e-13</v>
      </c>
      <c r="AF1588" s="103">
        <f t="shared" si="466"/>
        <v>-1.81898940354586e-12</v>
      </c>
      <c r="AG1588" s="103">
        <f t="shared" si="467"/>
        <v>0</v>
      </c>
      <c r="AH1588" s="103">
        <f t="shared" si="468"/>
        <v>0</v>
      </c>
      <c r="AI1588" s="103">
        <f t="shared" si="469"/>
        <v>0</v>
      </c>
      <c r="AJ1588" s="103">
        <f t="shared" si="470"/>
        <v>0</v>
      </c>
      <c r="AK1588" s="16">
        <f t="shared" ref="AK1588:BF1588" si="472">E1588-SUM(E1589:E1593)</f>
        <v>0</v>
      </c>
      <c r="AL1588" s="16">
        <f t="shared" si="472"/>
        <v>0</v>
      </c>
      <c r="AM1588" s="16">
        <f t="shared" si="472"/>
        <v>0</v>
      </c>
      <c r="AN1588" s="16">
        <f t="shared" si="472"/>
        <v>0</v>
      </c>
      <c r="AO1588" s="16">
        <f t="shared" si="472"/>
        <v>0</v>
      </c>
      <c r="AP1588" s="16">
        <f t="shared" si="472"/>
        <v>0</v>
      </c>
      <c r="AQ1588" s="16">
        <f t="shared" si="472"/>
        <v>0</v>
      </c>
      <c r="AR1588" s="16">
        <f t="shared" si="472"/>
        <v>0</v>
      </c>
      <c r="AS1588" s="16">
        <f t="shared" si="472"/>
        <v>0</v>
      </c>
      <c r="AT1588" s="16">
        <f t="shared" si="472"/>
        <v>0</v>
      </c>
      <c r="AU1588" s="16">
        <f t="shared" si="472"/>
        <v>0</v>
      </c>
      <c r="AV1588" s="16">
        <f t="shared" si="472"/>
        <v>0</v>
      </c>
      <c r="AW1588" s="16">
        <f t="shared" si="472"/>
        <v>0</v>
      </c>
      <c r="AX1588" s="16">
        <f t="shared" si="472"/>
        <v>0</v>
      </c>
      <c r="AY1588" s="16">
        <f t="shared" si="472"/>
        <v>0</v>
      </c>
      <c r="AZ1588" s="16">
        <f t="shared" si="472"/>
        <v>0</v>
      </c>
      <c r="BA1588" s="16">
        <f t="shared" si="472"/>
        <v>0</v>
      </c>
      <c r="BB1588" s="16">
        <f t="shared" si="472"/>
        <v>0</v>
      </c>
      <c r="BC1588" s="16">
        <f t="shared" si="472"/>
        <v>0</v>
      </c>
      <c r="BD1588" s="16">
        <f t="shared" si="472"/>
        <v>0</v>
      </c>
      <c r="BE1588" s="16">
        <f t="shared" si="472"/>
        <v>0</v>
      </c>
      <c r="BF1588" s="16">
        <f t="shared" si="472"/>
        <v>0</v>
      </c>
    </row>
    <row r="1589" spans="4:36">
      <c r="D1589" s="16" t="s">
        <v>860</v>
      </c>
      <c r="E1589" s="16">
        <v>7407.9191</v>
      </c>
      <c r="F1589" s="16">
        <v>6805.4621</v>
      </c>
      <c r="G1589" s="16">
        <v>6257.4919</v>
      </c>
      <c r="H1589" s="16">
        <v>547.9702</v>
      </c>
      <c r="I1589" s="16">
        <v>96.9881</v>
      </c>
      <c r="J1589" s="16">
        <v>384.7703</v>
      </c>
      <c r="K1589" s="16">
        <v>0</v>
      </c>
      <c r="L1589" s="16">
        <v>2.2158</v>
      </c>
      <c r="M1589" s="16">
        <v>382.5545</v>
      </c>
      <c r="N1589" s="16">
        <v>115.634</v>
      </c>
      <c r="O1589" s="16">
        <v>115.634</v>
      </c>
      <c r="P1589" s="16">
        <v>0</v>
      </c>
      <c r="Q1589" s="16">
        <v>0</v>
      </c>
      <c r="R1589" s="16">
        <v>2.5799</v>
      </c>
      <c r="S1589" s="16">
        <v>2.1367</v>
      </c>
      <c r="T1589" s="16">
        <v>0</v>
      </c>
      <c r="U1589" s="16">
        <v>0.4432</v>
      </c>
      <c r="V1589" s="16">
        <v>0</v>
      </c>
      <c r="W1589" s="16">
        <v>0</v>
      </c>
      <c r="X1589" s="16">
        <v>0</v>
      </c>
      <c r="Y1589" s="16">
        <v>0</v>
      </c>
      <c r="Z1589" s="16">
        <v>2.4847</v>
      </c>
      <c r="AE1589" s="103">
        <f t="shared" si="465"/>
        <v>2.8288482667449e-13</v>
      </c>
      <c r="AF1589" s="103">
        <f t="shared" si="466"/>
        <v>0</v>
      </c>
      <c r="AG1589" s="103">
        <f t="shared" si="467"/>
        <v>0</v>
      </c>
      <c r="AH1589" s="103">
        <f t="shared" si="468"/>
        <v>0</v>
      </c>
      <c r="AI1589" s="103">
        <f t="shared" si="469"/>
        <v>0</v>
      </c>
      <c r="AJ1589" s="103">
        <f t="shared" si="470"/>
        <v>0</v>
      </c>
    </row>
    <row r="1590" spans="4:36">
      <c r="D1590" s="16" t="s">
        <v>861</v>
      </c>
      <c r="E1590" s="16">
        <v>0</v>
      </c>
      <c r="F1590" s="16">
        <v>0</v>
      </c>
      <c r="G1590" s="16">
        <v>0</v>
      </c>
      <c r="H1590" s="16">
        <v>0</v>
      </c>
      <c r="I1590" s="16">
        <v>0</v>
      </c>
      <c r="J1590" s="16">
        <v>0</v>
      </c>
      <c r="K1590" s="16">
        <v>0</v>
      </c>
      <c r="L1590" s="16">
        <v>0</v>
      </c>
      <c r="M1590" s="16">
        <v>0</v>
      </c>
      <c r="N1590" s="16">
        <v>0</v>
      </c>
      <c r="O1590" s="16">
        <v>0</v>
      </c>
      <c r="P1590" s="16">
        <v>0</v>
      </c>
      <c r="Q1590" s="16">
        <v>0</v>
      </c>
      <c r="R1590" s="16">
        <v>0</v>
      </c>
      <c r="S1590" s="16">
        <v>0</v>
      </c>
      <c r="T1590" s="16">
        <v>0</v>
      </c>
      <c r="U1590" s="16">
        <v>0</v>
      </c>
      <c r="V1590" s="16">
        <v>0</v>
      </c>
      <c r="W1590" s="16">
        <v>0</v>
      </c>
      <c r="X1590" s="16">
        <v>0</v>
      </c>
      <c r="Y1590" s="16">
        <v>0</v>
      </c>
      <c r="Z1590" s="16">
        <v>0</v>
      </c>
      <c r="AE1590" s="103">
        <f t="shared" si="465"/>
        <v>0</v>
      </c>
      <c r="AF1590" s="103">
        <f t="shared" si="466"/>
        <v>0</v>
      </c>
      <c r="AG1590" s="103">
        <f t="shared" si="467"/>
        <v>0</v>
      </c>
      <c r="AH1590" s="103">
        <f t="shared" si="468"/>
        <v>0</v>
      </c>
      <c r="AI1590" s="103">
        <f t="shared" si="469"/>
        <v>0</v>
      </c>
      <c r="AJ1590" s="103">
        <f t="shared" si="470"/>
        <v>0</v>
      </c>
    </row>
    <row r="1591" spans="4:36">
      <c r="D1591" s="16" t="s">
        <v>862</v>
      </c>
      <c r="E1591" s="16">
        <v>0</v>
      </c>
      <c r="F1591" s="16">
        <v>0</v>
      </c>
      <c r="G1591" s="16">
        <v>0</v>
      </c>
      <c r="H1591" s="16">
        <v>0</v>
      </c>
      <c r="I1591" s="16">
        <v>0</v>
      </c>
      <c r="J1591" s="16">
        <v>0</v>
      </c>
      <c r="K1591" s="16">
        <v>0</v>
      </c>
      <c r="L1591" s="16">
        <v>0</v>
      </c>
      <c r="M1591" s="16">
        <v>0</v>
      </c>
      <c r="N1591" s="16">
        <v>0</v>
      </c>
      <c r="O1591" s="16">
        <v>0</v>
      </c>
      <c r="P1591" s="16">
        <v>0</v>
      </c>
      <c r="Q1591" s="16">
        <v>0</v>
      </c>
      <c r="R1591" s="16">
        <v>0</v>
      </c>
      <c r="S1591" s="16">
        <v>0</v>
      </c>
      <c r="T1591" s="16">
        <v>0</v>
      </c>
      <c r="U1591" s="16">
        <v>0</v>
      </c>
      <c r="V1591" s="16">
        <v>0</v>
      </c>
      <c r="W1591" s="16">
        <v>0</v>
      </c>
      <c r="X1591" s="16">
        <v>0</v>
      </c>
      <c r="Y1591" s="16">
        <v>0</v>
      </c>
      <c r="Z1591" s="16">
        <v>0</v>
      </c>
      <c r="AE1591" s="103">
        <f t="shared" si="465"/>
        <v>0</v>
      </c>
      <c r="AF1591" s="103">
        <f t="shared" si="466"/>
        <v>0</v>
      </c>
      <c r="AG1591" s="103">
        <f t="shared" si="467"/>
        <v>0</v>
      </c>
      <c r="AH1591" s="103">
        <f t="shared" si="468"/>
        <v>0</v>
      </c>
      <c r="AI1591" s="103">
        <f t="shared" si="469"/>
        <v>0</v>
      </c>
      <c r="AJ1591" s="103">
        <f t="shared" si="470"/>
        <v>0</v>
      </c>
    </row>
    <row r="1592" spans="4:36">
      <c r="D1592" s="16" t="s">
        <v>863</v>
      </c>
      <c r="E1592" s="16">
        <v>0</v>
      </c>
      <c r="F1592" s="16">
        <v>0</v>
      </c>
      <c r="G1592" s="16">
        <v>0</v>
      </c>
      <c r="H1592" s="16">
        <v>0</v>
      </c>
      <c r="I1592" s="16">
        <v>0</v>
      </c>
      <c r="J1592" s="16">
        <v>0</v>
      </c>
      <c r="K1592" s="16">
        <v>0</v>
      </c>
      <c r="L1592" s="16">
        <v>0</v>
      </c>
      <c r="M1592" s="16">
        <v>0</v>
      </c>
      <c r="N1592" s="16">
        <v>0</v>
      </c>
      <c r="O1592" s="16">
        <v>0</v>
      </c>
      <c r="P1592" s="16">
        <v>0</v>
      </c>
      <c r="Q1592" s="16">
        <v>0</v>
      </c>
      <c r="R1592" s="16">
        <v>0</v>
      </c>
      <c r="S1592" s="16">
        <v>0</v>
      </c>
      <c r="T1592" s="16">
        <v>0</v>
      </c>
      <c r="U1592" s="16">
        <v>0</v>
      </c>
      <c r="V1592" s="16">
        <v>0</v>
      </c>
      <c r="W1592" s="16">
        <v>0</v>
      </c>
      <c r="X1592" s="16">
        <v>0</v>
      </c>
      <c r="Y1592" s="16">
        <v>0</v>
      </c>
      <c r="Z1592" s="16">
        <v>0</v>
      </c>
      <c r="AE1592" s="103">
        <f t="shared" si="465"/>
        <v>0</v>
      </c>
      <c r="AF1592" s="103">
        <f t="shared" si="466"/>
        <v>0</v>
      </c>
      <c r="AG1592" s="103">
        <f t="shared" si="467"/>
        <v>0</v>
      </c>
      <c r="AH1592" s="103">
        <f t="shared" si="468"/>
        <v>0</v>
      </c>
      <c r="AI1592" s="103">
        <f t="shared" si="469"/>
        <v>0</v>
      </c>
      <c r="AJ1592" s="103">
        <f t="shared" si="470"/>
        <v>0</v>
      </c>
    </row>
    <row r="1593" spans="4:36">
      <c r="D1593" s="16" t="s">
        <v>864</v>
      </c>
      <c r="E1593" s="16">
        <v>34224.9332999999</v>
      </c>
      <c r="F1593" s="16">
        <v>28964.2520999999</v>
      </c>
      <c r="G1593" s="16">
        <v>28447.2780999999</v>
      </c>
      <c r="H1593" s="16">
        <v>516.974</v>
      </c>
      <c r="I1593" s="16">
        <v>425.2528</v>
      </c>
      <c r="J1593" s="16">
        <v>745.9723</v>
      </c>
      <c r="K1593" s="16">
        <v>353.3788</v>
      </c>
      <c r="L1593" s="16">
        <v>0</v>
      </c>
      <c r="M1593" s="16">
        <v>392.5935</v>
      </c>
      <c r="N1593" s="16">
        <v>2022.427</v>
      </c>
      <c r="O1593" s="16">
        <v>2022.427</v>
      </c>
      <c r="P1593" s="16">
        <v>0</v>
      </c>
      <c r="Q1593" s="16">
        <v>22.5526</v>
      </c>
      <c r="R1593" s="16">
        <v>1692.935</v>
      </c>
      <c r="S1593" s="16">
        <v>1432.2317</v>
      </c>
      <c r="T1593" s="16">
        <v>76.7565</v>
      </c>
      <c r="U1593" s="16">
        <v>183.9468</v>
      </c>
      <c r="V1593" s="16">
        <v>334.6241</v>
      </c>
      <c r="W1593" s="16">
        <v>249.2804</v>
      </c>
      <c r="X1593" s="16">
        <v>0.6504</v>
      </c>
      <c r="Y1593" s="16">
        <v>84.6933</v>
      </c>
      <c r="Z1593" s="16">
        <v>16.9174</v>
      </c>
      <c r="AE1593" s="103">
        <f t="shared" si="465"/>
        <v>2.52597942562716e-12</v>
      </c>
      <c r="AF1593" s="103">
        <f t="shared" si="466"/>
        <v>-1.70530256582424e-12</v>
      </c>
      <c r="AG1593" s="103">
        <f t="shared" si="467"/>
        <v>0</v>
      </c>
      <c r="AH1593" s="103">
        <f t="shared" si="468"/>
        <v>0</v>
      </c>
      <c r="AI1593" s="103">
        <f t="shared" si="469"/>
        <v>0</v>
      </c>
      <c r="AJ1593" s="103">
        <f t="shared" si="470"/>
        <v>0</v>
      </c>
    </row>
    <row r="1594" spans="3:58">
      <c r="C1594" s="16" t="s">
        <v>368</v>
      </c>
      <c r="D1594" s="16" t="s">
        <v>88</v>
      </c>
      <c r="E1594" s="16">
        <v>0</v>
      </c>
      <c r="F1594" s="16">
        <v>0</v>
      </c>
      <c r="G1594" s="16">
        <v>0</v>
      </c>
      <c r="H1594" s="16">
        <v>0</v>
      </c>
      <c r="I1594" s="16">
        <v>0</v>
      </c>
      <c r="J1594" s="16">
        <v>0</v>
      </c>
      <c r="K1594" s="16">
        <v>0</v>
      </c>
      <c r="L1594" s="16">
        <v>0</v>
      </c>
      <c r="M1594" s="16">
        <v>0</v>
      </c>
      <c r="N1594" s="16">
        <v>0</v>
      </c>
      <c r="O1594" s="16">
        <v>0</v>
      </c>
      <c r="P1594" s="16">
        <v>0</v>
      </c>
      <c r="Q1594" s="16">
        <v>0</v>
      </c>
      <c r="R1594" s="16">
        <v>0</v>
      </c>
      <c r="S1594" s="16">
        <v>0</v>
      </c>
      <c r="T1594" s="16">
        <v>0</v>
      </c>
      <c r="U1594" s="16">
        <v>0</v>
      </c>
      <c r="V1594" s="16">
        <v>0</v>
      </c>
      <c r="W1594" s="16">
        <v>0</v>
      </c>
      <c r="X1594" s="16">
        <v>0</v>
      </c>
      <c r="Y1594" s="16">
        <v>0</v>
      </c>
      <c r="Z1594" s="16">
        <v>0</v>
      </c>
      <c r="AE1594" s="103">
        <f t="shared" si="465"/>
        <v>0</v>
      </c>
      <c r="AF1594" s="103">
        <f t="shared" si="466"/>
        <v>0</v>
      </c>
      <c r="AG1594" s="103">
        <f t="shared" si="467"/>
        <v>0</v>
      </c>
      <c r="AH1594" s="103">
        <f t="shared" si="468"/>
        <v>0</v>
      </c>
      <c r="AI1594" s="103">
        <f t="shared" si="469"/>
        <v>0</v>
      </c>
      <c r="AJ1594" s="103">
        <f t="shared" si="470"/>
        <v>0</v>
      </c>
      <c r="AK1594" s="16">
        <f t="shared" ref="AK1594:BF1594" si="473">E1594-SUM(E1595:E1599)</f>
        <v>0</v>
      </c>
      <c r="AL1594" s="16">
        <f t="shared" si="473"/>
        <v>0</v>
      </c>
      <c r="AM1594" s="16">
        <f t="shared" si="473"/>
        <v>0</v>
      </c>
      <c r="AN1594" s="16">
        <f t="shared" si="473"/>
        <v>0</v>
      </c>
      <c r="AO1594" s="16">
        <f t="shared" si="473"/>
        <v>0</v>
      </c>
      <c r="AP1594" s="16">
        <f t="shared" si="473"/>
        <v>0</v>
      </c>
      <c r="AQ1594" s="16">
        <f t="shared" si="473"/>
        <v>0</v>
      </c>
      <c r="AR1594" s="16">
        <f t="shared" si="473"/>
        <v>0</v>
      </c>
      <c r="AS1594" s="16">
        <f t="shared" si="473"/>
        <v>0</v>
      </c>
      <c r="AT1594" s="16">
        <f t="shared" si="473"/>
        <v>0</v>
      </c>
      <c r="AU1594" s="16">
        <f t="shared" si="473"/>
        <v>0</v>
      </c>
      <c r="AV1594" s="16">
        <f t="shared" si="473"/>
        <v>0</v>
      </c>
      <c r="AW1594" s="16">
        <f t="shared" si="473"/>
        <v>0</v>
      </c>
      <c r="AX1594" s="16">
        <f t="shared" si="473"/>
        <v>0</v>
      </c>
      <c r="AY1594" s="16">
        <f t="shared" si="473"/>
        <v>0</v>
      </c>
      <c r="AZ1594" s="16">
        <f t="shared" si="473"/>
        <v>0</v>
      </c>
      <c r="BA1594" s="16">
        <f t="shared" si="473"/>
        <v>0</v>
      </c>
      <c r="BB1594" s="16">
        <f t="shared" si="473"/>
        <v>0</v>
      </c>
      <c r="BC1594" s="16">
        <f t="shared" si="473"/>
        <v>0</v>
      </c>
      <c r="BD1594" s="16">
        <f t="shared" si="473"/>
        <v>0</v>
      </c>
      <c r="BE1594" s="16">
        <f t="shared" si="473"/>
        <v>0</v>
      </c>
      <c r="BF1594" s="16">
        <f t="shared" si="473"/>
        <v>0</v>
      </c>
    </row>
    <row r="1595" spans="4:36">
      <c r="D1595" s="16" t="s">
        <v>860</v>
      </c>
      <c r="E1595" s="16">
        <v>0</v>
      </c>
      <c r="F1595" s="16">
        <v>0</v>
      </c>
      <c r="G1595" s="16">
        <v>0</v>
      </c>
      <c r="H1595" s="16">
        <v>0</v>
      </c>
      <c r="I1595" s="16">
        <v>0</v>
      </c>
      <c r="J1595" s="16">
        <v>0</v>
      </c>
      <c r="K1595" s="16">
        <v>0</v>
      </c>
      <c r="L1595" s="16">
        <v>0</v>
      </c>
      <c r="M1595" s="16">
        <v>0</v>
      </c>
      <c r="N1595" s="16">
        <v>0</v>
      </c>
      <c r="O1595" s="16">
        <v>0</v>
      </c>
      <c r="P1595" s="16">
        <v>0</v>
      </c>
      <c r="Q1595" s="16">
        <v>0</v>
      </c>
      <c r="R1595" s="16">
        <v>0</v>
      </c>
      <c r="S1595" s="16">
        <v>0</v>
      </c>
      <c r="T1595" s="16">
        <v>0</v>
      </c>
      <c r="U1595" s="16">
        <v>0</v>
      </c>
      <c r="V1595" s="16">
        <v>0</v>
      </c>
      <c r="W1595" s="16">
        <v>0</v>
      </c>
      <c r="X1595" s="16">
        <v>0</v>
      </c>
      <c r="Y1595" s="16">
        <v>0</v>
      </c>
      <c r="Z1595" s="16">
        <v>0</v>
      </c>
      <c r="AE1595" s="103">
        <f t="shared" si="465"/>
        <v>0</v>
      </c>
      <c r="AF1595" s="103">
        <f t="shared" si="466"/>
        <v>0</v>
      </c>
      <c r="AG1595" s="103">
        <f t="shared" si="467"/>
        <v>0</v>
      </c>
      <c r="AH1595" s="103">
        <f t="shared" si="468"/>
        <v>0</v>
      </c>
      <c r="AI1595" s="103">
        <f t="shared" si="469"/>
        <v>0</v>
      </c>
      <c r="AJ1595" s="103">
        <f t="shared" si="470"/>
        <v>0</v>
      </c>
    </row>
    <row r="1596" spans="4:36">
      <c r="D1596" s="16" t="s">
        <v>861</v>
      </c>
      <c r="E1596" s="16">
        <v>0</v>
      </c>
      <c r="F1596" s="16">
        <v>0</v>
      </c>
      <c r="G1596" s="16">
        <v>0</v>
      </c>
      <c r="H1596" s="16">
        <v>0</v>
      </c>
      <c r="I1596" s="16">
        <v>0</v>
      </c>
      <c r="J1596" s="16">
        <v>0</v>
      </c>
      <c r="K1596" s="16">
        <v>0</v>
      </c>
      <c r="L1596" s="16">
        <v>0</v>
      </c>
      <c r="M1596" s="16">
        <v>0</v>
      </c>
      <c r="N1596" s="16">
        <v>0</v>
      </c>
      <c r="O1596" s="16">
        <v>0</v>
      </c>
      <c r="P1596" s="16">
        <v>0</v>
      </c>
      <c r="Q1596" s="16">
        <v>0</v>
      </c>
      <c r="R1596" s="16">
        <v>0</v>
      </c>
      <c r="S1596" s="16">
        <v>0</v>
      </c>
      <c r="T1596" s="16">
        <v>0</v>
      </c>
      <c r="U1596" s="16">
        <v>0</v>
      </c>
      <c r="V1596" s="16">
        <v>0</v>
      </c>
      <c r="W1596" s="16">
        <v>0</v>
      </c>
      <c r="X1596" s="16">
        <v>0</v>
      </c>
      <c r="Y1596" s="16">
        <v>0</v>
      </c>
      <c r="Z1596" s="16">
        <v>0</v>
      </c>
      <c r="AE1596" s="103">
        <f t="shared" si="465"/>
        <v>0</v>
      </c>
      <c r="AF1596" s="103">
        <f t="shared" si="466"/>
        <v>0</v>
      </c>
      <c r="AG1596" s="103">
        <f t="shared" si="467"/>
        <v>0</v>
      </c>
      <c r="AH1596" s="103">
        <f t="shared" si="468"/>
        <v>0</v>
      </c>
      <c r="AI1596" s="103">
        <f t="shared" si="469"/>
        <v>0</v>
      </c>
      <c r="AJ1596" s="103">
        <f t="shared" si="470"/>
        <v>0</v>
      </c>
    </row>
    <row r="1597" spans="4:36">
      <c r="D1597" s="16" t="s">
        <v>862</v>
      </c>
      <c r="E1597" s="16">
        <v>0</v>
      </c>
      <c r="F1597" s="16">
        <v>0</v>
      </c>
      <c r="G1597" s="16">
        <v>0</v>
      </c>
      <c r="H1597" s="16">
        <v>0</v>
      </c>
      <c r="I1597" s="16">
        <v>0</v>
      </c>
      <c r="J1597" s="16">
        <v>0</v>
      </c>
      <c r="K1597" s="16">
        <v>0</v>
      </c>
      <c r="L1597" s="16">
        <v>0</v>
      </c>
      <c r="M1597" s="16">
        <v>0</v>
      </c>
      <c r="N1597" s="16">
        <v>0</v>
      </c>
      <c r="O1597" s="16">
        <v>0</v>
      </c>
      <c r="P1597" s="16">
        <v>0</v>
      </c>
      <c r="Q1597" s="16">
        <v>0</v>
      </c>
      <c r="R1597" s="16">
        <v>0</v>
      </c>
      <c r="S1597" s="16">
        <v>0</v>
      </c>
      <c r="T1597" s="16">
        <v>0</v>
      </c>
      <c r="U1597" s="16">
        <v>0</v>
      </c>
      <c r="V1597" s="16">
        <v>0</v>
      </c>
      <c r="W1597" s="16">
        <v>0</v>
      </c>
      <c r="X1597" s="16">
        <v>0</v>
      </c>
      <c r="Y1597" s="16">
        <v>0</v>
      </c>
      <c r="Z1597" s="16">
        <v>0</v>
      </c>
      <c r="AE1597" s="103">
        <f t="shared" si="465"/>
        <v>0</v>
      </c>
      <c r="AF1597" s="103">
        <f t="shared" si="466"/>
        <v>0</v>
      </c>
      <c r="AG1597" s="103">
        <f t="shared" si="467"/>
        <v>0</v>
      </c>
      <c r="AH1597" s="103">
        <f t="shared" si="468"/>
        <v>0</v>
      </c>
      <c r="AI1597" s="103">
        <f t="shared" si="469"/>
        <v>0</v>
      </c>
      <c r="AJ1597" s="103">
        <f t="shared" si="470"/>
        <v>0</v>
      </c>
    </row>
    <row r="1598" spans="4:36">
      <c r="D1598" s="16" t="s">
        <v>863</v>
      </c>
      <c r="E1598" s="16">
        <v>0</v>
      </c>
      <c r="F1598" s="16">
        <v>0</v>
      </c>
      <c r="G1598" s="16">
        <v>0</v>
      </c>
      <c r="H1598" s="16">
        <v>0</v>
      </c>
      <c r="I1598" s="16">
        <v>0</v>
      </c>
      <c r="J1598" s="16">
        <v>0</v>
      </c>
      <c r="K1598" s="16">
        <v>0</v>
      </c>
      <c r="L1598" s="16">
        <v>0</v>
      </c>
      <c r="M1598" s="16">
        <v>0</v>
      </c>
      <c r="N1598" s="16">
        <v>0</v>
      </c>
      <c r="O1598" s="16">
        <v>0</v>
      </c>
      <c r="P1598" s="16">
        <v>0</v>
      </c>
      <c r="Q1598" s="16">
        <v>0</v>
      </c>
      <c r="R1598" s="16">
        <v>0</v>
      </c>
      <c r="S1598" s="16">
        <v>0</v>
      </c>
      <c r="T1598" s="16">
        <v>0</v>
      </c>
      <c r="U1598" s="16">
        <v>0</v>
      </c>
      <c r="V1598" s="16">
        <v>0</v>
      </c>
      <c r="W1598" s="16">
        <v>0</v>
      </c>
      <c r="X1598" s="16">
        <v>0</v>
      </c>
      <c r="Y1598" s="16">
        <v>0</v>
      </c>
      <c r="Z1598" s="16">
        <v>0</v>
      </c>
      <c r="AE1598" s="103">
        <f t="shared" si="465"/>
        <v>0</v>
      </c>
      <c r="AF1598" s="103">
        <f t="shared" si="466"/>
        <v>0</v>
      </c>
      <c r="AG1598" s="103">
        <f t="shared" si="467"/>
        <v>0</v>
      </c>
      <c r="AH1598" s="103">
        <f t="shared" si="468"/>
        <v>0</v>
      </c>
      <c r="AI1598" s="103">
        <f t="shared" si="469"/>
        <v>0</v>
      </c>
      <c r="AJ1598" s="103">
        <f t="shared" si="470"/>
        <v>0</v>
      </c>
    </row>
    <row r="1599" spans="4:36">
      <c r="D1599" s="16" t="s">
        <v>864</v>
      </c>
      <c r="E1599" s="16">
        <v>0</v>
      </c>
      <c r="F1599" s="16">
        <v>0</v>
      </c>
      <c r="G1599" s="16">
        <v>0</v>
      </c>
      <c r="H1599" s="16">
        <v>0</v>
      </c>
      <c r="I1599" s="16">
        <v>0</v>
      </c>
      <c r="J1599" s="16">
        <v>0</v>
      </c>
      <c r="K1599" s="16">
        <v>0</v>
      </c>
      <c r="L1599" s="16">
        <v>0</v>
      </c>
      <c r="M1599" s="16">
        <v>0</v>
      </c>
      <c r="N1599" s="16">
        <v>0</v>
      </c>
      <c r="O1599" s="16">
        <v>0</v>
      </c>
      <c r="P1599" s="16">
        <v>0</v>
      </c>
      <c r="Q1599" s="16">
        <v>0</v>
      </c>
      <c r="R1599" s="16">
        <v>0</v>
      </c>
      <c r="S1599" s="16">
        <v>0</v>
      </c>
      <c r="T1599" s="16">
        <v>0</v>
      </c>
      <c r="U1599" s="16">
        <v>0</v>
      </c>
      <c r="V1599" s="16">
        <v>0</v>
      </c>
      <c r="W1599" s="16">
        <v>0</v>
      </c>
      <c r="X1599" s="16">
        <v>0</v>
      </c>
      <c r="Y1599" s="16">
        <v>0</v>
      </c>
      <c r="Z1599" s="16">
        <v>0</v>
      </c>
      <c r="AE1599" s="103">
        <f t="shared" si="465"/>
        <v>0</v>
      </c>
      <c r="AF1599" s="103">
        <f t="shared" si="466"/>
        <v>0</v>
      </c>
      <c r="AG1599" s="103">
        <f t="shared" si="467"/>
        <v>0</v>
      </c>
      <c r="AH1599" s="103">
        <f t="shared" si="468"/>
        <v>0</v>
      </c>
      <c r="AI1599" s="103">
        <f t="shared" si="469"/>
        <v>0</v>
      </c>
      <c r="AJ1599" s="103">
        <f t="shared" si="470"/>
        <v>0</v>
      </c>
    </row>
    <row r="1600" spans="1:80">
      <c r="A1600" s="16" t="s">
        <v>245</v>
      </c>
      <c r="B1600" s="16">
        <v>1352558.9239</v>
      </c>
      <c r="C1600" s="16" t="s">
        <v>88</v>
      </c>
      <c r="D1600" s="16" t="s">
        <v>88</v>
      </c>
      <c r="E1600" s="16">
        <v>584846.6113</v>
      </c>
      <c r="F1600" s="16">
        <v>519935.4875</v>
      </c>
      <c r="G1600" s="16">
        <v>494313.7804</v>
      </c>
      <c r="H1600" s="16">
        <v>25621.7071</v>
      </c>
      <c r="I1600" s="16">
        <v>1639.5285</v>
      </c>
      <c r="J1600" s="16">
        <v>19403.3901</v>
      </c>
      <c r="K1600" s="16">
        <v>7334.69259999999</v>
      </c>
      <c r="L1600" s="16">
        <v>5753.8347</v>
      </c>
      <c r="M1600" s="16">
        <v>6314.8628</v>
      </c>
      <c r="N1600" s="16">
        <v>25239.8458</v>
      </c>
      <c r="O1600" s="16">
        <v>25239.8458</v>
      </c>
      <c r="P1600" s="16">
        <v>0</v>
      </c>
      <c r="Q1600" s="16">
        <v>311.961</v>
      </c>
      <c r="R1600" s="16">
        <v>14570.2714</v>
      </c>
      <c r="S1600" s="16">
        <v>7651.6316</v>
      </c>
      <c r="T1600" s="16">
        <v>3919.9528</v>
      </c>
      <c r="U1600" s="16">
        <v>2998.687</v>
      </c>
      <c r="V1600" s="16">
        <v>3633.9428</v>
      </c>
      <c r="W1600" s="16">
        <v>2858.7239</v>
      </c>
      <c r="X1600" s="16">
        <v>92.4768</v>
      </c>
      <c r="Y1600" s="16">
        <v>682.7421</v>
      </c>
      <c r="Z1600" s="16">
        <v>112.1842</v>
      </c>
      <c r="AB1600" s="101">
        <f>(F1600+K1600+L1600)/B1600</f>
        <v>0.394085614594199</v>
      </c>
      <c r="AE1600" s="103">
        <f t="shared" si="465"/>
        <v>-1.93267624126747e-12</v>
      </c>
      <c r="AF1600" s="103">
        <f t="shared" si="466"/>
        <v>0</v>
      </c>
      <c r="AG1600" s="103">
        <f t="shared" si="467"/>
        <v>9.09494701772928e-12</v>
      </c>
      <c r="AH1600" s="103">
        <f t="shared" si="468"/>
        <v>0</v>
      </c>
      <c r="AI1600" s="103">
        <f t="shared" si="469"/>
        <v>0</v>
      </c>
      <c r="AJ1600" s="103">
        <f t="shared" si="470"/>
        <v>0</v>
      </c>
      <c r="AK1600" s="16">
        <f t="shared" ref="AK1600:BF1600" si="474">E1600-SUM(E1601:E1605)</f>
        <v>0</v>
      </c>
      <c r="AL1600" s="16">
        <f t="shared" si="474"/>
        <v>0</v>
      </c>
      <c r="AM1600" s="16">
        <f t="shared" si="474"/>
        <v>0</v>
      </c>
      <c r="AN1600" s="16">
        <f t="shared" si="474"/>
        <v>0</v>
      </c>
      <c r="AO1600" s="16">
        <f t="shared" si="474"/>
        <v>0</v>
      </c>
      <c r="AP1600" s="16">
        <f t="shared" si="474"/>
        <v>0</v>
      </c>
      <c r="AQ1600" s="16">
        <f t="shared" si="474"/>
        <v>0</v>
      </c>
      <c r="AR1600" s="16">
        <f t="shared" si="474"/>
        <v>0</v>
      </c>
      <c r="AS1600" s="16">
        <f t="shared" si="474"/>
        <v>0</v>
      </c>
      <c r="AT1600" s="16">
        <f t="shared" si="474"/>
        <v>0</v>
      </c>
      <c r="AU1600" s="16">
        <f t="shared" si="474"/>
        <v>0</v>
      </c>
      <c r="AV1600" s="16">
        <f t="shared" si="474"/>
        <v>0</v>
      </c>
      <c r="AW1600" s="16">
        <f t="shared" si="474"/>
        <v>0</v>
      </c>
      <c r="AX1600" s="16">
        <f t="shared" si="474"/>
        <v>0</v>
      </c>
      <c r="AY1600" s="16">
        <f t="shared" si="474"/>
        <v>0</v>
      </c>
      <c r="AZ1600" s="16">
        <f t="shared" si="474"/>
        <v>0</v>
      </c>
      <c r="BA1600" s="16">
        <f t="shared" si="474"/>
        <v>0</v>
      </c>
      <c r="BB1600" s="16">
        <f t="shared" si="474"/>
        <v>0</v>
      </c>
      <c r="BC1600" s="16">
        <f t="shared" si="474"/>
        <v>0</v>
      </c>
      <c r="BD1600" s="16">
        <f t="shared" si="474"/>
        <v>0</v>
      </c>
      <c r="BE1600" s="16">
        <f t="shared" si="474"/>
        <v>0</v>
      </c>
      <c r="BF1600" s="16">
        <f t="shared" si="474"/>
        <v>0</v>
      </c>
      <c r="BG1600" s="104">
        <f t="shared" ref="BG1600:CB1600" si="475">E1600-E1606-E1612-E1618-E1624</f>
        <v>0</v>
      </c>
      <c r="BH1600" s="104">
        <f t="shared" si="475"/>
        <v>0</v>
      </c>
      <c r="BI1600" s="104">
        <f t="shared" si="475"/>
        <v>0</v>
      </c>
      <c r="BJ1600" s="104">
        <f t="shared" si="475"/>
        <v>0</v>
      </c>
      <c r="BK1600" s="104">
        <f t="shared" si="475"/>
        <v>0</v>
      </c>
      <c r="BL1600" s="104">
        <f t="shared" si="475"/>
        <v>0</v>
      </c>
      <c r="BM1600" s="104">
        <f t="shared" si="475"/>
        <v>0</v>
      </c>
      <c r="BN1600" s="104">
        <f t="shared" si="475"/>
        <v>0</v>
      </c>
      <c r="BO1600" s="104">
        <f t="shared" si="475"/>
        <v>0</v>
      </c>
      <c r="BP1600" s="104">
        <f t="shared" si="475"/>
        <v>0</v>
      </c>
      <c r="BQ1600" s="104">
        <f t="shared" si="475"/>
        <v>0</v>
      </c>
      <c r="BR1600" s="104">
        <f t="shared" si="475"/>
        <v>0</v>
      </c>
      <c r="BS1600" s="104">
        <f t="shared" si="475"/>
        <v>0</v>
      </c>
      <c r="BT1600" s="104">
        <f t="shared" si="475"/>
        <v>0</v>
      </c>
      <c r="BU1600" s="104">
        <f t="shared" si="475"/>
        <v>0</v>
      </c>
      <c r="BV1600" s="104">
        <f t="shared" si="475"/>
        <v>0</v>
      </c>
      <c r="BW1600" s="104">
        <f t="shared" si="475"/>
        <v>0</v>
      </c>
      <c r="BX1600" s="104">
        <f t="shared" si="475"/>
        <v>0</v>
      </c>
      <c r="BY1600" s="104">
        <f t="shared" si="475"/>
        <v>0</v>
      </c>
      <c r="BZ1600" s="104">
        <f t="shared" si="475"/>
        <v>0</v>
      </c>
      <c r="CA1600" s="104">
        <f t="shared" si="475"/>
        <v>0</v>
      </c>
      <c r="CB1600" s="104">
        <f t="shared" si="475"/>
        <v>0</v>
      </c>
    </row>
    <row r="1601" spans="4:36">
      <c r="D1601" s="16" t="s">
        <v>860</v>
      </c>
      <c r="E1601" s="16">
        <v>168232.5691</v>
      </c>
      <c r="F1601" s="16">
        <v>156095.4315</v>
      </c>
      <c r="G1601" s="16">
        <v>150502.9715</v>
      </c>
      <c r="H1601" s="16">
        <v>5592.46</v>
      </c>
      <c r="I1601" s="16">
        <v>820.6107</v>
      </c>
      <c r="J1601" s="16">
        <v>4135.5112</v>
      </c>
      <c r="K1601" s="16">
        <v>0</v>
      </c>
      <c r="L1601" s="16">
        <v>2123.8956</v>
      </c>
      <c r="M1601" s="16">
        <v>2011.6156</v>
      </c>
      <c r="N1601" s="16">
        <v>3403.4811</v>
      </c>
      <c r="O1601" s="16">
        <v>3403.4811</v>
      </c>
      <c r="P1601" s="16">
        <v>0</v>
      </c>
      <c r="Q1601" s="16">
        <v>0</v>
      </c>
      <c r="R1601" s="16">
        <v>3736.2315</v>
      </c>
      <c r="S1601" s="16">
        <v>1543.5291</v>
      </c>
      <c r="T1601" s="16">
        <v>2052.5695</v>
      </c>
      <c r="U1601" s="16">
        <v>140.1329</v>
      </c>
      <c r="V1601" s="16">
        <v>40.5177</v>
      </c>
      <c r="W1601" s="16">
        <v>19.1025</v>
      </c>
      <c r="X1601" s="16">
        <v>10.6336</v>
      </c>
      <c r="Y1601" s="16">
        <v>10.7816</v>
      </c>
      <c r="Z1601" s="16">
        <v>0.7854</v>
      </c>
      <c r="AE1601" s="103">
        <f t="shared" si="465"/>
        <v>-1.17353904371953e-11</v>
      </c>
      <c r="AF1601" s="103">
        <f t="shared" si="466"/>
        <v>-8.18545231595635e-12</v>
      </c>
      <c r="AG1601" s="103">
        <f t="shared" si="467"/>
        <v>0</v>
      </c>
      <c r="AH1601" s="103">
        <f t="shared" si="468"/>
        <v>0</v>
      </c>
      <c r="AI1601" s="103">
        <f t="shared" si="469"/>
        <v>0</v>
      </c>
      <c r="AJ1601" s="103">
        <f t="shared" si="470"/>
        <v>0</v>
      </c>
    </row>
    <row r="1602" spans="4:36">
      <c r="D1602" s="16" t="s">
        <v>861</v>
      </c>
      <c r="E1602" s="16">
        <v>59857.3837</v>
      </c>
      <c r="F1602" s="16">
        <v>54504.408</v>
      </c>
      <c r="G1602" s="16">
        <v>50188.7988</v>
      </c>
      <c r="H1602" s="16">
        <v>4315.6092</v>
      </c>
      <c r="I1602" s="16">
        <v>23.9625</v>
      </c>
      <c r="J1602" s="16">
        <v>3269.5767</v>
      </c>
      <c r="K1602" s="16">
        <v>0</v>
      </c>
      <c r="L1602" s="16">
        <v>2113.4653</v>
      </c>
      <c r="M1602" s="16">
        <v>1156.1114</v>
      </c>
      <c r="N1602" s="16">
        <v>1110.6465</v>
      </c>
      <c r="O1602" s="16">
        <v>1110.6465</v>
      </c>
      <c r="P1602" s="16">
        <v>0</v>
      </c>
      <c r="Q1602" s="16">
        <v>5.2245</v>
      </c>
      <c r="R1602" s="16">
        <v>641.7044</v>
      </c>
      <c r="S1602" s="16">
        <v>429.0825</v>
      </c>
      <c r="T1602" s="16">
        <v>108.0155</v>
      </c>
      <c r="U1602" s="16">
        <v>104.6064</v>
      </c>
      <c r="V1602" s="16">
        <v>280.9935</v>
      </c>
      <c r="W1602" s="16">
        <v>257.2633</v>
      </c>
      <c r="X1602" s="16">
        <v>0</v>
      </c>
      <c r="Y1602" s="16">
        <v>23.7302</v>
      </c>
      <c r="Z1602" s="16">
        <v>20.8676</v>
      </c>
      <c r="AE1602" s="103">
        <f t="shared" si="465"/>
        <v>-4.30322444344711e-12</v>
      </c>
      <c r="AF1602" s="103">
        <f t="shared" si="466"/>
        <v>0</v>
      </c>
      <c r="AG1602" s="103">
        <f t="shared" si="467"/>
        <v>0</v>
      </c>
      <c r="AH1602" s="103">
        <f t="shared" si="468"/>
        <v>0</v>
      </c>
      <c r="AI1602" s="103">
        <f t="shared" si="469"/>
        <v>0</v>
      </c>
      <c r="AJ1602" s="103">
        <f t="shared" si="470"/>
        <v>-3.19744231092045e-14</v>
      </c>
    </row>
    <row r="1603" spans="4:36">
      <c r="D1603" s="16" t="s">
        <v>862</v>
      </c>
      <c r="E1603" s="16">
        <v>2673.1818</v>
      </c>
      <c r="F1603" s="16">
        <v>2373.8929</v>
      </c>
      <c r="G1603" s="16">
        <v>2256.0817</v>
      </c>
      <c r="H1603" s="16">
        <v>117.8112</v>
      </c>
      <c r="I1603" s="16">
        <v>4.8569</v>
      </c>
      <c r="J1603" s="16">
        <v>23.6968</v>
      </c>
      <c r="K1603" s="16">
        <v>0</v>
      </c>
      <c r="L1603" s="16">
        <v>23.3737</v>
      </c>
      <c r="M1603" s="16">
        <v>0.3231</v>
      </c>
      <c r="N1603" s="16">
        <v>138.323</v>
      </c>
      <c r="O1603" s="16">
        <v>138.323</v>
      </c>
      <c r="P1603" s="16">
        <v>0</v>
      </c>
      <c r="Q1603" s="16">
        <v>0</v>
      </c>
      <c r="R1603" s="16">
        <v>132.4122</v>
      </c>
      <c r="S1603" s="16">
        <v>128.327</v>
      </c>
      <c r="T1603" s="16">
        <v>0</v>
      </c>
      <c r="U1603" s="16">
        <v>4.0852</v>
      </c>
      <c r="V1603" s="16">
        <v>0</v>
      </c>
      <c r="W1603" s="16">
        <v>0</v>
      </c>
      <c r="X1603" s="16">
        <v>0</v>
      </c>
      <c r="Y1603" s="16">
        <v>0</v>
      </c>
      <c r="Z1603" s="16">
        <v>0</v>
      </c>
      <c r="AE1603" s="103">
        <f t="shared" si="465"/>
        <v>0</v>
      </c>
      <c r="AF1603" s="103">
        <f t="shared" si="466"/>
        <v>-3.5527136788005e-13</v>
      </c>
      <c r="AG1603" s="103">
        <f t="shared" si="467"/>
        <v>0</v>
      </c>
      <c r="AH1603" s="103">
        <f t="shared" si="468"/>
        <v>0</v>
      </c>
      <c r="AI1603" s="103">
        <f t="shared" si="469"/>
        <v>1.4210854715202e-14</v>
      </c>
      <c r="AJ1603" s="103">
        <f t="shared" si="470"/>
        <v>0</v>
      </c>
    </row>
    <row r="1604" spans="4:36">
      <c r="D1604" s="16" t="s">
        <v>863</v>
      </c>
      <c r="E1604" s="16">
        <v>8635.1263</v>
      </c>
      <c r="F1604" s="16">
        <v>8250.6416</v>
      </c>
      <c r="G1604" s="16">
        <v>7366.7862</v>
      </c>
      <c r="H1604" s="16">
        <v>883.855400000001</v>
      </c>
      <c r="I1604" s="16">
        <v>20.145</v>
      </c>
      <c r="J1604" s="16">
        <v>42.9076</v>
      </c>
      <c r="K1604" s="16">
        <v>42.9076</v>
      </c>
      <c r="L1604" s="16">
        <v>0</v>
      </c>
      <c r="M1604" s="16">
        <v>0</v>
      </c>
      <c r="N1604" s="16">
        <v>180.4146</v>
      </c>
      <c r="O1604" s="16">
        <v>180.4146</v>
      </c>
      <c r="P1604" s="16">
        <v>0</v>
      </c>
      <c r="Q1604" s="16">
        <v>0.3659</v>
      </c>
      <c r="R1604" s="16">
        <v>121.5837</v>
      </c>
      <c r="S1604" s="16">
        <v>111.5771</v>
      </c>
      <c r="T1604" s="16">
        <v>0</v>
      </c>
      <c r="U1604" s="16">
        <v>10.0066</v>
      </c>
      <c r="V1604" s="16">
        <v>18.8489</v>
      </c>
      <c r="W1604" s="16">
        <v>0</v>
      </c>
      <c r="X1604" s="16">
        <v>18.8489</v>
      </c>
      <c r="Y1604" s="16">
        <v>0</v>
      </c>
      <c r="Z1604" s="16">
        <v>0.219</v>
      </c>
      <c r="AE1604" s="103">
        <f t="shared" si="465"/>
        <v>-9.19042619784705e-13</v>
      </c>
      <c r="AF1604" s="103">
        <f t="shared" si="466"/>
        <v>0</v>
      </c>
      <c r="AG1604" s="103">
        <f t="shared" si="467"/>
        <v>0</v>
      </c>
      <c r="AH1604" s="103">
        <f t="shared" si="468"/>
        <v>0</v>
      </c>
      <c r="AI1604" s="103">
        <f t="shared" si="469"/>
        <v>0</v>
      </c>
      <c r="AJ1604" s="103">
        <f t="shared" si="470"/>
        <v>0</v>
      </c>
    </row>
    <row r="1605" spans="4:36">
      <c r="D1605" s="16" t="s">
        <v>864</v>
      </c>
      <c r="E1605" s="16">
        <v>345448.3504</v>
      </c>
      <c r="F1605" s="16">
        <v>298711.1135</v>
      </c>
      <c r="G1605" s="16">
        <v>283999.1422</v>
      </c>
      <c r="H1605" s="16">
        <v>14711.9713</v>
      </c>
      <c r="I1605" s="16">
        <v>769.9534</v>
      </c>
      <c r="J1605" s="16">
        <v>11931.6978</v>
      </c>
      <c r="K1605" s="16">
        <v>7291.78499999999</v>
      </c>
      <c r="L1605" s="16">
        <v>1493.1001</v>
      </c>
      <c r="M1605" s="16">
        <v>3146.8127</v>
      </c>
      <c r="N1605" s="16">
        <v>20406.9806</v>
      </c>
      <c r="O1605" s="16">
        <v>20406.9806</v>
      </c>
      <c r="P1605" s="16">
        <v>0</v>
      </c>
      <c r="Q1605" s="16">
        <v>306.3706</v>
      </c>
      <c r="R1605" s="16">
        <v>9938.3396</v>
      </c>
      <c r="S1605" s="16">
        <v>5439.1159</v>
      </c>
      <c r="T1605" s="16">
        <v>1759.3678</v>
      </c>
      <c r="U1605" s="16">
        <v>2739.8559</v>
      </c>
      <c r="V1605" s="16">
        <v>3293.5827</v>
      </c>
      <c r="W1605" s="16">
        <v>2582.3581</v>
      </c>
      <c r="X1605" s="16">
        <v>62.9943</v>
      </c>
      <c r="Y1605" s="16">
        <v>648.2303</v>
      </c>
      <c r="Z1605" s="16">
        <v>90.3122</v>
      </c>
      <c r="AE1605" s="103">
        <f t="shared" si="465"/>
        <v>1.9554136088118e-11</v>
      </c>
      <c r="AF1605" s="103">
        <f t="shared" si="466"/>
        <v>-2.36468622460961e-11</v>
      </c>
      <c r="AG1605" s="103">
        <f t="shared" si="467"/>
        <v>1.00044417195022e-11</v>
      </c>
      <c r="AH1605" s="103">
        <f t="shared" si="468"/>
        <v>0</v>
      </c>
      <c r="AI1605" s="103">
        <f t="shared" si="469"/>
        <v>0</v>
      </c>
      <c r="AJ1605" s="103">
        <f t="shared" si="470"/>
        <v>0</v>
      </c>
    </row>
    <row r="1606" spans="3:58">
      <c r="C1606" s="16" t="s">
        <v>865</v>
      </c>
      <c r="D1606" s="16" t="s">
        <v>88</v>
      </c>
      <c r="E1606" s="16">
        <v>17978.2163</v>
      </c>
      <c r="F1606" s="16">
        <v>15309.8364</v>
      </c>
      <c r="G1606" s="16">
        <v>15214.4004</v>
      </c>
      <c r="H1606" s="16">
        <v>95.436</v>
      </c>
      <c r="I1606" s="16">
        <v>238.2334</v>
      </c>
      <c r="J1606" s="16">
        <v>743.4507</v>
      </c>
      <c r="K1606" s="16">
        <v>23.1572</v>
      </c>
      <c r="L1606" s="16">
        <v>264.2497</v>
      </c>
      <c r="M1606" s="16">
        <v>456.0438</v>
      </c>
      <c r="N1606" s="16">
        <v>959.5415</v>
      </c>
      <c r="O1606" s="16">
        <v>959.5415</v>
      </c>
      <c r="P1606" s="16">
        <v>0</v>
      </c>
      <c r="Q1606" s="16">
        <v>2.6255</v>
      </c>
      <c r="R1606" s="16">
        <v>518.1014</v>
      </c>
      <c r="S1606" s="16">
        <v>473.8482</v>
      </c>
      <c r="T1606" s="16">
        <v>0</v>
      </c>
      <c r="U1606" s="16">
        <v>44.2532</v>
      </c>
      <c r="V1606" s="16">
        <v>119.1882</v>
      </c>
      <c r="W1606" s="16">
        <v>96.7531</v>
      </c>
      <c r="X1606" s="16">
        <v>20.8682</v>
      </c>
      <c r="Y1606" s="16">
        <v>1.5669</v>
      </c>
      <c r="Z1606" s="16">
        <v>87.2392</v>
      </c>
      <c r="AE1606" s="103">
        <f t="shared" si="465"/>
        <v>-8.30446822419617e-14</v>
      </c>
      <c r="AF1606" s="103">
        <f t="shared" si="466"/>
        <v>-3.12638803734444e-13</v>
      </c>
      <c r="AG1606" s="103">
        <f t="shared" si="467"/>
        <v>0</v>
      </c>
      <c r="AH1606" s="103">
        <f t="shared" si="468"/>
        <v>0</v>
      </c>
      <c r="AI1606" s="103">
        <f t="shared" si="469"/>
        <v>0</v>
      </c>
      <c r="AJ1606" s="103">
        <f t="shared" si="470"/>
        <v>-1.02140518265514e-14</v>
      </c>
      <c r="AK1606" s="16">
        <f t="shared" ref="AK1606:BF1606" si="476">E1606-SUM(E1607:E1611)</f>
        <v>0</v>
      </c>
      <c r="AL1606" s="16">
        <f t="shared" si="476"/>
        <v>0</v>
      </c>
      <c r="AM1606" s="16">
        <f t="shared" si="476"/>
        <v>0</v>
      </c>
      <c r="AN1606" s="16">
        <f t="shared" si="476"/>
        <v>0</v>
      </c>
      <c r="AO1606" s="16">
        <f t="shared" si="476"/>
        <v>0</v>
      </c>
      <c r="AP1606" s="16">
        <f t="shared" si="476"/>
        <v>0</v>
      </c>
      <c r="AQ1606" s="16">
        <f t="shared" si="476"/>
        <v>0</v>
      </c>
      <c r="AR1606" s="16">
        <f t="shared" si="476"/>
        <v>0</v>
      </c>
      <c r="AS1606" s="16">
        <f t="shared" si="476"/>
        <v>0</v>
      </c>
      <c r="AT1606" s="16">
        <f t="shared" si="476"/>
        <v>0</v>
      </c>
      <c r="AU1606" s="16">
        <f t="shared" si="476"/>
        <v>0</v>
      </c>
      <c r="AV1606" s="16">
        <f t="shared" si="476"/>
        <v>0</v>
      </c>
      <c r="AW1606" s="16">
        <f t="shared" si="476"/>
        <v>0</v>
      </c>
      <c r="AX1606" s="16">
        <f t="shared" si="476"/>
        <v>0</v>
      </c>
      <c r="AY1606" s="16">
        <f t="shared" si="476"/>
        <v>0</v>
      </c>
      <c r="AZ1606" s="16">
        <f t="shared" si="476"/>
        <v>0</v>
      </c>
      <c r="BA1606" s="16">
        <f t="shared" si="476"/>
        <v>0</v>
      </c>
      <c r="BB1606" s="16">
        <f t="shared" si="476"/>
        <v>0</v>
      </c>
      <c r="BC1606" s="16">
        <f t="shared" si="476"/>
        <v>0</v>
      </c>
      <c r="BD1606" s="16">
        <f t="shared" si="476"/>
        <v>0</v>
      </c>
      <c r="BE1606" s="16">
        <f t="shared" si="476"/>
        <v>0</v>
      </c>
      <c r="BF1606" s="16">
        <f t="shared" si="476"/>
        <v>0</v>
      </c>
    </row>
    <row r="1607" spans="4:36">
      <c r="D1607" s="16" t="s">
        <v>860</v>
      </c>
      <c r="E1607" s="16">
        <v>11877.8826</v>
      </c>
      <c r="F1607" s="16">
        <v>10723.3011</v>
      </c>
      <c r="G1607" s="16">
        <v>10634.129</v>
      </c>
      <c r="H1607" s="16">
        <v>89.1721</v>
      </c>
      <c r="I1607" s="16">
        <v>231.7019</v>
      </c>
      <c r="J1607" s="16">
        <v>653.6125</v>
      </c>
      <c r="K1607" s="16">
        <v>0</v>
      </c>
      <c r="L1607" s="16">
        <v>261.6714</v>
      </c>
      <c r="M1607" s="16">
        <v>391.9411</v>
      </c>
      <c r="N1607" s="16">
        <v>201.9287</v>
      </c>
      <c r="O1607" s="16">
        <v>201.9287</v>
      </c>
      <c r="P1607" s="16">
        <v>0</v>
      </c>
      <c r="Q1607" s="16">
        <v>0</v>
      </c>
      <c r="R1607" s="16">
        <v>66.4022</v>
      </c>
      <c r="S1607" s="16">
        <v>50.2278</v>
      </c>
      <c r="T1607" s="16">
        <v>0</v>
      </c>
      <c r="U1607" s="16">
        <v>16.1744</v>
      </c>
      <c r="V1607" s="16">
        <v>0.9362</v>
      </c>
      <c r="W1607" s="16">
        <v>0</v>
      </c>
      <c r="X1607" s="16">
        <v>0</v>
      </c>
      <c r="Y1607" s="16">
        <v>0.9362</v>
      </c>
      <c r="Z1607" s="16">
        <v>0</v>
      </c>
      <c r="AE1607" s="103">
        <f t="shared" si="465"/>
        <v>2.69451128076525e-13</v>
      </c>
      <c r="AF1607" s="103">
        <f t="shared" si="466"/>
        <v>-2.27373675443232e-13</v>
      </c>
      <c r="AG1607" s="103">
        <f t="shared" si="467"/>
        <v>0</v>
      </c>
      <c r="AH1607" s="103">
        <f t="shared" si="468"/>
        <v>0</v>
      </c>
      <c r="AI1607" s="103">
        <f t="shared" si="469"/>
        <v>0</v>
      </c>
      <c r="AJ1607" s="103">
        <f t="shared" si="470"/>
        <v>0</v>
      </c>
    </row>
    <row r="1608" spans="4:36">
      <c r="D1608" s="16" t="s">
        <v>861</v>
      </c>
      <c r="E1608" s="16">
        <v>300.0093</v>
      </c>
      <c r="F1608" s="16">
        <v>277.4965</v>
      </c>
      <c r="G1608" s="16">
        <v>277.4965</v>
      </c>
      <c r="H1608" s="16">
        <v>0</v>
      </c>
      <c r="I1608" s="16">
        <v>0</v>
      </c>
      <c r="J1608" s="16">
        <v>0</v>
      </c>
      <c r="K1608" s="16">
        <v>0</v>
      </c>
      <c r="L1608" s="16">
        <v>0</v>
      </c>
      <c r="M1608" s="16">
        <v>0</v>
      </c>
      <c r="N1608" s="16">
        <v>0.8974</v>
      </c>
      <c r="O1608" s="16">
        <v>0.8974</v>
      </c>
      <c r="P1608" s="16">
        <v>0</v>
      </c>
      <c r="Q1608" s="16">
        <v>0</v>
      </c>
      <c r="R1608" s="16">
        <v>6.8183</v>
      </c>
      <c r="S1608" s="16">
        <v>0</v>
      </c>
      <c r="T1608" s="16">
        <v>0</v>
      </c>
      <c r="U1608" s="16">
        <v>6.8183</v>
      </c>
      <c r="V1608" s="16">
        <v>0</v>
      </c>
      <c r="W1608" s="16">
        <v>0</v>
      </c>
      <c r="X1608" s="16">
        <v>0</v>
      </c>
      <c r="Y1608" s="16">
        <v>0</v>
      </c>
      <c r="Z1608" s="16">
        <v>14.7971</v>
      </c>
      <c r="AE1608" s="103">
        <f t="shared" si="465"/>
        <v>-3.19744231092045e-14</v>
      </c>
      <c r="AF1608" s="103">
        <f t="shared" si="466"/>
        <v>0</v>
      </c>
      <c r="AG1608" s="103">
        <f t="shared" si="467"/>
        <v>0</v>
      </c>
      <c r="AH1608" s="103">
        <f t="shared" si="468"/>
        <v>0</v>
      </c>
      <c r="AI1608" s="103">
        <f t="shared" si="469"/>
        <v>0</v>
      </c>
      <c r="AJ1608" s="103">
        <f t="shared" si="470"/>
        <v>0</v>
      </c>
    </row>
    <row r="1609" spans="4:36">
      <c r="D1609" s="16" t="s">
        <v>862</v>
      </c>
      <c r="E1609" s="16">
        <v>222.5756</v>
      </c>
      <c r="F1609" s="16">
        <v>182.1575</v>
      </c>
      <c r="G1609" s="16">
        <v>182.1575</v>
      </c>
      <c r="H1609" s="16">
        <v>0</v>
      </c>
      <c r="I1609" s="16">
        <v>0</v>
      </c>
      <c r="J1609" s="16">
        <v>0</v>
      </c>
      <c r="K1609" s="16">
        <v>0</v>
      </c>
      <c r="L1609" s="16">
        <v>0</v>
      </c>
      <c r="M1609" s="16">
        <v>0</v>
      </c>
      <c r="N1609" s="16">
        <v>11.9965</v>
      </c>
      <c r="O1609" s="16">
        <v>11.9965</v>
      </c>
      <c r="P1609" s="16">
        <v>0</v>
      </c>
      <c r="Q1609" s="16">
        <v>0</v>
      </c>
      <c r="R1609" s="16">
        <v>28.4216</v>
      </c>
      <c r="S1609" s="16">
        <v>28.4216</v>
      </c>
      <c r="T1609" s="16">
        <v>0</v>
      </c>
      <c r="U1609" s="16">
        <v>0</v>
      </c>
      <c r="V1609" s="16">
        <v>0</v>
      </c>
      <c r="W1609" s="16">
        <v>0</v>
      </c>
      <c r="X1609" s="16">
        <v>0</v>
      </c>
      <c r="Y1609" s="16">
        <v>0</v>
      </c>
      <c r="Z1609" s="16">
        <v>0</v>
      </c>
      <c r="AE1609" s="103">
        <f t="shared" si="465"/>
        <v>0</v>
      </c>
      <c r="AF1609" s="103">
        <f t="shared" si="466"/>
        <v>0</v>
      </c>
      <c r="AG1609" s="103">
        <f t="shared" si="467"/>
        <v>0</v>
      </c>
      <c r="AH1609" s="103">
        <f t="shared" si="468"/>
        <v>0</v>
      </c>
      <c r="AI1609" s="103">
        <f t="shared" si="469"/>
        <v>0</v>
      </c>
      <c r="AJ1609" s="103">
        <f t="shared" si="470"/>
        <v>0</v>
      </c>
    </row>
    <row r="1610" spans="4:36">
      <c r="D1610" s="16" t="s">
        <v>863</v>
      </c>
      <c r="E1610" s="16">
        <v>185.7638</v>
      </c>
      <c r="F1610" s="16">
        <v>159.1487</v>
      </c>
      <c r="G1610" s="16">
        <v>159.1487</v>
      </c>
      <c r="H1610" s="16">
        <v>0</v>
      </c>
      <c r="I1610" s="16">
        <v>0</v>
      </c>
      <c r="J1610" s="16">
        <v>0</v>
      </c>
      <c r="K1610" s="16">
        <v>0</v>
      </c>
      <c r="L1610" s="16">
        <v>0</v>
      </c>
      <c r="M1610" s="16">
        <v>0</v>
      </c>
      <c r="N1610" s="16">
        <v>7.5576</v>
      </c>
      <c r="O1610" s="16">
        <v>7.5576</v>
      </c>
      <c r="P1610" s="16">
        <v>0</v>
      </c>
      <c r="Q1610" s="16">
        <v>0</v>
      </c>
      <c r="R1610" s="16">
        <v>0.2086</v>
      </c>
      <c r="S1610" s="16">
        <v>0.2086</v>
      </c>
      <c r="T1610" s="16">
        <v>0</v>
      </c>
      <c r="U1610" s="16">
        <v>0</v>
      </c>
      <c r="V1610" s="16">
        <v>18.8489</v>
      </c>
      <c r="W1610" s="16">
        <v>0</v>
      </c>
      <c r="X1610" s="16">
        <v>18.8489</v>
      </c>
      <c r="Y1610" s="16">
        <v>0</v>
      </c>
      <c r="Z1610" s="16">
        <v>0</v>
      </c>
      <c r="AE1610" s="103">
        <f t="shared" si="465"/>
        <v>0</v>
      </c>
      <c r="AF1610" s="103">
        <f t="shared" si="466"/>
        <v>0</v>
      </c>
      <c r="AG1610" s="103">
        <f t="shared" si="467"/>
        <v>0</v>
      </c>
      <c r="AH1610" s="103">
        <f t="shared" si="468"/>
        <v>0</v>
      </c>
      <c r="AI1610" s="103">
        <f t="shared" si="469"/>
        <v>0</v>
      </c>
      <c r="AJ1610" s="103">
        <f t="shared" si="470"/>
        <v>0</v>
      </c>
    </row>
    <row r="1611" spans="4:36">
      <c r="D1611" s="16" t="s">
        <v>864</v>
      </c>
      <c r="E1611" s="16">
        <v>5391.985</v>
      </c>
      <c r="F1611" s="16">
        <v>3967.7326</v>
      </c>
      <c r="G1611" s="16">
        <v>3961.4687</v>
      </c>
      <c r="H1611" s="16">
        <v>6.2639</v>
      </c>
      <c r="I1611" s="16">
        <v>6.5315</v>
      </c>
      <c r="J1611" s="16">
        <v>89.8382</v>
      </c>
      <c r="K1611" s="16">
        <v>23.1572</v>
      </c>
      <c r="L1611" s="16">
        <v>2.5783</v>
      </c>
      <c r="M1611" s="16">
        <v>64.1027</v>
      </c>
      <c r="N1611" s="16">
        <v>737.1613</v>
      </c>
      <c r="O1611" s="16">
        <v>737.1613</v>
      </c>
      <c r="P1611" s="16">
        <v>0</v>
      </c>
      <c r="Q1611" s="16">
        <v>2.6255</v>
      </c>
      <c r="R1611" s="16">
        <v>416.2507</v>
      </c>
      <c r="S1611" s="16">
        <v>394.9902</v>
      </c>
      <c r="T1611" s="16">
        <v>0</v>
      </c>
      <c r="U1611" s="16">
        <v>21.2605</v>
      </c>
      <c r="V1611" s="16">
        <v>99.4031</v>
      </c>
      <c r="W1611" s="16">
        <v>96.7531</v>
      </c>
      <c r="X1611" s="16">
        <v>2.0193</v>
      </c>
      <c r="Y1611" s="16">
        <v>0.6307</v>
      </c>
      <c r="Z1611" s="16">
        <v>72.4421</v>
      </c>
      <c r="AE1611" s="103">
        <f t="shared" si="465"/>
        <v>-8.30446822419617e-14</v>
      </c>
      <c r="AF1611" s="103">
        <f t="shared" si="466"/>
        <v>-7.8159700933611e-14</v>
      </c>
      <c r="AG1611" s="103">
        <f t="shared" si="467"/>
        <v>0</v>
      </c>
      <c r="AH1611" s="103">
        <f t="shared" si="468"/>
        <v>0</v>
      </c>
      <c r="AI1611" s="103">
        <f t="shared" si="469"/>
        <v>0</v>
      </c>
      <c r="AJ1611" s="103">
        <f t="shared" si="470"/>
        <v>-8.43769498715119e-15</v>
      </c>
    </row>
    <row r="1612" spans="3:58">
      <c r="C1612" s="16" t="s">
        <v>866</v>
      </c>
      <c r="D1612" s="16" t="s">
        <v>88</v>
      </c>
      <c r="E1612" s="16">
        <v>130949.5412</v>
      </c>
      <c r="F1612" s="16">
        <v>104016.9687</v>
      </c>
      <c r="G1612" s="16">
        <v>97150.1991</v>
      </c>
      <c r="H1612" s="16">
        <v>6866.7696</v>
      </c>
      <c r="I1612" s="16">
        <v>135.7389</v>
      </c>
      <c r="J1612" s="16">
        <v>3289.6013</v>
      </c>
      <c r="K1612" s="16">
        <v>1741.6031</v>
      </c>
      <c r="L1612" s="16">
        <v>557.499400000001</v>
      </c>
      <c r="M1612" s="16">
        <v>990.4988</v>
      </c>
      <c r="N1612" s="16">
        <v>13560.8061</v>
      </c>
      <c r="O1612" s="16">
        <v>13560.8061</v>
      </c>
      <c r="P1612" s="16">
        <v>0</v>
      </c>
      <c r="Q1612" s="16">
        <v>156.0299</v>
      </c>
      <c r="R1612" s="16">
        <v>7457.0982</v>
      </c>
      <c r="S1612" s="16">
        <v>4805.6323</v>
      </c>
      <c r="T1612" s="16">
        <v>562.8959</v>
      </c>
      <c r="U1612" s="16">
        <v>2088.57</v>
      </c>
      <c r="V1612" s="16">
        <v>2325.7438</v>
      </c>
      <c r="W1612" s="16">
        <v>1783.4582</v>
      </c>
      <c r="X1612" s="16">
        <v>21.709</v>
      </c>
      <c r="Y1612" s="16">
        <v>520.5766</v>
      </c>
      <c r="Z1612" s="16">
        <v>7.5543</v>
      </c>
      <c r="AE1612" s="103">
        <f t="shared" si="465"/>
        <v>1.02318153949454e-11</v>
      </c>
      <c r="AF1612" s="103">
        <f t="shared" si="466"/>
        <v>0</v>
      </c>
      <c r="AG1612" s="103">
        <f t="shared" si="467"/>
        <v>-1.13686837721616e-12</v>
      </c>
      <c r="AH1612" s="103">
        <f t="shared" si="468"/>
        <v>0</v>
      </c>
      <c r="AI1612" s="103">
        <f t="shared" si="469"/>
        <v>0</v>
      </c>
      <c r="AJ1612" s="103">
        <f t="shared" si="470"/>
        <v>0</v>
      </c>
      <c r="AK1612" s="16">
        <f t="shared" ref="AK1612:BF1612" si="477">E1612-SUM(E1613:E1617)</f>
        <v>0</v>
      </c>
      <c r="AL1612" s="16">
        <f t="shared" si="477"/>
        <v>0</v>
      </c>
      <c r="AM1612" s="16">
        <f t="shared" si="477"/>
        <v>0</v>
      </c>
      <c r="AN1612" s="16">
        <f t="shared" si="477"/>
        <v>0</v>
      </c>
      <c r="AO1612" s="16">
        <f t="shared" si="477"/>
        <v>0</v>
      </c>
      <c r="AP1612" s="16">
        <f t="shared" si="477"/>
        <v>0</v>
      </c>
      <c r="AQ1612" s="16">
        <f t="shared" si="477"/>
        <v>0</v>
      </c>
      <c r="AR1612" s="16">
        <f t="shared" si="477"/>
        <v>9.09494701772928e-13</v>
      </c>
      <c r="AS1612" s="16">
        <f t="shared" si="477"/>
        <v>0</v>
      </c>
      <c r="AT1612" s="16">
        <f t="shared" si="477"/>
        <v>0</v>
      </c>
      <c r="AU1612" s="16">
        <f t="shared" si="477"/>
        <v>0</v>
      </c>
      <c r="AV1612" s="16">
        <f t="shared" si="477"/>
        <v>0</v>
      </c>
      <c r="AW1612" s="16">
        <f t="shared" si="477"/>
        <v>0</v>
      </c>
      <c r="AX1612" s="16">
        <f t="shared" si="477"/>
        <v>0</v>
      </c>
      <c r="AY1612" s="16">
        <f t="shared" si="477"/>
        <v>0</v>
      </c>
      <c r="AZ1612" s="16">
        <f t="shared" si="477"/>
        <v>0</v>
      </c>
      <c r="BA1612" s="16">
        <f t="shared" si="477"/>
        <v>0</v>
      </c>
      <c r="BB1612" s="16">
        <f t="shared" si="477"/>
        <v>0</v>
      </c>
      <c r="BC1612" s="16">
        <f t="shared" si="477"/>
        <v>0</v>
      </c>
      <c r="BD1612" s="16">
        <f t="shared" si="477"/>
        <v>0</v>
      </c>
      <c r="BE1612" s="16">
        <f t="shared" si="477"/>
        <v>0</v>
      </c>
      <c r="BF1612" s="16">
        <f t="shared" si="477"/>
        <v>0</v>
      </c>
    </row>
    <row r="1613" spans="4:36">
      <c r="D1613" s="16" t="s">
        <v>860</v>
      </c>
      <c r="E1613" s="16">
        <v>23671.8</v>
      </c>
      <c r="F1613" s="16">
        <v>21026.3885</v>
      </c>
      <c r="G1613" s="16">
        <v>18942.4797</v>
      </c>
      <c r="H1613" s="16">
        <v>2083.9088</v>
      </c>
      <c r="I1613" s="16">
        <v>3.162</v>
      </c>
      <c r="J1613" s="16">
        <v>541.0153</v>
      </c>
      <c r="K1613" s="16">
        <v>0</v>
      </c>
      <c r="L1613" s="16">
        <v>183.2307</v>
      </c>
      <c r="M1613" s="16">
        <v>357.7846</v>
      </c>
      <c r="N1613" s="16">
        <v>1159.3926</v>
      </c>
      <c r="O1613" s="16">
        <v>1159.3926</v>
      </c>
      <c r="P1613" s="16">
        <v>0</v>
      </c>
      <c r="Q1613" s="16">
        <v>0</v>
      </c>
      <c r="R1613" s="16">
        <v>940.5972</v>
      </c>
      <c r="S1613" s="16">
        <v>750.1909</v>
      </c>
      <c r="T1613" s="16">
        <v>185.0216</v>
      </c>
      <c r="U1613" s="16">
        <v>5.3847</v>
      </c>
      <c r="V1613" s="16">
        <v>0.5606</v>
      </c>
      <c r="W1613" s="16">
        <v>0.5606</v>
      </c>
      <c r="X1613" s="16">
        <v>0</v>
      </c>
      <c r="Y1613" s="16">
        <v>0</v>
      </c>
      <c r="Z1613" s="16">
        <v>0.6838</v>
      </c>
      <c r="AE1613" s="103">
        <f t="shared" si="465"/>
        <v>-1.43640654926003e-12</v>
      </c>
      <c r="AF1613" s="103">
        <f t="shared" si="466"/>
        <v>0</v>
      </c>
      <c r="AG1613" s="103">
        <f t="shared" si="467"/>
        <v>0</v>
      </c>
      <c r="AH1613" s="103">
        <f t="shared" si="468"/>
        <v>0</v>
      </c>
      <c r="AI1613" s="103">
        <f t="shared" si="469"/>
        <v>-1.86517468137026e-14</v>
      </c>
      <c r="AJ1613" s="103">
        <f t="shared" si="470"/>
        <v>0</v>
      </c>
    </row>
    <row r="1614" spans="4:36">
      <c r="D1614" s="16" t="s">
        <v>861</v>
      </c>
      <c r="E1614" s="16">
        <v>8906.8412</v>
      </c>
      <c r="F1614" s="16">
        <v>7510.727</v>
      </c>
      <c r="G1614" s="16">
        <v>6431.8245</v>
      </c>
      <c r="H1614" s="16">
        <v>1078.9025</v>
      </c>
      <c r="I1614" s="16">
        <v>6.4051</v>
      </c>
      <c r="J1614" s="16">
        <v>269.1788</v>
      </c>
      <c r="K1614" s="16">
        <v>0</v>
      </c>
      <c r="L1614" s="16">
        <v>208.882</v>
      </c>
      <c r="M1614" s="16">
        <v>60.2968</v>
      </c>
      <c r="N1614" s="16">
        <v>494.4506</v>
      </c>
      <c r="O1614" s="16">
        <v>494.4506</v>
      </c>
      <c r="P1614" s="16">
        <v>0</v>
      </c>
      <c r="Q1614" s="16">
        <v>0</v>
      </c>
      <c r="R1614" s="16">
        <v>427.2332</v>
      </c>
      <c r="S1614" s="16">
        <v>344.8478</v>
      </c>
      <c r="T1614" s="16">
        <v>59.4617</v>
      </c>
      <c r="U1614" s="16">
        <v>22.9237</v>
      </c>
      <c r="V1614" s="16">
        <v>198.8465</v>
      </c>
      <c r="W1614" s="16">
        <v>193.5803</v>
      </c>
      <c r="X1614" s="16">
        <v>0</v>
      </c>
      <c r="Y1614" s="16">
        <v>5.2662</v>
      </c>
      <c r="Z1614" s="16">
        <v>0</v>
      </c>
      <c r="AE1614" s="103">
        <f t="shared" si="465"/>
        <v>7.95807864051312e-13</v>
      </c>
      <c r="AF1614" s="103">
        <f t="shared" si="466"/>
        <v>0</v>
      </c>
      <c r="AG1614" s="103">
        <f t="shared" si="467"/>
        <v>0</v>
      </c>
      <c r="AH1614" s="103">
        <f t="shared" si="468"/>
        <v>0</v>
      </c>
      <c r="AI1614" s="103">
        <f t="shared" si="469"/>
        <v>0</v>
      </c>
      <c r="AJ1614" s="103">
        <f t="shared" si="470"/>
        <v>0</v>
      </c>
    </row>
    <row r="1615" spans="4:36">
      <c r="D1615" s="16" t="s">
        <v>862</v>
      </c>
      <c r="E1615" s="16">
        <v>2450.6062</v>
      </c>
      <c r="F1615" s="16">
        <v>2191.7354</v>
      </c>
      <c r="G1615" s="16">
        <v>2073.9242</v>
      </c>
      <c r="H1615" s="16">
        <v>117.8112</v>
      </c>
      <c r="I1615" s="16">
        <v>4.8569</v>
      </c>
      <c r="J1615" s="16">
        <v>23.6968</v>
      </c>
      <c r="K1615" s="16">
        <v>0</v>
      </c>
      <c r="L1615" s="16">
        <v>23.3737</v>
      </c>
      <c r="M1615" s="16">
        <v>0.3231</v>
      </c>
      <c r="N1615" s="16">
        <v>126.3265</v>
      </c>
      <c r="O1615" s="16">
        <v>126.3265</v>
      </c>
      <c r="P1615" s="16">
        <v>0</v>
      </c>
      <c r="Q1615" s="16">
        <v>0</v>
      </c>
      <c r="R1615" s="16">
        <v>103.9906</v>
      </c>
      <c r="S1615" s="16">
        <v>99.9054</v>
      </c>
      <c r="T1615" s="16">
        <v>0</v>
      </c>
      <c r="U1615" s="16">
        <v>4.0852</v>
      </c>
      <c r="V1615" s="16">
        <v>0</v>
      </c>
      <c r="W1615" s="16">
        <v>0</v>
      </c>
      <c r="X1615" s="16">
        <v>0</v>
      </c>
      <c r="Y1615" s="16">
        <v>0</v>
      </c>
      <c r="Z1615" s="16">
        <v>0</v>
      </c>
      <c r="AE1615" s="103">
        <f t="shared" si="465"/>
        <v>1.56319401867222e-13</v>
      </c>
      <c r="AF1615" s="103">
        <f t="shared" si="466"/>
        <v>0</v>
      </c>
      <c r="AG1615" s="103">
        <f t="shared" si="467"/>
        <v>0</v>
      </c>
      <c r="AH1615" s="103">
        <f t="shared" si="468"/>
        <v>0</v>
      </c>
      <c r="AI1615" s="103">
        <f t="shared" si="469"/>
        <v>0</v>
      </c>
      <c r="AJ1615" s="103">
        <f t="shared" si="470"/>
        <v>0</v>
      </c>
    </row>
    <row r="1616" spans="4:36">
      <c r="D1616" s="16" t="s">
        <v>863</v>
      </c>
      <c r="E1616" s="16">
        <v>6711.0697</v>
      </c>
      <c r="F1616" s="16">
        <v>6369.0943</v>
      </c>
      <c r="G1616" s="16">
        <v>5485.2389</v>
      </c>
      <c r="H1616" s="16">
        <v>883.855400000001</v>
      </c>
      <c r="I1616" s="16">
        <v>20.145</v>
      </c>
      <c r="J1616" s="16">
        <v>42.9076</v>
      </c>
      <c r="K1616" s="16">
        <v>42.9076</v>
      </c>
      <c r="L1616" s="16">
        <v>0</v>
      </c>
      <c r="M1616" s="16">
        <v>0</v>
      </c>
      <c r="N1616" s="16">
        <v>168.2841</v>
      </c>
      <c r="O1616" s="16">
        <v>168.2841</v>
      </c>
      <c r="P1616" s="16">
        <v>0</v>
      </c>
      <c r="Q1616" s="16">
        <v>0.3659</v>
      </c>
      <c r="R1616" s="16">
        <v>110.0538</v>
      </c>
      <c r="S1616" s="16">
        <v>100.0472</v>
      </c>
      <c r="T1616" s="16">
        <v>0</v>
      </c>
      <c r="U1616" s="16">
        <v>10.0066</v>
      </c>
      <c r="V1616" s="16">
        <v>0</v>
      </c>
      <c r="W1616" s="16">
        <v>0</v>
      </c>
      <c r="X1616" s="16">
        <v>0</v>
      </c>
      <c r="Y1616" s="16">
        <v>0</v>
      </c>
      <c r="Z1616" s="16">
        <v>0.219</v>
      </c>
      <c r="AE1616" s="103">
        <f t="shared" si="465"/>
        <v>2.88880031007466e-13</v>
      </c>
      <c r="AF1616" s="103">
        <f t="shared" si="466"/>
        <v>-1.59161572810262e-12</v>
      </c>
      <c r="AG1616" s="103">
        <f t="shared" si="467"/>
        <v>0</v>
      </c>
      <c r="AH1616" s="103">
        <f t="shared" si="468"/>
        <v>0</v>
      </c>
      <c r="AI1616" s="103">
        <f t="shared" si="469"/>
        <v>0</v>
      </c>
      <c r="AJ1616" s="103">
        <f t="shared" si="470"/>
        <v>0</v>
      </c>
    </row>
    <row r="1617" spans="4:36">
      <c r="D1617" s="16" t="s">
        <v>864</v>
      </c>
      <c r="E1617" s="16">
        <v>89209.2241000001</v>
      </c>
      <c r="F1617" s="16">
        <v>66919.0235</v>
      </c>
      <c r="G1617" s="16">
        <v>64216.7318</v>
      </c>
      <c r="H1617" s="16">
        <v>2702.2917</v>
      </c>
      <c r="I1617" s="16">
        <v>101.1699</v>
      </c>
      <c r="J1617" s="16">
        <v>2412.8028</v>
      </c>
      <c r="K1617" s="16">
        <v>1698.6955</v>
      </c>
      <c r="L1617" s="16">
        <v>142.013</v>
      </c>
      <c r="M1617" s="16">
        <v>572.0943</v>
      </c>
      <c r="N1617" s="16">
        <v>11612.3523</v>
      </c>
      <c r="O1617" s="16">
        <v>11612.3523</v>
      </c>
      <c r="P1617" s="16">
        <v>0</v>
      </c>
      <c r="Q1617" s="16">
        <v>155.664</v>
      </c>
      <c r="R1617" s="16">
        <v>5875.2234</v>
      </c>
      <c r="S1617" s="16">
        <v>3510.641</v>
      </c>
      <c r="T1617" s="16">
        <v>318.4126</v>
      </c>
      <c r="U1617" s="16">
        <v>2046.1698</v>
      </c>
      <c r="V1617" s="16">
        <v>2126.3367</v>
      </c>
      <c r="W1617" s="16">
        <v>1589.3173</v>
      </c>
      <c r="X1617" s="16">
        <v>21.709</v>
      </c>
      <c r="Y1617" s="16">
        <v>515.3104</v>
      </c>
      <c r="Z1617" s="16">
        <v>6.6515</v>
      </c>
      <c r="AE1617" s="103">
        <f t="shared" si="465"/>
        <v>9.61222212936264e-11</v>
      </c>
      <c r="AF1617" s="103">
        <f t="shared" si="466"/>
        <v>-5.91171556152403e-12</v>
      </c>
      <c r="AG1617" s="103">
        <f t="shared" si="467"/>
        <v>0</v>
      </c>
      <c r="AH1617" s="103">
        <f t="shared" si="468"/>
        <v>0</v>
      </c>
      <c r="AI1617" s="103">
        <f t="shared" si="469"/>
        <v>0</v>
      </c>
      <c r="AJ1617" s="103">
        <f t="shared" si="470"/>
        <v>0</v>
      </c>
    </row>
    <row r="1618" spans="3:58">
      <c r="C1618" s="16" t="s">
        <v>867</v>
      </c>
      <c r="D1618" s="16" t="s">
        <v>88</v>
      </c>
      <c r="E1618" s="16">
        <v>435918.8538</v>
      </c>
      <c r="F1618" s="16">
        <v>400608.6824</v>
      </c>
      <c r="G1618" s="16">
        <v>381949.1809</v>
      </c>
      <c r="H1618" s="16">
        <v>18659.5015</v>
      </c>
      <c r="I1618" s="16">
        <v>1265.5562</v>
      </c>
      <c r="J1618" s="16">
        <v>15370.3381</v>
      </c>
      <c r="K1618" s="16">
        <v>5569.93229999999</v>
      </c>
      <c r="L1618" s="16">
        <v>4932.0856</v>
      </c>
      <c r="M1618" s="16">
        <v>4868.3202</v>
      </c>
      <c r="N1618" s="16">
        <v>10719.4982</v>
      </c>
      <c r="O1618" s="16">
        <v>10719.4982</v>
      </c>
      <c r="P1618" s="16">
        <v>0</v>
      </c>
      <c r="Q1618" s="16">
        <v>153.3056</v>
      </c>
      <c r="R1618" s="16">
        <v>6595.0718</v>
      </c>
      <c r="S1618" s="16">
        <v>2372.1511</v>
      </c>
      <c r="T1618" s="16">
        <v>3357.0569</v>
      </c>
      <c r="U1618" s="16">
        <v>865.8638</v>
      </c>
      <c r="V1618" s="16">
        <v>1189.0108</v>
      </c>
      <c r="W1618" s="16">
        <v>978.5126</v>
      </c>
      <c r="X1618" s="16">
        <v>49.8996</v>
      </c>
      <c r="Y1618" s="16">
        <v>160.5986</v>
      </c>
      <c r="Z1618" s="16">
        <v>17.3907</v>
      </c>
      <c r="AE1618" s="103">
        <f t="shared" si="465"/>
        <v>-7.67386154620908e-12</v>
      </c>
      <c r="AF1618" s="103">
        <f t="shared" si="466"/>
        <v>0</v>
      </c>
      <c r="AG1618" s="103">
        <f t="shared" si="467"/>
        <v>1.09139364212751e-11</v>
      </c>
      <c r="AH1618" s="103">
        <f t="shared" si="468"/>
        <v>0</v>
      </c>
      <c r="AI1618" s="103">
        <f t="shared" si="469"/>
        <v>0</v>
      </c>
      <c r="AJ1618" s="103">
        <f t="shared" si="470"/>
        <v>0</v>
      </c>
      <c r="AK1618" s="16">
        <f t="shared" ref="AK1618:BF1618" si="478">E1618-SUM(E1619:E1623)</f>
        <v>0</v>
      </c>
      <c r="AL1618" s="16">
        <f t="shared" si="478"/>
        <v>0</v>
      </c>
      <c r="AM1618" s="16">
        <f t="shared" si="478"/>
        <v>0</v>
      </c>
      <c r="AN1618" s="16">
        <f t="shared" si="478"/>
        <v>0</v>
      </c>
      <c r="AO1618" s="16">
        <f t="shared" si="478"/>
        <v>0</v>
      </c>
      <c r="AP1618" s="16">
        <f t="shared" si="478"/>
        <v>0</v>
      </c>
      <c r="AQ1618" s="16">
        <f t="shared" si="478"/>
        <v>0</v>
      </c>
      <c r="AR1618" s="16">
        <f t="shared" si="478"/>
        <v>0</v>
      </c>
      <c r="AS1618" s="16">
        <f t="shared" si="478"/>
        <v>0</v>
      </c>
      <c r="AT1618" s="16">
        <f t="shared" si="478"/>
        <v>0</v>
      </c>
      <c r="AU1618" s="16">
        <f t="shared" si="478"/>
        <v>0</v>
      </c>
      <c r="AV1618" s="16">
        <f t="shared" si="478"/>
        <v>0</v>
      </c>
      <c r="AW1618" s="16">
        <f t="shared" si="478"/>
        <v>0</v>
      </c>
      <c r="AX1618" s="16">
        <f t="shared" si="478"/>
        <v>0</v>
      </c>
      <c r="AY1618" s="16">
        <f t="shared" si="478"/>
        <v>0</v>
      </c>
      <c r="AZ1618" s="16">
        <f t="shared" si="478"/>
        <v>0</v>
      </c>
      <c r="BA1618" s="16">
        <f t="shared" si="478"/>
        <v>0</v>
      </c>
      <c r="BB1618" s="16">
        <f t="shared" si="478"/>
        <v>0</v>
      </c>
      <c r="BC1618" s="16">
        <f t="shared" si="478"/>
        <v>0</v>
      </c>
      <c r="BD1618" s="16">
        <f t="shared" si="478"/>
        <v>0</v>
      </c>
      <c r="BE1618" s="16">
        <f t="shared" si="478"/>
        <v>0</v>
      </c>
      <c r="BF1618" s="16">
        <f t="shared" si="478"/>
        <v>0</v>
      </c>
    </row>
    <row r="1619" spans="4:36">
      <c r="D1619" s="16" t="s">
        <v>860</v>
      </c>
      <c r="E1619" s="16">
        <v>132682.8865</v>
      </c>
      <c r="F1619" s="16">
        <v>124345.7419</v>
      </c>
      <c r="G1619" s="16">
        <v>120926.3628</v>
      </c>
      <c r="H1619" s="16">
        <v>3419.3791</v>
      </c>
      <c r="I1619" s="16">
        <v>585.7468</v>
      </c>
      <c r="J1619" s="16">
        <v>2940.8834</v>
      </c>
      <c r="K1619" s="16">
        <v>0</v>
      </c>
      <c r="L1619" s="16">
        <v>1678.9935</v>
      </c>
      <c r="M1619" s="16">
        <v>1261.8899</v>
      </c>
      <c r="N1619" s="16">
        <v>2042.1598</v>
      </c>
      <c r="O1619" s="16">
        <v>2042.1598</v>
      </c>
      <c r="P1619" s="16">
        <v>0</v>
      </c>
      <c r="Q1619" s="16">
        <v>0</v>
      </c>
      <c r="R1619" s="16">
        <v>2729.2321</v>
      </c>
      <c r="S1619" s="16">
        <v>743.1104</v>
      </c>
      <c r="T1619" s="16">
        <v>1867.5479</v>
      </c>
      <c r="U1619" s="16">
        <v>118.5738</v>
      </c>
      <c r="V1619" s="16">
        <v>39.0209</v>
      </c>
      <c r="W1619" s="16">
        <v>18.5419</v>
      </c>
      <c r="X1619" s="16">
        <v>10.6336</v>
      </c>
      <c r="Y1619" s="16">
        <v>9.8454</v>
      </c>
      <c r="Z1619" s="16">
        <v>0.1016</v>
      </c>
      <c r="AE1619" s="103">
        <f t="shared" si="465"/>
        <v>-5.20417042793042e-14</v>
      </c>
      <c r="AF1619" s="103">
        <f t="shared" si="466"/>
        <v>-9.09494701772928e-12</v>
      </c>
      <c r="AG1619" s="103">
        <f t="shared" si="467"/>
        <v>0</v>
      </c>
      <c r="AH1619" s="103">
        <f t="shared" si="468"/>
        <v>0</v>
      </c>
      <c r="AI1619" s="103">
        <f t="shared" si="469"/>
        <v>1.13686837721616e-13</v>
      </c>
      <c r="AJ1619" s="103">
        <f t="shared" si="470"/>
        <v>0</v>
      </c>
    </row>
    <row r="1620" spans="4:36">
      <c r="D1620" s="16" t="s">
        <v>861</v>
      </c>
      <c r="E1620" s="16">
        <v>50650.5332</v>
      </c>
      <c r="F1620" s="16">
        <v>46716.1845</v>
      </c>
      <c r="G1620" s="16">
        <v>43479.4778</v>
      </c>
      <c r="H1620" s="16">
        <v>3236.7067</v>
      </c>
      <c r="I1620" s="16">
        <v>17.5574</v>
      </c>
      <c r="J1620" s="16">
        <v>3000.3979</v>
      </c>
      <c r="K1620" s="16">
        <v>0</v>
      </c>
      <c r="L1620" s="16">
        <v>1904.5833</v>
      </c>
      <c r="M1620" s="16">
        <v>1095.8146</v>
      </c>
      <c r="N1620" s="16">
        <v>615.2985</v>
      </c>
      <c r="O1620" s="16">
        <v>615.2985</v>
      </c>
      <c r="P1620" s="16">
        <v>0</v>
      </c>
      <c r="Q1620" s="16">
        <v>5.2245</v>
      </c>
      <c r="R1620" s="16">
        <v>207.6529</v>
      </c>
      <c r="S1620" s="16">
        <v>84.2347</v>
      </c>
      <c r="T1620" s="16">
        <v>48.5538</v>
      </c>
      <c r="U1620" s="16">
        <v>74.8644</v>
      </c>
      <c r="V1620" s="16">
        <v>82.147</v>
      </c>
      <c r="W1620" s="16">
        <v>63.683</v>
      </c>
      <c r="X1620" s="16">
        <v>0</v>
      </c>
      <c r="Y1620" s="16">
        <v>18.464</v>
      </c>
      <c r="Z1620" s="16">
        <v>6.0705</v>
      </c>
      <c r="AE1620" s="103">
        <f t="shared" si="465"/>
        <v>-5.05728792177251e-12</v>
      </c>
      <c r="AF1620" s="103">
        <f t="shared" si="466"/>
        <v>0</v>
      </c>
      <c r="AG1620" s="103">
        <f t="shared" si="467"/>
        <v>0</v>
      </c>
      <c r="AH1620" s="103">
        <f t="shared" si="468"/>
        <v>0</v>
      </c>
      <c r="AI1620" s="103">
        <f t="shared" si="469"/>
        <v>0</v>
      </c>
      <c r="AJ1620" s="103">
        <f t="shared" si="470"/>
        <v>0</v>
      </c>
    </row>
    <row r="1621" spans="4:36">
      <c r="D1621" s="16" t="s">
        <v>862</v>
      </c>
      <c r="E1621" s="16">
        <v>0</v>
      </c>
      <c r="F1621" s="16">
        <v>0</v>
      </c>
      <c r="G1621" s="16">
        <v>0</v>
      </c>
      <c r="H1621" s="16">
        <v>0</v>
      </c>
      <c r="I1621" s="16">
        <v>0</v>
      </c>
      <c r="J1621" s="16">
        <v>0</v>
      </c>
      <c r="K1621" s="16">
        <v>0</v>
      </c>
      <c r="L1621" s="16">
        <v>0</v>
      </c>
      <c r="M1621" s="16">
        <v>0</v>
      </c>
      <c r="N1621" s="16">
        <v>0</v>
      </c>
      <c r="O1621" s="16">
        <v>0</v>
      </c>
      <c r="P1621" s="16">
        <v>0</v>
      </c>
      <c r="Q1621" s="16">
        <v>0</v>
      </c>
      <c r="R1621" s="16">
        <v>0</v>
      </c>
      <c r="S1621" s="16">
        <v>0</v>
      </c>
      <c r="T1621" s="16">
        <v>0</v>
      </c>
      <c r="U1621" s="16">
        <v>0</v>
      </c>
      <c r="V1621" s="16">
        <v>0</v>
      </c>
      <c r="W1621" s="16">
        <v>0</v>
      </c>
      <c r="X1621" s="16">
        <v>0</v>
      </c>
      <c r="Y1621" s="16">
        <v>0</v>
      </c>
      <c r="Z1621" s="16">
        <v>0</v>
      </c>
      <c r="AE1621" s="103">
        <f t="shared" si="465"/>
        <v>0</v>
      </c>
      <c r="AF1621" s="103">
        <f t="shared" si="466"/>
        <v>0</v>
      </c>
      <c r="AG1621" s="103">
        <f t="shared" si="467"/>
        <v>0</v>
      </c>
      <c r="AH1621" s="103">
        <f t="shared" si="468"/>
        <v>0</v>
      </c>
      <c r="AI1621" s="103">
        <f t="shared" si="469"/>
        <v>0</v>
      </c>
      <c r="AJ1621" s="103">
        <f t="shared" si="470"/>
        <v>0</v>
      </c>
    </row>
    <row r="1622" spans="4:36">
      <c r="D1622" s="16" t="s">
        <v>863</v>
      </c>
      <c r="E1622" s="16">
        <v>1738.2928</v>
      </c>
      <c r="F1622" s="16">
        <v>1722.3986</v>
      </c>
      <c r="G1622" s="16">
        <v>1722.3986</v>
      </c>
      <c r="H1622" s="16">
        <v>0</v>
      </c>
      <c r="I1622" s="16">
        <v>0</v>
      </c>
      <c r="J1622" s="16">
        <v>0</v>
      </c>
      <c r="K1622" s="16">
        <v>0</v>
      </c>
      <c r="L1622" s="16">
        <v>0</v>
      </c>
      <c r="M1622" s="16">
        <v>0</v>
      </c>
      <c r="N1622" s="16">
        <v>4.5729</v>
      </c>
      <c r="O1622" s="16">
        <v>4.5729</v>
      </c>
      <c r="P1622" s="16">
        <v>0</v>
      </c>
      <c r="Q1622" s="16">
        <v>0</v>
      </c>
      <c r="R1622" s="16">
        <v>11.3213</v>
      </c>
      <c r="S1622" s="16">
        <v>11.3213</v>
      </c>
      <c r="T1622" s="16">
        <v>0</v>
      </c>
      <c r="U1622" s="16">
        <v>0</v>
      </c>
      <c r="V1622" s="16">
        <v>0</v>
      </c>
      <c r="W1622" s="16">
        <v>0</v>
      </c>
      <c r="X1622" s="16">
        <v>0</v>
      </c>
      <c r="Y1622" s="16">
        <v>0</v>
      </c>
      <c r="Z1622" s="16">
        <v>0</v>
      </c>
      <c r="AE1622" s="103">
        <f t="shared" si="465"/>
        <v>-4.61852778244065e-14</v>
      </c>
      <c r="AF1622" s="103">
        <f t="shared" si="466"/>
        <v>0</v>
      </c>
      <c r="AG1622" s="103">
        <f t="shared" si="467"/>
        <v>0</v>
      </c>
      <c r="AH1622" s="103">
        <f t="shared" si="468"/>
        <v>0</v>
      </c>
      <c r="AI1622" s="103">
        <f t="shared" si="469"/>
        <v>0</v>
      </c>
      <c r="AJ1622" s="103">
        <f t="shared" si="470"/>
        <v>0</v>
      </c>
    </row>
    <row r="1623" spans="4:36">
      <c r="D1623" s="16" t="s">
        <v>864</v>
      </c>
      <c r="E1623" s="16">
        <v>250847.1413</v>
      </c>
      <c r="F1623" s="16">
        <v>227824.3574</v>
      </c>
      <c r="G1623" s="16">
        <v>215820.9417</v>
      </c>
      <c r="H1623" s="16">
        <v>12003.4157</v>
      </c>
      <c r="I1623" s="16">
        <v>662.252</v>
      </c>
      <c r="J1623" s="16">
        <v>9429.05679999999</v>
      </c>
      <c r="K1623" s="16">
        <v>5569.93229999999</v>
      </c>
      <c r="L1623" s="16">
        <v>1348.5088</v>
      </c>
      <c r="M1623" s="16">
        <v>2510.6157</v>
      </c>
      <c r="N1623" s="16">
        <v>8057.46699999999</v>
      </c>
      <c r="O1623" s="16">
        <v>8057.46699999999</v>
      </c>
      <c r="P1623" s="16">
        <v>0</v>
      </c>
      <c r="Q1623" s="16">
        <v>148.0811</v>
      </c>
      <c r="R1623" s="16">
        <v>3646.8655</v>
      </c>
      <c r="S1623" s="16">
        <v>1533.4847</v>
      </c>
      <c r="T1623" s="16">
        <v>1440.9552</v>
      </c>
      <c r="U1623" s="16">
        <v>672.4256</v>
      </c>
      <c r="V1623" s="16">
        <v>1067.8429</v>
      </c>
      <c r="W1623" s="16">
        <v>896.2877</v>
      </c>
      <c r="X1623" s="16">
        <v>39.266</v>
      </c>
      <c r="Y1623" s="16">
        <v>132.2892</v>
      </c>
      <c r="Z1623" s="16">
        <v>11.2186</v>
      </c>
      <c r="AE1623" s="103">
        <f t="shared" si="465"/>
        <v>9.37916411203332e-13</v>
      </c>
      <c r="AF1623" s="103">
        <f t="shared" si="466"/>
        <v>0</v>
      </c>
      <c r="AG1623" s="103">
        <f t="shared" si="467"/>
        <v>0</v>
      </c>
      <c r="AH1623" s="103">
        <f t="shared" si="468"/>
        <v>0</v>
      </c>
      <c r="AI1623" s="103">
        <f t="shared" si="469"/>
        <v>0</v>
      </c>
      <c r="AJ1623" s="103">
        <f t="shared" si="470"/>
        <v>0</v>
      </c>
    </row>
    <row r="1624" spans="3:58">
      <c r="C1624" s="16" t="s">
        <v>368</v>
      </c>
      <c r="D1624" s="16" t="s">
        <v>88</v>
      </c>
      <c r="E1624" s="16">
        <v>0</v>
      </c>
      <c r="F1624" s="16">
        <v>0</v>
      </c>
      <c r="G1624" s="16">
        <v>0</v>
      </c>
      <c r="H1624" s="16">
        <v>0</v>
      </c>
      <c r="I1624" s="16">
        <v>0</v>
      </c>
      <c r="J1624" s="16">
        <v>0</v>
      </c>
      <c r="K1624" s="16">
        <v>0</v>
      </c>
      <c r="L1624" s="16">
        <v>0</v>
      </c>
      <c r="M1624" s="16">
        <v>0</v>
      </c>
      <c r="N1624" s="16">
        <v>0</v>
      </c>
      <c r="O1624" s="16">
        <v>0</v>
      </c>
      <c r="P1624" s="16">
        <v>0</v>
      </c>
      <c r="Q1624" s="16">
        <v>0</v>
      </c>
      <c r="R1624" s="16">
        <v>0</v>
      </c>
      <c r="S1624" s="16">
        <v>0</v>
      </c>
      <c r="T1624" s="16">
        <v>0</v>
      </c>
      <c r="U1624" s="16">
        <v>0</v>
      </c>
      <c r="V1624" s="16">
        <v>0</v>
      </c>
      <c r="W1624" s="16">
        <v>0</v>
      </c>
      <c r="X1624" s="16">
        <v>0</v>
      </c>
      <c r="Y1624" s="16">
        <v>0</v>
      </c>
      <c r="Z1624" s="16">
        <v>0</v>
      </c>
      <c r="AE1624" s="103">
        <f t="shared" si="465"/>
        <v>0</v>
      </c>
      <c r="AF1624" s="103">
        <f t="shared" si="466"/>
        <v>0</v>
      </c>
      <c r="AG1624" s="103">
        <f t="shared" si="467"/>
        <v>0</v>
      </c>
      <c r="AH1624" s="103">
        <f t="shared" si="468"/>
        <v>0</v>
      </c>
      <c r="AI1624" s="103">
        <f t="shared" si="469"/>
        <v>0</v>
      </c>
      <c r="AJ1624" s="103">
        <f t="shared" si="470"/>
        <v>0</v>
      </c>
      <c r="AK1624" s="16">
        <f t="shared" ref="AK1624:BF1624" si="479">E1624-SUM(E1625:E1629)</f>
        <v>0</v>
      </c>
      <c r="AL1624" s="16">
        <f t="shared" si="479"/>
        <v>0</v>
      </c>
      <c r="AM1624" s="16">
        <f t="shared" si="479"/>
        <v>0</v>
      </c>
      <c r="AN1624" s="16">
        <f t="shared" si="479"/>
        <v>0</v>
      </c>
      <c r="AO1624" s="16">
        <f t="shared" si="479"/>
        <v>0</v>
      </c>
      <c r="AP1624" s="16">
        <f t="shared" si="479"/>
        <v>0</v>
      </c>
      <c r="AQ1624" s="16">
        <f t="shared" si="479"/>
        <v>0</v>
      </c>
      <c r="AR1624" s="16">
        <f t="shared" si="479"/>
        <v>0</v>
      </c>
      <c r="AS1624" s="16">
        <f t="shared" si="479"/>
        <v>0</v>
      </c>
      <c r="AT1624" s="16">
        <f t="shared" si="479"/>
        <v>0</v>
      </c>
      <c r="AU1624" s="16">
        <f t="shared" si="479"/>
        <v>0</v>
      </c>
      <c r="AV1624" s="16">
        <f t="shared" si="479"/>
        <v>0</v>
      </c>
      <c r="AW1624" s="16">
        <f t="shared" si="479"/>
        <v>0</v>
      </c>
      <c r="AX1624" s="16">
        <f t="shared" si="479"/>
        <v>0</v>
      </c>
      <c r="AY1624" s="16">
        <f t="shared" si="479"/>
        <v>0</v>
      </c>
      <c r="AZ1624" s="16">
        <f t="shared" si="479"/>
        <v>0</v>
      </c>
      <c r="BA1624" s="16">
        <f t="shared" si="479"/>
        <v>0</v>
      </c>
      <c r="BB1624" s="16">
        <f t="shared" si="479"/>
        <v>0</v>
      </c>
      <c r="BC1624" s="16">
        <f t="shared" si="479"/>
        <v>0</v>
      </c>
      <c r="BD1624" s="16">
        <f t="shared" si="479"/>
        <v>0</v>
      </c>
      <c r="BE1624" s="16">
        <f t="shared" si="479"/>
        <v>0</v>
      </c>
      <c r="BF1624" s="16">
        <f t="shared" si="479"/>
        <v>0</v>
      </c>
    </row>
    <row r="1625" spans="4:36">
      <c r="D1625" s="16" t="s">
        <v>860</v>
      </c>
      <c r="E1625" s="16">
        <v>0</v>
      </c>
      <c r="F1625" s="16">
        <v>0</v>
      </c>
      <c r="G1625" s="16">
        <v>0</v>
      </c>
      <c r="H1625" s="16">
        <v>0</v>
      </c>
      <c r="I1625" s="16">
        <v>0</v>
      </c>
      <c r="J1625" s="16">
        <v>0</v>
      </c>
      <c r="K1625" s="16">
        <v>0</v>
      </c>
      <c r="L1625" s="16">
        <v>0</v>
      </c>
      <c r="M1625" s="16">
        <v>0</v>
      </c>
      <c r="N1625" s="16">
        <v>0</v>
      </c>
      <c r="O1625" s="16">
        <v>0</v>
      </c>
      <c r="P1625" s="16">
        <v>0</v>
      </c>
      <c r="Q1625" s="16">
        <v>0</v>
      </c>
      <c r="R1625" s="16">
        <v>0</v>
      </c>
      <c r="S1625" s="16">
        <v>0</v>
      </c>
      <c r="T1625" s="16">
        <v>0</v>
      </c>
      <c r="U1625" s="16">
        <v>0</v>
      </c>
      <c r="V1625" s="16">
        <v>0</v>
      </c>
      <c r="W1625" s="16">
        <v>0</v>
      </c>
      <c r="X1625" s="16">
        <v>0</v>
      </c>
      <c r="Y1625" s="16">
        <v>0</v>
      </c>
      <c r="Z1625" s="16">
        <v>0</v>
      </c>
      <c r="AE1625" s="103">
        <f t="shared" si="465"/>
        <v>0</v>
      </c>
      <c r="AF1625" s="103">
        <f t="shared" si="466"/>
        <v>0</v>
      </c>
      <c r="AG1625" s="103">
        <f t="shared" si="467"/>
        <v>0</v>
      </c>
      <c r="AH1625" s="103">
        <f t="shared" si="468"/>
        <v>0</v>
      </c>
      <c r="AI1625" s="103">
        <f t="shared" si="469"/>
        <v>0</v>
      </c>
      <c r="AJ1625" s="103">
        <f t="shared" si="470"/>
        <v>0</v>
      </c>
    </row>
    <row r="1626" spans="4:36">
      <c r="D1626" s="16" t="s">
        <v>861</v>
      </c>
      <c r="E1626" s="16">
        <v>0</v>
      </c>
      <c r="F1626" s="16">
        <v>0</v>
      </c>
      <c r="G1626" s="16">
        <v>0</v>
      </c>
      <c r="H1626" s="16">
        <v>0</v>
      </c>
      <c r="I1626" s="16">
        <v>0</v>
      </c>
      <c r="J1626" s="16">
        <v>0</v>
      </c>
      <c r="K1626" s="16">
        <v>0</v>
      </c>
      <c r="L1626" s="16">
        <v>0</v>
      </c>
      <c r="M1626" s="16">
        <v>0</v>
      </c>
      <c r="N1626" s="16">
        <v>0</v>
      </c>
      <c r="O1626" s="16">
        <v>0</v>
      </c>
      <c r="P1626" s="16">
        <v>0</v>
      </c>
      <c r="Q1626" s="16">
        <v>0</v>
      </c>
      <c r="R1626" s="16">
        <v>0</v>
      </c>
      <c r="S1626" s="16">
        <v>0</v>
      </c>
      <c r="T1626" s="16">
        <v>0</v>
      </c>
      <c r="U1626" s="16">
        <v>0</v>
      </c>
      <c r="V1626" s="16">
        <v>0</v>
      </c>
      <c r="W1626" s="16">
        <v>0</v>
      </c>
      <c r="X1626" s="16">
        <v>0</v>
      </c>
      <c r="Y1626" s="16">
        <v>0</v>
      </c>
      <c r="Z1626" s="16">
        <v>0</v>
      </c>
      <c r="AE1626" s="103">
        <f t="shared" si="465"/>
        <v>0</v>
      </c>
      <c r="AF1626" s="103">
        <f t="shared" si="466"/>
        <v>0</v>
      </c>
      <c r="AG1626" s="103">
        <f t="shared" si="467"/>
        <v>0</v>
      </c>
      <c r="AH1626" s="103">
        <f t="shared" si="468"/>
        <v>0</v>
      </c>
      <c r="AI1626" s="103">
        <f t="shared" si="469"/>
        <v>0</v>
      </c>
      <c r="AJ1626" s="103">
        <f t="shared" si="470"/>
        <v>0</v>
      </c>
    </row>
    <row r="1627" spans="4:36">
      <c r="D1627" s="16" t="s">
        <v>862</v>
      </c>
      <c r="E1627" s="16">
        <v>0</v>
      </c>
      <c r="F1627" s="16">
        <v>0</v>
      </c>
      <c r="G1627" s="16">
        <v>0</v>
      </c>
      <c r="H1627" s="16">
        <v>0</v>
      </c>
      <c r="I1627" s="16">
        <v>0</v>
      </c>
      <c r="J1627" s="16">
        <v>0</v>
      </c>
      <c r="K1627" s="16">
        <v>0</v>
      </c>
      <c r="L1627" s="16">
        <v>0</v>
      </c>
      <c r="M1627" s="16">
        <v>0</v>
      </c>
      <c r="N1627" s="16">
        <v>0</v>
      </c>
      <c r="O1627" s="16">
        <v>0</v>
      </c>
      <c r="P1627" s="16">
        <v>0</v>
      </c>
      <c r="Q1627" s="16">
        <v>0</v>
      </c>
      <c r="R1627" s="16">
        <v>0</v>
      </c>
      <c r="S1627" s="16">
        <v>0</v>
      </c>
      <c r="T1627" s="16">
        <v>0</v>
      </c>
      <c r="U1627" s="16">
        <v>0</v>
      </c>
      <c r="V1627" s="16">
        <v>0</v>
      </c>
      <c r="W1627" s="16">
        <v>0</v>
      </c>
      <c r="X1627" s="16">
        <v>0</v>
      </c>
      <c r="Y1627" s="16">
        <v>0</v>
      </c>
      <c r="Z1627" s="16">
        <v>0</v>
      </c>
      <c r="AE1627" s="103">
        <f t="shared" si="465"/>
        <v>0</v>
      </c>
      <c r="AF1627" s="103">
        <f t="shared" si="466"/>
        <v>0</v>
      </c>
      <c r="AG1627" s="103">
        <f t="shared" si="467"/>
        <v>0</v>
      </c>
      <c r="AH1627" s="103">
        <f t="shared" si="468"/>
        <v>0</v>
      </c>
      <c r="AI1627" s="103">
        <f t="shared" si="469"/>
        <v>0</v>
      </c>
      <c r="AJ1627" s="103">
        <f t="shared" si="470"/>
        <v>0</v>
      </c>
    </row>
    <row r="1628" spans="4:36">
      <c r="D1628" s="16" t="s">
        <v>863</v>
      </c>
      <c r="E1628" s="16">
        <v>0</v>
      </c>
      <c r="F1628" s="16">
        <v>0</v>
      </c>
      <c r="G1628" s="16">
        <v>0</v>
      </c>
      <c r="H1628" s="16">
        <v>0</v>
      </c>
      <c r="I1628" s="16">
        <v>0</v>
      </c>
      <c r="J1628" s="16">
        <v>0</v>
      </c>
      <c r="K1628" s="16">
        <v>0</v>
      </c>
      <c r="L1628" s="16">
        <v>0</v>
      </c>
      <c r="M1628" s="16">
        <v>0</v>
      </c>
      <c r="N1628" s="16">
        <v>0</v>
      </c>
      <c r="O1628" s="16">
        <v>0</v>
      </c>
      <c r="P1628" s="16">
        <v>0</v>
      </c>
      <c r="Q1628" s="16">
        <v>0</v>
      </c>
      <c r="R1628" s="16">
        <v>0</v>
      </c>
      <c r="S1628" s="16">
        <v>0</v>
      </c>
      <c r="T1628" s="16">
        <v>0</v>
      </c>
      <c r="U1628" s="16">
        <v>0</v>
      </c>
      <c r="V1628" s="16">
        <v>0</v>
      </c>
      <c r="W1628" s="16">
        <v>0</v>
      </c>
      <c r="X1628" s="16">
        <v>0</v>
      </c>
      <c r="Y1628" s="16">
        <v>0</v>
      </c>
      <c r="Z1628" s="16">
        <v>0</v>
      </c>
      <c r="AE1628" s="103">
        <f t="shared" si="465"/>
        <v>0</v>
      </c>
      <c r="AF1628" s="103">
        <f t="shared" si="466"/>
        <v>0</v>
      </c>
      <c r="AG1628" s="103">
        <f t="shared" si="467"/>
        <v>0</v>
      </c>
      <c r="AH1628" s="103">
        <f t="shared" si="468"/>
        <v>0</v>
      </c>
      <c r="AI1628" s="103">
        <f t="shared" si="469"/>
        <v>0</v>
      </c>
      <c r="AJ1628" s="103">
        <f t="shared" si="470"/>
        <v>0</v>
      </c>
    </row>
    <row r="1629" spans="4:36">
      <c r="D1629" s="16" t="s">
        <v>864</v>
      </c>
      <c r="E1629" s="16">
        <v>0</v>
      </c>
      <c r="F1629" s="16">
        <v>0</v>
      </c>
      <c r="G1629" s="16">
        <v>0</v>
      </c>
      <c r="H1629" s="16">
        <v>0</v>
      </c>
      <c r="I1629" s="16">
        <v>0</v>
      </c>
      <c r="J1629" s="16">
        <v>0</v>
      </c>
      <c r="K1629" s="16">
        <v>0</v>
      </c>
      <c r="L1629" s="16">
        <v>0</v>
      </c>
      <c r="M1629" s="16">
        <v>0</v>
      </c>
      <c r="N1629" s="16">
        <v>0</v>
      </c>
      <c r="O1629" s="16">
        <v>0</v>
      </c>
      <c r="P1629" s="16">
        <v>0</v>
      </c>
      <c r="Q1629" s="16">
        <v>0</v>
      </c>
      <c r="R1629" s="16">
        <v>0</v>
      </c>
      <c r="S1629" s="16">
        <v>0</v>
      </c>
      <c r="T1629" s="16">
        <v>0</v>
      </c>
      <c r="U1629" s="16">
        <v>0</v>
      </c>
      <c r="V1629" s="16">
        <v>0</v>
      </c>
      <c r="W1629" s="16">
        <v>0</v>
      </c>
      <c r="X1629" s="16">
        <v>0</v>
      </c>
      <c r="Y1629" s="16">
        <v>0</v>
      </c>
      <c r="Z1629" s="16">
        <v>0</v>
      </c>
      <c r="AE1629" s="103">
        <f t="shared" si="465"/>
        <v>0</v>
      </c>
      <c r="AF1629" s="103">
        <f t="shared" si="466"/>
        <v>0</v>
      </c>
      <c r="AG1629" s="103">
        <f t="shared" si="467"/>
        <v>0</v>
      </c>
      <c r="AH1629" s="103">
        <f t="shared" si="468"/>
        <v>0</v>
      </c>
      <c r="AI1629" s="103">
        <f t="shared" si="469"/>
        <v>0</v>
      </c>
      <c r="AJ1629" s="103">
        <f t="shared" si="470"/>
        <v>0</v>
      </c>
    </row>
    <row r="1630" spans="1:80">
      <c r="A1630" s="16" t="s">
        <v>912</v>
      </c>
      <c r="B1630" s="16">
        <v>20459.3881</v>
      </c>
      <c r="C1630" s="16" t="s">
        <v>88</v>
      </c>
      <c r="D1630" s="16" t="s">
        <v>88</v>
      </c>
      <c r="E1630" s="16">
        <v>2253.1965</v>
      </c>
      <c r="F1630" s="16">
        <v>1776.4806</v>
      </c>
      <c r="G1630" s="16">
        <v>1776.4806</v>
      </c>
      <c r="H1630" s="16">
        <v>0</v>
      </c>
      <c r="I1630" s="16">
        <v>1.371</v>
      </c>
      <c r="J1630" s="16">
        <v>0</v>
      </c>
      <c r="K1630" s="16">
        <v>0</v>
      </c>
      <c r="L1630" s="16">
        <v>0</v>
      </c>
      <c r="M1630" s="16">
        <v>0</v>
      </c>
      <c r="N1630" s="16">
        <v>308.8936</v>
      </c>
      <c r="O1630" s="16">
        <v>308.8936</v>
      </c>
      <c r="P1630" s="16">
        <v>0</v>
      </c>
      <c r="Q1630" s="16">
        <v>0</v>
      </c>
      <c r="R1630" s="16">
        <v>123.7593</v>
      </c>
      <c r="S1630" s="16">
        <v>117.1785</v>
      </c>
      <c r="T1630" s="16">
        <v>0</v>
      </c>
      <c r="U1630" s="16">
        <v>6.5808</v>
      </c>
      <c r="V1630" s="16">
        <v>42.692</v>
      </c>
      <c r="W1630" s="16">
        <v>35.8578</v>
      </c>
      <c r="X1630" s="16">
        <v>6.8342</v>
      </c>
      <c r="Y1630" s="16">
        <v>0</v>
      </c>
      <c r="Z1630" s="16">
        <v>0</v>
      </c>
      <c r="AB1630" s="101">
        <f>(F1630+K1630+L1630)/B1630</f>
        <v>0.0868296056224673</v>
      </c>
      <c r="AE1630" s="103">
        <f t="shared" si="465"/>
        <v>-4.9737991503207e-14</v>
      </c>
      <c r="AF1630" s="103">
        <f t="shared" si="466"/>
        <v>0</v>
      </c>
      <c r="AG1630" s="103">
        <f t="shared" si="467"/>
        <v>0</v>
      </c>
      <c r="AH1630" s="103">
        <f t="shared" si="468"/>
        <v>0</v>
      </c>
      <c r="AI1630" s="103">
        <f t="shared" si="469"/>
        <v>0</v>
      </c>
      <c r="AJ1630" s="103">
        <f t="shared" si="470"/>
        <v>0</v>
      </c>
      <c r="AK1630" s="16">
        <f t="shared" ref="AK1630:BF1630" si="480">E1630-SUM(E1631:E1635)</f>
        <v>0</v>
      </c>
      <c r="AL1630" s="16">
        <f t="shared" si="480"/>
        <v>0</v>
      </c>
      <c r="AM1630" s="16">
        <f t="shared" si="480"/>
        <v>0</v>
      </c>
      <c r="AN1630" s="16">
        <f t="shared" si="480"/>
        <v>0</v>
      </c>
      <c r="AO1630" s="16">
        <f t="shared" si="480"/>
        <v>0</v>
      </c>
      <c r="AP1630" s="16">
        <f t="shared" si="480"/>
        <v>0</v>
      </c>
      <c r="AQ1630" s="16">
        <f t="shared" si="480"/>
        <v>0</v>
      </c>
      <c r="AR1630" s="16">
        <f t="shared" si="480"/>
        <v>0</v>
      </c>
      <c r="AS1630" s="16">
        <f t="shared" si="480"/>
        <v>0</v>
      </c>
      <c r="AT1630" s="16">
        <f t="shared" si="480"/>
        <v>0</v>
      </c>
      <c r="AU1630" s="16">
        <f t="shared" si="480"/>
        <v>0</v>
      </c>
      <c r="AV1630" s="16">
        <f t="shared" si="480"/>
        <v>0</v>
      </c>
      <c r="AW1630" s="16">
        <f t="shared" si="480"/>
        <v>0</v>
      </c>
      <c r="AX1630" s="16">
        <f t="shared" si="480"/>
        <v>0</v>
      </c>
      <c r="AY1630" s="16">
        <f t="shared" si="480"/>
        <v>0</v>
      </c>
      <c r="AZ1630" s="16">
        <f t="shared" si="480"/>
        <v>0</v>
      </c>
      <c r="BA1630" s="16">
        <f t="shared" si="480"/>
        <v>0</v>
      </c>
      <c r="BB1630" s="16">
        <f t="shared" si="480"/>
        <v>0</v>
      </c>
      <c r="BC1630" s="16">
        <f t="shared" si="480"/>
        <v>0</v>
      </c>
      <c r="BD1630" s="16">
        <f t="shared" si="480"/>
        <v>0</v>
      </c>
      <c r="BE1630" s="16">
        <f t="shared" si="480"/>
        <v>0</v>
      </c>
      <c r="BF1630" s="16">
        <f t="shared" si="480"/>
        <v>0</v>
      </c>
      <c r="BG1630" s="104">
        <f t="shared" ref="BG1630:CB1630" si="481">E1630-E1636-E1642-E1648-E1654</f>
        <v>0</v>
      </c>
      <c r="BH1630" s="104">
        <f t="shared" si="481"/>
        <v>0</v>
      </c>
      <c r="BI1630" s="104">
        <f t="shared" si="481"/>
        <v>0</v>
      </c>
      <c r="BJ1630" s="104">
        <f t="shared" si="481"/>
        <v>0</v>
      </c>
      <c r="BK1630" s="104">
        <f t="shared" si="481"/>
        <v>0</v>
      </c>
      <c r="BL1630" s="104">
        <f t="shared" si="481"/>
        <v>0</v>
      </c>
      <c r="BM1630" s="104">
        <f t="shared" si="481"/>
        <v>0</v>
      </c>
      <c r="BN1630" s="104">
        <f t="shared" si="481"/>
        <v>0</v>
      </c>
      <c r="BO1630" s="104">
        <f t="shared" si="481"/>
        <v>0</v>
      </c>
      <c r="BP1630" s="104">
        <f t="shared" si="481"/>
        <v>0</v>
      </c>
      <c r="BQ1630" s="104">
        <f t="shared" si="481"/>
        <v>0</v>
      </c>
      <c r="BR1630" s="104">
        <f t="shared" si="481"/>
        <v>0</v>
      </c>
      <c r="BS1630" s="104">
        <f t="shared" si="481"/>
        <v>0</v>
      </c>
      <c r="BT1630" s="104">
        <f t="shared" si="481"/>
        <v>0</v>
      </c>
      <c r="BU1630" s="104">
        <f t="shared" si="481"/>
        <v>0</v>
      </c>
      <c r="BV1630" s="104">
        <f t="shared" si="481"/>
        <v>0</v>
      </c>
      <c r="BW1630" s="104">
        <f t="shared" si="481"/>
        <v>0</v>
      </c>
      <c r="BX1630" s="104">
        <f t="shared" si="481"/>
        <v>0</v>
      </c>
      <c r="BY1630" s="104">
        <f t="shared" si="481"/>
        <v>0</v>
      </c>
      <c r="BZ1630" s="104">
        <f t="shared" si="481"/>
        <v>0</v>
      </c>
      <c r="CA1630" s="104">
        <f t="shared" si="481"/>
        <v>0</v>
      </c>
      <c r="CB1630" s="104">
        <f t="shared" si="481"/>
        <v>0</v>
      </c>
    </row>
    <row r="1631" spans="4:36">
      <c r="D1631" s="16" t="s">
        <v>860</v>
      </c>
      <c r="E1631" s="16">
        <v>0</v>
      </c>
      <c r="F1631" s="16">
        <v>0</v>
      </c>
      <c r="G1631" s="16">
        <v>0</v>
      </c>
      <c r="H1631" s="16">
        <v>0</v>
      </c>
      <c r="I1631" s="16">
        <v>0</v>
      </c>
      <c r="J1631" s="16">
        <v>0</v>
      </c>
      <c r="K1631" s="16">
        <v>0</v>
      </c>
      <c r="L1631" s="16">
        <v>0</v>
      </c>
      <c r="M1631" s="16">
        <v>0</v>
      </c>
      <c r="N1631" s="16">
        <v>0</v>
      </c>
      <c r="O1631" s="16">
        <v>0</v>
      </c>
      <c r="P1631" s="16">
        <v>0</v>
      </c>
      <c r="Q1631" s="16">
        <v>0</v>
      </c>
      <c r="R1631" s="16">
        <v>0</v>
      </c>
      <c r="S1631" s="16">
        <v>0</v>
      </c>
      <c r="T1631" s="16">
        <v>0</v>
      </c>
      <c r="U1631" s="16">
        <v>0</v>
      </c>
      <c r="V1631" s="16">
        <v>0</v>
      </c>
      <c r="W1631" s="16">
        <v>0</v>
      </c>
      <c r="X1631" s="16">
        <v>0</v>
      </c>
      <c r="Y1631" s="16">
        <v>0</v>
      </c>
      <c r="Z1631" s="16">
        <v>0</v>
      </c>
      <c r="AE1631" s="103">
        <f t="shared" si="465"/>
        <v>0</v>
      </c>
      <c r="AF1631" s="103">
        <f t="shared" si="466"/>
        <v>0</v>
      </c>
      <c r="AG1631" s="103">
        <f t="shared" si="467"/>
        <v>0</v>
      </c>
      <c r="AH1631" s="103">
        <f t="shared" si="468"/>
        <v>0</v>
      </c>
      <c r="AI1631" s="103">
        <f t="shared" si="469"/>
        <v>0</v>
      </c>
      <c r="AJ1631" s="103">
        <f t="shared" si="470"/>
        <v>0</v>
      </c>
    </row>
    <row r="1632" spans="4:36">
      <c r="D1632" s="16" t="s">
        <v>861</v>
      </c>
      <c r="E1632" s="16">
        <v>0</v>
      </c>
      <c r="F1632" s="16">
        <v>0</v>
      </c>
      <c r="G1632" s="16">
        <v>0</v>
      </c>
      <c r="H1632" s="16">
        <v>0</v>
      </c>
      <c r="I1632" s="16">
        <v>0</v>
      </c>
      <c r="J1632" s="16">
        <v>0</v>
      </c>
      <c r="K1632" s="16">
        <v>0</v>
      </c>
      <c r="L1632" s="16">
        <v>0</v>
      </c>
      <c r="M1632" s="16">
        <v>0</v>
      </c>
      <c r="N1632" s="16">
        <v>0</v>
      </c>
      <c r="O1632" s="16">
        <v>0</v>
      </c>
      <c r="P1632" s="16">
        <v>0</v>
      </c>
      <c r="Q1632" s="16">
        <v>0</v>
      </c>
      <c r="R1632" s="16">
        <v>0</v>
      </c>
      <c r="S1632" s="16">
        <v>0</v>
      </c>
      <c r="T1632" s="16">
        <v>0</v>
      </c>
      <c r="U1632" s="16">
        <v>0</v>
      </c>
      <c r="V1632" s="16">
        <v>0</v>
      </c>
      <c r="W1632" s="16">
        <v>0</v>
      </c>
      <c r="X1632" s="16">
        <v>0</v>
      </c>
      <c r="Y1632" s="16">
        <v>0</v>
      </c>
      <c r="Z1632" s="16">
        <v>0</v>
      </c>
      <c r="AE1632" s="103">
        <f t="shared" si="465"/>
        <v>0</v>
      </c>
      <c r="AF1632" s="103">
        <f t="shared" si="466"/>
        <v>0</v>
      </c>
      <c r="AG1632" s="103">
        <f t="shared" si="467"/>
        <v>0</v>
      </c>
      <c r="AH1632" s="103">
        <f t="shared" si="468"/>
        <v>0</v>
      </c>
      <c r="AI1632" s="103">
        <f t="shared" si="469"/>
        <v>0</v>
      </c>
      <c r="AJ1632" s="103">
        <f t="shared" si="470"/>
        <v>0</v>
      </c>
    </row>
    <row r="1633" spans="4:36">
      <c r="D1633" s="16" t="s">
        <v>862</v>
      </c>
      <c r="E1633" s="16">
        <v>0</v>
      </c>
      <c r="F1633" s="16">
        <v>0</v>
      </c>
      <c r="G1633" s="16">
        <v>0</v>
      </c>
      <c r="H1633" s="16">
        <v>0</v>
      </c>
      <c r="I1633" s="16">
        <v>0</v>
      </c>
      <c r="J1633" s="16">
        <v>0</v>
      </c>
      <c r="K1633" s="16">
        <v>0</v>
      </c>
      <c r="L1633" s="16">
        <v>0</v>
      </c>
      <c r="M1633" s="16">
        <v>0</v>
      </c>
      <c r="N1633" s="16">
        <v>0</v>
      </c>
      <c r="O1633" s="16">
        <v>0</v>
      </c>
      <c r="P1633" s="16">
        <v>0</v>
      </c>
      <c r="Q1633" s="16">
        <v>0</v>
      </c>
      <c r="R1633" s="16">
        <v>0</v>
      </c>
      <c r="S1633" s="16">
        <v>0</v>
      </c>
      <c r="T1633" s="16">
        <v>0</v>
      </c>
      <c r="U1633" s="16">
        <v>0</v>
      </c>
      <c r="V1633" s="16">
        <v>0</v>
      </c>
      <c r="W1633" s="16">
        <v>0</v>
      </c>
      <c r="X1633" s="16">
        <v>0</v>
      </c>
      <c r="Y1633" s="16">
        <v>0</v>
      </c>
      <c r="Z1633" s="16">
        <v>0</v>
      </c>
      <c r="AE1633" s="103">
        <f t="shared" si="465"/>
        <v>0</v>
      </c>
      <c r="AF1633" s="103">
        <f t="shared" si="466"/>
        <v>0</v>
      </c>
      <c r="AG1633" s="103">
        <f t="shared" si="467"/>
        <v>0</v>
      </c>
      <c r="AH1633" s="103">
        <f t="shared" si="468"/>
        <v>0</v>
      </c>
      <c r="AI1633" s="103">
        <f t="shared" si="469"/>
        <v>0</v>
      </c>
      <c r="AJ1633" s="103">
        <f t="shared" si="470"/>
        <v>0</v>
      </c>
    </row>
    <row r="1634" spans="4:36">
      <c r="D1634" s="16" t="s">
        <v>863</v>
      </c>
      <c r="E1634" s="16">
        <v>0</v>
      </c>
      <c r="F1634" s="16">
        <v>0</v>
      </c>
      <c r="G1634" s="16">
        <v>0</v>
      </c>
      <c r="H1634" s="16">
        <v>0</v>
      </c>
      <c r="I1634" s="16">
        <v>0</v>
      </c>
      <c r="J1634" s="16">
        <v>0</v>
      </c>
      <c r="K1634" s="16">
        <v>0</v>
      </c>
      <c r="L1634" s="16">
        <v>0</v>
      </c>
      <c r="M1634" s="16">
        <v>0</v>
      </c>
      <c r="N1634" s="16">
        <v>0</v>
      </c>
      <c r="O1634" s="16">
        <v>0</v>
      </c>
      <c r="P1634" s="16">
        <v>0</v>
      </c>
      <c r="Q1634" s="16">
        <v>0</v>
      </c>
      <c r="R1634" s="16">
        <v>0</v>
      </c>
      <c r="S1634" s="16">
        <v>0</v>
      </c>
      <c r="T1634" s="16">
        <v>0</v>
      </c>
      <c r="U1634" s="16">
        <v>0</v>
      </c>
      <c r="V1634" s="16">
        <v>0</v>
      </c>
      <c r="W1634" s="16">
        <v>0</v>
      </c>
      <c r="X1634" s="16">
        <v>0</v>
      </c>
      <c r="Y1634" s="16">
        <v>0</v>
      </c>
      <c r="Z1634" s="16">
        <v>0</v>
      </c>
      <c r="AE1634" s="103">
        <f t="shared" si="465"/>
        <v>0</v>
      </c>
      <c r="AF1634" s="103">
        <f t="shared" si="466"/>
        <v>0</v>
      </c>
      <c r="AG1634" s="103">
        <f t="shared" si="467"/>
        <v>0</v>
      </c>
      <c r="AH1634" s="103">
        <f t="shared" si="468"/>
        <v>0</v>
      </c>
      <c r="AI1634" s="103">
        <f t="shared" si="469"/>
        <v>0</v>
      </c>
      <c r="AJ1634" s="103">
        <f t="shared" si="470"/>
        <v>0</v>
      </c>
    </row>
    <row r="1635" spans="4:36">
      <c r="D1635" s="16" t="s">
        <v>864</v>
      </c>
      <c r="E1635" s="16">
        <v>2253.1965</v>
      </c>
      <c r="F1635" s="16">
        <v>1776.4806</v>
      </c>
      <c r="G1635" s="16">
        <v>1776.4806</v>
      </c>
      <c r="H1635" s="16">
        <v>0</v>
      </c>
      <c r="I1635" s="16">
        <v>1.371</v>
      </c>
      <c r="J1635" s="16">
        <v>0</v>
      </c>
      <c r="K1635" s="16">
        <v>0</v>
      </c>
      <c r="L1635" s="16">
        <v>0</v>
      </c>
      <c r="M1635" s="16">
        <v>0</v>
      </c>
      <c r="N1635" s="16">
        <v>308.8936</v>
      </c>
      <c r="O1635" s="16">
        <v>308.8936</v>
      </c>
      <c r="P1635" s="16">
        <v>0</v>
      </c>
      <c r="Q1635" s="16">
        <v>0</v>
      </c>
      <c r="R1635" s="16">
        <v>123.7593</v>
      </c>
      <c r="S1635" s="16">
        <v>117.1785</v>
      </c>
      <c r="T1635" s="16">
        <v>0</v>
      </c>
      <c r="U1635" s="16">
        <v>6.5808</v>
      </c>
      <c r="V1635" s="16">
        <v>42.692</v>
      </c>
      <c r="W1635" s="16">
        <v>35.8578</v>
      </c>
      <c r="X1635" s="16">
        <v>6.8342</v>
      </c>
      <c r="Y1635" s="16">
        <v>0</v>
      </c>
      <c r="Z1635" s="16">
        <v>0</v>
      </c>
      <c r="AE1635" s="103">
        <f t="shared" si="465"/>
        <v>-4.9737991503207e-14</v>
      </c>
      <c r="AF1635" s="103">
        <f t="shared" si="466"/>
        <v>0</v>
      </c>
      <c r="AG1635" s="103">
        <f t="shared" si="467"/>
        <v>0</v>
      </c>
      <c r="AH1635" s="103">
        <f t="shared" si="468"/>
        <v>0</v>
      </c>
      <c r="AI1635" s="103">
        <f t="shared" si="469"/>
        <v>0</v>
      </c>
      <c r="AJ1635" s="103">
        <f t="shared" si="470"/>
        <v>0</v>
      </c>
    </row>
    <row r="1636" spans="3:58">
      <c r="C1636" s="16" t="s">
        <v>865</v>
      </c>
      <c r="D1636" s="16" t="s">
        <v>88</v>
      </c>
      <c r="E1636" s="16">
        <v>1740.4619</v>
      </c>
      <c r="F1636" s="16">
        <v>1375.3053</v>
      </c>
      <c r="G1636" s="16">
        <v>1375.3053</v>
      </c>
      <c r="H1636" s="16">
        <v>0</v>
      </c>
      <c r="I1636" s="16">
        <v>1.371</v>
      </c>
      <c r="J1636" s="16">
        <v>0</v>
      </c>
      <c r="K1636" s="16">
        <v>0</v>
      </c>
      <c r="L1636" s="16">
        <v>0</v>
      </c>
      <c r="M1636" s="16">
        <v>0</v>
      </c>
      <c r="N1636" s="16">
        <v>244.0977</v>
      </c>
      <c r="O1636" s="16">
        <v>244.0977</v>
      </c>
      <c r="P1636" s="16">
        <v>0</v>
      </c>
      <c r="Q1636" s="16">
        <v>0</v>
      </c>
      <c r="R1636" s="16">
        <v>102.5695</v>
      </c>
      <c r="S1636" s="16">
        <v>102.5695</v>
      </c>
      <c r="T1636" s="16">
        <v>0</v>
      </c>
      <c r="U1636" s="16">
        <v>0</v>
      </c>
      <c r="V1636" s="16">
        <v>17.1184</v>
      </c>
      <c r="W1636" s="16">
        <v>15.0991</v>
      </c>
      <c r="X1636" s="16">
        <v>2.0193</v>
      </c>
      <c r="Y1636" s="16">
        <v>0</v>
      </c>
      <c r="Z1636" s="16">
        <v>0</v>
      </c>
      <c r="AE1636" s="103">
        <f t="shared" si="465"/>
        <v>3.5527136788005e-14</v>
      </c>
      <c r="AF1636" s="103">
        <f t="shared" si="466"/>
        <v>0</v>
      </c>
      <c r="AG1636" s="103">
        <f t="shared" si="467"/>
        <v>0</v>
      </c>
      <c r="AH1636" s="103">
        <f t="shared" si="468"/>
        <v>0</v>
      </c>
      <c r="AI1636" s="103">
        <f t="shared" si="469"/>
        <v>0</v>
      </c>
      <c r="AJ1636" s="103">
        <f t="shared" si="470"/>
        <v>0</v>
      </c>
      <c r="AK1636" s="16">
        <f t="shared" ref="AK1636:BF1636" si="482">E1636-SUM(E1637:E1641)</f>
        <v>0</v>
      </c>
      <c r="AL1636" s="16">
        <f t="shared" si="482"/>
        <v>0</v>
      </c>
      <c r="AM1636" s="16">
        <f t="shared" si="482"/>
        <v>0</v>
      </c>
      <c r="AN1636" s="16">
        <f t="shared" si="482"/>
        <v>0</v>
      </c>
      <c r="AO1636" s="16">
        <f t="shared" si="482"/>
        <v>0</v>
      </c>
      <c r="AP1636" s="16">
        <f t="shared" si="482"/>
        <v>0</v>
      </c>
      <c r="AQ1636" s="16">
        <f t="shared" si="482"/>
        <v>0</v>
      </c>
      <c r="AR1636" s="16">
        <f t="shared" si="482"/>
        <v>0</v>
      </c>
      <c r="AS1636" s="16">
        <f t="shared" si="482"/>
        <v>0</v>
      </c>
      <c r="AT1636" s="16">
        <f t="shared" si="482"/>
        <v>0</v>
      </c>
      <c r="AU1636" s="16">
        <f t="shared" si="482"/>
        <v>0</v>
      </c>
      <c r="AV1636" s="16">
        <f t="shared" si="482"/>
        <v>0</v>
      </c>
      <c r="AW1636" s="16">
        <f t="shared" si="482"/>
        <v>0</v>
      </c>
      <c r="AX1636" s="16">
        <f t="shared" si="482"/>
        <v>0</v>
      </c>
      <c r="AY1636" s="16">
        <f t="shared" si="482"/>
        <v>0</v>
      </c>
      <c r="AZ1636" s="16">
        <f t="shared" si="482"/>
        <v>0</v>
      </c>
      <c r="BA1636" s="16">
        <f t="shared" si="482"/>
        <v>0</v>
      </c>
      <c r="BB1636" s="16">
        <f t="shared" si="482"/>
        <v>0</v>
      </c>
      <c r="BC1636" s="16">
        <f t="shared" si="482"/>
        <v>0</v>
      </c>
      <c r="BD1636" s="16">
        <f t="shared" si="482"/>
        <v>0</v>
      </c>
      <c r="BE1636" s="16">
        <f t="shared" si="482"/>
        <v>0</v>
      </c>
      <c r="BF1636" s="16">
        <f t="shared" si="482"/>
        <v>0</v>
      </c>
    </row>
    <row r="1637" spans="4:36">
      <c r="D1637" s="16" t="s">
        <v>860</v>
      </c>
      <c r="E1637" s="16">
        <v>0</v>
      </c>
      <c r="F1637" s="16">
        <v>0</v>
      </c>
      <c r="G1637" s="16">
        <v>0</v>
      </c>
      <c r="H1637" s="16">
        <v>0</v>
      </c>
      <c r="I1637" s="16">
        <v>0</v>
      </c>
      <c r="J1637" s="16">
        <v>0</v>
      </c>
      <c r="K1637" s="16">
        <v>0</v>
      </c>
      <c r="L1637" s="16">
        <v>0</v>
      </c>
      <c r="M1637" s="16">
        <v>0</v>
      </c>
      <c r="N1637" s="16">
        <v>0</v>
      </c>
      <c r="O1637" s="16">
        <v>0</v>
      </c>
      <c r="P1637" s="16">
        <v>0</v>
      </c>
      <c r="Q1637" s="16">
        <v>0</v>
      </c>
      <c r="R1637" s="16">
        <v>0</v>
      </c>
      <c r="S1637" s="16">
        <v>0</v>
      </c>
      <c r="T1637" s="16">
        <v>0</v>
      </c>
      <c r="U1637" s="16">
        <v>0</v>
      </c>
      <c r="V1637" s="16">
        <v>0</v>
      </c>
      <c r="W1637" s="16">
        <v>0</v>
      </c>
      <c r="X1637" s="16">
        <v>0</v>
      </c>
      <c r="Y1637" s="16">
        <v>0</v>
      </c>
      <c r="Z1637" s="16">
        <v>0</v>
      </c>
      <c r="AE1637" s="103">
        <f t="shared" si="465"/>
        <v>0</v>
      </c>
      <c r="AF1637" s="103">
        <f t="shared" si="466"/>
        <v>0</v>
      </c>
      <c r="AG1637" s="103">
        <f t="shared" si="467"/>
        <v>0</v>
      </c>
      <c r="AH1637" s="103">
        <f t="shared" si="468"/>
        <v>0</v>
      </c>
      <c r="AI1637" s="103">
        <f t="shared" si="469"/>
        <v>0</v>
      </c>
      <c r="AJ1637" s="103">
        <f t="shared" si="470"/>
        <v>0</v>
      </c>
    </row>
    <row r="1638" spans="4:36">
      <c r="D1638" s="16" t="s">
        <v>861</v>
      </c>
      <c r="E1638" s="16">
        <v>0</v>
      </c>
      <c r="F1638" s="16">
        <v>0</v>
      </c>
      <c r="G1638" s="16">
        <v>0</v>
      </c>
      <c r="H1638" s="16">
        <v>0</v>
      </c>
      <c r="I1638" s="16">
        <v>0</v>
      </c>
      <c r="J1638" s="16">
        <v>0</v>
      </c>
      <c r="K1638" s="16">
        <v>0</v>
      </c>
      <c r="L1638" s="16">
        <v>0</v>
      </c>
      <c r="M1638" s="16">
        <v>0</v>
      </c>
      <c r="N1638" s="16">
        <v>0</v>
      </c>
      <c r="O1638" s="16">
        <v>0</v>
      </c>
      <c r="P1638" s="16">
        <v>0</v>
      </c>
      <c r="Q1638" s="16">
        <v>0</v>
      </c>
      <c r="R1638" s="16">
        <v>0</v>
      </c>
      <c r="S1638" s="16">
        <v>0</v>
      </c>
      <c r="T1638" s="16">
        <v>0</v>
      </c>
      <c r="U1638" s="16">
        <v>0</v>
      </c>
      <c r="V1638" s="16">
        <v>0</v>
      </c>
      <c r="W1638" s="16">
        <v>0</v>
      </c>
      <c r="X1638" s="16">
        <v>0</v>
      </c>
      <c r="Y1638" s="16">
        <v>0</v>
      </c>
      <c r="Z1638" s="16">
        <v>0</v>
      </c>
      <c r="AE1638" s="103">
        <f t="shared" si="465"/>
        <v>0</v>
      </c>
      <c r="AF1638" s="103">
        <f t="shared" si="466"/>
        <v>0</v>
      </c>
      <c r="AG1638" s="103">
        <f t="shared" si="467"/>
        <v>0</v>
      </c>
      <c r="AH1638" s="103">
        <f t="shared" si="468"/>
        <v>0</v>
      </c>
      <c r="AI1638" s="103">
        <f t="shared" si="469"/>
        <v>0</v>
      </c>
      <c r="AJ1638" s="103">
        <f t="shared" si="470"/>
        <v>0</v>
      </c>
    </row>
    <row r="1639" spans="4:36">
      <c r="D1639" s="16" t="s">
        <v>862</v>
      </c>
      <c r="E1639" s="16">
        <v>0</v>
      </c>
      <c r="F1639" s="16">
        <v>0</v>
      </c>
      <c r="G1639" s="16">
        <v>0</v>
      </c>
      <c r="H1639" s="16">
        <v>0</v>
      </c>
      <c r="I1639" s="16">
        <v>0</v>
      </c>
      <c r="J1639" s="16">
        <v>0</v>
      </c>
      <c r="K1639" s="16">
        <v>0</v>
      </c>
      <c r="L1639" s="16">
        <v>0</v>
      </c>
      <c r="M1639" s="16">
        <v>0</v>
      </c>
      <c r="N1639" s="16">
        <v>0</v>
      </c>
      <c r="O1639" s="16">
        <v>0</v>
      </c>
      <c r="P1639" s="16">
        <v>0</v>
      </c>
      <c r="Q1639" s="16">
        <v>0</v>
      </c>
      <c r="R1639" s="16">
        <v>0</v>
      </c>
      <c r="S1639" s="16">
        <v>0</v>
      </c>
      <c r="T1639" s="16">
        <v>0</v>
      </c>
      <c r="U1639" s="16">
        <v>0</v>
      </c>
      <c r="V1639" s="16">
        <v>0</v>
      </c>
      <c r="W1639" s="16">
        <v>0</v>
      </c>
      <c r="X1639" s="16">
        <v>0</v>
      </c>
      <c r="Y1639" s="16">
        <v>0</v>
      </c>
      <c r="Z1639" s="16">
        <v>0</v>
      </c>
      <c r="AE1639" s="103">
        <f t="shared" si="465"/>
        <v>0</v>
      </c>
      <c r="AF1639" s="103">
        <f t="shared" si="466"/>
        <v>0</v>
      </c>
      <c r="AG1639" s="103">
        <f t="shared" si="467"/>
        <v>0</v>
      </c>
      <c r="AH1639" s="103">
        <f t="shared" si="468"/>
        <v>0</v>
      </c>
      <c r="AI1639" s="103">
        <f t="shared" si="469"/>
        <v>0</v>
      </c>
      <c r="AJ1639" s="103">
        <f t="shared" si="470"/>
        <v>0</v>
      </c>
    </row>
    <row r="1640" spans="4:36">
      <c r="D1640" s="16" t="s">
        <v>863</v>
      </c>
      <c r="E1640" s="16">
        <v>0</v>
      </c>
      <c r="F1640" s="16">
        <v>0</v>
      </c>
      <c r="G1640" s="16">
        <v>0</v>
      </c>
      <c r="H1640" s="16">
        <v>0</v>
      </c>
      <c r="I1640" s="16">
        <v>0</v>
      </c>
      <c r="J1640" s="16">
        <v>0</v>
      </c>
      <c r="K1640" s="16">
        <v>0</v>
      </c>
      <c r="L1640" s="16">
        <v>0</v>
      </c>
      <c r="M1640" s="16">
        <v>0</v>
      </c>
      <c r="N1640" s="16">
        <v>0</v>
      </c>
      <c r="O1640" s="16">
        <v>0</v>
      </c>
      <c r="P1640" s="16">
        <v>0</v>
      </c>
      <c r="Q1640" s="16">
        <v>0</v>
      </c>
      <c r="R1640" s="16">
        <v>0</v>
      </c>
      <c r="S1640" s="16">
        <v>0</v>
      </c>
      <c r="T1640" s="16">
        <v>0</v>
      </c>
      <c r="U1640" s="16">
        <v>0</v>
      </c>
      <c r="V1640" s="16">
        <v>0</v>
      </c>
      <c r="W1640" s="16">
        <v>0</v>
      </c>
      <c r="X1640" s="16">
        <v>0</v>
      </c>
      <c r="Y1640" s="16">
        <v>0</v>
      </c>
      <c r="Z1640" s="16">
        <v>0</v>
      </c>
      <c r="AE1640" s="103">
        <f t="shared" si="465"/>
        <v>0</v>
      </c>
      <c r="AF1640" s="103">
        <f t="shared" si="466"/>
        <v>0</v>
      </c>
      <c r="AG1640" s="103">
        <f t="shared" si="467"/>
        <v>0</v>
      </c>
      <c r="AH1640" s="103">
        <f t="shared" si="468"/>
        <v>0</v>
      </c>
      <c r="AI1640" s="103">
        <f t="shared" si="469"/>
        <v>0</v>
      </c>
      <c r="AJ1640" s="103">
        <f t="shared" si="470"/>
        <v>0</v>
      </c>
    </row>
    <row r="1641" spans="4:36">
      <c r="D1641" s="16" t="s">
        <v>864</v>
      </c>
      <c r="E1641" s="16">
        <v>1740.4619</v>
      </c>
      <c r="F1641" s="16">
        <v>1375.3053</v>
      </c>
      <c r="G1641" s="16">
        <v>1375.3053</v>
      </c>
      <c r="H1641" s="16">
        <v>0</v>
      </c>
      <c r="I1641" s="16">
        <v>1.371</v>
      </c>
      <c r="J1641" s="16">
        <v>0</v>
      </c>
      <c r="K1641" s="16">
        <v>0</v>
      </c>
      <c r="L1641" s="16">
        <v>0</v>
      </c>
      <c r="M1641" s="16">
        <v>0</v>
      </c>
      <c r="N1641" s="16">
        <v>244.0977</v>
      </c>
      <c r="O1641" s="16">
        <v>244.0977</v>
      </c>
      <c r="P1641" s="16">
        <v>0</v>
      </c>
      <c r="Q1641" s="16">
        <v>0</v>
      </c>
      <c r="R1641" s="16">
        <v>102.5695</v>
      </c>
      <c r="S1641" s="16">
        <v>102.5695</v>
      </c>
      <c r="T1641" s="16">
        <v>0</v>
      </c>
      <c r="U1641" s="16">
        <v>0</v>
      </c>
      <c r="V1641" s="16">
        <v>17.1184</v>
      </c>
      <c r="W1641" s="16">
        <v>15.0991</v>
      </c>
      <c r="X1641" s="16">
        <v>2.0193</v>
      </c>
      <c r="Y1641" s="16">
        <v>0</v>
      </c>
      <c r="Z1641" s="16">
        <v>0</v>
      </c>
      <c r="AE1641" s="103">
        <f t="shared" si="465"/>
        <v>3.5527136788005e-14</v>
      </c>
      <c r="AF1641" s="103">
        <f t="shared" si="466"/>
        <v>0</v>
      </c>
      <c r="AG1641" s="103">
        <f t="shared" si="467"/>
        <v>0</v>
      </c>
      <c r="AH1641" s="103">
        <f t="shared" si="468"/>
        <v>0</v>
      </c>
      <c r="AI1641" s="103">
        <f t="shared" si="469"/>
        <v>0</v>
      </c>
      <c r="AJ1641" s="103">
        <f t="shared" si="470"/>
        <v>0</v>
      </c>
    </row>
    <row r="1642" spans="3:58">
      <c r="C1642" s="16" t="s">
        <v>866</v>
      </c>
      <c r="D1642" s="16" t="s">
        <v>88</v>
      </c>
      <c r="E1642" s="16">
        <v>1.1169</v>
      </c>
      <c r="F1642" s="16">
        <v>0</v>
      </c>
      <c r="G1642" s="16">
        <v>0</v>
      </c>
      <c r="H1642" s="16">
        <v>0</v>
      </c>
      <c r="I1642" s="16">
        <v>0</v>
      </c>
      <c r="J1642" s="16">
        <v>0</v>
      </c>
      <c r="K1642" s="16">
        <v>0</v>
      </c>
      <c r="L1642" s="16">
        <v>0</v>
      </c>
      <c r="M1642" s="16">
        <v>0</v>
      </c>
      <c r="N1642" s="16">
        <v>1.1169</v>
      </c>
      <c r="O1642" s="16">
        <v>1.1169</v>
      </c>
      <c r="P1642" s="16">
        <v>0</v>
      </c>
      <c r="Q1642" s="16">
        <v>0</v>
      </c>
      <c r="R1642" s="16">
        <v>0</v>
      </c>
      <c r="S1642" s="16">
        <v>0</v>
      </c>
      <c r="T1642" s="16">
        <v>0</v>
      </c>
      <c r="U1642" s="16">
        <v>0</v>
      </c>
      <c r="V1642" s="16">
        <v>0</v>
      </c>
      <c r="W1642" s="16">
        <v>0</v>
      </c>
      <c r="X1642" s="16">
        <v>0</v>
      </c>
      <c r="Y1642" s="16">
        <v>0</v>
      </c>
      <c r="Z1642" s="16">
        <v>0</v>
      </c>
      <c r="AE1642" s="103">
        <f t="shared" si="465"/>
        <v>0</v>
      </c>
      <c r="AF1642" s="103">
        <f t="shared" si="466"/>
        <v>0</v>
      </c>
      <c r="AG1642" s="103">
        <f t="shared" si="467"/>
        <v>0</v>
      </c>
      <c r="AH1642" s="103">
        <f t="shared" si="468"/>
        <v>0</v>
      </c>
      <c r="AI1642" s="103">
        <f t="shared" si="469"/>
        <v>0</v>
      </c>
      <c r="AJ1642" s="103">
        <f t="shared" si="470"/>
        <v>0</v>
      </c>
      <c r="AK1642" s="16">
        <f t="shared" ref="AK1642:BF1642" si="483">E1642-SUM(E1643:E1647)</f>
        <v>0</v>
      </c>
      <c r="AL1642" s="16">
        <f t="shared" si="483"/>
        <v>0</v>
      </c>
      <c r="AM1642" s="16">
        <f t="shared" si="483"/>
        <v>0</v>
      </c>
      <c r="AN1642" s="16">
        <f t="shared" si="483"/>
        <v>0</v>
      </c>
      <c r="AO1642" s="16">
        <f t="shared" si="483"/>
        <v>0</v>
      </c>
      <c r="AP1642" s="16">
        <f t="shared" si="483"/>
        <v>0</v>
      </c>
      <c r="AQ1642" s="16">
        <f t="shared" si="483"/>
        <v>0</v>
      </c>
      <c r="AR1642" s="16">
        <f t="shared" si="483"/>
        <v>0</v>
      </c>
      <c r="AS1642" s="16">
        <f t="shared" si="483"/>
        <v>0</v>
      </c>
      <c r="AT1642" s="16">
        <f t="shared" si="483"/>
        <v>0</v>
      </c>
      <c r="AU1642" s="16">
        <f t="shared" si="483"/>
        <v>0</v>
      </c>
      <c r="AV1642" s="16">
        <f t="shared" si="483"/>
        <v>0</v>
      </c>
      <c r="AW1642" s="16">
        <f t="shared" si="483"/>
        <v>0</v>
      </c>
      <c r="AX1642" s="16">
        <f t="shared" si="483"/>
        <v>0</v>
      </c>
      <c r="AY1642" s="16">
        <f t="shared" si="483"/>
        <v>0</v>
      </c>
      <c r="AZ1642" s="16">
        <f t="shared" si="483"/>
        <v>0</v>
      </c>
      <c r="BA1642" s="16">
        <f t="shared" si="483"/>
        <v>0</v>
      </c>
      <c r="BB1642" s="16">
        <f t="shared" si="483"/>
        <v>0</v>
      </c>
      <c r="BC1642" s="16">
        <f t="shared" si="483"/>
        <v>0</v>
      </c>
      <c r="BD1642" s="16">
        <f t="shared" si="483"/>
        <v>0</v>
      </c>
      <c r="BE1642" s="16">
        <f t="shared" si="483"/>
        <v>0</v>
      </c>
      <c r="BF1642" s="16">
        <f t="shared" si="483"/>
        <v>0</v>
      </c>
    </row>
    <row r="1643" spans="4:36">
      <c r="D1643" s="16" t="s">
        <v>860</v>
      </c>
      <c r="E1643" s="16">
        <v>0</v>
      </c>
      <c r="F1643" s="16">
        <v>0</v>
      </c>
      <c r="G1643" s="16">
        <v>0</v>
      </c>
      <c r="H1643" s="16">
        <v>0</v>
      </c>
      <c r="I1643" s="16">
        <v>0</v>
      </c>
      <c r="J1643" s="16">
        <v>0</v>
      </c>
      <c r="K1643" s="16">
        <v>0</v>
      </c>
      <c r="L1643" s="16">
        <v>0</v>
      </c>
      <c r="M1643" s="16">
        <v>0</v>
      </c>
      <c r="N1643" s="16">
        <v>0</v>
      </c>
      <c r="O1643" s="16">
        <v>0</v>
      </c>
      <c r="P1643" s="16">
        <v>0</v>
      </c>
      <c r="Q1643" s="16">
        <v>0</v>
      </c>
      <c r="R1643" s="16">
        <v>0</v>
      </c>
      <c r="S1643" s="16">
        <v>0</v>
      </c>
      <c r="T1643" s="16">
        <v>0</v>
      </c>
      <c r="U1643" s="16">
        <v>0</v>
      </c>
      <c r="V1643" s="16">
        <v>0</v>
      </c>
      <c r="W1643" s="16">
        <v>0</v>
      </c>
      <c r="X1643" s="16">
        <v>0</v>
      </c>
      <c r="Y1643" s="16">
        <v>0</v>
      </c>
      <c r="Z1643" s="16">
        <v>0</v>
      </c>
      <c r="AE1643" s="103">
        <f t="shared" si="465"/>
        <v>0</v>
      </c>
      <c r="AF1643" s="103">
        <f t="shared" si="466"/>
        <v>0</v>
      </c>
      <c r="AG1643" s="103">
        <f t="shared" si="467"/>
        <v>0</v>
      </c>
      <c r="AH1643" s="103">
        <f t="shared" si="468"/>
        <v>0</v>
      </c>
      <c r="AI1643" s="103">
        <f t="shared" si="469"/>
        <v>0</v>
      </c>
      <c r="AJ1643" s="103">
        <f t="shared" si="470"/>
        <v>0</v>
      </c>
    </row>
    <row r="1644" spans="4:36">
      <c r="D1644" s="16" t="s">
        <v>861</v>
      </c>
      <c r="E1644" s="16">
        <v>0</v>
      </c>
      <c r="F1644" s="16">
        <v>0</v>
      </c>
      <c r="G1644" s="16">
        <v>0</v>
      </c>
      <c r="H1644" s="16">
        <v>0</v>
      </c>
      <c r="I1644" s="16">
        <v>0</v>
      </c>
      <c r="J1644" s="16">
        <v>0</v>
      </c>
      <c r="K1644" s="16">
        <v>0</v>
      </c>
      <c r="L1644" s="16">
        <v>0</v>
      </c>
      <c r="M1644" s="16">
        <v>0</v>
      </c>
      <c r="N1644" s="16">
        <v>0</v>
      </c>
      <c r="O1644" s="16">
        <v>0</v>
      </c>
      <c r="P1644" s="16">
        <v>0</v>
      </c>
      <c r="Q1644" s="16">
        <v>0</v>
      </c>
      <c r="R1644" s="16">
        <v>0</v>
      </c>
      <c r="S1644" s="16">
        <v>0</v>
      </c>
      <c r="T1644" s="16">
        <v>0</v>
      </c>
      <c r="U1644" s="16">
        <v>0</v>
      </c>
      <c r="V1644" s="16">
        <v>0</v>
      </c>
      <c r="W1644" s="16">
        <v>0</v>
      </c>
      <c r="X1644" s="16">
        <v>0</v>
      </c>
      <c r="Y1644" s="16">
        <v>0</v>
      </c>
      <c r="Z1644" s="16">
        <v>0</v>
      </c>
      <c r="AE1644" s="103">
        <f t="shared" si="465"/>
        <v>0</v>
      </c>
      <c r="AF1644" s="103">
        <f t="shared" si="466"/>
        <v>0</v>
      </c>
      <c r="AG1644" s="103">
        <f t="shared" si="467"/>
        <v>0</v>
      </c>
      <c r="AH1644" s="103">
        <f t="shared" si="468"/>
        <v>0</v>
      </c>
      <c r="AI1644" s="103">
        <f t="shared" si="469"/>
        <v>0</v>
      </c>
      <c r="AJ1644" s="103">
        <f t="shared" si="470"/>
        <v>0</v>
      </c>
    </row>
    <row r="1645" spans="4:36">
      <c r="D1645" s="16" t="s">
        <v>862</v>
      </c>
      <c r="E1645" s="16">
        <v>0</v>
      </c>
      <c r="F1645" s="16">
        <v>0</v>
      </c>
      <c r="G1645" s="16">
        <v>0</v>
      </c>
      <c r="H1645" s="16">
        <v>0</v>
      </c>
      <c r="I1645" s="16">
        <v>0</v>
      </c>
      <c r="J1645" s="16">
        <v>0</v>
      </c>
      <c r="K1645" s="16">
        <v>0</v>
      </c>
      <c r="L1645" s="16">
        <v>0</v>
      </c>
      <c r="M1645" s="16">
        <v>0</v>
      </c>
      <c r="N1645" s="16">
        <v>0</v>
      </c>
      <c r="O1645" s="16">
        <v>0</v>
      </c>
      <c r="P1645" s="16">
        <v>0</v>
      </c>
      <c r="Q1645" s="16">
        <v>0</v>
      </c>
      <c r="R1645" s="16">
        <v>0</v>
      </c>
      <c r="S1645" s="16">
        <v>0</v>
      </c>
      <c r="T1645" s="16">
        <v>0</v>
      </c>
      <c r="U1645" s="16">
        <v>0</v>
      </c>
      <c r="V1645" s="16">
        <v>0</v>
      </c>
      <c r="W1645" s="16">
        <v>0</v>
      </c>
      <c r="X1645" s="16">
        <v>0</v>
      </c>
      <c r="Y1645" s="16">
        <v>0</v>
      </c>
      <c r="Z1645" s="16">
        <v>0</v>
      </c>
      <c r="AE1645" s="103">
        <f t="shared" ref="AE1645:AE1708" si="484">E1645-F1645-I1645-J1645-N1645-R1645-V1645-Z1645-Q1645</f>
        <v>0</v>
      </c>
      <c r="AF1645" s="103">
        <f t="shared" ref="AF1645:AF1708" si="485">F1645-G1645-H1645</f>
        <v>0</v>
      </c>
      <c r="AG1645" s="103">
        <f t="shared" ref="AG1645:AG1708" si="486">J1645-K1645-L1645-M1645</f>
        <v>0</v>
      </c>
      <c r="AH1645" s="103">
        <f t="shared" ref="AH1645:AH1708" si="487">N1645-O1645-P1645</f>
        <v>0</v>
      </c>
      <c r="AI1645" s="103">
        <f t="shared" ref="AI1645:AI1708" si="488">R1645-S1645-T1645-U1645</f>
        <v>0</v>
      </c>
      <c r="AJ1645" s="103">
        <f t="shared" ref="AJ1645:AJ1708" si="489">V1645-W1645-X1645-Y1645</f>
        <v>0</v>
      </c>
    </row>
    <row r="1646" spans="4:36">
      <c r="D1646" s="16" t="s">
        <v>863</v>
      </c>
      <c r="E1646" s="16">
        <v>0</v>
      </c>
      <c r="F1646" s="16">
        <v>0</v>
      </c>
      <c r="G1646" s="16">
        <v>0</v>
      </c>
      <c r="H1646" s="16">
        <v>0</v>
      </c>
      <c r="I1646" s="16">
        <v>0</v>
      </c>
      <c r="J1646" s="16">
        <v>0</v>
      </c>
      <c r="K1646" s="16">
        <v>0</v>
      </c>
      <c r="L1646" s="16">
        <v>0</v>
      </c>
      <c r="M1646" s="16">
        <v>0</v>
      </c>
      <c r="N1646" s="16">
        <v>0</v>
      </c>
      <c r="O1646" s="16">
        <v>0</v>
      </c>
      <c r="P1646" s="16">
        <v>0</v>
      </c>
      <c r="Q1646" s="16">
        <v>0</v>
      </c>
      <c r="R1646" s="16">
        <v>0</v>
      </c>
      <c r="S1646" s="16">
        <v>0</v>
      </c>
      <c r="T1646" s="16">
        <v>0</v>
      </c>
      <c r="U1646" s="16">
        <v>0</v>
      </c>
      <c r="V1646" s="16">
        <v>0</v>
      </c>
      <c r="W1646" s="16">
        <v>0</v>
      </c>
      <c r="X1646" s="16">
        <v>0</v>
      </c>
      <c r="Y1646" s="16">
        <v>0</v>
      </c>
      <c r="Z1646" s="16">
        <v>0</v>
      </c>
      <c r="AE1646" s="103">
        <f t="shared" si="484"/>
        <v>0</v>
      </c>
      <c r="AF1646" s="103">
        <f t="shared" si="485"/>
        <v>0</v>
      </c>
      <c r="AG1646" s="103">
        <f t="shared" si="486"/>
        <v>0</v>
      </c>
      <c r="AH1646" s="103">
        <f t="shared" si="487"/>
        <v>0</v>
      </c>
      <c r="AI1646" s="103">
        <f t="shared" si="488"/>
        <v>0</v>
      </c>
      <c r="AJ1646" s="103">
        <f t="shared" si="489"/>
        <v>0</v>
      </c>
    </row>
    <row r="1647" spans="4:36">
      <c r="D1647" s="16" t="s">
        <v>864</v>
      </c>
      <c r="E1647" s="16">
        <v>1.1169</v>
      </c>
      <c r="F1647" s="16">
        <v>0</v>
      </c>
      <c r="G1647" s="16">
        <v>0</v>
      </c>
      <c r="H1647" s="16">
        <v>0</v>
      </c>
      <c r="I1647" s="16">
        <v>0</v>
      </c>
      <c r="J1647" s="16">
        <v>0</v>
      </c>
      <c r="K1647" s="16">
        <v>0</v>
      </c>
      <c r="L1647" s="16">
        <v>0</v>
      </c>
      <c r="M1647" s="16">
        <v>0</v>
      </c>
      <c r="N1647" s="16">
        <v>1.1169</v>
      </c>
      <c r="O1647" s="16">
        <v>1.1169</v>
      </c>
      <c r="P1647" s="16">
        <v>0</v>
      </c>
      <c r="Q1647" s="16">
        <v>0</v>
      </c>
      <c r="R1647" s="16">
        <v>0</v>
      </c>
      <c r="S1647" s="16">
        <v>0</v>
      </c>
      <c r="T1647" s="16">
        <v>0</v>
      </c>
      <c r="U1647" s="16">
        <v>0</v>
      </c>
      <c r="V1647" s="16">
        <v>0</v>
      </c>
      <c r="W1647" s="16">
        <v>0</v>
      </c>
      <c r="X1647" s="16">
        <v>0</v>
      </c>
      <c r="Y1647" s="16">
        <v>0</v>
      </c>
      <c r="Z1647" s="16">
        <v>0</v>
      </c>
      <c r="AE1647" s="103">
        <f t="shared" si="484"/>
        <v>0</v>
      </c>
      <c r="AF1647" s="103">
        <f t="shared" si="485"/>
        <v>0</v>
      </c>
      <c r="AG1647" s="103">
        <f t="shared" si="486"/>
        <v>0</v>
      </c>
      <c r="AH1647" s="103">
        <f t="shared" si="487"/>
        <v>0</v>
      </c>
      <c r="AI1647" s="103">
        <f t="shared" si="488"/>
        <v>0</v>
      </c>
      <c r="AJ1647" s="103">
        <f t="shared" si="489"/>
        <v>0</v>
      </c>
    </row>
    <row r="1648" spans="3:58">
      <c r="C1648" s="16" t="s">
        <v>867</v>
      </c>
      <c r="D1648" s="16" t="s">
        <v>88</v>
      </c>
      <c r="E1648" s="16">
        <v>511.6177</v>
      </c>
      <c r="F1648" s="16">
        <v>401.1753</v>
      </c>
      <c r="G1648" s="16">
        <v>401.1753</v>
      </c>
      <c r="H1648" s="16">
        <v>0</v>
      </c>
      <c r="I1648" s="16">
        <v>0</v>
      </c>
      <c r="J1648" s="16">
        <v>0</v>
      </c>
      <c r="K1648" s="16">
        <v>0</v>
      </c>
      <c r="L1648" s="16">
        <v>0</v>
      </c>
      <c r="M1648" s="16">
        <v>0</v>
      </c>
      <c r="N1648" s="16">
        <v>63.679</v>
      </c>
      <c r="O1648" s="16">
        <v>63.679</v>
      </c>
      <c r="P1648" s="16">
        <v>0</v>
      </c>
      <c r="Q1648" s="16">
        <v>0</v>
      </c>
      <c r="R1648" s="16">
        <v>21.1898</v>
      </c>
      <c r="S1648" s="16">
        <v>14.609</v>
      </c>
      <c r="T1648" s="16">
        <v>0</v>
      </c>
      <c r="U1648" s="16">
        <v>6.5808</v>
      </c>
      <c r="V1648" s="16">
        <v>25.5736</v>
      </c>
      <c r="W1648" s="16">
        <v>20.7587</v>
      </c>
      <c r="X1648" s="16">
        <v>4.8149</v>
      </c>
      <c r="Y1648" s="16">
        <v>0</v>
      </c>
      <c r="Z1648" s="16">
        <v>0</v>
      </c>
      <c r="AE1648" s="103">
        <f t="shared" si="484"/>
        <v>1.77635683940025e-14</v>
      </c>
      <c r="AF1648" s="103">
        <f t="shared" si="485"/>
        <v>0</v>
      </c>
      <c r="AG1648" s="103">
        <f t="shared" si="486"/>
        <v>0</v>
      </c>
      <c r="AH1648" s="103">
        <f t="shared" si="487"/>
        <v>0</v>
      </c>
      <c r="AI1648" s="103">
        <f t="shared" si="488"/>
        <v>0</v>
      </c>
      <c r="AJ1648" s="103">
        <f t="shared" si="489"/>
        <v>0</v>
      </c>
      <c r="AK1648" s="16">
        <f t="shared" ref="AK1648:BF1648" si="490">E1648-SUM(E1649:E1653)</f>
        <v>0</v>
      </c>
      <c r="AL1648" s="16">
        <f t="shared" si="490"/>
        <v>0</v>
      </c>
      <c r="AM1648" s="16">
        <f t="shared" si="490"/>
        <v>0</v>
      </c>
      <c r="AN1648" s="16">
        <f t="shared" si="490"/>
        <v>0</v>
      </c>
      <c r="AO1648" s="16">
        <f t="shared" si="490"/>
        <v>0</v>
      </c>
      <c r="AP1648" s="16">
        <f t="shared" si="490"/>
        <v>0</v>
      </c>
      <c r="AQ1648" s="16">
        <f t="shared" si="490"/>
        <v>0</v>
      </c>
      <c r="AR1648" s="16">
        <f t="shared" si="490"/>
        <v>0</v>
      </c>
      <c r="AS1648" s="16">
        <f t="shared" si="490"/>
        <v>0</v>
      </c>
      <c r="AT1648" s="16">
        <f t="shared" si="490"/>
        <v>0</v>
      </c>
      <c r="AU1648" s="16">
        <f t="shared" si="490"/>
        <v>0</v>
      </c>
      <c r="AV1648" s="16">
        <f t="shared" si="490"/>
        <v>0</v>
      </c>
      <c r="AW1648" s="16">
        <f t="shared" si="490"/>
        <v>0</v>
      </c>
      <c r="AX1648" s="16">
        <f t="shared" si="490"/>
        <v>0</v>
      </c>
      <c r="AY1648" s="16">
        <f t="shared" si="490"/>
        <v>0</v>
      </c>
      <c r="AZ1648" s="16">
        <f t="shared" si="490"/>
        <v>0</v>
      </c>
      <c r="BA1648" s="16">
        <f t="shared" si="490"/>
        <v>0</v>
      </c>
      <c r="BB1648" s="16">
        <f t="shared" si="490"/>
        <v>0</v>
      </c>
      <c r="BC1648" s="16">
        <f t="shared" si="490"/>
        <v>0</v>
      </c>
      <c r="BD1648" s="16">
        <f t="shared" si="490"/>
        <v>0</v>
      </c>
      <c r="BE1648" s="16">
        <f t="shared" si="490"/>
        <v>0</v>
      </c>
      <c r="BF1648" s="16">
        <f t="shared" si="490"/>
        <v>0</v>
      </c>
    </row>
    <row r="1649" spans="4:36">
      <c r="D1649" s="16" t="s">
        <v>860</v>
      </c>
      <c r="E1649" s="16">
        <v>0</v>
      </c>
      <c r="F1649" s="16">
        <v>0</v>
      </c>
      <c r="G1649" s="16">
        <v>0</v>
      </c>
      <c r="H1649" s="16">
        <v>0</v>
      </c>
      <c r="I1649" s="16">
        <v>0</v>
      </c>
      <c r="J1649" s="16">
        <v>0</v>
      </c>
      <c r="K1649" s="16">
        <v>0</v>
      </c>
      <c r="L1649" s="16">
        <v>0</v>
      </c>
      <c r="M1649" s="16">
        <v>0</v>
      </c>
      <c r="N1649" s="16">
        <v>0</v>
      </c>
      <c r="O1649" s="16">
        <v>0</v>
      </c>
      <c r="P1649" s="16">
        <v>0</v>
      </c>
      <c r="Q1649" s="16">
        <v>0</v>
      </c>
      <c r="R1649" s="16">
        <v>0</v>
      </c>
      <c r="S1649" s="16">
        <v>0</v>
      </c>
      <c r="T1649" s="16">
        <v>0</v>
      </c>
      <c r="U1649" s="16">
        <v>0</v>
      </c>
      <c r="V1649" s="16">
        <v>0</v>
      </c>
      <c r="W1649" s="16">
        <v>0</v>
      </c>
      <c r="X1649" s="16">
        <v>0</v>
      </c>
      <c r="Y1649" s="16">
        <v>0</v>
      </c>
      <c r="Z1649" s="16">
        <v>0</v>
      </c>
      <c r="AE1649" s="103">
        <f t="shared" si="484"/>
        <v>0</v>
      </c>
      <c r="AF1649" s="103">
        <f t="shared" si="485"/>
        <v>0</v>
      </c>
      <c r="AG1649" s="103">
        <f t="shared" si="486"/>
        <v>0</v>
      </c>
      <c r="AH1649" s="103">
        <f t="shared" si="487"/>
        <v>0</v>
      </c>
      <c r="AI1649" s="103">
        <f t="shared" si="488"/>
        <v>0</v>
      </c>
      <c r="AJ1649" s="103">
        <f t="shared" si="489"/>
        <v>0</v>
      </c>
    </row>
    <row r="1650" spans="4:36">
      <c r="D1650" s="16" t="s">
        <v>861</v>
      </c>
      <c r="E1650" s="16">
        <v>0</v>
      </c>
      <c r="F1650" s="16">
        <v>0</v>
      </c>
      <c r="G1650" s="16">
        <v>0</v>
      </c>
      <c r="H1650" s="16">
        <v>0</v>
      </c>
      <c r="I1650" s="16">
        <v>0</v>
      </c>
      <c r="J1650" s="16">
        <v>0</v>
      </c>
      <c r="K1650" s="16">
        <v>0</v>
      </c>
      <c r="L1650" s="16">
        <v>0</v>
      </c>
      <c r="M1650" s="16">
        <v>0</v>
      </c>
      <c r="N1650" s="16">
        <v>0</v>
      </c>
      <c r="O1650" s="16">
        <v>0</v>
      </c>
      <c r="P1650" s="16">
        <v>0</v>
      </c>
      <c r="Q1650" s="16">
        <v>0</v>
      </c>
      <c r="R1650" s="16">
        <v>0</v>
      </c>
      <c r="S1650" s="16">
        <v>0</v>
      </c>
      <c r="T1650" s="16">
        <v>0</v>
      </c>
      <c r="U1650" s="16">
        <v>0</v>
      </c>
      <c r="V1650" s="16">
        <v>0</v>
      </c>
      <c r="W1650" s="16">
        <v>0</v>
      </c>
      <c r="X1650" s="16">
        <v>0</v>
      </c>
      <c r="Y1650" s="16">
        <v>0</v>
      </c>
      <c r="Z1650" s="16">
        <v>0</v>
      </c>
      <c r="AE1650" s="103">
        <f t="shared" si="484"/>
        <v>0</v>
      </c>
      <c r="AF1650" s="103">
        <f t="shared" si="485"/>
        <v>0</v>
      </c>
      <c r="AG1650" s="103">
        <f t="shared" si="486"/>
        <v>0</v>
      </c>
      <c r="AH1650" s="103">
        <f t="shared" si="487"/>
        <v>0</v>
      </c>
      <c r="AI1650" s="103">
        <f t="shared" si="488"/>
        <v>0</v>
      </c>
      <c r="AJ1650" s="103">
        <f t="shared" si="489"/>
        <v>0</v>
      </c>
    </row>
    <row r="1651" spans="4:36">
      <c r="D1651" s="16" t="s">
        <v>862</v>
      </c>
      <c r="E1651" s="16">
        <v>0</v>
      </c>
      <c r="F1651" s="16">
        <v>0</v>
      </c>
      <c r="G1651" s="16">
        <v>0</v>
      </c>
      <c r="H1651" s="16">
        <v>0</v>
      </c>
      <c r="I1651" s="16">
        <v>0</v>
      </c>
      <c r="J1651" s="16">
        <v>0</v>
      </c>
      <c r="K1651" s="16">
        <v>0</v>
      </c>
      <c r="L1651" s="16">
        <v>0</v>
      </c>
      <c r="M1651" s="16">
        <v>0</v>
      </c>
      <c r="N1651" s="16">
        <v>0</v>
      </c>
      <c r="O1651" s="16">
        <v>0</v>
      </c>
      <c r="P1651" s="16">
        <v>0</v>
      </c>
      <c r="Q1651" s="16">
        <v>0</v>
      </c>
      <c r="R1651" s="16">
        <v>0</v>
      </c>
      <c r="S1651" s="16">
        <v>0</v>
      </c>
      <c r="T1651" s="16">
        <v>0</v>
      </c>
      <c r="U1651" s="16">
        <v>0</v>
      </c>
      <c r="V1651" s="16">
        <v>0</v>
      </c>
      <c r="W1651" s="16">
        <v>0</v>
      </c>
      <c r="X1651" s="16">
        <v>0</v>
      </c>
      <c r="Y1651" s="16">
        <v>0</v>
      </c>
      <c r="Z1651" s="16">
        <v>0</v>
      </c>
      <c r="AE1651" s="103">
        <f t="shared" si="484"/>
        <v>0</v>
      </c>
      <c r="AF1651" s="103">
        <f t="shared" si="485"/>
        <v>0</v>
      </c>
      <c r="AG1651" s="103">
        <f t="shared" si="486"/>
        <v>0</v>
      </c>
      <c r="AH1651" s="103">
        <f t="shared" si="487"/>
        <v>0</v>
      </c>
      <c r="AI1651" s="103">
        <f t="shared" si="488"/>
        <v>0</v>
      </c>
      <c r="AJ1651" s="103">
        <f t="shared" si="489"/>
        <v>0</v>
      </c>
    </row>
    <row r="1652" spans="4:36">
      <c r="D1652" s="16" t="s">
        <v>863</v>
      </c>
      <c r="E1652" s="16">
        <v>0</v>
      </c>
      <c r="F1652" s="16">
        <v>0</v>
      </c>
      <c r="G1652" s="16">
        <v>0</v>
      </c>
      <c r="H1652" s="16">
        <v>0</v>
      </c>
      <c r="I1652" s="16">
        <v>0</v>
      </c>
      <c r="J1652" s="16">
        <v>0</v>
      </c>
      <c r="K1652" s="16">
        <v>0</v>
      </c>
      <c r="L1652" s="16">
        <v>0</v>
      </c>
      <c r="M1652" s="16">
        <v>0</v>
      </c>
      <c r="N1652" s="16">
        <v>0</v>
      </c>
      <c r="O1652" s="16">
        <v>0</v>
      </c>
      <c r="P1652" s="16">
        <v>0</v>
      </c>
      <c r="Q1652" s="16">
        <v>0</v>
      </c>
      <c r="R1652" s="16">
        <v>0</v>
      </c>
      <c r="S1652" s="16">
        <v>0</v>
      </c>
      <c r="T1652" s="16">
        <v>0</v>
      </c>
      <c r="U1652" s="16">
        <v>0</v>
      </c>
      <c r="V1652" s="16">
        <v>0</v>
      </c>
      <c r="W1652" s="16">
        <v>0</v>
      </c>
      <c r="X1652" s="16">
        <v>0</v>
      </c>
      <c r="Y1652" s="16">
        <v>0</v>
      </c>
      <c r="Z1652" s="16">
        <v>0</v>
      </c>
      <c r="AE1652" s="103">
        <f t="shared" si="484"/>
        <v>0</v>
      </c>
      <c r="AF1652" s="103">
        <f t="shared" si="485"/>
        <v>0</v>
      </c>
      <c r="AG1652" s="103">
        <f t="shared" si="486"/>
        <v>0</v>
      </c>
      <c r="AH1652" s="103">
        <f t="shared" si="487"/>
        <v>0</v>
      </c>
      <c r="AI1652" s="103">
        <f t="shared" si="488"/>
        <v>0</v>
      </c>
      <c r="AJ1652" s="103">
        <f t="shared" si="489"/>
        <v>0</v>
      </c>
    </row>
    <row r="1653" spans="4:36">
      <c r="D1653" s="16" t="s">
        <v>864</v>
      </c>
      <c r="E1653" s="16">
        <v>511.6177</v>
      </c>
      <c r="F1653" s="16">
        <v>401.1753</v>
      </c>
      <c r="G1653" s="16">
        <v>401.1753</v>
      </c>
      <c r="H1653" s="16">
        <v>0</v>
      </c>
      <c r="I1653" s="16">
        <v>0</v>
      </c>
      <c r="J1653" s="16">
        <v>0</v>
      </c>
      <c r="K1653" s="16">
        <v>0</v>
      </c>
      <c r="L1653" s="16">
        <v>0</v>
      </c>
      <c r="M1653" s="16">
        <v>0</v>
      </c>
      <c r="N1653" s="16">
        <v>63.679</v>
      </c>
      <c r="O1653" s="16">
        <v>63.679</v>
      </c>
      <c r="P1653" s="16">
        <v>0</v>
      </c>
      <c r="Q1653" s="16">
        <v>0</v>
      </c>
      <c r="R1653" s="16">
        <v>21.1898</v>
      </c>
      <c r="S1653" s="16">
        <v>14.609</v>
      </c>
      <c r="T1653" s="16">
        <v>0</v>
      </c>
      <c r="U1653" s="16">
        <v>6.5808</v>
      </c>
      <c r="V1653" s="16">
        <v>25.5736</v>
      </c>
      <c r="W1653" s="16">
        <v>20.7587</v>
      </c>
      <c r="X1653" s="16">
        <v>4.8149</v>
      </c>
      <c r="Y1653" s="16">
        <v>0</v>
      </c>
      <c r="Z1653" s="16">
        <v>0</v>
      </c>
      <c r="AE1653" s="103">
        <f t="shared" si="484"/>
        <v>1.77635683940025e-14</v>
      </c>
      <c r="AF1653" s="103">
        <f t="shared" si="485"/>
        <v>0</v>
      </c>
      <c r="AG1653" s="103">
        <f t="shared" si="486"/>
        <v>0</v>
      </c>
      <c r="AH1653" s="103">
        <f t="shared" si="487"/>
        <v>0</v>
      </c>
      <c r="AI1653" s="103">
        <f t="shared" si="488"/>
        <v>0</v>
      </c>
      <c r="AJ1653" s="103">
        <f t="shared" si="489"/>
        <v>0</v>
      </c>
    </row>
    <row r="1654" spans="3:58">
      <c r="C1654" s="16" t="s">
        <v>368</v>
      </c>
      <c r="D1654" s="16" t="s">
        <v>88</v>
      </c>
      <c r="E1654" s="16">
        <v>0</v>
      </c>
      <c r="F1654" s="16">
        <v>0</v>
      </c>
      <c r="G1654" s="16">
        <v>0</v>
      </c>
      <c r="H1654" s="16">
        <v>0</v>
      </c>
      <c r="I1654" s="16">
        <v>0</v>
      </c>
      <c r="J1654" s="16">
        <v>0</v>
      </c>
      <c r="K1654" s="16">
        <v>0</v>
      </c>
      <c r="L1654" s="16">
        <v>0</v>
      </c>
      <c r="M1654" s="16">
        <v>0</v>
      </c>
      <c r="N1654" s="16">
        <v>0</v>
      </c>
      <c r="O1654" s="16">
        <v>0</v>
      </c>
      <c r="P1654" s="16">
        <v>0</v>
      </c>
      <c r="Q1654" s="16">
        <v>0</v>
      </c>
      <c r="R1654" s="16">
        <v>0</v>
      </c>
      <c r="S1654" s="16">
        <v>0</v>
      </c>
      <c r="T1654" s="16">
        <v>0</v>
      </c>
      <c r="U1654" s="16">
        <v>0</v>
      </c>
      <c r="V1654" s="16">
        <v>0</v>
      </c>
      <c r="W1654" s="16">
        <v>0</v>
      </c>
      <c r="X1654" s="16">
        <v>0</v>
      </c>
      <c r="Y1654" s="16">
        <v>0</v>
      </c>
      <c r="Z1654" s="16">
        <v>0</v>
      </c>
      <c r="AE1654" s="103">
        <f t="shared" si="484"/>
        <v>0</v>
      </c>
      <c r="AF1654" s="103">
        <f t="shared" si="485"/>
        <v>0</v>
      </c>
      <c r="AG1654" s="103">
        <f t="shared" si="486"/>
        <v>0</v>
      </c>
      <c r="AH1654" s="103">
        <f t="shared" si="487"/>
        <v>0</v>
      </c>
      <c r="AI1654" s="103">
        <f t="shared" si="488"/>
        <v>0</v>
      </c>
      <c r="AJ1654" s="103">
        <f t="shared" si="489"/>
        <v>0</v>
      </c>
      <c r="AK1654" s="16">
        <f t="shared" ref="AK1654:BF1654" si="491">E1654-SUM(E1655:E1659)</f>
        <v>0</v>
      </c>
      <c r="AL1654" s="16">
        <f t="shared" si="491"/>
        <v>0</v>
      </c>
      <c r="AM1654" s="16">
        <f t="shared" si="491"/>
        <v>0</v>
      </c>
      <c r="AN1654" s="16">
        <f t="shared" si="491"/>
        <v>0</v>
      </c>
      <c r="AO1654" s="16">
        <f t="shared" si="491"/>
        <v>0</v>
      </c>
      <c r="AP1654" s="16">
        <f t="shared" si="491"/>
        <v>0</v>
      </c>
      <c r="AQ1654" s="16">
        <f t="shared" si="491"/>
        <v>0</v>
      </c>
      <c r="AR1654" s="16">
        <f t="shared" si="491"/>
        <v>0</v>
      </c>
      <c r="AS1654" s="16">
        <f t="shared" si="491"/>
        <v>0</v>
      </c>
      <c r="AT1654" s="16">
        <f t="shared" si="491"/>
        <v>0</v>
      </c>
      <c r="AU1654" s="16">
        <f t="shared" si="491"/>
        <v>0</v>
      </c>
      <c r="AV1654" s="16">
        <f t="shared" si="491"/>
        <v>0</v>
      </c>
      <c r="AW1654" s="16">
        <f t="shared" si="491"/>
        <v>0</v>
      </c>
      <c r="AX1654" s="16">
        <f t="shared" si="491"/>
        <v>0</v>
      </c>
      <c r="AY1654" s="16">
        <f t="shared" si="491"/>
        <v>0</v>
      </c>
      <c r="AZ1654" s="16">
        <f t="shared" si="491"/>
        <v>0</v>
      </c>
      <c r="BA1654" s="16">
        <f t="shared" si="491"/>
        <v>0</v>
      </c>
      <c r="BB1654" s="16">
        <f t="shared" si="491"/>
        <v>0</v>
      </c>
      <c r="BC1654" s="16">
        <f t="shared" si="491"/>
        <v>0</v>
      </c>
      <c r="BD1654" s="16">
        <f t="shared" si="491"/>
        <v>0</v>
      </c>
      <c r="BE1654" s="16">
        <f t="shared" si="491"/>
        <v>0</v>
      </c>
      <c r="BF1654" s="16">
        <f t="shared" si="491"/>
        <v>0</v>
      </c>
    </row>
    <row r="1655" spans="4:36">
      <c r="D1655" s="16" t="s">
        <v>860</v>
      </c>
      <c r="E1655" s="16">
        <v>0</v>
      </c>
      <c r="F1655" s="16">
        <v>0</v>
      </c>
      <c r="G1655" s="16">
        <v>0</v>
      </c>
      <c r="H1655" s="16">
        <v>0</v>
      </c>
      <c r="I1655" s="16">
        <v>0</v>
      </c>
      <c r="J1655" s="16">
        <v>0</v>
      </c>
      <c r="K1655" s="16">
        <v>0</v>
      </c>
      <c r="L1655" s="16">
        <v>0</v>
      </c>
      <c r="M1655" s="16">
        <v>0</v>
      </c>
      <c r="N1655" s="16">
        <v>0</v>
      </c>
      <c r="O1655" s="16">
        <v>0</v>
      </c>
      <c r="P1655" s="16">
        <v>0</v>
      </c>
      <c r="Q1655" s="16">
        <v>0</v>
      </c>
      <c r="R1655" s="16">
        <v>0</v>
      </c>
      <c r="S1655" s="16">
        <v>0</v>
      </c>
      <c r="T1655" s="16">
        <v>0</v>
      </c>
      <c r="U1655" s="16">
        <v>0</v>
      </c>
      <c r="V1655" s="16">
        <v>0</v>
      </c>
      <c r="W1655" s="16">
        <v>0</v>
      </c>
      <c r="X1655" s="16">
        <v>0</v>
      </c>
      <c r="Y1655" s="16">
        <v>0</v>
      </c>
      <c r="Z1655" s="16">
        <v>0</v>
      </c>
      <c r="AE1655" s="103">
        <f t="shared" si="484"/>
        <v>0</v>
      </c>
      <c r="AF1655" s="103">
        <f t="shared" si="485"/>
        <v>0</v>
      </c>
      <c r="AG1655" s="103">
        <f t="shared" si="486"/>
        <v>0</v>
      </c>
      <c r="AH1655" s="103">
        <f t="shared" si="487"/>
        <v>0</v>
      </c>
      <c r="AI1655" s="103">
        <f t="shared" si="488"/>
        <v>0</v>
      </c>
      <c r="AJ1655" s="103">
        <f t="shared" si="489"/>
        <v>0</v>
      </c>
    </row>
    <row r="1656" spans="4:36">
      <c r="D1656" s="16" t="s">
        <v>861</v>
      </c>
      <c r="E1656" s="16">
        <v>0</v>
      </c>
      <c r="F1656" s="16">
        <v>0</v>
      </c>
      <c r="G1656" s="16">
        <v>0</v>
      </c>
      <c r="H1656" s="16">
        <v>0</v>
      </c>
      <c r="I1656" s="16">
        <v>0</v>
      </c>
      <c r="J1656" s="16">
        <v>0</v>
      </c>
      <c r="K1656" s="16">
        <v>0</v>
      </c>
      <c r="L1656" s="16">
        <v>0</v>
      </c>
      <c r="M1656" s="16">
        <v>0</v>
      </c>
      <c r="N1656" s="16">
        <v>0</v>
      </c>
      <c r="O1656" s="16">
        <v>0</v>
      </c>
      <c r="P1656" s="16">
        <v>0</v>
      </c>
      <c r="Q1656" s="16">
        <v>0</v>
      </c>
      <c r="R1656" s="16">
        <v>0</v>
      </c>
      <c r="S1656" s="16">
        <v>0</v>
      </c>
      <c r="T1656" s="16">
        <v>0</v>
      </c>
      <c r="U1656" s="16">
        <v>0</v>
      </c>
      <c r="V1656" s="16">
        <v>0</v>
      </c>
      <c r="W1656" s="16">
        <v>0</v>
      </c>
      <c r="X1656" s="16">
        <v>0</v>
      </c>
      <c r="Y1656" s="16">
        <v>0</v>
      </c>
      <c r="Z1656" s="16">
        <v>0</v>
      </c>
      <c r="AE1656" s="103">
        <f t="shared" si="484"/>
        <v>0</v>
      </c>
      <c r="AF1656" s="103">
        <f t="shared" si="485"/>
        <v>0</v>
      </c>
      <c r="AG1656" s="103">
        <f t="shared" si="486"/>
        <v>0</v>
      </c>
      <c r="AH1656" s="103">
        <f t="shared" si="487"/>
        <v>0</v>
      </c>
      <c r="AI1656" s="103">
        <f t="shared" si="488"/>
        <v>0</v>
      </c>
      <c r="AJ1656" s="103">
        <f t="shared" si="489"/>
        <v>0</v>
      </c>
    </row>
    <row r="1657" spans="4:36">
      <c r="D1657" s="16" t="s">
        <v>862</v>
      </c>
      <c r="E1657" s="16">
        <v>0</v>
      </c>
      <c r="F1657" s="16">
        <v>0</v>
      </c>
      <c r="G1657" s="16">
        <v>0</v>
      </c>
      <c r="H1657" s="16">
        <v>0</v>
      </c>
      <c r="I1657" s="16">
        <v>0</v>
      </c>
      <c r="J1657" s="16">
        <v>0</v>
      </c>
      <c r="K1657" s="16">
        <v>0</v>
      </c>
      <c r="L1657" s="16">
        <v>0</v>
      </c>
      <c r="M1657" s="16">
        <v>0</v>
      </c>
      <c r="N1657" s="16">
        <v>0</v>
      </c>
      <c r="O1657" s="16">
        <v>0</v>
      </c>
      <c r="P1657" s="16">
        <v>0</v>
      </c>
      <c r="Q1657" s="16">
        <v>0</v>
      </c>
      <c r="R1657" s="16">
        <v>0</v>
      </c>
      <c r="S1657" s="16">
        <v>0</v>
      </c>
      <c r="T1657" s="16">
        <v>0</v>
      </c>
      <c r="U1657" s="16">
        <v>0</v>
      </c>
      <c r="V1657" s="16">
        <v>0</v>
      </c>
      <c r="W1657" s="16">
        <v>0</v>
      </c>
      <c r="X1657" s="16">
        <v>0</v>
      </c>
      <c r="Y1657" s="16">
        <v>0</v>
      </c>
      <c r="Z1657" s="16">
        <v>0</v>
      </c>
      <c r="AE1657" s="103">
        <f t="shared" si="484"/>
        <v>0</v>
      </c>
      <c r="AF1657" s="103">
        <f t="shared" si="485"/>
        <v>0</v>
      </c>
      <c r="AG1657" s="103">
        <f t="shared" si="486"/>
        <v>0</v>
      </c>
      <c r="AH1657" s="103">
        <f t="shared" si="487"/>
        <v>0</v>
      </c>
      <c r="AI1657" s="103">
        <f t="shared" si="488"/>
        <v>0</v>
      </c>
      <c r="AJ1657" s="103">
        <f t="shared" si="489"/>
        <v>0</v>
      </c>
    </row>
    <row r="1658" spans="4:36">
      <c r="D1658" s="16" t="s">
        <v>863</v>
      </c>
      <c r="E1658" s="16">
        <v>0</v>
      </c>
      <c r="F1658" s="16">
        <v>0</v>
      </c>
      <c r="G1658" s="16">
        <v>0</v>
      </c>
      <c r="H1658" s="16">
        <v>0</v>
      </c>
      <c r="I1658" s="16">
        <v>0</v>
      </c>
      <c r="J1658" s="16">
        <v>0</v>
      </c>
      <c r="K1658" s="16">
        <v>0</v>
      </c>
      <c r="L1658" s="16">
        <v>0</v>
      </c>
      <c r="M1658" s="16">
        <v>0</v>
      </c>
      <c r="N1658" s="16">
        <v>0</v>
      </c>
      <c r="O1658" s="16">
        <v>0</v>
      </c>
      <c r="P1658" s="16">
        <v>0</v>
      </c>
      <c r="Q1658" s="16">
        <v>0</v>
      </c>
      <c r="R1658" s="16">
        <v>0</v>
      </c>
      <c r="S1658" s="16">
        <v>0</v>
      </c>
      <c r="T1658" s="16">
        <v>0</v>
      </c>
      <c r="U1658" s="16">
        <v>0</v>
      </c>
      <c r="V1658" s="16">
        <v>0</v>
      </c>
      <c r="W1658" s="16">
        <v>0</v>
      </c>
      <c r="X1658" s="16">
        <v>0</v>
      </c>
      <c r="Y1658" s="16">
        <v>0</v>
      </c>
      <c r="Z1658" s="16">
        <v>0</v>
      </c>
      <c r="AE1658" s="103">
        <f t="shared" si="484"/>
        <v>0</v>
      </c>
      <c r="AF1658" s="103">
        <f t="shared" si="485"/>
        <v>0</v>
      </c>
      <c r="AG1658" s="103">
        <f t="shared" si="486"/>
        <v>0</v>
      </c>
      <c r="AH1658" s="103">
        <f t="shared" si="487"/>
        <v>0</v>
      </c>
      <c r="AI1658" s="103">
        <f t="shared" si="488"/>
        <v>0</v>
      </c>
      <c r="AJ1658" s="103">
        <f t="shared" si="489"/>
        <v>0</v>
      </c>
    </row>
    <row r="1659" spans="4:36">
      <c r="D1659" s="16" t="s">
        <v>864</v>
      </c>
      <c r="E1659" s="16">
        <v>0</v>
      </c>
      <c r="F1659" s="16">
        <v>0</v>
      </c>
      <c r="G1659" s="16">
        <v>0</v>
      </c>
      <c r="H1659" s="16">
        <v>0</v>
      </c>
      <c r="I1659" s="16">
        <v>0</v>
      </c>
      <c r="J1659" s="16">
        <v>0</v>
      </c>
      <c r="K1659" s="16">
        <v>0</v>
      </c>
      <c r="L1659" s="16">
        <v>0</v>
      </c>
      <c r="M1659" s="16">
        <v>0</v>
      </c>
      <c r="N1659" s="16">
        <v>0</v>
      </c>
      <c r="O1659" s="16">
        <v>0</v>
      </c>
      <c r="P1659" s="16">
        <v>0</v>
      </c>
      <c r="Q1659" s="16">
        <v>0</v>
      </c>
      <c r="R1659" s="16">
        <v>0</v>
      </c>
      <c r="S1659" s="16">
        <v>0</v>
      </c>
      <c r="T1659" s="16">
        <v>0</v>
      </c>
      <c r="U1659" s="16">
        <v>0</v>
      </c>
      <c r="V1659" s="16">
        <v>0</v>
      </c>
      <c r="W1659" s="16">
        <v>0</v>
      </c>
      <c r="X1659" s="16">
        <v>0</v>
      </c>
      <c r="Y1659" s="16">
        <v>0</v>
      </c>
      <c r="Z1659" s="16">
        <v>0</v>
      </c>
      <c r="AE1659" s="103">
        <f t="shared" si="484"/>
        <v>0</v>
      </c>
      <c r="AF1659" s="103">
        <f t="shared" si="485"/>
        <v>0</v>
      </c>
      <c r="AG1659" s="103">
        <f t="shared" si="486"/>
        <v>0</v>
      </c>
      <c r="AH1659" s="103">
        <f t="shared" si="487"/>
        <v>0</v>
      </c>
      <c r="AI1659" s="103">
        <f t="shared" si="488"/>
        <v>0</v>
      </c>
      <c r="AJ1659" s="103">
        <f t="shared" si="489"/>
        <v>0</v>
      </c>
    </row>
    <row r="1660" spans="1:80">
      <c r="A1660" s="16" t="s">
        <v>913</v>
      </c>
      <c r="B1660" s="16">
        <v>27820.5189</v>
      </c>
      <c r="C1660" s="16" t="s">
        <v>88</v>
      </c>
      <c r="D1660" s="16" t="s">
        <v>88</v>
      </c>
      <c r="E1660" s="16">
        <v>4713.1502</v>
      </c>
      <c r="F1660" s="16">
        <v>4090.863</v>
      </c>
      <c r="G1660" s="16">
        <v>4088.688</v>
      </c>
      <c r="H1660" s="16">
        <v>2.175</v>
      </c>
      <c r="I1660" s="16">
        <v>23.4242</v>
      </c>
      <c r="J1660" s="16">
        <v>289.0759</v>
      </c>
      <c r="K1660" s="16">
        <v>40.198</v>
      </c>
      <c r="L1660" s="16">
        <v>5.46700000000001</v>
      </c>
      <c r="M1660" s="16">
        <v>243.4109</v>
      </c>
      <c r="N1660" s="16">
        <v>51.2647</v>
      </c>
      <c r="O1660" s="16">
        <v>51.2647</v>
      </c>
      <c r="P1660" s="16">
        <v>0</v>
      </c>
      <c r="Q1660" s="16">
        <v>0</v>
      </c>
      <c r="R1660" s="16">
        <v>218.7209</v>
      </c>
      <c r="S1660" s="16">
        <v>175.7363</v>
      </c>
      <c r="T1660" s="16">
        <v>8.2493</v>
      </c>
      <c r="U1660" s="16">
        <v>34.7353</v>
      </c>
      <c r="V1660" s="16">
        <v>39.5424</v>
      </c>
      <c r="W1660" s="16">
        <v>16.0754</v>
      </c>
      <c r="X1660" s="16">
        <v>1.8914</v>
      </c>
      <c r="Y1660" s="16">
        <v>21.5756</v>
      </c>
      <c r="Z1660" s="16">
        <v>0.2591</v>
      </c>
      <c r="AB1660" s="101">
        <f>(F1660+K1660+L1660)/B1660</f>
        <v>0.148686227416125</v>
      </c>
      <c r="AE1660" s="103">
        <f t="shared" si="484"/>
        <v>1.74193992563687e-13</v>
      </c>
      <c r="AF1660" s="103">
        <f t="shared" si="485"/>
        <v>-2.72670774847938e-13</v>
      </c>
      <c r="AG1660" s="103">
        <f t="shared" si="486"/>
        <v>0</v>
      </c>
      <c r="AH1660" s="103">
        <f t="shared" si="487"/>
        <v>0</v>
      </c>
      <c r="AI1660" s="103">
        <f t="shared" si="488"/>
        <v>0</v>
      </c>
      <c r="AJ1660" s="103">
        <f t="shared" si="489"/>
        <v>0</v>
      </c>
      <c r="AK1660" s="16">
        <f t="shared" ref="AK1660:BF1660" si="492">E1660-SUM(E1661:E1665)</f>
        <v>0</v>
      </c>
      <c r="AL1660" s="16">
        <f t="shared" si="492"/>
        <v>0</v>
      </c>
      <c r="AM1660" s="16">
        <f t="shared" si="492"/>
        <v>0</v>
      </c>
      <c r="AN1660" s="16">
        <f t="shared" si="492"/>
        <v>0</v>
      </c>
      <c r="AO1660" s="16">
        <f t="shared" si="492"/>
        <v>0</v>
      </c>
      <c r="AP1660" s="16">
        <f t="shared" si="492"/>
        <v>0</v>
      </c>
      <c r="AQ1660" s="16">
        <f t="shared" si="492"/>
        <v>0</v>
      </c>
      <c r="AR1660" s="16">
        <f t="shared" si="492"/>
        <v>0</v>
      </c>
      <c r="AS1660" s="16">
        <f t="shared" si="492"/>
        <v>0</v>
      </c>
      <c r="AT1660" s="16">
        <f t="shared" si="492"/>
        <v>0</v>
      </c>
      <c r="AU1660" s="16">
        <f t="shared" si="492"/>
        <v>0</v>
      </c>
      <c r="AV1660" s="16">
        <f t="shared" si="492"/>
        <v>0</v>
      </c>
      <c r="AW1660" s="16">
        <f t="shared" si="492"/>
        <v>0</v>
      </c>
      <c r="AX1660" s="16">
        <f t="shared" si="492"/>
        <v>0</v>
      </c>
      <c r="AY1660" s="16">
        <f t="shared" si="492"/>
        <v>0</v>
      </c>
      <c r="AZ1660" s="16">
        <f t="shared" si="492"/>
        <v>0</v>
      </c>
      <c r="BA1660" s="16">
        <f t="shared" si="492"/>
        <v>0</v>
      </c>
      <c r="BB1660" s="16">
        <f t="shared" si="492"/>
        <v>0</v>
      </c>
      <c r="BC1660" s="16">
        <f t="shared" si="492"/>
        <v>0</v>
      </c>
      <c r="BD1660" s="16">
        <f t="shared" si="492"/>
        <v>0</v>
      </c>
      <c r="BE1660" s="16">
        <f t="shared" si="492"/>
        <v>0</v>
      </c>
      <c r="BF1660" s="16">
        <f t="shared" si="492"/>
        <v>0</v>
      </c>
      <c r="BG1660" s="104">
        <f t="shared" ref="BG1660:CB1660" si="493">E1660-E1666-E1672-E1678-E1684</f>
        <v>0</v>
      </c>
      <c r="BH1660" s="104">
        <f t="shared" si="493"/>
        <v>0</v>
      </c>
      <c r="BI1660" s="104">
        <f t="shared" si="493"/>
        <v>0</v>
      </c>
      <c r="BJ1660" s="104">
        <f t="shared" si="493"/>
        <v>0</v>
      </c>
      <c r="BK1660" s="104">
        <f t="shared" si="493"/>
        <v>0</v>
      </c>
      <c r="BL1660" s="104">
        <f t="shared" si="493"/>
        <v>0</v>
      </c>
      <c r="BM1660" s="104">
        <f t="shared" si="493"/>
        <v>0</v>
      </c>
      <c r="BN1660" s="104">
        <f t="shared" si="493"/>
        <v>1.06581410364015e-14</v>
      </c>
      <c r="BO1660" s="104">
        <f t="shared" si="493"/>
        <v>0</v>
      </c>
      <c r="BP1660" s="104">
        <f t="shared" si="493"/>
        <v>0</v>
      </c>
      <c r="BQ1660" s="104">
        <f t="shared" si="493"/>
        <v>0</v>
      </c>
      <c r="BR1660" s="104">
        <f t="shared" si="493"/>
        <v>0</v>
      </c>
      <c r="BS1660" s="104">
        <f t="shared" si="493"/>
        <v>0</v>
      </c>
      <c r="BT1660" s="104">
        <f t="shared" si="493"/>
        <v>0</v>
      </c>
      <c r="BU1660" s="104">
        <f t="shared" si="493"/>
        <v>0</v>
      </c>
      <c r="BV1660" s="104">
        <f t="shared" si="493"/>
        <v>0</v>
      </c>
      <c r="BW1660" s="104">
        <f t="shared" si="493"/>
        <v>0</v>
      </c>
      <c r="BX1660" s="104">
        <f t="shared" si="493"/>
        <v>0</v>
      </c>
      <c r="BY1660" s="104">
        <f t="shared" si="493"/>
        <v>0</v>
      </c>
      <c r="BZ1660" s="104">
        <f t="shared" si="493"/>
        <v>0</v>
      </c>
      <c r="CA1660" s="104">
        <f t="shared" si="493"/>
        <v>0</v>
      </c>
      <c r="CB1660" s="104">
        <f t="shared" si="493"/>
        <v>0</v>
      </c>
    </row>
    <row r="1661" spans="4:36">
      <c r="D1661" s="16" t="s">
        <v>860</v>
      </c>
      <c r="E1661" s="16">
        <v>532.0116</v>
      </c>
      <c r="F1661" s="16">
        <v>473.7546</v>
      </c>
      <c r="G1661" s="16">
        <v>473.7546</v>
      </c>
      <c r="H1661" s="16">
        <v>0</v>
      </c>
      <c r="I1661" s="16">
        <v>0</v>
      </c>
      <c r="J1661" s="16">
        <v>54.2045</v>
      </c>
      <c r="K1661" s="16">
        <v>0</v>
      </c>
      <c r="L1661" s="16">
        <v>5.1618</v>
      </c>
      <c r="M1661" s="16">
        <v>49.0427</v>
      </c>
      <c r="N1661" s="16">
        <v>4.0525</v>
      </c>
      <c r="O1661" s="16">
        <v>4.0525</v>
      </c>
      <c r="P1661" s="16">
        <v>0</v>
      </c>
      <c r="Q1661" s="16">
        <v>0</v>
      </c>
      <c r="R1661" s="16">
        <v>0</v>
      </c>
      <c r="S1661" s="16">
        <v>0</v>
      </c>
      <c r="T1661" s="16">
        <v>0</v>
      </c>
      <c r="U1661" s="16">
        <v>0</v>
      </c>
      <c r="V1661" s="16">
        <v>0</v>
      </c>
      <c r="W1661" s="16">
        <v>0</v>
      </c>
      <c r="X1661" s="16">
        <v>0</v>
      </c>
      <c r="Y1661" s="16">
        <v>0</v>
      </c>
      <c r="Z1661" s="16">
        <v>0</v>
      </c>
      <c r="AE1661" s="103">
        <f t="shared" si="484"/>
        <v>5.86197757002083e-14</v>
      </c>
      <c r="AF1661" s="103">
        <f t="shared" si="485"/>
        <v>0</v>
      </c>
      <c r="AG1661" s="103">
        <f t="shared" si="486"/>
        <v>0</v>
      </c>
      <c r="AH1661" s="103">
        <f t="shared" si="487"/>
        <v>0</v>
      </c>
      <c r="AI1661" s="103">
        <f t="shared" si="488"/>
        <v>0</v>
      </c>
      <c r="AJ1661" s="103">
        <f t="shared" si="489"/>
        <v>0</v>
      </c>
    </row>
    <row r="1662" spans="4:36">
      <c r="D1662" s="16" t="s">
        <v>861</v>
      </c>
      <c r="E1662" s="16">
        <v>0</v>
      </c>
      <c r="F1662" s="16">
        <v>0</v>
      </c>
      <c r="G1662" s="16">
        <v>0</v>
      </c>
      <c r="H1662" s="16">
        <v>0</v>
      </c>
      <c r="I1662" s="16">
        <v>0</v>
      </c>
      <c r="J1662" s="16">
        <v>0</v>
      </c>
      <c r="K1662" s="16">
        <v>0</v>
      </c>
      <c r="L1662" s="16">
        <v>0</v>
      </c>
      <c r="M1662" s="16">
        <v>0</v>
      </c>
      <c r="N1662" s="16">
        <v>0</v>
      </c>
      <c r="O1662" s="16">
        <v>0</v>
      </c>
      <c r="P1662" s="16">
        <v>0</v>
      </c>
      <c r="Q1662" s="16">
        <v>0</v>
      </c>
      <c r="R1662" s="16">
        <v>0</v>
      </c>
      <c r="S1662" s="16">
        <v>0</v>
      </c>
      <c r="T1662" s="16">
        <v>0</v>
      </c>
      <c r="U1662" s="16">
        <v>0</v>
      </c>
      <c r="V1662" s="16">
        <v>0</v>
      </c>
      <c r="W1662" s="16">
        <v>0</v>
      </c>
      <c r="X1662" s="16">
        <v>0</v>
      </c>
      <c r="Y1662" s="16">
        <v>0</v>
      </c>
      <c r="Z1662" s="16">
        <v>0</v>
      </c>
      <c r="AE1662" s="103">
        <f t="shared" si="484"/>
        <v>0</v>
      </c>
      <c r="AF1662" s="103">
        <f t="shared" si="485"/>
        <v>0</v>
      </c>
      <c r="AG1662" s="103">
        <f t="shared" si="486"/>
        <v>0</v>
      </c>
      <c r="AH1662" s="103">
        <f t="shared" si="487"/>
        <v>0</v>
      </c>
      <c r="AI1662" s="103">
        <f t="shared" si="488"/>
        <v>0</v>
      </c>
      <c r="AJ1662" s="103">
        <f t="shared" si="489"/>
        <v>0</v>
      </c>
    </row>
    <row r="1663" spans="4:36">
      <c r="D1663" s="16" t="s">
        <v>862</v>
      </c>
      <c r="E1663" s="16">
        <v>0</v>
      </c>
      <c r="F1663" s="16">
        <v>0</v>
      </c>
      <c r="G1663" s="16">
        <v>0</v>
      </c>
      <c r="H1663" s="16">
        <v>0</v>
      </c>
      <c r="I1663" s="16">
        <v>0</v>
      </c>
      <c r="J1663" s="16">
        <v>0</v>
      </c>
      <c r="K1663" s="16">
        <v>0</v>
      </c>
      <c r="L1663" s="16">
        <v>0</v>
      </c>
      <c r="M1663" s="16">
        <v>0</v>
      </c>
      <c r="N1663" s="16">
        <v>0</v>
      </c>
      <c r="O1663" s="16">
        <v>0</v>
      </c>
      <c r="P1663" s="16">
        <v>0</v>
      </c>
      <c r="Q1663" s="16">
        <v>0</v>
      </c>
      <c r="R1663" s="16">
        <v>0</v>
      </c>
      <c r="S1663" s="16">
        <v>0</v>
      </c>
      <c r="T1663" s="16">
        <v>0</v>
      </c>
      <c r="U1663" s="16">
        <v>0</v>
      </c>
      <c r="V1663" s="16">
        <v>0</v>
      </c>
      <c r="W1663" s="16">
        <v>0</v>
      </c>
      <c r="X1663" s="16">
        <v>0</v>
      </c>
      <c r="Y1663" s="16">
        <v>0</v>
      </c>
      <c r="Z1663" s="16">
        <v>0</v>
      </c>
      <c r="AE1663" s="103">
        <f t="shared" si="484"/>
        <v>0</v>
      </c>
      <c r="AF1663" s="103">
        <f t="shared" si="485"/>
        <v>0</v>
      </c>
      <c r="AG1663" s="103">
        <f t="shared" si="486"/>
        <v>0</v>
      </c>
      <c r="AH1663" s="103">
        <f t="shared" si="487"/>
        <v>0</v>
      </c>
      <c r="AI1663" s="103">
        <f t="shared" si="488"/>
        <v>0</v>
      </c>
      <c r="AJ1663" s="103">
        <f t="shared" si="489"/>
        <v>0</v>
      </c>
    </row>
    <row r="1664" spans="4:36">
      <c r="D1664" s="16" t="s">
        <v>863</v>
      </c>
      <c r="E1664" s="16">
        <v>0</v>
      </c>
      <c r="F1664" s="16">
        <v>0</v>
      </c>
      <c r="G1664" s="16">
        <v>0</v>
      </c>
      <c r="H1664" s="16">
        <v>0</v>
      </c>
      <c r="I1664" s="16">
        <v>0</v>
      </c>
      <c r="J1664" s="16">
        <v>0</v>
      </c>
      <c r="K1664" s="16">
        <v>0</v>
      </c>
      <c r="L1664" s="16">
        <v>0</v>
      </c>
      <c r="M1664" s="16">
        <v>0</v>
      </c>
      <c r="N1664" s="16">
        <v>0</v>
      </c>
      <c r="O1664" s="16">
        <v>0</v>
      </c>
      <c r="P1664" s="16">
        <v>0</v>
      </c>
      <c r="Q1664" s="16">
        <v>0</v>
      </c>
      <c r="R1664" s="16">
        <v>0</v>
      </c>
      <c r="S1664" s="16">
        <v>0</v>
      </c>
      <c r="T1664" s="16">
        <v>0</v>
      </c>
      <c r="U1664" s="16">
        <v>0</v>
      </c>
      <c r="V1664" s="16">
        <v>0</v>
      </c>
      <c r="W1664" s="16">
        <v>0</v>
      </c>
      <c r="X1664" s="16">
        <v>0</v>
      </c>
      <c r="Y1664" s="16">
        <v>0</v>
      </c>
      <c r="Z1664" s="16">
        <v>0</v>
      </c>
      <c r="AE1664" s="103">
        <f t="shared" si="484"/>
        <v>0</v>
      </c>
      <c r="AF1664" s="103">
        <f t="shared" si="485"/>
        <v>0</v>
      </c>
      <c r="AG1664" s="103">
        <f t="shared" si="486"/>
        <v>0</v>
      </c>
      <c r="AH1664" s="103">
        <f t="shared" si="487"/>
        <v>0</v>
      </c>
      <c r="AI1664" s="103">
        <f t="shared" si="488"/>
        <v>0</v>
      </c>
      <c r="AJ1664" s="103">
        <f t="shared" si="489"/>
        <v>0</v>
      </c>
    </row>
    <row r="1665" spans="4:36">
      <c r="D1665" s="16" t="s">
        <v>864</v>
      </c>
      <c r="E1665" s="16">
        <v>4181.1386</v>
      </c>
      <c r="F1665" s="16">
        <v>3617.1084</v>
      </c>
      <c r="G1665" s="16">
        <v>3614.9334</v>
      </c>
      <c r="H1665" s="16">
        <v>2.175</v>
      </c>
      <c r="I1665" s="16">
        <v>23.4242</v>
      </c>
      <c r="J1665" s="16">
        <v>234.8714</v>
      </c>
      <c r="K1665" s="16">
        <v>40.198</v>
      </c>
      <c r="L1665" s="16">
        <v>0.305200000000006</v>
      </c>
      <c r="M1665" s="16">
        <v>194.3682</v>
      </c>
      <c r="N1665" s="16">
        <v>47.2122</v>
      </c>
      <c r="O1665" s="16">
        <v>47.2122</v>
      </c>
      <c r="P1665" s="16">
        <v>0</v>
      </c>
      <c r="Q1665" s="16">
        <v>0</v>
      </c>
      <c r="R1665" s="16">
        <v>218.7209</v>
      </c>
      <c r="S1665" s="16">
        <v>175.7363</v>
      </c>
      <c r="T1665" s="16">
        <v>8.2493</v>
      </c>
      <c r="U1665" s="16">
        <v>34.7353</v>
      </c>
      <c r="V1665" s="16">
        <v>39.5424</v>
      </c>
      <c r="W1665" s="16">
        <v>16.0754</v>
      </c>
      <c r="X1665" s="16">
        <v>1.8914</v>
      </c>
      <c r="Y1665" s="16">
        <v>21.5756</v>
      </c>
      <c r="Z1665" s="16">
        <v>0.2591</v>
      </c>
      <c r="AE1665" s="103">
        <f t="shared" si="484"/>
        <v>1.17350573702879e-13</v>
      </c>
      <c r="AF1665" s="103">
        <f t="shared" si="485"/>
        <v>1.82076576038526e-13</v>
      </c>
      <c r="AG1665" s="103">
        <f t="shared" si="486"/>
        <v>0</v>
      </c>
      <c r="AH1665" s="103">
        <f t="shared" si="487"/>
        <v>0</v>
      </c>
      <c r="AI1665" s="103">
        <f t="shared" si="488"/>
        <v>0</v>
      </c>
      <c r="AJ1665" s="103">
        <f t="shared" si="489"/>
        <v>0</v>
      </c>
    </row>
    <row r="1666" spans="3:58">
      <c r="C1666" s="16" t="s">
        <v>865</v>
      </c>
      <c r="D1666" s="16" t="s">
        <v>88</v>
      </c>
      <c r="E1666" s="16">
        <v>0</v>
      </c>
      <c r="F1666" s="16">
        <v>0</v>
      </c>
      <c r="G1666" s="16">
        <v>0</v>
      </c>
      <c r="H1666" s="16">
        <v>0</v>
      </c>
      <c r="I1666" s="16">
        <v>0</v>
      </c>
      <c r="J1666" s="16">
        <v>0</v>
      </c>
      <c r="K1666" s="16">
        <v>0</v>
      </c>
      <c r="L1666" s="16">
        <v>0</v>
      </c>
      <c r="M1666" s="16">
        <v>0</v>
      </c>
      <c r="N1666" s="16">
        <v>0</v>
      </c>
      <c r="O1666" s="16">
        <v>0</v>
      </c>
      <c r="P1666" s="16">
        <v>0</v>
      </c>
      <c r="Q1666" s="16">
        <v>0</v>
      </c>
      <c r="R1666" s="16">
        <v>0</v>
      </c>
      <c r="S1666" s="16">
        <v>0</v>
      </c>
      <c r="T1666" s="16">
        <v>0</v>
      </c>
      <c r="U1666" s="16">
        <v>0</v>
      </c>
      <c r="V1666" s="16">
        <v>0</v>
      </c>
      <c r="W1666" s="16">
        <v>0</v>
      </c>
      <c r="X1666" s="16">
        <v>0</v>
      </c>
      <c r="Y1666" s="16">
        <v>0</v>
      </c>
      <c r="Z1666" s="16">
        <v>0</v>
      </c>
      <c r="AE1666" s="103">
        <f t="shared" si="484"/>
        <v>0</v>
      </c>
      <c r="AF1666" s="103">
        <f t="shared" si="485"/>
        <v>0</v>
      </c>
      <c r="AG1666" s="103">
        <f t="shared" si="486"/>
        <v>0</v>
      </c>
      <c r="AH1666" s="103">
        <f t="shared" si="487"/>
        <v>0</v>
      </c>
      <c r="AI1666" s="103">
        <f t="shared" si="488"/>
        <v>0</v>
      </c>
      <c r="AJ1666" s="103">
        <f t="shared" si="489"/>
        <v>0</v>
      </c>
      <c r="AK1666" s="16">
        <f t="shared" ref="AK1666:BF1666" si="494">E1666-SUM(E1667:E1671)</f>
        <v>0</v>
      </c>
      <c r="AL1666" s="16">
        <f t="shared" si="494"/>
        <v>0</v>
      </c>
      <c r="AM1666" s="16">
        <f t="shared" si="494"/>
        <v>0</v>
      </c>
      <c r="AN1666" s="16">
        <f t="shared" si="494"/>
        <v>0</v>
      </c>
      <c r="AO1666" s="16">
        <f t="shared" si="494"/>
        <v>0</v>
      </c>
      <c r="AP1666" s="16">
        <f t="shared" si="494"/>
        <v>0</v>
      </c>
      <c r="AQ1666" s="16">
        <f t="shared" si="494"/>
        <v>0</v>
      </c>
      <c r="AR1666" s="16">
        <f t="shared" si="494"/>
        <v>0</v>
      </c>
      <c r="AS1666" s="16">
        <f t="shared" si="494"/>
        <v>0</v>
      </c>
      <c r="AT1666" s="16">
        <f t="shared" si="494"/>
        <v>0</v>
      </c>
      <c r="AU1666" s="16">
        <f t="shared" si="494"/>
        <v>0</v>
      </c>
      <c r="AV1666" s="16">
        <f t="shared" si="494"/>
        <v>0</v>
      </c>
      <c r="AW1666" s="16">
        <f t="shared" si="494"/>
        <v>0</v>
      </c>
      <c r="AX1666" s="16">
        <f t="shared" si="494"/>
        <v>0</v>
      </c>
      <c r="AY1666" s="16">
        <f t="shared" si="494"/>
        <v>0</v>
      </c>
      <c r="AZ1666" s="16">
        <f t="shared" si="494"/>
        <v>0</v>
      </c>
      <c r="BA1666" s="16">
        <f t="shared" si="494"/>
        <v>0</v>
      </c>
      <c r="BB1666" s="16">
        <f t="shared" si="494"/>
        <v>0</v>
      </c>
      <c r="BC1666" s="16">
        <f t="shared" si="494"/>
        <v>0</v>
      </c>
      <c r="BD1666" s="16">
        <f t="shared" si="494"/>
        <v>0</v>
      </c>
      <c r="BE1666" s="16">
        <f t="shared" si="494"/>
        <v>0</v>
      </c>
      <c r="BF1666" s="16">
        <f t="shared" si="494"/>
        <v>0</v>
      </c>
    </row>
    <row r="1667" spans="4:36">
      <c r="D1667" s="16" t="s">
        <v>860</v>
      </c>
      <c r="E1667" s="16">
        <v>0</v>
      </c>
      <c r="F1667" s="16">
        <v>0</v>
      </c>
      <c r="G1667" s="16">
        <v>0</v>
      </c>
      <c r="H1667" s="16">
        <v>0</v>
      </c>
      <c r="I1667" s="16">
        <v>0</v>
      </c>
      <c r="J1667" s="16">
        <v>0</v>
      </c>
      <c r="K1667" s="16">
        <v>0</v>
      </c>
      <c r="L1667" s="16">
        <v>0</v>
      </c>
      <c r="M1667" s="16">
        <v>0</v>
      </c>
      <c r="N1667" s="16">
        <v>0</v>
      </c>
      <c r="O1667" s="16">
        <v>0</v>
      </c>
      <c r="P1667" s="16">
        <v>0</v>
      </c>
      <c r="Q1667" s="16">
        <v>0</v>
      </c>
      <c r="R1667" s="16">
        <v>0</v>
      </c>
      <c r="S1667" s="16">
        <v>0</v>
      </c>
      <c r="T1667" s="16">
        <v>0</v>
      </c>
      <c r="U1667" s="16">
        <v>0</v>
      </c>
      <c r="V1667" s="16">
        <v>0</v>
      </c>
      <c r="W1667" s="16">
        <v>0</v>
      </c>
      <c r="X1667" s="16">
        <v>0</v>
      </c>
      <c r="Y1667" s="16">
        <v>0</v>
      </c>
      <c r="Z1667" s="16">
        <v>0</v>
      </c>
      <c r="AE1667" s="103">
        <f t="shared" si="484"/>
        <v>0</v>
      </c>
      <c r="AF1667" s="103">
        <f t="shared" si="485"/>
        <v>0</v>
      </c>
      <c r="AG1667" s="103">
        <f t="shared" si="486"/>
        <v>0</v>
      </c>
      <c r="AH1667" s="103">
        <f t="shared" si="487"/>
        <v>0</v>
      </c>
      <c r="AI1667" s="103">
        <f t="shared" si="488"/>
        <v>0</v>
      </c>
      <c r="AJ1667" s="103">
        <f t="shared" si="489"/>
        <v>0</v>
      </c>
    </row>
    <row r="1668" spans="4:36">
      <c r="D1668" s="16" t="s">
        <v>861</v>
      </c>
      <c r="E1668" s="16">
        <v>0</v>
      </c>
      <c r="F1668" s="16">
        <v>0</v>
      </c>
      <c r="G1668" s="16">
        <v>0</v>
      </c>
      <c r="H1668" s="16">
        <v>0</v>
      </c>
      <c r="I1668" s="16">
        <v>0</v>
      </c>
      <c r="J1668" s="16">
        <v>0</v>
      </c>
      <c r="K1668" s="16">
        <v>0</v>
      </c>
      <c r="L1668" s="16">
        <v>0</v>
      </c>
      <c r="M1668" s="16">
        <v>0</v>
      </c>
      <c r="N1668" s="16">
        <v>0</v>
      </c>
      <c r="O1668" s="16">
        <v>0</v>
      </c>
      <c r="P1668" s="16">
        <v>0</v>
      </c>
      <c r="Q1668" s="16">
        <v>0</v>
      </c>
      <c r="R1668" s="16">
        <v>0</v>
      </c>
      <c r="S1668" s="16">
        <v>0</v>
      </c>
      <c r="T1668" s="16">
        <v>0</v>
      </c>
      <c r="U1668" s="16">
        <v>0</v>
      </c>
      <c r="V1668" s="16">
        <v>0</v>
      </c>
      <c r="W1668" s="16">
        <v>0</v>
      </c>
      <c r="X1668" s="16">
        <v>0</v>
      </c>
      <c r="Y1668" s="16">
        <v>0</v>
      </c>
      <c r="Z1668" s="16">
        <v>0</v>
      </c>
      <c r="AE1668" s="103">
        <f t="shared" si="484"/>
        <v>0</v>
      </c>
      <c r="AF1668" s="103">
        <f t="shared" si="485"/>
        <v>0</v>
      </c>
      <c r="AG1668" s="103">
        <f t="shared" si="486"/>
        <v>0</v>
      </c>
      <c r="AH1668" s="103">
        <f t="shared" si="487"/>
        <v>0</v>
      </c>
      <c r="AI1668" s="103">
        <f t="shared" si="488"/>
        <v>0</v>
      </c>
      <c r="AJ1668" s="103">
        <f t="shared" si="489"/>
        <v>0</v>
      </c>
    </row>
    <row r="1669" spans="4:36">
      <c r="D1669" s="16" t="s">
        <v>862</v>
      </c>
      <c r="E1669" s="16">
        <v>0</v>
      </c>
      <c r="F1669" s="16">
        <v>0</v>
      </c>
      <c r="G1669" s="16">
        <v>0</v>
      </c>
      <c r="H1669" s="16">
        <v>0</v>
      </c>
      <c r="I1669" s="16">
        <v>0</v>
      </c>
      <c r="J1669" s="16">
        <v>0</v>
      </c>
      <c r="K1669" s="16">
        <v>0</v>
      </c>
      <c r="L1669" s="16">
        <v>0</v>
      </c>
      <c r="M1669" s="16">
        <v>0</v>
      </c>
      <c r="N1669" s="16">
        <v>0</v>
      </c>
      <c r="O1669" s="16">
        <v>0</v>
      </c>
      <c r="P1669" s="16">
        <v>0</v>
      </c>
      <c r="Q1669" s="16">
        <v>0</v>
      </c>
      <c r="R1669" s="16">
        <v>0</v>
      </c>
      <c r="S1669" s="16">
        <v>0</v>
      </c>
      <c r="T1669" s="16">
        <v>0</v>
      </c>
      <c r="U1669" s="16">
        <v>0</v>
      </c>
      <c r="V1669" s="16">
        <v>0</v>
      </c>
      <c r="W1669" s="16">
        <v>0</v>
      </c>
      <c r="X1669" s="16">
        <v>0</v>
      </c>
      <c r="Y1669" s="16">
        <v>0</v>
      </c>
      <c r="Z1669" s="16">
        <v>0</v>
      </c>
      <c r="AE1669" s="103">
        <f t="shared" si="484"/>
        <v>0</v>
      </c>
      <c r="AF1669" s="103">
        <f t="shared" si="485"/>
        <v>0</v>
      </c>
      <c r="AG1669" s="103">
        <f t="shared" si="486"/>
        <v>0</v>
      </c>
      <c r="AH1669" s="103">
        <f t="shared" si="487"/>
        <v>0</v>
      </c>
      <c r="AI1669" s="103">
        <f t="shared" si="488"/>
        <v>0</v>
      </c>
      <c r="AJ1669" s="103">
        <f t="shared" si="489"/>
        <v>0</v>
      </c>
    </row>
    <row r="1670" spans="4:36">
      <c r="D1670" s="16" t="s">
        <v>863</v>
      </c>
      <c r="E1670" s="16">
        <v>0</v>
      </c>
      <c r="F1670" s="16">
        <v>0</v>
      </c>
      <c r="G1670" s="16">
        <v>0</v>
      </c>
      <c r="H1670" s="16">
        <v>0</v>
      </c>
      <c r="I1670" s="16">
        <v>0</v>
      </c>
      <c r="J1670" s="16">
        <v>0</v>
      </c>
      <c r="K1670" s="16">
        <v>0</v>
      </c>
      <c r="L1670" s="16">
        <v>0</v>
      </c>
      <c r="M1670" s="16">
        <v>0</v>
      </c>
      <c r="N1670" s="16">
        <v>0</v>
      </c>
      <c r="O1670" s="16">
        <v>0</v>
      </c>
      <c r="P1670" s="16">
        <v>0</v>
      </c>
      <c r="Q1670" s="16">
        <v>0</v>
      </c>
      <c r="R1670" s="16">
        <v>0</v>
      </c>
      <c r="S1670" s="16">
        <v>0</v>
      </c>
      <c r="T1670" s="16">
        <v>0</v>
      </c>
      <c r="U1670" s="16">
        <v>0</v>
      </c>
      <c r="V1670" s="16">
        <v>0</v>
      </c>
      <c r="W1670" s="16">
        <v>0</v>
      </c>
      <c r="X1670" s="16">
        <v>0</v>
      </c>
      <c r="Y1670" s="16">
        <v>0</v>
      </c>
      <c r="Z1670" s="16">
        <v>0</v>
      </c>
      <c r="AE1670" s="103">
        <f t="shared" si="484"/>
        <v>0</v>
      </c>
      <c r="AF1670" s="103">
        <f t="shared" si="485"/>
        <v>0</v>
      </c>
      <c r="AG1670" s="103">
        <f t="shared" si="486"/>
        <v>0</v>
      </c>
      <c r="AH1670" s="103">
        <f t="shared" si="487"/>
        <v>0</v>
      </c>
      <c r="AI1670" s="103">
        <f t="shared" si="488"/>
        <v>0</v>
      </c>
      <c r="AJ1670" s="103">
        <f t="shared" si="489"/>
        <v>0</v>
      </c>
    </row>
    <row r="1671" spans="4:36">
      <c r="D1671" s="16" t="s">
        <v>864</v>
      </c>
      <c r="E1671" s="16">
        <v>0</v>
      </c>
      <c r="F1671" s="16">
        <v>0</v>
      </c>
      <c r="G1671" s="16">
        <v>0</v>
      </c>
      <c r="H1671" s="16">
        <v>0</v>
      </c>
      <c r="I1671" s="16">
        <v>0</v>
      </c>
      <c r="J1671" s="16">
        <v>0</v>
      </c>
      <c r="K1671" s="16">
        <v>0</v>
      </c>
      <c r="L1671" s="16">
        <v>0</v>
      </c>
      <c r="M1671" s="16">
        <v>0</v>
      </c>
      <c r="N1671" s="16">
        <v>0</v>
      </c>
      <c r="O1671" s="16">
        <v>0</v>
      </c>
      <c r="P1671" s="16">
        <v>0</v>
      </c>
      <c r="Q1671" s="16">
        <v>0</v>
      </c>
      <c r="R1671" s="16">
        <v>0</v>
      </c>
      <c r="S1671" s="16">
        <v>0</v>
      </c>
      <c r="T1671" s="16">
        <v>0</v>
      </c>
      <c r="U1671" s="16">
        <v>0</v>
      </c>
      <c r="V1671" s="16">
        <v>0</v>
      </c>
      <c r="W1671" s="16">
        <v>0</v>
      </c>
      <c r="X1671" s="16">
        <v>0</v>
      </c>
      <c r="Y1671" s="16">
        <v>0</v>
      </c>
      <c r="Z1671" s="16">
        <v>0</v>
      </c>
      <c r="AE1671" s="103">
        <f t="shared" si="484"/>
        <v>0</v>
      </c>
      <c r="AF1671" s="103">
        <f t="shared" si="485"/>
        <v>0</v>
      </c>
      <c r="AG1671" s="103">
        <f t="shared" si="486"/>
        <v>0</v>
      </c>
      <c r="AH1671" s="103">
        <f t="shared" si="487"/>
        <v>0</v>
      </c>
      <c r="AI1671" s="103">
        <f t="shared" si="488"/>
        <v>0</v>
      </c>
      <c r="AJ1671" s="103">
        <f t="shared" si="489"/>
        <v>0</v>
      </c>
    </row>
    <row r="1672" spans="3:58">
      <c r="C1672" s="16" t="s">
        <v>866</v>
      </c>
      <c r="D1672" s="16" t="s">
        <v>88</v>
      </c>
      <c r="E1672" s="16">
        <v>556.0904</v>
      </c>
      <c r="F1672" s="16">
        <v>400.6358</v>
      </c>
      <c r="G1672" s="16">
        <v>400.6358</v>
      </c>
      <c r="H1672" s="16">
        <v>0</v>
      </c>
      <c r="I1672" s="16">
        <v>1.0505</v>
      </c>
      <c r="J1672" s="16">
        <v>35.9403</v>
      </c>
      <c r="K1672" s="16">
        <v>4.0818</v>
      </c>
      <c r="L1672" s="16">
        <v>0</v>
      </c>
      <c r="M1672" s="16">
        <v>31.8585</v>
      </c>
      <c r="N1672" s="16">
        <v>20.8256</v>
      </c>
      <c r="O1672" s="16">
        <v>20.8256</v>
      </c>
      <c r="P1672" s="16">
        <v>0</v>
      </c>
      <c r="Q1672" s="16">
        <v>0</v>
      </c>
      <c r="R1672" s="16">
        <v>86.0528</v>
      </c>
      <c r="S1672" s="16">
        <v>80.7065</v>
      </c>
      <c r="T1672" s="16">
        <v>0</v>
      </c>
      <c r="U1672" s="16">
        <v>5.3463</v>
      </c>
      <c r="V1672" s="16">
        <v>11.5854</v>
      </c>
      <c r="W1672" s="16">
        <v>11.5854</v>
      </c>
      <c r="X1672" s="16">
        <v>0</v>
      </c>
      <c r="Y1672" s="16">
        <v>0</v>
      </c>
      <c r="Z1672" s="16">
        <v>0</v>
      </c>
      <c r="AE1672" s="103">
        <f t="shared" si="484"/>
        <v>0</v>
      </c>
      <c r="AF1672" s="103">
        <f t="shared" si="485"/>
        <v>0</v>
      </c>
      <c r="AG1672" s="103">
        <f t="shared" si="486"/>
        <v>0</v>
      </c>
      <c r="AH1672" s="103">
        <f t="shared" si="487"/>
        <v>0</v>
      </c>
      <c r="AI1672" s="103">
        <f t="shared" si="488"/>
        <v>0</v>
      </c>
      <c r="AJ1672" s="103">
        <f t="shared" si="489"/>
        <v>0</v>
      </c>
      <c r="AK1672" s="16">
        <f t="shared" ref="AK1672:BF1672" si="495">E1672-SUM(E1673:E1677)</f>
        <v>0</v>
      </c>
      <c r="AL1672" s="16">
        <f t="shared" si="495"/>
        <v>0</v>
      </c>
      <c r="AM1672" s="16">
        <f t="shared" si="495"/>
        <v>0</v>
      </c>
      <c r="AN1672" s="16">
        <f t="shared" si="495"/>
        <v>0</v>
      </c>
      <c r="AO1672" s="16">
        <f t="shared" si="495"/>
        <v>0</v>
      </c>
      <c r="AP1672" s="16">
        <f t="shared" si="495"/>
        <v>0</v>
      </c>
      <c r="AQ1672" s="16">
        <f t="shared" si="495"/>
        <v>0</v>
      </c>
      <c r="AR1672" s="16">
        <f t="shared" si="495"/>
        <v>0</v>
      </c>
      <c r="AS1672" s="16">
        <f t="shared" si="495"/>
        <v>0</v>
      </c>
      <c r="AT1672" s="16">
        <f t="shared" si="495"/>
        <v>0</v>
      </c>
      <c r="AU1672" s="16">
        <f t="shared" si="495"/>
        <v>0</v>
      </c>
      <c r="AV1672" s="16">
        <f t="shared" si="495"/>
        <v>0</v>
      </c>
      <c r="AW1672" s="16">
        <f t="shared" si="495"/>
        <v>0</v>
      </c>
      <c r="AX1672" s="16">
        <f t="shared" si="495"/>
        <v>0</v>
      </c>
      <c r="AY1672" s="16">
        <f t="shared" si="495"/>
        <v>0</v>
      </c>
      <c r="AZ1672" s="16">
        <f t="shared" si="495"/>
        <v>0</v>
      </c>
      <c r="BA1672" s="16">
        <f t="shared" si="495"/>
        <v>0</v>
      </c>
      <c r="BB1672" s="16">
        <f t="shared" si="495"/>
        <v>0</v>
      </c>
      <c r="BC1672" s="16">
        <f t="shared" si="495"/>
        <v>0</v>
      </c>
      <c r="BD1672" s="16">
        <f t="shared" si="495"/>
        <v>0</v>
      </c>
      <c r="BE1672" s="16">
        <f t="shared" si="495"/>
        <v>0</v>
      </c>
      <c r="BF1672" s="16">
        <f t="shared" si="495"/>
        <v>0</v>
      </c>
    </row>
    <row r="1673" spans="4:36">
      <c r="D1673" s="16" t="s">
        <v>860</v>
      </c>
      <c r="E1673" s="16">
        <v>0</v>
      </c>
      <c r="F1673" s="16">
        <v>0</v>
      </c>
      <c r="G1673" s="16">
        <v>0</v>
      </c>
      <c r="H1673" s="16">
        <v>0</v>
      </c>
      <c r="I1673" s="16">
        <v>0</v>
      </c>
      <c r="J1673" s="16">
        <v>0</v>
      </c>
      <c r="K1673" s="16">
        <v>0</v>
      </c>
      <c r="L1673" s="16">
        <v>0</v>
      </c>
      <c r="M1673" s="16">
        <v>0</v>
      </c>
      <c r="N1673" s="16">
        <v>0</v>
      </c>
      <c r="O1673" s="16">
        <v>0</v>
      </c>
      <c r="P1673" s="16">
        <v>0</v>
      </c>
      <c r="Q1673" s="16">
        <v>0</v>
      </c>
      <c r="R1673" s="16">
        <v>0</v>
      </c>
      <c r="S1673" s="16">
        <v>0</v>
      </c>
      <c r="T1673" s="16">
        <v>0</v>
      </c>
      <c r="U1673" s="16">
        <v>0</v>
      </c>
      <c r="V1673" s="16">
        <v>0</v>
      </c>
      <c r="W1673" s="16">
        <v>0</v>
      </c>
      <c r="X1673" s="16">
        <v>0</v>
      </c>
      <c r="Y1673" s="16">
        <v>0</v>
      </c>
      <c r="Z1673" s="16">
        <v>0</v>
      </c>
      <c r="AE1673" s="103">
        <f t="shared" si="484"/>
        <v>0</v>
      </c>
      <c r="AF1673" s="103">
        <f t="shared" si="485"/>
        <v>0</v>
      </c>
      <c r="AG1673" s="103">
        <f t="shared" si="486"/>
        <v>0</v>
      </c>
      <c r="AH1673" s="103">
        <f t="shared" si="487"/>
        <v>0</v>
      </c>
      <c r="AI1673" s="103">
        <f t="shared" si="488"/>
        <v>0</v>
      </c>
      <c r="AJ1673" s="103">
        <f t="shared" si="489"/>
        <v>0</v>
      </c>
    </row>
    <row r="1674" spans="4:36">
      <c r="D1674" s="16" t="s">
        <v>861</v>
      </c>
      <c r="E1674" s="16">
        <v>0</v>
      </c>
      <c r="F1674" s="16">
        <v>0</v>
      </c>
      <c r="G1674" s="16">
        <v>0</v>
      </c>
      <c r="H1674" s="16">
        <v>0</v>
      </c>
      <c r="I1674" s="16">
        <v>0</v>
      </c>
      <c r="J1674" s="16">
        <v>0</v>
      </c>
      <c r="K1674" s="16">
        <v>0</v>
      </c>
      <c r="L1674" s="16">
        <v>0</v>
      </c>
      <c r="M1674" s="16">
        <v>0</v>
      </c>
      <c r="N1674" s="16">
        <v>0</v>
      </c>
      <c r="O1674" s="16">
        <v>0</v>
      </c>
      <c r="P1674" s="16">
        <v>0</v>
      </c>
      <c r="Q1674" s="16">
        <v>0</v>
      </c>
      <c r="R1674" s="16">
        <v>0</v>
      </c>
      <c r="S1674" s="16">
        <v>0</v>
      </c>
      <c r="T1674" s="16">
        <v>0</v>
      </c>
      <c r="U1674" s="16">
        <v>0</v>
      </c>
      <c r="V1674" s="16">
        <v>0</v>
      </c>
      <c r="W1674" s="16">
        <v>0</v>
      </c>
      <c r="X1674" s="16">
        <v>0</v>
      </c>
      <c r="Y1674" s="16">
        <v>0</v>
      </c>
      <c r="Z1674" s="16">
        <v>0</v>
      </c>
      <c r="AE1674" s="103">
        <f t="shared" si="484"/>
        <v>0</v>
      </c>
      <c r="AF1674" s="103">
        <f t="shared" si="485"/>
        <v>0</v>
      </c>
      <c r="AG1674" s="103">
        <f t="shared" si="486"/>
        <v>0</v>
      </c>
      <c r="AH1674" s="103">
        <f t="shared" si="487"/>
        <v>0</v>
      </c>
      <c r="AI1674" s="103">
        <f t="shared" si="488"/>
        <v>0</v>
      </c>
      <c r="AJ1674" s="103">
        <f t="shared" si="489"/>
        <v>0</v>
      </c>
    </row>
    <row r="1675" spans="4:36">
      <c r="D1675" s="16" t="s">
        <v>862</v>
      </c>
      <c r="E1675" s="16">
        <v>0</v>
      </c>
      <c r="F1675" s="16">
        <v>0</v>
      </c>
      <c r="G1675" s="16">
        <v>0</v>
      </c>
      <c r="H1675" s="16">
        <v>0</v>
      </c>
      <c r="I1675" s="16">
        <v>0</v>
      </c>
      <c r="J1675" s="16">
        <v>0</v>
      </c>
      <c r="K1675" s="16">
        <v>0</v>
      </c>
      <c r="L1675" s="16">
        <v>0</v>
      </c>
      <c r="M1675" s="16">
        <v>0</v>
      </c>
      <c r="N1675" s="16">
        <v>0</v>
      </c>
      <c r="O1675" s="16">
        <v>0</v>
      </c>
      <c r="P1675" s="16">
        <v>0</v>
      </c>
      <c r="Q1675" s="16">
        <v>0</v>
      </c>
      <c r="R1675" s="16">
        <v>0</v>
      </c>
      <c r="S1675" s="16">
        <v>0</v>
      </c>
      <c r="T1675" s="16">
        <v>0</v>
      </c>
      <c r="U1675" s="16">
        <v>0</v>
      </c>
      <c r="V1675" s="16">
        <v>0</v>
      </c>
      <c r="W1675" s="16">
        <v>0</v>
      </c>
      <c r="X1675" s="16">
        <v>0</v>
      </c>
      <c r="Y1675" s="16">
        <v>0</v>
      </c>
      <c r="Z1675" s="16">
        <v>0</v>
      </c>
      <c r="AE1675" s="103">
        <f t="shared" si="484"/>
        <v>0</v>
      </c>
      <c r="AF1675" s="103">
        <f t="shared" si="485"/>
        <v>0</v>
      </c>
      <c r="AG1675" s="103">
        <f t="shared" si="486"/>
        <v>0</v>
      </c>
      <c r="AH1675" s="103">
        <f t="shared" si="487"/>
        <v>0</v>
      </c>
      <c r="AI1675" s="103">
        <f t="shared" si="488"/>
        <v>0</v>
      </c>
      <c r="AJ1675" s="103">
        <f t="shared" si="489"/>
        <v>0</v>
      </c>
    </row>
    <row r="1676" spans="4:36">
      <c r="D1676" s="16" t="s">
        <v>863</v>
      </c>
      <c r="E1676" s="16">
        <v>0</v>
      </c>
      <c r="F1676" s="16">
        <v>0</v>
      </c>
      <c r="G1676" s="16">
        <v>0</v>
      </c>
      <c r="H1676" s="16">
        <v>0</v>
      </c>
      <c r="I1676" s="16">
        <v>0</v>
      </c>
      <c r="J1676" s="16">
        <v>0</v>
      </c>
      <c r="K1676" s="16">
        <v>0</v>
      </c>
      <c r="L1676" s="16">
        <v>0</v>
      </c>
      <c r="M1676" s="16">
        <v>0</v>
      </c>
      <c r="N1676" s="16">
        <v>0</v>
      </c>
      <c r="O1676" s="16">
        <v>0</v>
      </c>
      <c r="P1676" s="16">
        <v>0</v>
      </c>
      <c r="Q1676" s="16">
        <v>0</v>
      </c>
      <c r="R1676" s="16">
        <v>0</v>
      </c>
      <c r="S1676" s="16">
        <v>0</v>
      </c>
      <c r="T1676" s="16">
        <v>0</v>
      </c>
      <c r="U1676" s="16">
        <v>0</v>
      </c>
      <c r="V1676" s="16">
        <v>0</v>
      </c>
      <c r="W1676" s="16">
        <v>0</v>
      </c>
      <c r="X1676" s="16">
        <v>0</v>
      </c>
      <c r="Y1676" s="16">
        <v>0</v>
      </c>
      <c r="Z1676" s="16">
        <v>0</v>
      </c>
      <c r="AE1676" s="103">
        <f t="shared" si="484"/>
        <v>0</v>
      </c>
      <c r="AF1676" s="103">
        <f t="shared" si="485"/>
        <v>0</v>
      </c>
      <c r="AG1676" s="103">
        <f t="shared" si="486"/>
        <v>0</v>
      </c>
      <c r="AH1676" s="103">
        <f t="shared" si="487"/>
        <v>0</v>
      </c>
      <c r="AI1676" s="103">
        <f t="shared" si="488"/>
        <v>0</v>
      </c>
      <c r="AJ1676" s="103">
        <f t="shared" si="489"/>
        <v>0</v>
      </c>
    </row>
    <row r="1677" spans="4:36">
      <c r="D1677" s="16" t="s">
        <v>864</v>
      </c>
      <c r="E1677" s="16">
        <v>556.0904</v>
      </c>
      <c r="F1677" s="16">
        <v>400.6358</v>
      </c>
      <c r="G1677" s="16">
        <v>400.6358</v>
      </c>
      <c r="H1677" s="16">
        <v>0</v>
      </c>
      <c r="I1677" s="16">
        <v>1.0505</v>
      </c>
      <c r="J1677" s="16">
        <v>35.9403</v>
      </c>
      <c r="K1677" s="16">
        <v>4.0818</v>
      </c>
      <c r="L1677" s="16">
        <v>0</v>
      </c>
      <c r="M1677" s="16">
        <v>31.8585</v>
      </c>
      <c r="N1677" s="16">
        <v>20.8256</v>
      </c>
      <c r="O1677" s="16">
        <v>20.8256</v>
      </c>
      <c r="P1677" s="16">
        <v>0</v>
      </c>
      <c r="Q1677" s="16">
        <v>0</v>
      </c>
      <c r="R1677" s="16">
        <v>86.0528</v>
      </c>
      <c r="S1677" s="16">
        <v>80.7065</v>
      </c>
      <c r="T1677" s="16">
        <v>0</v>
      </c>
      <c r="U1677" s="16">
        <v>5.3463</v>
      </c>
      <c r="V1677" s="16">
        <v>11.5854</v>
      </c>
      <c r="W1677" s="16">
        <v>11.5854</v>
      </c>
      <c r="X1677" s="16">
        <v>0</v>
      </c>
      <c r="Y1677" s="16">
        <v>0</v>
      </c>
      <c r="Z1677" s="16">
        <v>0</v>
      </c>
      <c r="AE1677" s="103">
        <f t="shared" si="484"/>
        <v>0</v>
      </c>
      <c r="AF1677" s="103">
        <f t="shared" si="485"/>
        <v>0</v>
      </c>
      <c r="AG1677" s="103">
        <f t="shared" si="486"/>
        <v>0</v>
      </c>
      <c r="AH1677" s="103">
        <f t="shared" si="487"/>
        <v>0</v>
      </c>
      <c r="AI1677" s="103">
        <f t="shared" si="488"/>
        <v>0</v>
      </c>
      <c r="AJ1677" s="103">
        <f t="shared" si="489"/>
        <v>0</v>
      </c>
    </row>
    <row r="1678" spans="3:58">
      <c r="C1678" s="16" t="s">
        <v>867</v>
      </c>
      <c r="D1678" s="16" t="s">
        <v>88</v>
      </c>
      <c r="E1678" s="16">
        <v>4157.0598</v>
      </c>
      <c r="F1678" s="16">
        <v>3690.2272</v>
      </c>
      <c r="G1678" s="16">
        <v>3688.0522</v>
      </c>
      <c r="H1678" s="16">
        <v>2.175</v>
      </c>
      <c r="I1678" s="16">
        <v>22.3737</v>
      </c>
      <c r="J1678" s="16">
        <v>253.1356</v>
      </c>
      <c r="K1678" s="16">
        <v>36.1162</v>
      </c>
      <c r="L1678" s="16">
        <v>5.467</v>
      </c>
      <c r="M1678" s="16">
        <v>211.5524</v>
      </c>
      <c r="N1678" s="16">
        <v>30.4391</v>
      </c>
      <c r="O1678" s="16">
        <v>30.4391</v>
      </c>
      <c r="P1678" s="16">
        <v>0</v>
      </c>
      <c r="Q1678" s="16">
        <v>0</v>
      </c>
      <c r="R1678" s="16">
        <v>132.6681</v>
      </c>
      <c r="S1678" s="16">
        <v>95.0298</v>
      </c>
      <c r="T1678" s="16">
        <v>8.2493</v>
      </c>
      <c r="U1678" s="16">
        <v>29.389</v>
      </c>
      <c r="V1678" s="16">
        <v>27.957</v>
      </c>
      <c r="W1678" s="16">
        <v>4.49</v>
      </c>
      <c r="X1678" s="16">
        <v>1.8914</v>
      </c>
      <c r="Y1678" s="16">
        <v>21.5756</v>
      </c>
      <c r="Z1678" s="16">
        <v>0.2591</v>
      </c>
      <c r="AE1678" s="103">
        <f t="shared" si="484"/>
        <v>1.81299419921288e-13</v>
      </c>
      <c r="AF1678" s="103">
        <f t="shared" si="485"/>
        <v>-2.72670774847938e-13</v>
      </c>
      <c r="AG1678" s="103">
        <f t="shared" si="486"/>
        <v>0</v>
      </c>
      <c r="AH1678" s="103">
        <f t="shared" si="487"/>
        <v>0</v>
      </c>
      <c r="AI1678" s="103">
        <f t="shared" si="488"/>
        <v>0</v>
      </c>
      <c r="AJ1678" s="103">
        <f t="shared" si="489"/>
        <v>0</v>
      </c>
      <c r="AK1678" s="16">
        <f t="shared" ref="AK1678:BF1678" si="496">E1678-SUM(E1679:E1683)</f>
        <v>0</v>
      </c>
      <c r="AL1678" s="16">
        <f t="shared" si="496"/>
        <v>0</v>
      </c>
      <c r="AM1678" s="16">
        <f t="shared" si="496"/>
        <v>0</v>
      </c>
      <c r="AN1678" s="16">
        <f t="shared" si="496"/>
        <v>0</v>
      </c>
      <c r="AO1678" s="16">
        <f t="shared" si="496"/>
        <v>0</v>
      </c>
      <c r="AP1678" s="16">
        <f t="shared" si="496"/>
        <v>0</v>
      </c>
      <c r="AQ1678" s="16">
        <f t="shared" si="496"/>
        <v>0</v>
      </c>
      <c r="AR1678" s="16">
        <f t="shared" si="496"/>
        <v>0</v>
      </c>
      <c r="AS1678" s="16">
        <f t="shared" si="496"/>
        <v>0</v>
      </c>
      <c r="AT1678" s="16">
        <f t="shared" si="496"/>
        <v>0</v>
      </c>
      <c r="AU1678" s="16">
        <f t="shared" si="496"/>
        <v>0</v>
      </c>
      <c r="AV1678" s="16">
        <f t="shared" si="496"/>
        <v>0</v>
      </c>
      <c r="AW1678" s="16">
        <f t="shared" si="496"/>
        <v>0</v>
      </c>
      <c r="AX1678" s="16">
        <f t="shared" si="496"/>
        <v>0</v>
      </c>
      <c r="AY1678" s="16">
        <f t="shared" si="496"/>
        <v>0</v>
      </c>
      <c r="AZ1678" s="16">
        <f t="shared" si="496"/>
        <v>0</v>
      </c>
      <c r="BA1678" s="16">
        <f t="shared" si="496"/>
        <v>0</v>
      </c>
      <c r="BB1678" s="16">
        <f t="shared" si="496"/>
        <v>0</v>
      </c>
      <c r="BC1678" s="16">
        <f t="shared" si="496"/>
        <v>0</v>
      </c>
      <c r="BD1678" s="16">
        <f t="shared" si="496"/>
        <v>0</v>
      </c>
      <c r="BE1678" s="16">
        <f t="shared" si="496"/>
        <v>0</v>
      </c>
      <c r="BF1678" s="16">
        <f t="shared" si="496"/>
        <v>0</v>
      </c>
    </row>
    <row r="1679" spans="4:36">
      <c r="D1679" s="16" t="s">
        <v>860</v>
      </c>
      <c r="E1679" s="16">
        <v>532.0116</v>
      </c>
      <c r="F1679" s="16">
        <v>473.7546</v>
      </c>
      <c r="G1679" s="16">
        <v>473.7546</v>
      </c>
      <c r="H1679" s="16">
        <v>0</v>
      </c>
      <c r="I1679" s="16">
        <v>0</v>
      </c>
      <c r="J1679" s="16">
        <v>54.2045</v>
      </c>
      <c r="K1679" s="16">
        <v>0</v>
      </c>
      <c r="L1679" s="16">
        <v>5.1618</v>
      </c>
      <c r="M1679" s="16">
        <v>49.0427</v>
      </c>
      <c r="N1679" s="16">
        <v>4.0525</v>
      </c>
      <c r="O1679" s="16">
        <v>4.0525</v>
      </c>
      <c r="P1679" s="16">
        <v>0</v>
      </c>
      <c r="Q1679" s="16">
        <v>0</v>
      </c>
      <c r="R1679" s="16">
        <v>0</v>
      </c>
      <c r="S1679" s="16">
        <v>0</v>
      </c>
      <c r="T1679" s="16">
        <v>0</v>
      </c>
      <c r="U1679" s="16">
        <v>0</v>
      </c>
      <c r="V1679" s="16">
        <v>0</v>
      </c>
      <c r="W1679" s="16">
        <v>0</v>
      </c>
      <c r="X1679" s="16">
        <v>0</v>
      </c>
      <c r="Y1679" s="16">
        <v>0</v>
      </c>
      <c r="Z1679" s="16">
        <v>0</v>
      </c>
      <c r="AE1679" s="103">
        <f t="shared" si="484"/>
        <v>5.86197757002083e-14</v>
      </c>
      <c r="AF1679" s="103">
        <f t="shared" si="485"/>
        <v>0</v>
      </c>
      <c r="AG1679" s="103">
        <f t="shared" si="486"/>
        <v>0</v>
      </c>
      <c r="AH1679" s="103">
        <f t="shared" si="487"/>
        <v>0</v>
      </c>
      <c r="AI1679" s="103">
        <f t="shared" si="488"/>
        <v>0</v>
      </c>
      <c r="AJ1679" s="103">
        <f t="shared" si="489"/>
        <v>0</v>
      </c>
    </row>
    <row r="1680" spans="4:36">
      <c r="D1680" s="16" t="s">
        <v>861</v>
      </c>
      <c r="E1680" s="16">
        <v>0</v>
      </c>
      <c r="F1680" s="16">
        <v>0</v>
      </c>
      <c r="G1680" s="16">
        <v>0</v>
      </c>
      <c r="H1680" s="16">
        <v>0</v>
      </c>
      <c r="I1680" s="16">
        <v>0</v>
      </c>
      <c r="J1680" s="16">
        <v>0</v>
      </c>
      <c r="K1680" s="16">
        <v>0</v>
      </c>
      <c r="L1680" s="16">
        <v>0</v>
      </c>
      <c r="M1680" s="16">
        <v>0</v>
      </c>
      <c r="N1680" s="16">
        <v>0</v>
      </c>
      <c r="O1680" s="16">
        <v>0</v>
      </c>
      <c r="P1680" s="16">
        <v>0</v>
      </c>
      <c r="Q1680" s="16">
        <v>0</v>
      </c>
      <c r="R1680" s="16">
        <v>0</v>
      </c>
      <c r="S1680" s="16">
        <v>0</v>
      </c>
      <c r="T1680" s="16">
        <v>0</v>
      </c>
      <c r="U1680" s="16">
        <v>0</v>
      </c>
      <c r="V1680" s="16">
        <v>0</v>
      </c>
      <c r="W1680" s="16">
        <v>0</v>
      </c>
      <c r="X1680" s="16">
        <v>0</v>
      </c>
      <c r="Y1680" s="16">
        <v>0</v>
      </c>
      <c r="Z1680" s="16">
        <v>0</v>
      </c>
      <c r="AE1680" s="103">
        <f t="shared" si="484"/>
        <v>0</v>
      </c>
      <c r="AF1680" s="103">
        <f t="shared" si="485"/>
        <v>0</v>
      </c>
      <c r="AG1680" s="103">
        <f t="shared" si="486"/>
        <v>0</v>
      </c>
      <c r="AH1680" s="103">
        <f t="shared" si="487"/>
        <v>0</v>
      </c>
      <c r="AI1680" s="103">
        <f t="shared" si="488"/>
        <v>0</v>
      </c>
      <c r="AJ1680" s="103">
        <f t="shared" si="489"/>
        <v>0</v>
      </c>
    </row>
    <row r="1681" spans="4:36">
      <c r="D1681" s="16" t="s">
        <v>862</v>
      </c>
      <c r="E1681" s="16">
        <v>0</v>
      </c>
      <c r="F1681" s="16">
        <v>0</v>
      </c>
      <c r="G1681" s="16">
        <v>0</v>
      </c>
      <c r="H1681" s="16">
        <v>0</v>
      </c>
      <c r="I1681" s="16">
        <v>0</v>
      </c>
      <c r="J1681" s="16">
        <v>0</v>
      </c>
      <c r="K1681" s="16">
        <v>0</v>
      </c>
      <c r="L1681" s="16">
        <v>0</v>
      </c>
      <c r="M1681" s="16">
        <v>0</v>
      </c>
      <c r="N1681" s="16">
        <v>0</v>
      </c>
      <c r="O1681" s="16">
        <v>0</v>
      </c>
      <c r="P1681" s="16">
        <v>0</v>
      </c>
      <c r="Q1681" s="16">
        <v>0</v>
      </c>
      <c r="R1681" s="16">
        <v>0</v>
      </c>
      <c r="S1681" s="16">
        <v>0</v>
      </c>
      <c r="T1681" s="16">
        <v>0</v>
      </c>
      <c r="U1681" s="16">
        <v>0</v>
      </c>
      <c r="V1681" s="16">
        <v>0</v>
      </c>
      <c r="W1681" s="16">
        <v>0</v>
      </c>
      <c r="X1681" s="16">
        <v>0</v>
      </c>
      <c r="Y1681" s="16">
        <v>0</v>
      </c>
      <c r="Z1681" s="16">
        <v>0</v>
      </c>
      <c r="AE1681" s="103">
        <f t="shared" si="484"/>
        <v>0</v>
      </c>
      <c r="AF1681" s="103">
        <f t="shared" si="485"/>
        <v>0</v>
      </c>
      <c r="AG1681" s="103">
        <f t="shared" si="486"/>
        <v>0</v>
      </c>
      <c r="AH1681" s="103">
        <f t="shared" si="487"/>
        <v>0</v>
      </c>
      <c r="AI1681" s="103">
        <f t="shared" si="488"/>
        <v>0</v>
      </c>
      <c r="AJ1681" s="103">
        <f t="shared" si="489"/>
        <v>0</v>
      </c>
    </row>
    <row r="1682" spans="4:36">
      <c r="D1682" s="16" t="s">
        <v>863</v>
      </c>
      <c r="E1682" s="16">
        <v>0</v>
      </c>
      <c r="F1682" s="16">
        <v>0</v>
      </c>
      <c r="G1682" s="16">
        <v>0</v>
      </c>
      <c r="H1682" s="16">
        <v>0</v>
      </c>
      <c r="I1682" s="16">
        <v>0</v>
      </c>
      <c r="J1682" s="16">
        <v>0</v>
      </c>
      <c r="K1682" s="16">
        <v>0</v>
      </c>
      <c r="L1682" s="16">
        <v>0</v>
      </c>
      <c r="M1682" s="16">
        <v>0</v>
      </c>
      <c r="N1682" s="16">
        <v>0</v>
      </c>
      <c r="O1682" s="16">
        <v>0</v>
      </c>
      <c r="P1682" s="16">
        <v>0</v>
      </c>
      <c r="Q1682" s="16">
        <v>0</v>
      </c>
      <c r="R1682" s="16">
        <v>0</v>
      </c>
      <c r="S1682" s="16">
        <v>0</v>
      </c>
      <c r="T1682" s="16">
        <v>0</v>
      </c>
      <c r="U1682" s="16">
        <v>0</v>
      </c>
      <c r="V1682" s="16">
        <v>0</v>
      </c>
      <c r="W1682" s="16">
        <v>0</v>
      </c>
      <c r="X1682" s="16">
        <v>0</v>
      </c>
      <c r="Y1682" s="16">
        <v>0</v>
      </c>
      <c r="Z1682" s="16">
        <v>0</v>
      </c>
      <c r="AE1682" s="103">
        <f t="shared" si="484"/>
        <v>0</v>
      </c>
      <c r="AF1682" s="103">
        <f t="shared" si="485"/>
        <v>0</v>
      </c>
      <c r="AG1682" s="103">
        <f t="shared" si="486"/>
        <v>0</v>
      </c>
      <c r="AH1682" s="103">
        <f t="shared" si="487"/>
        <v>0</v>
      </c>
      <c r="AI1682" s="103">
        <f t="shared" si="488"/>
        <v>0</v>
      </c>
      <c r="AJ1682" s="103">
        <f t="shared" si="489"/>
        <v>0</v>
      </c>
    </row>
    <row r="1683" spans="4:36">
      <c r="D1683" s="16" t="s">
        <v>864</v>
      </c>
      <c r="E1683" s="16">
        <v>3625.0482</v>
      </c>
      <c r="F1683" s="16">
        <v>3216.4726</v>
      </c>
      <c r="G1683" s="16">
        <v>3214.2976</v>
      </c>
      <c r="H1683" s="16">
        <v>2.175</v>
      </c>
      <c r="I1683" s="16">
        <v>22.3737</v>
      </c>
      <c r="J1683" s="16">
        <v>198.9311</v>
      </c>
      <c r="K1683" s="16">
        <v>36.1162</v>
      </c>
      <c r="L1683" s="16">
        <v>0.305199999999999</v>
      </c>
      <c r="M1683" s="16">
        <v>162.5097</v>
      </c>
      <c r="N1683" s="16">
        <v>26.3866</v>
      </c>
      <c r="O1683" s="16">
        <v>26.3866</v>
      </c>
      <c r="P1683" s="16">
        <v>0</v>
      </c>
      <c r="Q1683" s="16">
        <v>0</v>
      </c>
      <c r="R1683" s="16">
        <v>132.6681</v>
      </c>
      <c r="S1683" s="16">
        <v>95.0298</v>
      </c>
      <c r="T1683" s="16">
        <v>8.2493</v>
      </c>
      <c r="U1683" s="16">
        <v>29.389</v>
      </c>
      <c r="V1683" s="16">
        <v>27.957</v>
      </c>
      <c r="W1683" s="16">
        <v>4.49</v>
      </c>
      <c r="X1683" s="16">
        <v>1.8914</v>
      </c>
      <c r="Y1683" s="16">
        <v>21.5756</v>
      </c>
      <c r="Z1683" s="16">
        <v>0.2591</v>
      </c>
      <c r="AE1683" s="103">
        <f t="shared" si="484"/>
        <v>1.2445600106048e-13</v>
      </c>
      <c r="AF1683" s="103">
        <f t="shared" si="485"/>
        <v>1.82076576038526e-13</v>
      </c>
      <c r="AG1683" s="103">
        <f t="shared" si="486"/>
        <v>0</v>
      </c>
      <c r="AH1683" s="103">
        <f t="shared" si="487"/>
        <v>0</v>
      </c>
      <c r="AI1683" s="103">
        <f t="shared" si="488"/>
        <v>0</v>
      </c>
      <c r="AJ1683" s="103">
        <f t="shared" si="489"/>
        <v>0</v>
      </c>
    </row>
    <row r="1684" spans="3:58">
      <c r="C1684" s="16" t="s">
        <v>368</v>
      </c>
      <c r="D1684" s="16" t="s">
        <v>88</v>
      </c>
      <c r="E1684" s="16">
        <v>0</v>
      </c>
      <c r="F1684" s="16">
        <v>0</v>
      </c>
      <c r="G1684" s="16">
        <v>0</v>
      </c>
      <c r="H1684" s="16">
        <v>0</v>
      </c>
      <c r="I1684" s="16">
        <v>0</v>
      </c>
      <c r="J1684" s="16">
        <v>0</v>
      </c>
      <c r="K1684" s="16">
        <v>0</v>
      </c>
      <c r="L1684" s="16">
        <v>0</v>
      </c>
      <c r="M1684" s="16">
        <v>0</v>
      </c>
      <c r="N1684" s="16">
        <v>0</v>
      </c>
      <c r="O1684" s="16">
        <v>0</v>
      </c>
      <c r="P1684" s="16">
        <v>0</v>
      </c>
      <c r="Q1684" s="16">
        <v>0</v>
      </c>
      <c r="R1684" s="16">
        <v>0</v>
      </c>
      <c r="S1684" s="16">
        <v>0</v>
      </c>
      <c r="T1684" s="16">
        <v>0</v>
      </c>
      <c r="U1684" s="16">
        <v>0</v>
      </c>
      <c r="V1684" s="16">
        <v>0</v>
      </c>
      <c r="W1684" s="16">
        <v>0</v>
      </c>
      <c r="X1684" s="16">
        <v>0</v>
      </c>
      <c r="Y1684" s="16">
        <v>0</v>
      </c>
      <c r="Z1684" s="16">
        <v>0</v>
      </c>
      <c r="AE1684" s="103">
        <f t="shared" si="484"/>
        <v>0</v>
      </c>
      <c r="AF1684" s="103">
        <f t="shared" si="485"/>
        <v>0</v>
      </c>
      <c r="AG1684" s="103">
        <f t="shared" si="486"/>
        <v>0</v>
      </c>
      <c r="AH1684" s="103">
        <f t="shared" si="487"/>
        <v>0</v>
      </c>
      <c r="AI1684" s="103">
        <f t="shared" si="488"/>
        <v>0</v>
      </c>
      <c r="AJ1684" s="103">
        <f t="shared" si="489"/>
        <v>0</v>
      </c>
      <c r="AK1684" s="16">
        <f t="shared" ref="AK1684:BF1684" si="497">E1684-SUM(E1685:E1689)</f>
        <v>0</v>
      </c>
      <c r="AL1684" s="16">
        <f t="shared" si="497"/>
        <v>0</v>
      </c>
      <c r="AM1684" s="16">
        <f t="shared" si="497"/>
        <v>0</v>
      </c>
      <c r="AN1684" s="16">
        <f t="shared" si="497"/>
        <v>0</v>
      </c>
      <c r="AO1684" s="16">
        <f t="shared" si="497"/>
        <v>0</v>
      </c>
      <c r="AP1684" s="16">
        <f t="shared" si="497"/>
        <v>0</v>
      </c>
      <c r="AQ1684" s="16">
        <f t="shared" si="497"/>
        <v>0</v>
      </c>
      <c r="AR1684" s="16">
        <f t="shared" si="497"/>
        <v>0</v>
      </c>
      <c r="AS1684" s="16">
        <f t="shared" si="497"/>
        <v>0</v>
      </c>
      <c r="AT1684" s="16">
        <f t="shared" si="497"/>
        <v>0</v>
      </c>
      <c r="AU1684" s="16">
        <f t="shared" si="497"/>
        <v>0</v>
      </c>
      <c r="AV1684" s="16">
        <f t="shared" si="497"/>
        <v>0</v>
      </c>
      <c r="AW1684" s="16">
        <f t="shared" si="497"/>
        <v>0</v>
      </c>
      <c r="AX1684" s="16">
        <f t="shared" si="497"/>
        <v>0</v>
      </c>
      <c r="AY1684" s="16">
        <f t="shared" si="497"/>
        <v>0</v>
      </c>
      <c r="AZ1684" s="16">
        <f t="shared" si="497"/>
        <v>0</v>
      </c>
      <c r="BA1684" s="16">
        <f t="shared" si="497"/>
        <v>0</v>
      </c>
      <c r="BB1684" s="16">
        <f t="shared" si="497"/>
        <v>0</v>
      </c>
      <c r="BC1684" s="16">
        <f t="shared" si="497"/>
        <v>0</v>
      </c>
      <c r="BD1684" s="16">
        <f t="shared" si="497"/>
        <v>0</v>
      </c>
      <c r="BE1684" s="16">
        <f t="shared" si="497"/>
        <v>0</v>
      </c>
      <c r="BF1684" s="16">
        <f t="shared" si="497"/>
        <v>0</v>
      </c>
    </row>
    <row r="1685" spans="4:36">
      <c r="D1685" s="16" t="s">
        <v>860</v>
      </c>
      <c r="E1685" s="16">
        <v>0</v>
      </c>
      <c r="F1685" s="16">
        <v>0</v>
      </c>
      <c r="G1685" s="16">
        <v>0</v>
      </c>
      <c r="H1685" s="16">
        <v>0</v>
      </c>
      <c r="I1685" s="16">
        <v>0</v>
      </c>
      <c r="J1685" s="16">
        <v>0</v>
      </c>
      <c r="K1685" s="16">
        <v>0</v>
      </c>
      <c r="L1685" s="16">
        <v>0</v>
      </c>
      <c r="M1685" s="16">
        <v>0</v>
      </c>
      <c r="N1685" s="16">
        <v>0</v>
      </c>
      <c r="O1685" s="16">
        <v>0</v>
      </c>
      <c r="P1685" s="16">
        <v>0</v>
      </c>
      <c r="Q1685" s="16">
        <v>0</v>
      </c>
      <c r="R1685" s="16">
        <v>0</v>
      </c>
      <c r="S1685" s="16">
        <v>0</v>
      </c>
      <c r="T1685" s="16">
        <v>0</v>
      </c>
      <c r="U1685" s="16">
        <v>0</v>
      </c>
      <c r="V1685" s="16">
        <v>0</v>
      </c>
      <c r="W1685" s="16">
        <v>0</v>
      </c>
      <c r="X1685" s="16">
        <v>0</v>
      </c>
      <c r="Y1685" s="16">
        <v>0</v>
      </c>
      <c r="Z1685" s="16">
        <v>0</v>
      </c>
      <c r="AE1685" s="103">
        <f t="shared" si="484"/>
        <v>0</v>
      </c>
      <c r="AF1685" s="103">
        <f t="shared" si="485"/>
        <v>0</v>
      </c>
      <c r="AG1685" s="103">
        <f t="shared" si="486"/>
        <v>0</v>
      </c>
      <c r="AH1685" s="103">
        <f t="shared" si="487"/>
        <v>0</v>
      </c>
      <c r="AI1685" s="103">
        <f t="shared" si="488"/>
        <v>0</v>
      </c>
      <c r="AJ1685" s="103">
        <f t="shared" si="489"/>
        <v>0</v>
      </c>
    </row>
    <row r="1686" spans="4:36">
      <c r="D1686" s="16" t="s">
        <v>861</v>
      </c>
      <c r="E1686" s="16">
        <v>0</v>
      </c>
      <c r="F1686" s="16">
        <v>0</v>
      </c>
      <c r="G1686" s="16">
        <v>0</v>
      </c>
      <c r="H1686" s="16">
        <v>0</v>
      </c>
      <c r="I1686" s="16">
        <v>0</v>
      </c>
      <c r="J1686" s="16">
        <v>0</v>
      </c>
      <c r="K1686" s="16">
        <v>0</v>
      </c>
      <c r="L1686" s="16">
        <v>0</v>
      </c>
      <c r="M1686" s="16">
        <v>0</v>
      </c>
      <c r="N1686" s="16">
        <v>0</v>
      </c>
      <c r="O1686" s="16">
        <v>0</v>
      </c>
      <c r="P1686" s="16">
        <v>0</v>
      </c>
      <c r="Q1686" s="16">
        <v>0</v>
      </c>
      <c r="R1686" s="16">
        <v>0</v>
      </c>
      <c r="S1686" s="16">
        <v>0</v>
      </c>
      <c r="T1686" s="16">
        <v>0</v>
      </c>
      <c r="U1686" s="16">
        <v>0</v>
      </c>
      <c r="V1686" s="16">
        <v>0</v>
      </c>
      <c r="W1686" s="16">
        <v>0</v>
      </c>
      <c r="X1686" s="16">
        <v>0</v>
      </c>
      <c r="Y1686" s="16">
        <v>0</v>
      </c>
      <c r="Z1686" s="16">
        <v>0</v>
      </c>
      <c r="AE1686" s="103">
        <f t="shared" si="484"/>
        <v>0</v>
      </c>
      <c r="AF1686" s="103">
        <f t="shared" si="485"/>
        <v>0</v>
      </c>
      <c r="AG1686" s="103">
        <f t="shared" si="486"/>
        <v>0</v>
      </c>
      <c r="AH1686" s="103">
        <f t="shared" si="487"/>
        <v>0</v>
      </c>
      <c r="AI1686" s="103">
        <f t="shared" si="488"/>
        <v>0</v>
      </c>
      <c r="AJ1686" s="103">
        <f t="shared" si="489"/>
        <v>0</v>
      </c>
    </row>
    <row r="1687" spans="4:36">
      <c r="D1687" s="16" t="s">
        <v>862</v>
      </c>
      <c r="E1687" s="16">
        <v>0</v>
      </c>
      <c r="F1687" s="16">
        <v>0</v>
      </c>
      <c r="G1687" s="16">
        <v>0</v>
      </c>
      <c r="H1687" s="16">
        <v>0</v>
      </c>
      <c r="I1687" s="16">
        <v>0</v>
      </c>
      <c r="J1687" s="16">
        <v>0</v>
      </c>
      <c r="K1687" s="16">
        <v>0</v>
      </c>
      <c r="L1687" s="16">
        <v>0</v>
      </c>
      <c r="M1687" s="16">
        <v>0</v>
      </c>
      <c r="N1687" s="16">
        <v>0</v>
      </c>
      <c r="O1687" s="16">
        <v>0</v>
      </c>
      <c r="P1687" s="16">
        <v>0</v>
      </c>
      <c r="Q1687" s="16">
        <v>0</v>
      </c>
      <c r="R1687" s="16">
        <v>0</v>
      </c>
      <c r="S1687" s="16">
        <v>0</v>
      </c>
      <c r="T1687" s="16">
        <v>0</v>
      </c>
      <c r="U1687" s="16">
        <v>0</v>
      </c>
      <c r="V1687" s="16">
        <v>0</v>
      </c>
      <c r="W1687" s="16">
        <v>0</v>
      </c>
      <c r="X1687" s="16">
        <v>0</v>
      </c>
      <c r="Y1687" s="16">
        <v>0</v>
      </c>
      <c r="Z1687" s="16">
        <v>0</v>
      </c>
      <c r="AE1687" s="103">
        <f t="shared" si="484"/>
        <v>0</v>
      </c>
      <c r="AF1687" s="103">
        <f t="shared" si="485"/>
        <v>0</v>
      </c>
      <c r="AG1687" s="103">
        <f t="shared" si="486"/>
        <v>0</v>
      </c>
      <c r="AH1687" s="103">
        <f t="shared" si="487"/>
        <v>0</v>
      </c>
      <c r="AI1687" s="103">
        <f t="shared" si="488"/>
        <v>0</v>
      </c>
      <c r="AJ1687" s="103">
        <f t="shared" si="489"/>
        <v>0</v>
      </c>
    </row>
    <row r="1688" spans="4:36">
      <c r="D1688" s="16" t="s">
        <v>863</v>
      </c>
      <c r="E1688" s="16">
        <v>0</v>
      </c>
      <c r="F1688" s="16">
        <v>0</v>
      </c>
      <c r="G1688" s="16">
        <v>0</v>
      </c>
      <c r="H1688" s="16">
        <v>0</v>
      </c>
      <c r="I1688" s="16">
        <v>0</v>
      </c>
      <c r="J1688" s="16">
        <v>0</v>
      </c>
      <c r="K1688" s="16">
        <v>0</v>
      </c>
      <c r="L1688" s="16">
        <v>0</v>
      </c>
      <c r="M1688" s="16">
        <v>0</v>
      </c>
      <c r="N1688" s="16">
        <v>0</v>
      </c>
      <c r="O1688" s="16">
        <v>0</v>
      </c>
      <c r="P1688" s="16">
        <v>0</v>
      </c>
      <c r="Q1688" s="16">
        <v>0</v>
      </c>
      <c r="R1688" s="16">
        <v>0</v>
      </c>
      <c r="S1688" s="16">
        <v>0</v>
      </c>
      <c r="T1688" s="16">
        <v>0</v>
      </c>
      <c r="U1688" s="16">
        <v>0</v>
      </c>
      <c r="V1688" s="16">
        <v>0</v>
      </c>
      <c r="W1688" s="16">
        <v>0</v>
      </c>
      <c r="X1688" s="16">
        <v>0</v>
      </c>
      <c r="Y1688" s="16">
        <v>0</v>
      </c>
      <c r="Z1688" s="16">
        <v>0</v>
      </c>
      <c r="AE1688" s="103">
        <f t="shared" si="484"/>
        <v>0</v>
      </c>
      <c r="AF1688" s="103">
        <f t="shared" si="485"/>
        <v>0</v>
      </c>
      <c r="AG1688" s="103">
        <f t="shared" si="486"/>
        <v>0</v>
      </c>
      <c r="AH1688" s="103">
        <f t="shared" si="487"/>
        <v>0</v>
      </c>
      <c r="AI1688" s="103">
        <f t="shared" si="488"/>
        <v>0</v>
      </c>
      <c r="AJ1688" s="103">
        <f t="shared" si="489"/>
        <v>0</v>
      </c>
    </row>
    <row r="1689" spans="4:36">
      <c r="D1689" s="16" t="s">
        <v>864</v>
      </c>
      <c r="E1689" s="16">
        <v>0</v>
      </c>
      <c r="F1689" s="16">
        <v>0</v>
      </c>
      <c r="G1689" s="16">
        <v>0</v>
      </c>
      <c r="H1689" s="16">
        <v>0</v>
      </c>
      <c r="I1689" s="16">
        <v>0</v>
      </c>
      <c r="J1689" s="16">
        <v>0</v>
      </c>
      <c r="K1689" s="16">
        <v>0</v>
      </c>
      <c r="L1689" s="16">
        <v>0</v>
      </c>
      <c r="M1689" s="16">
        <v>0</v>
      </c>
      <c r="N1689" s="16">
        <v>0</v>
      </c>
      <c r="O1689" s="16">
        <v>0</v>
      </c>
      <c r="P1689" s="16">
        <v>0</v>
      </c>
      <c r="Q1689" s="16">
        <v>0</v>
      </c>
      <c r="R1689" s="16">
        <v>0</v>
      </c>
      <c r="S1689" s="16">
        <v>0</v>
      </c>
      <c r="T1689" s="16">
        <v>0</v>
      </c>
      <c r="U1689" s="16">
        <v>0</v>
      </c>
      <c r="V1689" s="16">
        <v>0</v>
      </c>
      <c r="W1689" s="16">
        <v>0</v>
      </c>
      <c r="X1689" s="16">
        <v>0</v>
      </c>
      <c r="Y1689" s="16">
        <v>0</v>
      </c>
      <c r="Z1689" s="16">
        <v>0</v>
      </c>
      <c r="AE1689" s="103">
        <f t="shared" si="484"/>
        <v>0</v>
      </c>
      <c r="AF1689" s="103">
        <f t="shared" si="485"/>
        <v>0</v>
      </c>
      <c r="AG1689" s="103">
        <f t="shared" si="486"/>
        <v>0</v>
      </c>
      <c r="AH1689" s="103">
        <f t="shared" si="487"/>
        <v>0</v>
      </c>
      <c r="AI1689" s="103">
        <f t="shared" si="488"/>
        <v>0</v>
      </c>
      <c r="AJ1689" s="103">
        <f t="shared" si="489"/>
        <v>0</v>
      </c>
    </row>
    <row r="1690" spans="1:80">
      <c r="A1690" s="16" t="s">
        <v>914</v>
      </c>
      <c r="B1690" s="16">
        <v>41435.3976</v>
      </c>
      <c r="C1690" s="16" t="s">
        <v>88</v>
      </c>
      <c r="D1690" s="16" t="s">
        <v>88</v>
      </c>
      <c r="E1690" s="16">
        <v>13505.2982</v>
      </c>
      <c r="F1690" s="16">
        <v>11684.2916</v>
      </c>
      <c r="G1690" s="16">
        <v>11608.0901</v>
      </c>
      <c r="H1690" s="16">
        <v>76.2015</v>
      </c>
      <c r="I1690" s="16">
        <v>86.0957</v>
      </c>
      <c r="J1690" s="16">
        <v>1161.2325</v>
      </c>
      <c r="K1690" s="16">
        <v>292.5491</v>
      </c>
      <c r="L1690" s="16">
        <v>22.4655</v>
      </c>
      <c r="M1690" s="16">
        <v>846.2179</v>
      </c>
      <c r="N1690" s="16">
        <v>278.3004</v>
      </c>
      <c r="O1690" s="16">
        <v>278.3004</v>
      </c>
      <c r="P1690" s="16">
        <v>0</v>
      </c>
      <c r="Q1690" s="16">
        <v>0</v>
      </c>
      <c r="R1690" s="16">
        <v>148.9349</v>
      </c>
      <c r="S1690" s="16">
        <v>126.9659</v>
      </c>
      <c r="T1690" s="16">
        <v>0</v>
      </c>
      <c r="U1690" s="16">
        <v>21.969</v>
      </c>
      <c r="V1690" s="16">
        <v>146.4431</v>
      </c>
      <c r="W1690" s="16">
        <v>134.1035</v>
      </c>
      <c r="X1690" s="16">
        <v>2.5187</v>
      </c>
      <c r="Y1690" s="16">
        <v>9.8209</v>
      </c>
      <c r="Z1690" s="16">
        <v>0</v>
      </c>
      <c r="AB1690" s="101">
        <f>(F1690+K1690+L1690)/B1690</f>
        <v>0.289590709755854</v>
      </c>
      <c r="AE1690" s="103">
        <f t="shared" si="484"/>
        <v>-1.36424205265939e-12</v>
      </c>
      <c r="AF1690" s="103">
        <f t="shared" si="485"/>
        <v>1.03739239420975e-12</v>
      </c>
      <c r="AG1690" s="103">
        <f t="shared" si="486"/>
        <v>0</v>
      </c>
      <c r="AH1690" s="103">
        <f t="shared" si="487"/>
        <v>0</v>
      </c>
      <c r="AI1690" s="103">
        <f t="shared" si="488"/>
        <v>0</v>
      </c>
      <c r="AJ1690" s="103">
        <f t="shared" si="489"/>
        <v>0</v>
      </c>
      <c r="AK1690" s="16">
        <f t="shared" ref="AK1690:BF1690" si="498">E1690-SUM(E1691:E1695)</f>
        <v>0</v>
      </c>
      <c r="AL1690" s="16">
        <f t="shared" si="498"/>
        <v>0</v>
      </c>
      <c r="AM1690" s="16">
        <f t="shared" si="498"/>
        <v>0</v>
      </c>
      <c r="AN1690" s="16">
        <f t="shared" si="498"/>
        <v>0</v>
      </c>
      <c r="AO1690" s="16">
        <f t="shared" si="498"/>
        <v>0</v>
      </c>
      <c r="AP1690" s="16">
        <f t="shared" si="498"/>
        <v>0</v>
      </c>
      <c r="AQ1690" s="16">
        <f t="shared" si="498"/>
        <v>0</v>
      </c>
      <c r="AR1690" s="16">
        <f t="shared" si="498"/>
        <v>0</v>
      </c>
      <c r="AS1690" s="16">
        <f t="shared" si="498"/>
        <v>0</v>
      </c>
      <c r="AT1690" s="16">
        <f t="shared" si="498"/>
        <v>0</v>
      </c>
      <c r="AU1690" s="16">
        <f t="shared" si="498"/>
        <v>0</v>
      </c>
      <c r="AV1690" s="16">
        <f t="shared" si="498"/>
        <v>0</v>
      </c>
      <c r="AW1690" s="16">
        <f t="shared" si="498"/>
        <v>0</v>
      </c>
      <c r="AX1690" s="16">
        <f t="shared" si="498"/>
        <v>0</v>
      </c>
      <c r="AY1690" s="16">
        <f t="shared" si="498"/>
        <v>0</v>
      </c>
      <c r="AZ1690" s="16">
        <f t="shared" si="498"/>
        <v>0</v>
      </c>
      <c r="BA1690" s="16">
        <f t="shared" si="498"/>
        <v>0</v>
      </c>
      <c r="BB1690" s="16">
        <f t="shared" si="498"/>
        <v>0</v>
      </c>
      <c r="BC1690" s="16">
        <f t="shared" si="498"/>
        <v>0</v>
      </c>
      <c r="BD1690" s="16">
        <f t="shared" si="498"/>
        <v>0</v>
      </c>
      <c r="BE1690" s="16">
        <f t="shared" si="498"/>
        <v>0</v>
      </c>
      <c r="BF1690" s="16">
        <f t="shared" si="498"/>
        <v>0</v>
      </c>
      <c r="BG1690" s="104">
        <f t="shared" ref="BG1690:CB1690" si="499">E1690-E1696-E1702-E1708-E1714</f>
        <v>0</v>
      </c>
      <c r="BH1690" s="104">
        <f t="shared" si="499"/>
        <v>0</v>
      </c>
      <c r="BI1690" s="104">
        <f t="shared" si="499"/>
        <v>0</v>
      </c>
      <c r="BJ1690" s="104">
        <f t="shared" si="499"/>
        <v>0</v>
      </c>
      <c r="BK1690" s="104">
        <f t="shared" si="499"/>
        <v>-5.32907051820075e-15</v>
      </c>
      <c r="BL1690" s="104">
        <f t="shared" si="499"/>
        <v>0</v>
      </c>
      <c r="BM1690" s="104">
        <f t="shared" si="499"/>
        <v>0</v>
      </c>
      <c r="BN1690" s="104">
        <f t="shared" si="499"/>
        <v>0</v>
      </c>
      <c r="BO1690" s="104">
        <f t="shared" si="499"/>
        <v>0</v>
      </c>
      <c r="BP1690" s="104">
        <f t="shared" si="499"/>
        <v>0</v>
      </c>
      <c r="BQ1690" s="104">
        <f t="shared" si="499"/>
        <v>0</v>
      </c>
      <c r="BR1690" s="104">
        <f t="shared" si="499"/>
        <v>0</v>
      </c>
      <c r="BS1690" s="104">
        <f t="shared" si="499"/>
        <v>0</v>
      </c>
      <c r="BT1690" s="104">
        <f t="shared" si="499"/>
        <v>0</v>
      </c>
      <c r="BU1690" s="104">
        <f t="shared" si="499"/>
        <v>0</v>
      </c>
      <c r="BV1690" s="104">
        <f t="shared" si="499"/>
        <v>0</v>
      </c>
      <c r="BW1690" s="104">
        <f t="shared" si="499"/>
        <v>2.88657986402541e-15</v>
      </c>
      <c r="BX1690" s="104">
        <f t="shared" si="499"/>
        <v>0</v>
      </c>
      <c r="BY1690" s="104">
        <f t="shared" si="499"/>
        <v>0</v>
      </c>
      <c r="BZ1690" s="104">
        <f t="shared" si="499"/>
        <v>-2.35922392732846e-16</v>
      </c>
      <c r="CA1690" s="104">
        <f t="shared" si="499"/>
        <v>0</v>
      </c>
      <c r="CB1690" s="104">
        <f t="shared" si="499"/>
        <v>0</v>
      </c>
    </row>
    <row r="1691" spans="4:36">
      <c r="D1691" s="16" t="s">
        <v>860</v>
      </c>
      <c r="E1691" s="16">
        <v>5891.6461</v>
      </c>
      <c r="F1691" s="16">
        <v>5320.058</v>
      </c>
      <c r="G1691" s="16">
        <v>5300.507</v>
      </c>
      <c r="H1691" s="16">
        <v>19.551</v>
      </c>
      <c r="I1691" s="16">
        <v>57.8115</v>
      </c>
      <c r="J1691" s="16">
        <v>425.0149</v>
      </c>
      <c r="K1691" s="16">
        <v>0</v>
      </c>
      <c r="L1691" s="16">
        <v>19.5593</v>
      </c>
      <c r="M1691" s="16">
        <v>405.4556</v>
      </c>
      <c r="N1691" s="16">
        <v>42.1967</v>
      </c>
      <c r="O1691" s="16">
        <v>42.1967</v>
      </c>
      <c r="P1691" s="16">
        <v>0</v>
      </c>
      <c r="Q1691" s="16">
        <v>0</v>
      </c>
      <c r="R1691" s="16">
        <v>46.4923</v>
      </c>
      <c r="S1691" s="16">
        <v>46.4923</v>
      </c>
      <c r="T1691" s="16">
        <v>0</v>
      </c>
      <c r="U1691" s="16">
        <v>0</v>
      </c>
      <c r="V1691" s="16">
        <v>0.0727</v>
      </c>
      <c r="W1691" s="16">
        <v>0</v>
      </c>
      <c r="X1691" s="16">
        <v>0.0727</v>
      </c>
      <c r="Y1691" s="16">
        <v>0</v>
      </c>
      <c r="Z1691" s="16">
        <v>0</v>
      </c>
      <c r="AE1691" s="103">
        <f t="shared" si="484"/>
        <v>-9.48269240907962e-14</v>
      </c>
      <c r="AF1691" s="103">
        <f t="shared" si="485"/>
        <v>3.87245790989255e-13</v>
      </c>
      <c r="AG1691" s="103">
        <f t="shared" si="486"/>
        <v>0</v>
      </c>
      <c r="AH1691" s="103">
        <f t="shared" si="487"/>
        <v>0</v>
      </c>
      <c r="AI1691" s="103">
        <f t="shared" si="488"/>
        <v>0</v>
      </c>
      <c r="AJ1691" s="103">
        <f t="shared" si="489"/>
        <v>0</v>
      </c>
    </row>
    <row r="1692" spans="4:36">
      <c r="D1692" s="16" t="s">
        <v>861</v>
      </c>
      <c r="E1692" s="16">
        <v>0</v>
      </c>
      <c r="F1692" s="16">
        <v>0</v>
      </c>
      <c r="G1692" s="16">
        <v>0</v>
      </c>
      <c r="H1692" s="16">
        <v>0</v>
      </c>
      <c r="I1692" s="16">
        <v>0</v>
      </c>
      <c r="J1692" s="16">
        <v>0</v>
      </c>
      <c r="K1692" s="16">
        <v>0</v>
      </c>
      <c r="L1692" s="16">
        <v>0</v>
      </c>
      <c r="M1692" s="16">
        <v>0</v>
      </c>
      <c r="N1692" s="16">
        <v>0</v>
      </c>
      <c r="O1692" s="16">
        <v>0</v>
      </c>
      <c r="P1692" s="16">
        <v>0</v>
      </c>
      <c r="Q1692" s="16">
        <v>0</v>
      </c>
      <c r="R1692" s="16">
        <v>0</v>
      </c>
      <c r="S1692" s="16">
        <v>0</v>
      </c>
      <c r="T1692" s="16">
        <v>0</v>
      </c>
      <c r="U1692" s="16">
        <v>0</v>
      </c>
      <c r="V1692" s="16">
        <v>0</v>
      </c>
      <c r="W1692" s="16">
        <v>0</v>
      </c>
      <c r="X1692" s="16">
        <v>0</v>
      </c>
      <c r="Y1692" s="16">
        <v>0</v>
      </c>
      <c r="Z1692" s="16">
        <v>0</v>
      </c>
      <c r="AE1692" s="103">
        <f t="shared" si="484"/>
        <v>0</v>
      </c>
      <c r="AF1692" s="103">
        <f t="shared" si="485"/>
        <v>0</v>
      </c>
      <c r="AG1692" s="103">
        <f t="shared" si="486"/>
        <v>0</v>
      </c>
      <c r="AH1692" s="103">
        <f t="shared" si="487"/>
        <v>0</v>
      </c>
      <c r="AI1692" s="103">
        <f t="shared" si="488"/>
        <v>0</v>
      </c>
      <c r="AJ1692" s="103">
        <f t="shared" si="489"/>
        <v>0</v>
      </c>
    </row>
    <row r="1693" spans="4:36">
      <c r="D1693" s="16" t="s">
        <v>862</v>
      </c>
      <c r="E1693" s="16">
        <v>0</v>
      </c>
      <c r="F1693" s="16">
        <v>0</v>
      </c>
      <c r="G1693" s="16">
        <v>0</v>
      </c>
      <c r="H1693" s="16">
        <v>0</v>
      </c>
      <c r="I1693" s="16">
        <v>0</v>
      </c>
      <c r="J1693" s="16">
        <v>0</v>
      </c>
      <c r="K1693" s="16">
        <v>0</v>
      </c>
      <c r="L1693" s="16">
        <v>0</v>
      </c>
      <c r="M1693" s="16">
        <v>0</v>
      </c>
      <c r="N1693" s="16">
        <v>0</v>
      </c>
      <c r="O1693" s="16">
        <v>0</v>
      </c>
      <c r="P1693" s="16">
        <v>0</v>
      </c>
      <c r="Q1693" s="16">
        <v>0</v>
      </c>
      <c r="R1693" s="16">
        <v>0</v>
      </c>
      <c r="S1693" s="16">
        <v>0</v>
      </c>
      <c r="T1693" s="16">
        <v>0</v>
      </c>
      <c r="U1693" s="16">
        <v>0</v>
      </c>
      <c r="V1693" s="16">
        <v>0</v>
      </c>
      <c r="W1693" s="16">
        <v>0</v>
      </c>
      <c r="X1693" s="16">
        <v>0</v>
      </c>
      <c r="Y1693" s="16">
        <v>0</v>
      </c>
      <c r="Z1693" s="16">
        <v>0</v>
      </c>
      <c r="AE1693" s="103">
        <f t="shared" si="484"/>
        <v>0</v>
      </c>
      <c r="AF1693" s="103">
        <f t="shared" si="485"/>
        <v>0</v>
      </c>
      <c r="AG1693" s="103">
        <f t="shared" si="486"/>
        <v>0</v>
      </c>
      <c r="AH1693" s="103">
        <f t="shared" si="487"/>
        <v>0</v>
      </c>
      <c r="AI1693" s="103">
        <f t="shared" si="488"/>
        <v>0</v>
      </c>
      <c r="AJ1693" s="103">
        <f t="shared" si="489"/>
        <v>0</v>
      </c>
    </row>
    <row r="1694" spans="4:36">
      <c r="D1694" s="16" t="s">
        <v>863</v>
      </c>
      <c r="E1694" s="16">
        <v>0</v>
      </c>
      <c r="F1694" s="16">
        <v>0</v>
      </c>
      <c r="G1694" s="16">
        <v>0</v>
      </c>
      <c r="H1694" s="16">
        <v>0</v>
      </c>
      <c r="I1694" s="16">
        <v>0</v>
      </c>
      <c r="J1694" s="16">
        <v>0</v>
      </c>
      <c r="K1694" s="16">
        <v>0</v>
      </c>
      <c r="L1694" s="16">
        <v>0</v>
      </c>
      <c r="M1694" s="16">
        <v>0</v>
      </c>
      <c r="N1694" s="16">
        <v>0</v>
      </c>
      <c r="O1694" s="16">
        <v>0</v>
      </c>
      <c r="P1694" s="16">
        <v>0</v>
      </c>
      <c r="Q1694" s="16">
        <v>0</v>
      </c>
      <c r="R1694" s="16">
        <v>0</v>
      </c>
      <c r="S1694" s="16">
        <v>0</v>
      </c>
      <c r="T1694" s="16">
        <v>0</v>
      </c>
      <c r="U1694" s="16">
        <v>0</v>
      </c>
      <c r="V1694" s="16">
        <v>0</v>
      </c>
      <c r="W1694" s="16">
        <v>0</v>
      </c>
      <c r="X1694" s="16">
        <v>0</v>
      </c>
      <c r="Y1694" s="16">
        <v>0</v>
      </c>
      <c r="Z1694" s="16">
        <v>0</v>
      </c>
      <c r="AE1694" s="103">
        <f t="shared" si="484"/>
        <v>0</v>
      </c>
      <c r="AF1694" s="103">
        <f t="shared" si="485"/>
        <v>0</v>
      </c>
      <c r="AG1694" s="103">
        <f t="shared" si="486"/>
        <v>0</v>
      </c>
      <c r="AH1694" s="103">
        <f t="shared" si="487"/>
        <v>0</v>
      </c>
      <c r="AI1694" s="103">
        <f t="shared" si="488"/>
        <v>0</v>
      </c>
      <c r="AJ1694" s="103">
        <f t="shared" si="489"/>
        <v>0</v>
      </c>
    </row>
    <row r="1695" spans="4:36">
      <c r="D1695" s="16" t="s">
        <v>864</v>
      </c>
      <c r="E1695" s="16">
        <v>7613.6521</v>
      </c>
      <c r="F1695" s="16">
        <v>6364.2336</v>
      </c>
      <c r="G1695" s="16">
        <v>6307.5831</v>
      </c>
      <c r="H1695" s="16">
        <v>56.6505</v>
      </c>
      <c r="I1695" s="16">
        <v>28.2842</v>
      </c>
      <c r="J1695" s="16">
        <v>736.2176</v>
      </c>
      <c r="K1695" s="16">
        <v>292.5491</v>
      </c>
      <c r="L1695" s="16">
        <v>2.90620000000001</v>
      </c>
      <c r="M1695" s="16">
        <v>440.7623</v>
      </c>
      <c r="N1695" s="16">
        <v>236.1037</v>
      </c>
      <c r="O1695" s="16">
        <v>236.1037</v>
      </c>
      <c r="P1695" s="16">
        <v>0</v>
      </c>
      <c r="Q1695" s="16">
        <v>0</v>
      </c>
      <c r="R1695" s="16">
        <v>102.4426</v>
      </c>
      <c r="S1695" s="16">
        <v>80.4736</v>
      </c>
      <c r="T1695" s="16">
        <v>0</v>
      </c>
      <c r="U1695" s="16">
        <v>21.969</v>
      </c>
      <c r="V1695" s="16">
        <v>146.3704</v>
      </c>
      <c r="W1695" s="16">
        <v>134.1035</v>
      </c>
      <c r="X1695" s="16">
        <v>2.446</v>
      </c>
      <c r="Y1695" s="16">
        <v>9.8209</v>
      </c>
      <c r="Z1695" s="16">
        <v>0</v>
      </c>
      <c r="AE1695" s="103">
        <f t="shared" si="484"/>
        <v>6.82121026329696e-13</v>
      </c>
      <c r="AF1695" s="103">
        <f t="shared" si="485"/>
        <v>-2.62900812231237e-13</v>
      </c>
      <c r="AG1695" s="103">
        <f t="shared" si="486"/>
        <v>0</v>
      </c>
      <c r="AH1695" s="103">
        <f t="shared" si="487"/>
        <v>0</v>
      </c>
      <c r="AI1695" s="103">
        <f t="shared" si="488"/>
        <v>0</v>
      </c>
      <c r="AJ1695" s="103">
        <f t="shared" si="489"/>
        <v>0</v>
      </c>
    </row>
    <row r="1696" spans="3:58">
      <c r="C1696" s="16" t="s">
        <v>865</v>
      </c>
      <c r="D1696" s="16" t="s">
        <v>88</v>
      </c>
      <c r="E1696" s="16">
        <v>794.6659</v>
      </c>
      <c r="F1696" s="16">
        <v>564.8951</v>
      </c>
      <c r="G1696" s="16">
        <v>564.8951</v>
      </c>
      <c r="H1696" s="16">
        <v>0</v>
      </c>
      <c r="I1696" s="16">
        <v>60.9231</v>
      </c>
      <c r="J1696" s="16">
        <v>36.6534</v>
      </c>
      <c r="K1696" s="16">
        <v>0</v>
      </c>
      <c r="L1696" s="16">
        <v>0</v>
      </c>
      <c r="M1696" s="16">
        <v>36.6534</v>
      </c>
      <c r="N1696" s="16">
        <v>55.0137</v>
      </c>
      <c r="O1696" s="16">
        <v>55.0137</v>
      </c>
      <c r="P1696" s="16">
        <v>0</v>
      </c>
      <c r="Q1696" s="16">
        <v>0</v>
      </c>
      <c r="R1696" s="16">
        <v>39.4552</v>
      </c>
      <c r="S1696" s="16">
        <v>39.4552</v>
      </c>
      <c r="T1696" s="16">
        <v>0</v>
      </c>
      <c r="U1696" s="16">
        <v>0</v>
      </c>
      <c r="V1696" s="16">
        <v>37.7254</v>
      </c>
      <c r="W1696" s="16">
        <v>37.7254</v>
      </c>
      <c r="X1696" s="16">
        <v>0</v>
      </c>
      <c r="Y1696" s="16">
        <v>0</v>
      </c>
      <c r="Z1696" s="16">
        <v>0</v>
      </c>
      <c r="AE1696" s="103">
        <f t="shared" si="484"/>
        <v>0</v>
      </c>
      <c r="AF1696" s="103">
        <f t="shared" si="485"/>
        <v>0</v>
      </c>
      <c r="AG1696" s="103">
        <f t="shared" si="486"/>
        <v>0</v>
      </c>
      <c r="AH1696" s="103">
        <f t="shared" si="487"/>
        <v>0</v>
      </c>
      <c r="AI1696" s="103">
        <f t="shared" si="488"/>
        <v>0</v>
      </c>
      <c r="AJ1696" s="103">
        <f t="shared" si="489"/>
        <v>0</v>
      </c>
      <c r="AK1696" s="16">
        <f t="shared" ref="AK1696:BF1696" si="500">E1696-SUM(E1697:E1701)</f>
        <v>0</v>
      </c>
      <c r="AL1696" s="16">
        <f t="shared" si="500"/>
        <v>0</v>
      </c>
      <c r="AM1696" s="16">
        <f t="shared" si="500"/>
        <v>0</v>
      </c>
      <c r="AN1696" s="16">
        <f t="shared" si="500"/>
        <v>0</v>
      </c>
      <c r="AO1696" s="16">
        <f t="shared" si="500"/>
        <v>0</v>
      </c>
      <c r="AP1696" s="16">
        <f t="shared" si="500"/>
        <v>0</v>
      </c>
      <c r="AQ1696" s="16">
        <f t="shared" si="500"/>
        <v>0</v>
      </c>
      <c r="AR1696" s="16">
        <f t="shared" si="500"/>
        <v>0</v>
      </c>
      <c r="AS1696" s="16">
        <f t="shared" si="500"/>
        <v>0</v>
      </c>
      <c r="AT1696" s="16">
        <f t="shared" si="500"/>
        <v>0</v>
      </c>
      <c r="AU1696" s="16">
        <f t="shared" si="500"/>
        <v>0</v>
      </c>
      <c r="AV1696" s="16">
        <f t="shared" si="500"/>
        <v>0</v>
      </c>
      <c r="AW1696" s="16">
        <f t="shared" si="500"/>
        <v>0</v>
      </c>
      <c r="AX1696" s="16">
        <f t="shared" si="500"/>
        <v>0</v>
      </c>
      <c r="AY1696" s="16">
        <f t="shared" si="500"/>
        <v>0</v>
      </c>
      <c r="AZ1696" s="16">
        <f t="shared" si="500"/>
        <v>0</v>
      </c>
      <c r="BA1696" s="16">
        <f t="shared" si="500"/>
        <v>0</v>
      </c>
      <c r="BB1696" s="16">
        <f t="shared" si="500"/>
        <v>0</v>
      </c>
      <c r="BC1696" s="16">
        <f t="shared" si="500"/>
        <v>0</v>
      </c>
      <c r="BD1696" s="16">
        <f t="shared" si="500"/>
        <v>0</v>
      </c>
      <c r="BE1696" s="16">
        <f t="shared" si="500"/>
        <v>0</v>
      </c>
      <c r="BF1696" s="16">
        <f t="shared" si="500"/>
        <v>0</v>
      </c>
    </row>
    <row r="1697" spans="4:36">
      <c r="D1697" s="16" t="s">
        <v>860</v>
      </c>
      <c r="E1697" s="16">
        <v>720.2653</v>
      </c>
      <c r="F1697" s="16">
        <v>546.0651</v>
      </c>
      <c r="G1697" s="16">
        <v>546.0651</v>
      </c>
      <c r="H1697" s="16">
        <v>0</v>
      </c>
      <c r="I1697" s="16">
        <v>57.8115</v>
      </c>
      <c r="J1697" s="16">
        <v>36.6534</v>
      </c>
      <c r="K1697" s="16">
        <v>0</v>
      </c>
      <c r="L1697" s="16">
        <v>0</v>
      </c>
      <c r="M1697" s="16">
        <v>36.6534</v>
      </c>
      <c r="N1697" s="16">
        <v>40.2801</v>
      </c>
      <c r="O1697" s="16">
        <v>40.2801</v>
      </c>
      <c r="P1697" s="16">
        <v>0</v>
      </c>
      <c r="Q1697" s="16">
        <v>0</v>
      </c>
      <c r="R1697" s="16">
        <v>39.4552</v>
      </c>
      <c r="S1697" s="16">
        <v>39.4552</v>
      </c>
      <c r="T1697" s="16">
        <v>0</v>
      </c>
      <c r="U1697" s="16">
        <v>0</v>
      </c>
      <c r="V1697" s="16">
        <v>0</v>
      </c>
      <c r="W1697" s="16">
        <v>0</v>
      </c>
      <c r="X1697" s="16">
        <v>0</v>
      </c>
      <c r="Y1697" s="16">
        <v>0</v>
      </c>
      <c r="Z1697" s="16">
        <v>0</v>
      </c>
      <c r="AE1697" s="103">
        <f t="shared" si="484"/>
        <v>0</v>
      </c>
      <c r="AF1697" s="103">
        <f t="shared" si="485"/>
        <v>0</v>
      </c>
      <c r="AG1697" s="103">
        <f t="shared" si="486"/>
        <v>0</v>
      </c>
      <c r="AH1697" s="103">
        <f t="shared" si="487"/>
        <v>0</v>
      </c>
      <c r="AI1697" s="103">
        <f t="shared" si="488"/>
        <v>0</v>
      </c>
      <c r="AJ1697" s="103">
        <f t="shared" si="489"/>
        <v>0</v>
      </c>
    </row>
    <row r="1698" spans="4:36">
      <c r="D1698" s="16" t="s">
        <v>861</v>
      </c>
      <c r="E1698" s="16">
        <v>0</v>
      </c>
      <c r="F1698" s="16">
        <v>0</v>
      </c>
      <c r="G1698" s="16">
        <v>0</v>
      </c>
      <c r="H1698" s="16">
        <v>0</v>
      </c>
      <c r="I1698" s="16">
        <v>0</v>
      </c>
      <c r="J1698" s="16">
        <v>0</v>
      </c>
      <c r="K1698" s="16">
        <v>0</v>
      </c>
      <c r="L1698" s="16">
        <v>0</v>
      </c>
      <c r="M1698" s="16">
        <v>0</v>
      </c>
      <c r="N1698" s="16">
        <v>0</v>
      </c>
      <c r="O1698" s="16">
        <v>0</v>
      </c>
      <c r="P1698" s="16">
        <v>0</v>
      </c>
      <c r="Q1698" s="16">
        <v>0</v>
      </c>
      <c r="R1698" s="16">
        <v>0</v>
      </c>
      <c r="S1698" s="16">
        <v>0</v>
      </c>
      <c r="T1698" s="16">
        <v>0</v>
      </c>
      <c r="U1698" s="16">
        <v>0</v>
      </c>
      <c r="V1698" s="16">
        <v>0</v>
      </c>
      <c r="W1698" s="16">
        <v>0</v>
      </c>
      <c r="X1698" s="16">
        <v>0</v>
      </c>
      <c r="Y1698" s="16">
        <v>0</v>
      </c>
      <c r="Z1698" s="16">
        <v>0</v>
      </c>
      <c r="AE1698" s="103">
        <f t="shared" si="484"/>
        <v>0</v>
      </c>
      <c r="AF1698" s="103">
        <f t="shared" si="485"/>
        <v>0</v>
      </c>
      <c r="AG1698" s="103">
        <f t="shared" si="486"/>
        <v>0</v>
      </c>
      <c r="AH1698" s="103">
        <f t="shared" si="487"/>
        <v>0</v>
      </c>
      <c r="AI1698" s="103">
        <f t="shared" si="488"/>
        <v>0</v>
      </c>
      <c r="AJ1698" s="103">
        <f t="shared" si="489"/>
        <v>0</v>
      </c>
    </row>
    <row r="1699" spans="4:36">
      <c r="D1699" s="16" t="s">
        <v>862</v>
      </c>
      <c r="E1699" s="16">
        <v>0</v>
      </c>
      <c r="F1699" s="16">
        <v>0</v>
      </c>
      <c r="G1699" s="16">
        <v>0</v>
      </c>
      <c r="H1699" s="16">
        <v>0</v>
      </c>
      <c r="I1699" s="16">
        <v>0</v>
      </c>
      <c r="J1699" s="16">
        <v>0</v>
      </c>
      <c r="K1699" s="16">
        <v>0</v>
      </c>
      <c r="L1699" s="16">
        <v>0</v>
      </c>
      <c r="M1699" s="16">
        <v>0</v>
      </c>
      <c r="N1699" s="16">
        <v>0</v>
      </c>
      <c r="O1699" s="16">
        <v>0</v>
      </c>
      <c r="P1699" s="16">
        <v>0</v>
      </c>
      <c r="Q1699" s="16">
        <v>0</v>
      </c>
      <c r="R1699" s="16">
        <v>0</v>
      </c>
      <c r="S1699" s="16">
        <v>0</v>
      </c>
      <c r="T1699" s="16">
        <v>0</v>
      </c>
      <c r="U1699" s="16">
        <v>0</v>
      </c>
      <c r="V1699" s="16">
        <v>0</v>
      </c>
      <c r="W1699" s="16">
        <v>0</v>
      </c>
      <c r="X1699" s="16">
        <v>0</v>
      </c>
      <c r="Y1699" s="16">
        <v>0</v>
      </c>
      <c r="Z1699" s="16">
        <v>0</v>
      </c>
      <c r="AE1699" s="103">
        <f t="shared" si="484"/>
        <v>0</v>
      </c>
      <c r="AF1699" s="103">
        <f t="shared" si="485"/>
        <v>0</v>
      </c>
      <c r="AG1699" s="103">
        <f t="shared" si="486"/>
        <v>0</v>
      </c>
      <c r="AH1699" s="103">
        <f t="shared" si="487"/>
        <v>0</v>
      </c>
      <c r="AI1699" s="103">
        <f t="shared" si="488"/>
        <v>0</v>
      </c>
      <c r="AJ1699" s="103">
        <f t="shared" si="489"/>
        <v>0</v>
      </c>
    </row>
    <row r="1700" spans="4:36">
      <c r="D1700" s="16" t="s">
        <v>863</v>
      </c>
      <c r="E1700" s="16">
        <v>0</v>
      </c>
      <c r="F1700" s="16">
        <v>0</v>
      </c>
      <c r="G1700" s="16">
        <v>0</v>
      </c>
      <c r="H1700" s="16">
        <v>0</v>
      </c>
      <c r="I1700" s="16">
        <v>0</v>
      </c>
      <c r="J1700" s="16">
        <v>0</v>
      </c>
      <c r="K1700" s="16">
        <v>0</v>
      </c>
      <c r="L1700" s="16">
        <v>0</v>
      </c>
      <c r="M1700" s="16">
        <v>0</v>
      </c>
      <c r="N1700" s="16">
        <v>0</v>
      </c>
      <c r="O1700" s="16">
        <v>0</v>
      </c>
      <c r="P1700" s="16">
        <v>0</v>
      </c>
      <c r="Q1700" s="16">
        <v>0</v>
      </c>
      <c r="R1700" s="16">
        <v>0</v>
      </c>
      <c r="S1700" s="16">
        <v>0</v>
      </c>
      <c r="T1700" s="16">
        <v>0</v>
      </c>
      <c r="U1700" s="16">
        <v>0</v>
      </c>
      <c r="V1700" s="16">
        <v>0</v>
      </c>
      <c r="W1700" s="16">
        <v>0</v>
      </c>
      <c r="X1700" s="16">
        <v>0</v>
      </c>
      <c r="Y1700" s="16">
        <v>0</v>
      </c>
      <c r="Z1700" s="16">
        <v>0</v>
      </c>
      <c r="AE1700" s="103">
        <f t="shared" si="484"/>
        <v>0</v>
      </c>
      <c r="AF1700" s="103">
        <f t="shared" si="485"/>
        <v>0</v>
      </c>
      <c r="AG1700" s="103">
        <f t="shared" si="486"/>
        <v>0</v>
      </c>
      <c r="AH1700" s="103">
        <f t="shared" si="487"/>
        <v>0</v>
      </c>
      <c r="AI1700" s="103">
        <f t="shared" si="488"/>
        <v>0</v>
      </c>
      <c r="AJ1700" s="103">
        <f t="shared" si="489"/>
        <v>0</v>
      </c>
    </row>
    <row r="1701" spans="4:36">
      <c r="D1701" s="16" t="s">
        <v>864</v>
      </c>
      <c r="E1701" s="16">
        <v>74.4006</v>
      </c>
      <c r="F1701" s="16">
        <v>18.83</v>
      </c>
      <c r="G1701" s="16">
        <v>18.83</v>
      </c>
      <c r="H1701" s="16">
        <v>0</v>
      </c>
      <c r="I1701" s="16">
        <v>3.1116</v>
      </c>
      <c r="J1701" s="16">
        <v>0</v>
      </c>
      <c r="K1701" s="16">
        <v>0</v>
      </c>
      <c r="L1701" s="16">
        <v>0</v>
      </c>
      <c r="M1701" s="16">
        <v>0</v>
      </c>
      <c r="N1701" s="16">
        <v>14.7336</v>
      </c>
      <c r="O1701" s="16">
        <v>14.7336</v>
      </c>
      <c r="P1701" s="16">
        <v>0</v>
      </c>
      <c r="Q1701" s="16">
        <v>0</v>
      </c>
      <c r="R1701" s="16">
        <v>0</v>
      </c>
      <c r="S1701" s="16">
        <v>0</v>
      </c>
      <c r="T1701" s="16">
        <v>0</v>
      </c>
      <c r="U1701" s="16">
        <v>0</v>
      </c>
      <c r="V1701" s="16">
        <v>37.7254</v>
      </c>
      <c r="W1701" s="16">
        <v>37.7254</v>
      </c>
      <c r="X1701" s="16">
        <v>0</v>
      </c>
      <c r="Y1701" s="16">
        <v>0</v>
      </c>
      <c r="Z1701" s="16">
        <v>0</v>
      </c>
      <c r="AE1701" s="103">
        <f t="shared" si="484"/>
        <v>0</v>
      </c>
      <c r="AF1701" s="103">
        <f t="shared" si="485"/>
        <v>0</v>
      </c>
      <c r="AG1701" s="103">
        <f t="shared" si="486"/>
        <v>0</v>
      </c>
      <c r="AH1701" s="103">
        <f t="shared" si="487"/>
        <v>0</v>
      </c>
      <c r="AI1701" s="103">
        <f t="shared" si="488"/>
        <v>0</v>
      </c>
      <c r="AJ1701" s="103">
        <f t="shared" si="489"/>
        <v>0</v>
      </c>
    </row>
    <row r="1702" spans="3:58">
      <c r="C1702" s="16" t="s">
        <v>866</v>
      </c>
      <c r="D1702" s="16" t="s">
        <v>88</v>
      </c>
      <c r="E1702" s="16">
        <v>4440.7669</v>
      </c>
      <c r="F1702" s="16">
        <v>3752.0568</v>
      </c>
      <c r="G1702" s="16">
        <v>3736.8827</v>
      </c>
      <c r="H1702" s="16">
        <v>15.1741</v>
      </c>
      <c r="I1702" s="16">
        <v>24.0072</v>
      </c>
      <c r="J1702" s="16">
        <v>406.4549</v>
      </c>
      <c r="K1702" s="16">
        <v>14.6516</v>
      </c>
      <c r="L1702" s="16">
        <v>2.5019</v>
      </c>
      <c r="M1702" s="16">
        <v>389.3014</v>
      </c>
      <c r="N1702" s="16">
        <v>106.4126</v>
      </c>
      <c r="O1702" s="16">
        <v>106.4126</v>
      </c>
      <c r="P1702" s="16">
        <v>0</v>
      </c>
      <c r="Q1702" s="16">
        <v>0</v>
      </c>
      <c r="R1702" s="16">
        <v>82.3744</v>
      </c>
      <c r="S1702" s="16">
        <v>62.0871</v>
      </c>
      <c r="T1702" s="16">
        <v>0</v>
      </c>
      <c r="U1702" s="16">
        <v>20.2873</v>
      </c>
      <c r="V1702" s="16">
        <v>69.461</v>
      </c>
      <c r="W1702" s="16">
        <v>62.9044</v>
      </c>
      <c r="X1702" s="16">
        <v>2.446</v>
      </c>
      <c r="Y1702" s="16">
        <v>4.1106</v>
      </c>
      <c r="Z1702" s="16">
        <v>0</v>
      </c>
      <c r="AE1702" s="103">
        <f t="shared" si="484"/>
        <v>-2.27373675443232e-13</v>
      </c>
      <c r="AF1702" s="103">
        <f t="shared" si="485"/>
        <v>-2.73558953267639e-13</v>
      </c>
      <c r="AG1702" s="103">
        <f t="shared" si="486"/>
        <v>0</v>
      </c>
      <c r="AH1702" s="103">
        <f t="shared" si="487"/>
        <v>0</v>
      </c>
      <c r="AI1702" s="103">
        <f t="shared" si="488"/>
        <v>0</v>
      </c>
      <c r="AJ1702" s="103">
        <f t="shared" si="489"/>
        <v>0</v>
      </c>
      <c r="AK1702" s="16">
        <f t="shared" ref="AK1702:BF1702" si="501">E1702-SUM(E1703:E1707)</f>
        <v>0</v>
      </c>
      <c r="AL1702" s="16">
        <f t="shared" si="501"/>
        <v>0</v>
      </c>
      <c r="AM1702" s="16">
        <f t="shared" si="501"/>
        <v>0</v>
      </c>
      <c r="AN1702" s="16">
        <f t="shared" si="501"/>
        <v>0</v>
      </c>
      <c r="AO1702" s="16">
        <f t="shared" si="501"/>
        <v>0</v>
      </c>
      <c r="AP1702" s="16">
        <f t="shared" si="501"/>
        <v>0</v>
      </c>
      <c r="AQ1702" s="16">
        <f t="shared" si="501"/>
        <v>0</v>
      </c>
      <c r="AR1702" s="16">
        <f t="shared" si="501"/>
        <v>0</v>
      </c>
      <c r="AS1702" s="16">
        <f t="shared" si="501"/>
        <v>0</v>
      </c>
      <c r="AT1702" s="16">
        <f t="shared" si="501"/>
        <v>0</v>
      </c>
      <c r="AU1702" s="16">
        <f t="shared" si="501"/>
        <v>0</v>
      </c>
      <c r="AV1702" s="16">
        <f t="shared" si="501"/>
        <v>0</v>
      </c>
      <c r="AW1702" s="16">
        <f t="shared" si="501"/>
        <v>0</v>
      </c>
      <c r="AX1702" s="16">
        <f t="shared" si="501"/>
        <v>0</v>
      </c>
      <c r="AY1702" s="16">
        <f t="shared" si="501"/>
        <v>0</v>
      </c>
      <c r="AZ1702" s="16">
        <f t="shared" si="501"/>
        <v>0</v>
      </c>
      <c r="BA1702" s="16">
        <f t="shared" si="501"/>
        <v>0</v>
      </c>
      <c r="BB1702" s="16">
        <f t="shared" si="501"/>
        <v>0</v>
      </c>
      <c r="BC1702" s="16">
        <f t="shared" si="501"/>
        <v>0</v>
      </c>
      <c r="BD1702" s="16">
        <f t="shared" si="501"/>
        <v>0</v>
      </c>
      <c r="BE1702" s="16">
        <f t="shared" si="501"/>
        <v>0</v>
      </c>
      <c r="BF1702" s="16">
        <f t="shared" si="501"/>
        <v>0</v>
      </c>
    </row>
    <row r="1703" spans="4:36">
      <c r="D1703" s="16" t="s">
        <v>860</v>
      </c>
      <c r="E1703" s="16">
        <v>1830.6889</v>
      </c>
      <c r="F1703" s="16">
        <v>1675.1227</v>
      </c>
      <c r="G1703" s="16">
        <v>1673.1623</v>
      </c>
      <c r="H1703" s="16">
        <v>1.9604</v>
      </c>
      <c r="I1703" s="16">
        <v>0</v>
      </c>
      <c r="J1703" s="16">
        <v>153.5622</v>
      </c>
      <c r="K1703" s="16">
        <v>0</v>
      </c>
      <c r="L1703" s="16">
        <v>1.527</v>
      </c>
      <c r="M1703" s="16">
        <v>152.0352</v>
      </c>
      <c r="N1703" s="16">
        <v>1.9166</v>
      </c>
      <c r="O1703" s="16">
        <v>1.9166</v>
      </c>
      <c r="P1703" s="16">
        <v>0</v>
      </c>
      <c r="Q1703" s="16">
        <v>0</v>
      </c>
      <c r="R1703" s="16">
        <v>0.0874</v>
      </c>
      <c r="S1703" s="16">
        <v>0.0874</v>
      </c>
      <c r="T1703" s="16">
        <v>0</v>
      </c>
      <c r="U1703" s="16">
        <v>0</v>
      </c>
      <c r="V1703" s="16">
        <v>0</v>
      </c>
      <c r="W1703" s="16">
        <v>0</v>
      </c>
      <c r="X1703" s="16">
        <v>0</v>
      </c>
      <c r="Y1703" s="16">
        <v>0</v>
      </c>
      <c r="Z1703" s="16">
        <v>0</v>
      </c>
      <c r="AE1703" s="103">
        <f t="shared" si="484"/>
        <v>2.17964535309534e-13</v>
      </c>
      <c r="AF1703" s="103">
        <f t="shared" si="485"/>
        <v>-6.3948846218409e-14</v>
      </c>
      <c r="AG1703" s="103">
        <f t="shared" si="486"/>
        <v>0</v>
      </c>
      <c r="AH1703" s="103">
        <f t="shared" si="487"/>
        <v>0</v>
      </c>
      <c r="AI1703" s="103">
        <f t="shared" si="488"/>
        <v>0</v>
      </c>
      <c r="AJ1703" s="103">
        <f t="shared" si="489"/>
        <v>0</v>
      </c>
    </row>
    <row r="1704" spans="4:36">
      <c r="D1704" s="16" t="s">
        <v>861</v>
      </c>
      <c r="E1704" s="16">
        <v>0</v>
      </c>
      <c r="F1704" s="16">
        <v>0</v>
      </c>
      <c r="G1704" s="16">
        <v>0</v>
      </c>
      <c r="H1704" s="16">
        <v>0</v>
      </c>
      <c r="I1704" s="16">
        <v>0</v>
      </c>
      <c r="J1704" s="16">
        <v>0</v>
      </c>
      <c r="K1704" s="16">
        <v>0</v>
      </c>
      <c r="L1704" s="16">
        <v>0</v>
      </c>
      <c r="M1704" s="16">
        <v>0</v>
      </c>
      <c r="N1704" s="16">
        <v>0</v>
      </c>
      <c r="O1704" s="16">
        <v>0</v>
      </c>
      <c r="P1704" s="16">
        <v>0</v>
      </c>
      <c r="Q1704" s="16">
        <v>0</v>
      </c>
      <c r="R1704" s="16">
        <v>0</v>
      </c>
      <c r="S1704" s="16">
        <v>0</v>
      </c>
      <c r="T1704" s="16">
        <v>0</v>
      </c>
      <c r="U1704" s="16">
        <v>0</v>
      </c>
      <c r="V1704" s="16">
        <v>0</v>
      </c>
      <c r="W1704" s="16">
        <v>0</v>
      </c>
      <c r="X1704" s="16">
        <v>0</v>
      </c>
      <c r="Y1704" s="16">
        <v>0</v>
      </c>
      <c r="Z1704" s="16">
        <v>0</v>
      </c>
      <c r="AE1704" s="103">
        <f t="shared" si="484"/>
        <v>0</v>
      </c>
      <c r="AF1704" s="103">
        <f t="shared" si="485"/>
        <v>0</v>
      </c>
      <c r="AG1704" s="103">
        <f t="shared" si="486"/>
        <v>0</v>
      </c>
      <c r="AH1704" s="103">
        <f t="shared" si="487"/>
        <v>0</v>
      </c>
      <c r="AI1704" s="103">
        <f t="shared" si="488"/>
        <v>0</v>
      </c>
      <c r="AJ1704" s="103">
        <f t="shared" si="489"/>
        <v>0</v>
      </c>
    </row>
    <row r="1705" spans="4:36">
      <c r="D1705" s="16" t="s">
        <v>862</v>
      </c>
      <c r="E1705" s="16">
        <v>0</v>
      </c>
      <c r="F1705" s="16">
        <v>0</v>
      </c>
      <c r="G1705" s="16">
        <v>0</v>
      </c>
      <c r="H1705" s="16">
        <v>0</v>
      </c>
      <c r="I1705" s="16">
        <v>0</v>
      </c>
      <c r="J1705" s="16">
        <v>0</v>
      </c>
      <c r="K1705" s="16">
        <v>0</v>
      </c>
      <c r="L1705" s="16">
        <v>0</v>
      </c>
      <c r="M1705" s="16">
        <v>0</v>
      </c>
      <c r="N1705" s="16">
        <v>0</v>
      </c>
      <c r="O1705" s="16">
        <v>0</v>
      </c>
      <c r="P1705" s="16">
        <v>0</v>
      </c>
      <c r="Q1705" s="16">
        <v>0</v>
      </c>
      <c r="R1705" s="16">
        <v>0</v>
      </c>
      <c r="S1705" s="16">
        <v>0</v>
      </c>
      <c r="T1705" s="16">
        <v>0</v>
      </c>
      <c r="U1705" s="16">
        <v>0</v>
      </c>
      <c r="V1705" s="16">
        <v>0</v>
      </c>
      <c r="W1705" s="16">
        <v>0</v>
      </c>
      <c r="X1705" s="16">
        <v>0</v>
      </c>
      <c r="Y1705" s="16">
        <v>0</v>
      </c>
      <c r="Z1705" s="16">
        <v>0</v>
      </c>
      <c r="AE1705" s="103">
        <f t="shared" si="484"/>
        <v>0</v>
      </c>
      <c r="AF1705" s="103">
        <f t="shared" si="485"/>
        <v>0</v>
      </c>
      <c r="AG1705" s="103">
        <f t="shared" si="486"/>
        <v>0</v>
      </c>
      <c r="AH1705" s="103">
        <f t="shared" si="487"/>
        <v>0</v>
      </c>
      <c r="AI1705" s="103">
        <f t="shared" si="488"/>
        <v>0</v>
      </c>
      <c r="AJ1705" s="103">
        <f t="shared" si="489"/>
        <v>0</v>
      </c>
    </row>
    <row r="1706" spans="4:36">
      <c r="D1706" s="16" t="s">
        <v>863</v>
      </c>
      <c r="E1706" s="16">
        <v>0</v>
      </c>
      <c r="F1706" s="16">
        <v>0</v>
      </c>
      <c r="G1706" s="16">
        <v>0</v>
      </c>
      <c r="H1706" s="16">
        <v>0</v>
      </c>
      <c r="I1706" s="16">
        <v>0</v>
      </c>
      <c r="J1706" s="16">
        <v>0</v>
      </c>
      <c r="K1706" s="16">
        <v>0</v>
      </c>
      <c r="L1706" s="16">
        <v>0</v>
      </c>
      <c r="M1706" s="16">
        <v>0</v>
      </c>
      <c r="N1706" s="16">
        <v>0</v>
      </c>
      <c r="O1706" s="16">
        <v>0</v>
      </c>
      <c r="P1706" s="16">
        <v>0</v>
      </c>
      <c r="Q1706" s="16">
        <v>0</v>
      </c>
      <c r="R1706" s="16">
        <v>0</v>
      </c>
      <c r="S1706" s="16">
        <v>0</v>
      </c>
      <c r="T1706" s="16">
        <v>0</v>
      </c>
      <c r="U1706" s="16">
        <v>0</v>
      </c>
      <c r="V1706" s="16">
        <v>0</v>
      </c>
      <c r="W1706" s="16">
        <v>0</v>
      </c>
      <c r="X1706" s="16">
        <v>0</v>
      </c>
      <c r="Y1706" s="16">
        <v>0</v>
      </c>
      <c r="Z1706" s="16">
        <v>0</v>
      </c>
      <c r="AE1706" s="103">
        <f t="shared" si="484"/>
        <v>0</v>
      </c>
      <c r="AF1706" s="103">
        <f t="shared" si="485"/>
        <v>0</v>
      </c>
      <c r="AG1706" s="103">
        <f t="shared" si="486"/>
        <v>0</v>
      </c>
      <c r="AH1706" s="103">
        <f t="shared" si="487"/>
        <v>0</v>
      </c>
      <c r="AI1706" s="103">
        <f t="shared" si="488"/>
        <v>0</v>
      </c>
      <c r="AJ1706" s="103">
        <f t="shared" si="489"/>
        <v>0</v>
      </c>
    </row>
    <row r="1707" spans="4:36">
      <c r="D1707" s="16" t="s">
        <v>864</v>
      </c>
      <c r="E1707" s="16">
        <v>2610.078</v>
      </c>
      <c r="F1707" s="16">
        <v>2076.9341</v>
      </c>
      <c r="G1707" s="16">
        <v>2063.7204</v>
      </c>
      <c r="H1707" s="16">
        <v>13.2137</v>
      </c>
      <c r="I1707" s="16">
        <v>24.0072</v>
      </c>
      <c r="J1707" s="16">
        <v>252.8927</v>
      </c>
      <c r="K1707" s="16">
        <v>14.6516</v>
      </c>
      <c r="L1707" s="16">
        <v>0.9749</v>
      </c>
      <c r="M1707" s="16">
        <v>237.2662</v>
      </c>
      <c r="N1707" s="16">
        <v>104.496</v>
      </c>
      <c r="O1707" s="16">
        <v>104.496</v>
      </c>
      <c r="P1707" s="16">
        <v>0</v>
      </c>
      <c r="Q1707" s="16">
        <v>0</v>
      </c>
      <c r="R1707" s="16">
        <v>82.287</v>
      </c>
      <c r="S1707" s="16">
        <v>61.9997</v>
      </c>
      <c r="T1707" s="16">
        <v>0</v>
      </c>
      <c r="U1707" s="16">
        <v>20.2873</v>
      </c>
      <c r="V1707" s="16">
        <v>69.461</v>
      </c>
      <c r="W1707" s="16">
        <v>62.9044</v>
      </c>
      <c r="X1707" s="16">
        <v>2.446</v>
      </c>
      <c r="Y1707" s="16">
        <v>4.1106</v>
      </c>
      <c r="Z1707" s="16">
        <v>0</v>
      </c>
      <c r="AE1707" s="103">
        <f t="shared" si="484"/>
        <v>0</v>
      </c>
      <c r="AF1707" s="103">
        <f t="shared" si="485"/>
        <v>-2.0961010704923e-13</v>
      </c>
      <c r="AG1707" s="103">
        <f t="shared" si="486"/>
        <v>0</v>
      </c>
      <c r="AH1707" s="103">
        <f t="shared" si="487"/>
        <v>0</v>
      </c>
      <c r="AI1707" s="103">
        <f t="shared" si="488"/>
        <v>0</v>
      </c>
      <c r="AJ1707" s="103">
        <f t="shared" si="489"/>
        <v>0</v>
      </c>
    </row>
    <row r="1708" spans="3:58">
      <c r="C1708" s="16" t="s">
        <v>867</v>
      </c>
      <c r="D1708" s="16" t="s">
        <v>88</v>
      </c>
      <c r="E1708" s="16">
        <v>8269.8654</v>
      </c>
      <c r="F1708" s="16">
        <v>7367.3397</v>
      </c>
      <c r="G1708" s="16">
        <v>7306.3123</v>
      </c>
      <c r="H1708" s="16">
        <v>61.0274</v>
      </c>
      <c r="I1708" s="16">
        <v>1.1654</v>
      </c>
      <c r="J1708" s="16">
        <v>718.1242</v>
      </c>
      <c r="K1708" s="16">
        <v>277.8975</v>
      </c>
      <c r="L1708" s="16">
        <v>19.9636</v>
      </c>
      <c r="M1708" s="16">
        <v>420.2631</v>
      </c>
      <c r="N1708" s="16">
        <v>116.8741</v>
      </c>
      <c r="O1708" s="16">
        <v>116.8741</v>
      </c>
      <c r="P1708" s="16">
        <v>0</v>
      </c>
      <c r="Q1708" s="16">
        <v>0</v>
      </c>
      <c r="R1708" s="16">
        <v>27.1053</v>
      </c>
      <c r="S1708" s="16">
        <v>25.4236</v>
      </c>
      <c r="T1708" s="16">
        <v>0</v>
      </c>
      <c r="U1708" s="16">
        <v>1.6817</v>
      </c>
      <c r="V1708" s="16">
        <v>39.2567</v>
      </c>
      <c r="W1708" s="16">
        <v>33.4737</v>
      </c>
      <c r="X1708" s="16">
        <v>0.0727</v>
      </c>
      <c r="Y1708" s="16">
        <v>5.7103</v>
      </c>
      <c r="Z1708" s="16">
        <v>0</v>
      </c>
      <c r="AE1708" s="103">
        <f t="shared" si="484"/>
        <v>1.91846538655227e-13</v>
      </c>
      <c r="AF1708" s="103">
        <f t="shared" si="485"/>
        <v>8.5265128291212e-13</v>
      </c>
      <c r="AG1708" s="103">
        <f t="shared" si="486"/>
        <v>0</v>
      </c>
      <c r="AH1708" s="103">
        <f t="shared" si="487"/>
        <v>0</v>
      </c>
      <c r="AI1708" s="103">
        <f t="shared" si="488"/>
        <v>0</v>
      </c>
      <c r="AJ1708" s="103">
        <f t="shared" si="489"/>
        <v>0</v>
      </c>
      <c r="AK1708" s="16">
        <f t="shared" ref="AK1708:BF1708" si="502">E1708-SUM(E1709:E1713)</f>
        <v>0</v>
      </c>
      <c r="AL1708" s="16">
        <f t="shared" si="502"/>
        <v>0</v>
      </c>
      <c r="AM1708" s="16">
        <f t="shared" si="502"/>
        <v>0</v>
      </c>
      <c r="AN1708" s="16">
        <f t="shared" si="502"/>
        <v>0</v>
      </c>
      <c r="AO1708" s="16">
        <f t="shared" si="502"/>
        <v>0</v>
      </c>
      <c r="AP1708" s="16">
        <f t="shared" si="502"/>
        <v>0</v>
      </c>
      <c r="AQ1708" s="16">
        <f t="shared" si="502"/>
        <v>0</v>
      </c>
      <c r="AR1708" s="16">
        <f t="shared" si="502"/>
        <v>3.90798504668055e-14</v>
      </c>
      <c r="AS1708" s="16">
        <f t="shared" si="502"/>
        <v>0</v>
      </c>
      <c r="AT1708" s="16">
        <f t="shared" si="502"/>
        <v>0</v>
      </c>
      <c r="AU1708" s="16">
        <f t="shared" si="502"/>
        <v>0</v>
      </c>
      <c r="AV1708" s="16">
        <f t="shared" si="502"/>
        <v>0</v>
      </c>
      <c r="AW1708" s="16">
        <f t="shared" si="502"/>
        <v>0</v>
      </c>
      <c r="AX1708" s="16">
        <f t="shared" si="502"/>
        <v>0</v>
      </c>
      <c r="AY1708" s="16">
        <f t="shared" si="502"/>
        <v>0</v>
      </c>
      <c r="AZ1708" s="16">
        <f t="shared" si="502"/>
        <v>0</v>
      </c>
      <c r="BA1708" s="16">
        <f t="shared" si="502"/>
        <v>0</v>
      </c>
      <c r="BB1708" s="16">
        <f t="shared" si="502"/>
        <v>0</v>
      </c>
      <c r="BC1708" s="16">
        <f t="shared" si="502"/>
        <v>0</v>
      </c>
      <c r="BD1708" s="16">
        <f t="shared" si="502"/>
        <v>0</v>
      </c>
      <c r="BE1708" s="16">
        <f t="shared" si="502"/>
        <v>0</v>
      </c>
      <c r="BF1708" s="16">
        <f t="shared" si="502"/>
        <v>0</v>
      </c>
    </row>
    <row r="1709" spans="4:36">
      <c r="D1709" s="16" t="s">
        <v>860</v>
      </c>
      <c r="E1709" s="16">
        <v>3340.6919</v>
      </c>
      <c r="F1709" s="16">
        <v>3098.8702</v>
      </c>
      <c r="G1709" s="16">
        <v>3081.2796</v>
      </c>
      <c r="H1709" s="16">
        <v>17.5906</v>
      </c>
      <c r="I1709" s="16">
        <v>0</v>
      </c>
      <c r="J1709" s="16">
        <v>234.7993</v>
      </c>
      <c r="K1709" s="16">
        <v>0</v>
      </c>
      <c r="L1709" s="16">
        <v>18.0323</v>
      </c>
      <c r="M1709" s="16">
        <v>216.767</v>
      </c>
      <c r="N1709" s="16">
        <v>0</v>
      </c>
      <c r="O1709" s="16">
        <v>0</v>
      </c>
      <c r="P1709" s="16">
        <v>0</v>
      </c>
      <c r="Q1709" s="16">
        <v>0</v>
      </c>
      <c r="R1709" s="16">
        <v>6.9497</v>
      </c>
      <c r="S1709" s="16">
        <v>6.9497</v>
      </c>
      <c r="T1709" s="16">
        <v>0</v>
      </c>
      <c r="U1709" s="16">
        <v>0</v>
      </c>
      <c r="V1709" s="16">
        <v>0.0727</v>
      </c>
      <c r="W1709" s="16">
        <v>0</v>
      </c>
      <c r="X1709" s="16">
        <v>0.0727</v>
      </c>
      <c r="Y1709" s="16">
        <v>0</v>
      </c>
      <c r="Z1709" s="16">
        <v>0</v>
      </c>
      <c r="AE1709" s="103">
        <f t="shared" ref="AE1709:AE1772" si="503">E1709-F1709-I1709-J1709-N1709-R1709-V1709-Z1709-Q1709</f>
        <v>-2.37726505147862e-14</v>
      </c>
      <c r="AF1709" s="103">
        <f t="shared" ref="AF1709:AF1772" si="504">F1709-G1709-H1709</f>
        <v>0</v>
      </c>
      <c r="AG1709" s="103">
        <f t="shared" ref="AG1709:AG1772" si="505">J1709-K1709-L1709-M1709</f>
        <v>0</v>
      </c>
      <c r="AH1709" s="103">
        <f t="shared" ref="AH1709:AH1772" si="506">N1709-O1709-P1709</f>
        <v>0</v>
      </c>
      <c r="AI1709" s="103">
        <f t="shared" ref="AI1709:AI1772" si="507">R1709-S1709-T1709-U1709</f>
        <v>0</v>
      </c>
      <c r="AJ1709" s="103">
        <f t="shared" ref="AJ1709:AJ1772" si="508">V1709-W1709-X1709-Y1709</f>
        <v>0</v>
      </c>
    </row>
    <row r="1710" spans="4:36">
      <c r="D1710" s="16" t="s">
        <v>861</v>
      </c>
      <c r="E1710" s="16">
        <v>0</v>
      </c>
      <c r="F1710" s="16">
        <v>0</v>
      </c>
      <c r="G1710" s="16">
        <v>0</v>
      </c>
      <c r="H1710" s="16">
        <v>0</v>
      </c>
      <c r="I1710" s="16">
        <v>0</v>
      </c>
      <c r="J1710" s="16">
        <v>0</v>
      </c>
      <c r="K1710" s="16">
        <v>0</v>
      </c>
      <c r="L1710" s="16">
        <v>0</v>
      </c>
      <c r="M1710" s="16">
        <v>0</v>
      </c>
      <c r="N1710" s="16">
        <v>0</v>
      </c>
      <c r="O1710" s="16">
        <v>0</v>
      </c>
      <c r="P1710" s="16">
        <v>0</v>
      </c>
      <c r="Q1710" s="16">
        <v>0</v>
      </c>
      <c r="R1710" s="16">
        <v>0</v>
      </c>
      <c r="S1710" s="16">
        <v>0</v>
      </c>
      <c r="T1710" s="16">
        <v>0</v>
      </c>
      <c r="U1710" s="16">
        <v>0</v>
      </c>
      <c r="V1710" s="16">
        <v>0</v>
      </c>
      <c r="W1710" s="16">
        <v>0</v>
      </c>
      <c r="X1710" s="16">
        <v>0</v>
      </c>
      <c r="Y1710" s="16">
        <v>0</v>
      </c>
      <c r="Z1710" s="16">
        <v>0</v>
      </c>
      <c r="AE1710" s="103">
        <f t="shared" si="503"/>
        <v>0</v>
      </c>
      <c r="AF1710" s="103">
        <f t="shared" si="504"/>
        <v>0</v>
      </c>
      <c r="AG1710" s="103">
        <f t="shared" si="505"/>
        <v>0</v>
      </c>
      <c r="AH1710" s="103">
        <f t="shared" si="506"/>
        <v>0</v>
      </c>
      <c r="AI1710" s="103">
        <f t="shared" si="507"/>
        <v>0</v>
      </c>
      <c r="AJ1710" s="103">
        <f t="shared" si="508"/>
        <v>0</v>
      </c>
    </row>
    <row r="1711" spans="4:36">
      <c r="D1711" s="16" t="s">
        <v>862</v>
      </c>
      <c r="E1711" s="16">
        <v>0</v>
      </c>
      <c r="F1711" s="16">
        <v>0</v>
      </c>
      <c r="G1711" s="16">
        <v>0</v>
      </c>
      <c r="H1711" s="16">
        <v>0</v>
      </c>
      <c r="I1711" s="16">
        <v>0</v>
      </c>
      <c r="J1711" s="16">
        <v>0</v>
      </c>
      <c r="K1711" s="16">
        <v>0</v>
      </c>
      <c r="L1711" s="16">
        <v>0</v>
      </c>
      <c r="M1711" s="16">
        <v>0</v>
      </c>
      <c r="N1711" s="16">
        <v>0</v>
      </c>
      <c r="O1711" s="16">
        <v>0</v>
      </c>
      <c r="P1711" s="16">
        <v>0</v>
      </c>
      <c r="Q1711" s="16">
        <v>0</v>
      </c>
      <c r="R1711" s="16">
        <v>0</v>
      </c>
      <c r="S1711" s="16">
        <v>0</v>
      </c>
      <c r="T1711" s="16">
        <v>0</v>
      </c>
      <c r="U1711" s="16">
        <v>0</v>
      </c>
      <c r="V1711" s="16">
        <v>0</v>
      </c>
      <c r="W1711" s="16">
        <v>0</v>
      </c>
      <c r="X1711" s="16">
        <v>0</v>
      </c>
      <c r="Y1711" s="16">
        <v>0</v>
      </c>
      <c r="Z1711" s="16">
        <v>0</v>
      </c>
      <c r="AE1711" s="103">
        <f t="shared" si="503"/>
        <v>0</v>
      </c>
      <c r="AF1711" s="103">
        <f t="shared" si="504"/>
        <v>0</v>
      </c>
      <c r="AG1711" s="103">
        <f t="shared" si="505"/>
        <v>0</v>
      </c>
      <c r="AH1711" s="103">
        <f t="shared" si="506"/>
        <v>0</v>
      </c>
      <c r="AI1711" s="103">
        <f t="shared" si="507"/>
        <v>0</v>
      </c>
      <c r="AJ1711" s="103">
        <f t="shared" si="508"/>
        <v>0</v>
      </c>
    </row>
    <row r="1712" spans="4:36">
      <c r="D1712" s="16" t="s">
        <v>863</v>
      </c>
      <c r="E1712" s="16">
        <v>0</v>
      </c>
      <c r="F1712" s="16">
        <v>0</v>
      </c>
      <c r="G1712" s="16">
        <v>0</v>
      </c>
      <c r="H1712" s="16">
        <v>0</v>
      </c>
      <c r="I1712" s="16">
        <v>0</v>
      </c>
      <c r="J1712" s="16">
        <v>0</v>
      </c>
      <c r="K1712" s="16">
        <v>0</v>
      </c>
      <c r="L1712" s="16">
        <v>0</v>
      </c>
      <c r="M1712" s="16">
        <v>0</v>
      </c>
      <c r="N1712" s="16">
        <v>0</v>
      </c>
      <c r="O1712" s="16">
        <v>0</v>
      </c>
      <c r="P1712" s="16">
        <v>0</v>
      </c>
      <c r="Q1712" s="16">
        <v>0</v>
      </c>
      <c r="R1712" s="16">
        <v>0</v>
      </c>
      <c r="S1712" s="16">
        <v>0</v>
      </c>
      <c r="T1712" s="16">
        <v>0</v>
      </c>
      <c r="U1712" s="16">
        <v>0</v>
      </c>
      <c r="V1712" s="16">
        <v>0</v>
      </c>
      <c r="W1712" s="16">
        <v>0</v>
      </c>
      <c r="X1712" s="16">
        <v>0</v>
      </c>
      <c r="Y1712" s="16">
        <v>0</v>
      </c>
      <c r="Z1712" s="16">
        <v>0</v>
      </c>
      <c r="AE1712" s="103">
        <f t="shared" si="503"/>
        <v>0</v>
      </c>
      <c r="AF1712" s="103">
        <f t="shared" si="504"/>
        <v>0</v>
      </c>
      <c r="AG1712" s="103">
        <f t="shared" si="505"/>
        <v>0</v>
      </c>
      <c r="AH1712" s="103">
        <f t="shared" si="506"/>
        <v>0</v>
      </c>
      <c r="AI1712" s="103">
        <f t="shared" si="507"/>
        <v>0</v>
      </c>
      <c r="AJ1712" s="103">
        <f t="shared" si="508"/>
        <v>0</v>
      </c>
    </row>
    <row r="1713" spans="4:36">
      <c r="D1713" s="16" t="s">
        <v>864</v>
      </c>
      <c r="E1713" s="16">
        <v>4929.1735</v>
      </c>
      <c r="F1713" s="16">
        <v>4268.4695</v>
      </c>
      <c r="G1713" s="16">
        <v>4225.0327</v>
      </c>
      <c r="H1713" s="16">
        <v>43.4368</v>
      </c>
      <c r="I1713" s="16">
        <v>1.1654</v>
      </c>
      <c r="J1713" s="16">
        <v>483.3249</v>
      </c>
      <c r="K1713" s="16">
        <v>277.8975</v>
      </c>
      <c r="L1713" s="16">
        <v>1.93129999999996</v>
      </c>
      <c r="M1713" s="16">
        <v>203.4961</v>
      </c>
      <c r="N1713" s="16">
        <v>116.8741</v>
      </c>
      <c r="O1713" s="16">
        <v>116.8741</v>
      </c>
      <c r="P1713" s="16">
        <v>0</v>
      </c>
      <c r="Q1713" s="16">
        <v>0</v>
      </c>
      <c r="R1713" s="16">
        <v>20.1556</v>
      </c>
      <c r="S1713" s="16">
        <v>18.4739</v>
      </c>
      <c r="T1713" s="16">
        <v>0</v>
      </c>
      <c r="U1713" s="16">
        <v>1.6817</v>
      </c>
      <c r="V1713" s="16">
        <v>39.184</v>
      </c>
      <c r="W1713" s="16">
        <v>33.4737</v>
      </c>
      <c r="X1713" s="16">
        <v>0</v>
      </c>
      <c r="Y1713" s="16">
        <v>5.7103</v>
      </c>
      <c r="Z1713" s="16">
        <v>0</v>
      </c>
      <c r="AE1713" s="103">
        <f t="shared" si="503"/>
        <v>-2.62900812231237e-13</v>
      </c>
      <c r="AF1713" s="103">
        <f t="shared" si="504"/>
        <v>4.05009359383257e-13</v>
      </c>
      <c r="AG1713" s="103">
        <f t="shared" si="505"/>
        <v>0</v>
      </c>
      <c r="AH1713" s="103">
        <f t="shared" si="506"/>
        <v>0</v>
      </c>
      <c r="AI1713" s="103">
        <f t="shared" si="507"/>
        <v>0</v>
      </c>
      <c r="AJ1713" s="103">
        <f t="shared" si="508"/>
        <v>0</v>
      </c>
    </row>
    <row r="1714" spans="3:58">
      <c r="C1714" s="16" t="s">
        <v>368</v>
      </c>
      <c r="D1714" s="16" t="s">
        <v>88</v>
      </c>
      <c r="E1714" s="16">
        <v>0</v>
      </c>
      <c r="F1714" s="16">
        <v>0</v>
      </c>
      <c r="G1714" s="16">
        <v>0</v>
      </c>
      <c r="H1714" s="16">
        <v>0</v>
      </c>
      <c r="I1714" s="16">
        <v>0</v>
      </c>
      <c r="J1714" s="16">
        <v>0</v>
      </c>
      <c r="K1714" s="16">
        <v>0</v>
      </c>
      <c r="L1714" s="16">
        <v>0</v>
      </c>
      <c r="M1714" s="16">
        <v>0</v>
      </c>
      <c r="N1714" s="16">
        <v>0</v>
      </c>
      <c r="O1714" s="16">
        <v>0</v>
      </c>
      <c r="P1714" s="16">
        <v>0</v>
      </c>
      <c r="Q1714" s="16">
        <v>0</v>
      </c>
      <c r="R1714" s="16">
        <v>0</v>
      </c>
      <c r="S1714" s="16">
        <v>0</v>
      </c>
      <c r="T1714" s="16">
        <v>0</v>
      </c>
      <c r="U1714" s="16">
        <v>0</v>
      </c>
      <c r="V1714" s="16">
        <v>0</v>
      </c>
      <c r="W1714" s="16">
        <v>0</v>
      </c>
      <c r="X1714" s="16">
        <v>0</v>
      </c>
      <c r="Y1714" s="16">
        <v>0</v>
      </c>
      <c r="Z1714" s="16">
        <v>0</v>
      </c>
      <c r="AE1714" s="103">
        <f t="shared" si="503"/>
        <v>0</v>
      </c>
      <c r="AF1714" s="103">
        <f t="shared" si="504"/>
        <v>0</v>
      </c>
      <c r="AG1714" s="103">
        <f t="shared" si="505"/>
        <v>0</v>
      </c>
      <c r="AH1714" s="103">
        <f t="shared" si="506"/>
        <v>0</v>
      </c>
      <c r="AI1714" s="103">
        <f t="shared" si="507"/>
        <v>0</v>
      </c>
      <c r="AJ1714" s="103">
        <f t="shared" si="508"/>
        <v>0</v>
      </c>
      <c r="AK1714" s="16">
        <f t="shared" ref="AK1714:BF1714" si="509">E1714-SUM(E1715:E1719)</f>
        <v>0</v>
      </c>
      <c r="AL1714" s="16">
        <f t="shared" si="509"/>
        <v>0</v>
      </c>
      <c r="AM1714" s="16">
        <f t="shared" si="509"/>
        <v>0</v>
      </c>
      <c r="AN1714" s="16">
        <f t="shared" si="509"/>
        <v>0</v>
      </c>
      <c r="AO1714" s="16">
        <f t="shared" si="509"/>
        <v>0</v>
      </c>
      <c r="AP1714" s="16">
        <f t="shared" si="509"/>
        <v>0</v>
      </c>
      <c r="AQ1714" s="16">
        <f t="shared" si="509"/>
        <v>0</v>
      </c>
      <c r="AR1714" s="16">
        <f t="shared" si="509"/>
        <v>0</v>
      </c>
      <c r="AS1714" s="16">
        <f t="shared" si="509"/>
        <v>0</v>
      </c>
      <c r="AT1714" s="16">
        <f t="shared" si="509"/>
        <v>0</v>
      </c>
      <c r="AU1714" s="16">
        <f t="shared" si="509"/>
        <v>0</v>
      </c>
      <c r="AV1714" s="16">
        <f t="shared" si="509"/>
        <v>0</v>
      </c>
      <c r="AW1714" s="16">
        <f t="shared" si="509"/>
        <v>0</v>
      </c>
      <c r="AX1714" s="16">
        <f t="shared" si="509"/>
        <v>0</v>
      </c>
      <c r="AY1714" s="16">
        <f t="shared" si="509"/>
        <v>0</v>
      </c>
      <c r="AZ1714" s="16">
        <f t="shared" si="509"/>
        <v>0</v>
      </c>
      <c r="BA1714" s="16">
        <f t="shared" si="509"/>
        <v>0</v>
      </c>
      <c r="BB1714" s="16">
        <f t="shared" si="509"/>
        <v>0</v>
      </c>
      <c r="BC1714" s="16">
        <f t="shared" si="509"/>
        <v>0</v>
      </c>
      <c r="BD1714" s="16">
        <f t="shared" si="509"/>
        <v>0</v>
      </c>
      <c r="BE1714" s="16">
        <f t="shared" si="509"/>
        <v>0</v>
      </c>
      <c r="BF1714" s="16">
        <f t="shared" si="509"/>
        <v>0</v>
      </c>
    </row>
    <row r="1715" spans="4:36">
      <c r="D1715" s="16" t="s">
        <v>860</v>
      </c>
      <c r="E1715" s="16">
        <v>0</v>
      </c>
      <c r="F1715" s="16">
        <v>0</v>
      </c>
      <c r="G1715" s="16">
        <v>0</v>
      </c>
      <c r="H1715" s="16">
        <v>0</v>
      </c>
      <c r="I1715" s="16">
        <v>0</v>
      </c>
      <c r="J1715" s="16">
        <v>0</v>
      </c>
      <c r="K1715" s="16">
        <v>0</v>
      </c>
      <c r="L1715" s="16">
        <v>0</v>
      </c>
      <c r="M1715" s="16">
        <v>0</v>
      </c>
      <c r="N1715" s="16">
        <v>0</v>
      </c>
      <c r="O1715" s="16">
        <v>0</v>
      </c>
      <c r="P1715" s="16">
        <v>0</v>
      </c>
      <c r="Q1715" s="16">
        <v>0</v>
      </c>
      <c r="R1715" s="16">
        <v>0</v>
      </c>
      <c r="S1715" s="16">
        <v>0</v>
      </c>
      <c r="T1715" s="16">
        <v>0</v>
      </c>
      <c r="U1715" s="16">
        <v>0</v>
      </c>
      <c r="V1715" s="16">
        <v>0</v>
      </c>
      <c r="W1715" s="16">
        <v>0</v>
      </c>
      <c r="X1715" s="16">
        <v>0</v>
      </c>
      <c r="Y1715" s="16">
        <v>0</v>
      </c>
      <c r="Z1715" s="16">
        <v>0</v>
      </c>
      <c r="AE1715" s="103">
        <f t="shared" si="503"/>
        <v>0</v>
      </c>
      <c r="AF1715" s="103">
        <f t="shared" si="504"/>
        <v>0</v>
      </c>
      <c r="AG1715" s="103">
        <f t="shared" si="505"/>
        <v>0</v>
      </c>
      <c r="AH1715" s="103">
        <f t="shared" si="506"/>
        <v>0</v>
      </c>
      <c r="AI1715" s="103">
        <f t="shared" si="507"/>
        <v>0</v>
      </c>
      <c r="AJ1715" s="103">
        <f t="shared" si="508"/>
        <v>0</v>
      </c>
    </row>
    <row r="1716" spans="4:36">
      <c r="D1716" s="16" t="s">
        <v>861</v>
      </c>
      <c r="E1716" s="16">
        <v>0</v>
      </c>
      <c r="F1716" s="16">
        <v>0</v>
      </c>
      <c r="G1716" s="16">
        <v>0</v>
      </c>
      <c r="H1716" s="16">
        <v>0</v>
      </c>
      <c r="I1716" s="16">
        <v>0</v>
      </c>
      <c r="J1716" s="16">
        <v>0</v>
      </c>
      <c r="K1716" s="16">
        <v>0</v>
      </c>
      <c r="L1716" s="16">
        <v>0</v>
      </c>
      <c r="M1716" s="16">
        <v>0</v>
      </c>
      <c r="N1716" s="16">
        <v>0</v>
      </c>
      <c r="O1716" s="16">
        <v>0</v>
      </c>
      <c r="P1716" s="16">
        <v>0</v>
      </c>
      <c r="Q1716" s="16">
        <v>0</v>
      </c>
      <c r="R1716" s="16">
        <v>0</v>
      </c>
      <c r="S1716" s="16">
        <v>0</v>
      </c>
      <c r="T1716" s="16">
        <v>0</v>
      </c>
      <c r="U1716" s="16">
        <v>0</v>
      </c>
      <c r="V1716" s="16">
        <v>0</v>
      </c>
      <c r="W1716" s="16">
        <v>0</v>
      </c>
      <c r="X1716" s="16">
        <v>0</v>
      </c>
      <c r="Y1716" s="16">
        <v>0</v>
      </c>
      <c r="Z1716" s="16">
        <v>0</v>
      </c>
      <c r="AE1716" s="103">
        <f t="shared" si="503"/>
        <v>0</v>
      </c>
      <c r="AF1716" s="103">
        <f t="shared" si="504"/>
        <v>0</v>
      </c>
      <c r="AG1716" s="103">
        <f t="shared" si="505"/>
        <v>0</v>
      </c>
      <c r="AH1716" s="103">
        <f t="shared" si="506"/>
        <v>0</v>
      </c>
      <c r="AI1716" s="103">
        <f t="shared" si="507"/>
        <v>0</v>
      </c>
      <c r="AJ1716" s="103">
        <f t="shared" si="508"/>
        <v>0</v>
      </c>
    </row>
    <row r="1717" spans="4:36">
      <c r="D1717" s="16" t="s">
        <v>862</v>
      </c>
      <c r="E1717" s="16">
        <v>0</v>
      </c>
      <c r="F1717" s="16">
        <v>0</v>
      </c>
      <c r="G1717" s="16">
        <v>0</v>
      </c>
      <c r="H1717" s="16">
        <v>0</v>
      </c>
      <c r="I1717" s="16">
        <v>0</v>
      </c>
      <c r="J1717" s="16">
        <v>0</v>
      </c>
      <c r="K1717" s="16">
        <v>0</v>
      </c>
      <c r="L1717" s="16">
        <v>0</v>
      </c>
      <c r="M1717" s="16">
        <v>0</v>
      </c>
      <c r="N1717" s="16">
        <v>0</v>
      </c>
      <c r="O1717" s="16">
        <v>0</v>
      </c>
      <c r="P1717" s="16">
        <v>0</v>
      </c>
      <c r="Q1717" s="16">
        <v>0</v>
      </c>
      <c r="R1717" s="16">
        <v>0</v>
      </c>
      <c r="S1717" s="16">
        <v>0</v>
      </c>
      <c r="T1717" s="16">
        <v>0</v>
      </c>
      <c r="U1717" s="16">
        <v>0</v>
      </c>
      <c r="V1717" s="16">
        <v>0</v>
      </c>
      <c r="W1717" s="16">
        <v>0</v>
      </c>
      <c r="X1717" s="16">
        <v>0</v>
      </c>
      <c r="Y1717" s="16">
        <v>0</v>
      </c>
      <c r="Z1717" s="16">
        <v>0</v>
      </c>
      <c r="AE1717" s="103">
        <f t="shared" si="503"/>
        <v>0</v>
      </c>
      <c r="AF1717" s="103">
        <f t="shared" si="504"/>
        <v>0</v>
      </c>
      <c r="AG1717" s="103">
        <f t="shared" si="505"/>
        <v>0</v>
      </c>
      <c r="AH1717" s="103">
        <f t="shared" si="506"/>
        <v>0</v>
      </c>
      <c r="AI1717" s="103">
        <f t="shared" si="507"/>
        <v>0</v>
      </c>
      <c r="AJ1717" s="103">
        <f t="shared" si="508"/>
        <v>0</v>
      </c>
    </row>
    <row r="1718" spans="4:36">
      <c r="D1718" s="16" t="s">
        <v>863</v>
      </c>
      <c r="E1718" s="16">
        <v>0</v>
      </c>
      <c r="F1718" s="16">
        <v>0</v>
      </c>
      <c r="G1718" s="16">
        <v>0</v>
      </c>
      <c r="H1718" s="16">
        <v>0</v>
      </c>
      <c r="I1718" s="16">
        <v>0</v>
      </c>
      <c r="J1718" s="16">
        <v>0</v>
      </c>
      <c r="K1718" s="16">
        <v>0</v>
      </c>
      <c r="L1718" s="16">
        <v>0</v>
      </c>
      <c r="M1718" s="16">
        <v>0</v>
      </c>
      <c r="N1718" s="16">
        <v>0</v>
      </c>
      <c r="O1718" s="16">
        <v>0</v>
      </c>
      <c r="P1718" s="16">
        <v>0</v>
      </c>
      <c r="Q1718" s="16">
        <v>0</v>
      </c>
      <c r="R1718" s="16">
        <v>0</v>
      </c>
      <c r="S1718" s="16">
        <v>0</v>
      </c>
      <c r="T1718" s="16">
        <v>0</v>
      </c>
      <c r="U1718" s="16">
        <v>0</v>
      </c>
      <c r="V1718" s="16">
        <v>0</v>
      </c>
      <c r="W1718" s="16">
        <v>0</v>
      </c>
      <c r="X1718" s="16">
        <v>0</v>
      </c>
      <c r="Y1718" s="16">
        <v>0</v>
      </c>
      <c r="Z1718" s="16">
        <v>0</v>
      </c>
      <c r="AE1718" s="103">
        <f t="shared" si="503"/>
        <v>0</v>
      </c>
      <c r="AF1718" s="103">
        <f t="shared" si="504"/>
        <v>0</v>
      </c>
      <c r="AG1718" s="103">
        <f t="shared" si="505"/>
        <v>0</v>
      </c>
      <c r="AH1718" s="103">
        <f t="shared" si="506"/>
        <v>0</v>
      </c>
      <c r="AI1718" s="103">
        <f t="shared" si="507"/>
        <v>0</v>
      </c>
      <c r="AJ1718" s="103">
        <f t="shared" si="508"/>
        <v>0</v>
      </c>
    </row>
    <row r="1719" spans="4:36">
      <c r="D1719" s="16" t="s">
        <v>864</v>
      </c>
      <c r="E1719" s="16">
        <v>0</v>
      </c>
      <c r="F1719" s="16">
        <v>0</v>
      </c>
      <c r="G1719" s="16">
        <v>0</v>
      </c>
      <c r="H1719" s="16">
        <v>0</v>
      </c>
      <c r="I1719" s="16">
        <v>0</v>
      </c>
      <c r="J1719" s="16">
        <v>0</v>
      </c>
      <c r="K1719" s="16">
        <v>0</v>
      </c>
      <c r="L1719" s="16">
        <v>0</v>
      </c>
      <c r="M1719" s="16">
        <v>0</v>
      </c>
      <c r="N1719" s="16">
        <v>0</v>
      </c>
      <c r="O1719" s="16">
        <v>0</v>
      </c>
      <c r="P1719" s="16">
        <v>0</v>
      </c>
      <c r="Q1719" s="16">
        <v>0</v>
      </c>
      <c r="R1719" s="16">
        <v>0</v>
      </c>
      <c r="S1719" s="16">
        <v>0</v>
      </c>
      <c r="T1719" s="16">
        <v>0</v>
      </c>
      <c r="U1719" s="16">
        <v>0</v>
      </c>
      <c r="V1719" s="16">
        <v>0</v>
      </c>
      <c r="W1719" s="16">
        <v>0</v>
      </c>
      <c r="X1719" s="16">
        <v>0</v>
      </c>
      <c r="Y1719" s="16">
        <v>0</v>
      </c>
      <c r="Z1719" s="16">
        <v>0</v>
      </c>
      <c r="AE1719" s="103">
        <f t="shared" si="503"/>
        <v>0</v>
      </c>
      <c r="AF1719" s="103">
        <f t="shared" si="504"/>
        <v>0</v>
      </c>
      <c r="AG1719" s="103">
        <f t="shared" si="505"/>
        <v>0</v>
      </c>
      <c r="AH1719" s="103">
        <f t="shared" si="506"/>
        <v>0</v>
      </c>
      <c r="AI1719" s="103">
        <f t="shared" si="507"/>
        <v>0</v>
      </c>
      <c r="AJ1719" s="103">
        <f t="shared" si="508"/>
        <v>0</v>
      </c>
    </row>
    <row r="1720" spans="1:80">
      <c r="A1720" s="16" t="s">
        <v>915</v>
      </c>
      <c r="B1720" s="16">
        <v>125713.7275</v>
      </c>
      <c r="C1720" s="16" t="s">
        <v>88</v>
      </c>
      <c r="D1720" s="16" t="s">
        <v>88</v>
      </c>
      <c r="E1720" s="16">
        <v>36956.2586</v>
      </c>
      <c r="F1720" s="16">
        <v>27499.0262</v>
      </c>
      <c r="G1720" s="16">
        <v>27461.0443</v>
      </c>
      <c r="H1720" s="16">
        <v>37.9819</v>
      </c>
      <c r="I1720" s="16">
        <v>29.4454</v>
      </c>
      <c r="J1720" s="16">
        <v>440.3878</v>
      </c>
      <c r="K1720" s="16">
        <v>229.2422</v>
      </c>
      <c r="L1720" s="16">
        <v>61.5975000000001</v>
      </c>
      <c r="M1720" s="16">
        <v>149.5481</v>
      </c>
      <c r="N1720" s="16">
        <v>4704.47319999999</v>
      </c>
      <c r="O1720" s="16">
        <v>4704.47319999999</v>
      </c>
      <c r="P1720" s="16">
        <v>0</v>
      </c>
      <c r="Q1720" s="16">
        <v>18.864</v>
      </c>
      <c r="R1720" s="16">
        <v>3402.0204</v>
      </c>
      <c r="S1720" s="16">
        <v>1733.7908</v>
      </c>
      <c r="T1720" s="16">
        <v>45.3014</v>
      </c>
      <c r="U1720" s="16">
        <v>1622.9282</v>
      </c>
      <c r="V1720" s="16">
        <v>854.6954</v>
      </c>
      <c r="W1720" s="16">
        <v>509.6973</v>
      </c>
      <c r="X1720" s="16">
        <v>20.5512</v>
      </c>
      <c r="Y1720" s="16">
        <v>324.4469</v>
      </c>
      <c r="Z1720" s="16">
        <v>7.3462</v>
      </c>
      <c r="AB1720" s="101">
        <f>(F1720+K1720+L1720)/B1720</f>
        <v>0.221056733044528</v>
      </c>
      <c r="AE1720" s="103">
        <f t="shared" si="503"/>
        <v>9.64917035162216e-12</v>
      </c>
      <c r="AF1720" s="103">
        <f t="shared" si="504"/>
        <v>-1.14397380457376e-12</v>
      </c>
      <c r="AG1720" s="103">
        <f t="shared" si="505"/>
        <v>0</v>
      </c>
      <c r="AH1720" s="103">
        <f t="shared" si="506"/>
        <v>0</v>
      </c>
      <c r="AI1720" s="103">
        <f t="shared" si="507"/>
        <v>0</v>
      </c>
      <c r="AJ1720" s="103">
        <f t="shared" si="508"/>
        <v>0</v>
      </c>
      <c r="AK1720" s="16">
        <f t="shared" ref="AK1720:BF1720" si="510">E1720-SUM(E1721:E1725)</f>
        <v>0</v>
      </c>
      <c r="AL1720" s="16">
        <f t="shared" si="510"/>
        <v>0</v>
      </c>
      <c r="AM1720" s="16">
        <f t="shared" si="510"/>
        <v>0</v>
      </c>
      <c r="AN1720" s="16">
        <f t="shared" si="510"/>
        <v>0</v>
      </c>
      <c r="AO1720" s="16">
        <f t="shared" si="510"/>
        <v>0</v>
      </c>
      <c r="AP1720" s="16">
        <f t="shared" si="510"/>
        <v>0</v>
      </c>
      <c r="AQ1720" s="16">
        <f t="shared" si="510"/>
        <v>0</v>
      </c>
      <c r="AR1720" s="16">
        <f t="shared" si="510"/>
        <v>1.06581410364015e-13</v>
      </c>
      <c r="AS1720" s="16">
        <f t="shared" si="510"/>
        <v>0</v>
      </c>
      <c r="AT1720" s="16">
        <f t="shared" si="510"/>
        <v>0</v>
      </c>
      <c r="AU1720" s="16">
        <f t="shared" si="510"/>
        <v>0</v>
      </c>
      <c r="AV1720" s="16">
        <f t="shared" si="510"/>
        <v>0</v>
      </c>
      <c r="AW1720" s="16">
        <f t="shared" si="510"/>
        <v>0</v>
      </c>
      <c r="AX1720" s="16">
        <f t="shared" si="510"/>
        <v>0</v>
      </c>
      <c r="AY1720" s="16">
        <f t="shared" si="510"/>
        <v>0</v>
      </c>
      <c r="AZ1720" s="16">
        <f t="shared" si="510"/>
        <v>0</v>
      </c>
      <c r="BA1720" s="16">
        <f t="shared" si="510"/>
        <v>0</v>
      </c>
      <c r="BB1720" s="16">
        <f t="shared" si="510"/>
        <v>0</v>
      </c>
      <c r="BC1720" s="16">
        <f t="shared" si="510"/>
        <v>0</v>
      </c>
      <c r="BD1720" s="16">
        <f t="shared" si="510"/>
        <v>0</v>
      </c>
      <c r="BE1720" s="16">
        <f t="shared" si="510"/>
        <v>0</v>
      </c>
      <c r="BF1720" s="16">
        <f t="shared" si="510"/>
        <v>0</v>
      </c>
      <c r="BG1720" s="104">
        <f t="shared" ref="BG1720:CB1720" si="511">E1720-E1726-E1732-E1738-E1744</f>
        <v>0</v>
      </c>
      <c r="BH1720" s="104">
        <f t="shared" si="511"/>
        <v>0</v>
      </c>
      <c r="BI1720" s="104">
        <f t="shared" si="511"/>
        <v>0</v>
      </c>
      <c r="BJ1720" s="104">
        <f t="shared" si="511"/>
        <v>0</v>
      </c>
      <c r="BK1720" s="104">
        <f t="shared" si="511"/>
        <v>0</v>
      </c>
      <c r="BL1720" s="104">
        <f t="shared" si="511"/>
        <v>0</v>
      </c>
      <c r="BM1720" s="104">
        <f t="shared" si="511"/>
        <v>0</v>
      </c>
      <c r="BN1720" s="104">
        <f t="shared" si="511"/>
        <v>0</v>
      </c>
      <c r="BO1720" s="104">
        <f t="shared" si="511"/>
        <v>0</v>
      </c>
      <c r="BP1720" s="104">
        <f t="shared" si="511"/>
        <v>0</v>
      </c>
      <c r="BQ1720" s="104">
        <f t="shared" si="511"/>
        <v>0</v>
      </c>
      <c r="BR1720" s="104">
        <f t="shared" si="511"/>
        <v>0</v>
      </c>
      <c r="BS1720" s="104">
        <f t="shared" si="511"/>
        <v>0</v>
      </c>
      <c r="BT1720" s="104">
        <f t="shared" si="511"/>
        <v>0</v>
      </c>
      <c r="BU1720" s="104">
        <f t="shared" si="511"/>
        <v>0</v>
      </c>
      <c r="BV1720" s="104">
        <f t="shared" si="511"/>
        <v>0</v>
      </c>
      <c r="BW1720" s="104">
        <f t="shared" si="511"/>
        <v>0</v>
      </c>
      <c r="BX1720" s="104">
        <f t="shared" si="511"/>
        <v>0</v>
      </c>
      <c r="BY1720" s="104">
        <f t="shared" si="511"/>
        <v>0</v>
      </c>
      <c r="BZ1720" s="104">
        <f t="shared" si="511"/>
        <v>1.11022302462516e-15</v>
      </c>
      <c r="CA1720" s="104">
        <f t="shared" si="511"/>
        <v>0</v>
      </c>
      <c r="CB1720" s="104">
        <f t="shared" si="511"/>
        <v>0</v>
      </c>
    </row>
    <row r="1721" spans="4:36">
      <c r="D1721" s="16" t="s">
        <v>860</v>
      </c>
      <c r="E1721" s="16">
        <v>4745.0294</v>
      </c>
      <c r="F1721" s="16">
        <v>3968.7148</v>
      </c>
      <c r="G1721" s="16">
        <v>3966.0492</v>
      </c>
      <c r="H1721" s="16">
        <v>2.6656</v>
      </c>
      <c r="I1721" s="16">
        <v>0</v>
      </c>
      <c r="J1721" s="16">
        <v>67.1967</v>
      </c>
      <c r="K1721" s="16">
        <v>0</v>
      </c>
      <c r="L1721" s="16">
        <v>1.7393</v>
      </c>
      <c r="M1721" s="16">
        <v>65.4574</v>
      </c>
      <c r="N1721" s="16">
        <v>286.2645</v>
      </c>
      <c r="O1721" s="16">
        <v>286.2645</v>
      </c>
      <c r="P1721" s="16">
        <v>0</v>
      </c>
      <c r="Q1721" s="16">
        <v>0</v>
      </c>
      <c r="R1721" s="16">
        <v>421.609</v>
      </c>
      <c r="S1721" s="16">
        <v>413.5829</v>
      </c>
      <c r="T1721" s="16">
        <v>3.3561</v>
      </c>
      <c r="U1721" s="16">
        <v>4.67</v>
      </c>
      <c r="V1721" s="16">
        <v>0.5606</v>
      </c>
      <c r="W1721" s="16">
        <v>0.5606</v>
      </c>
      <c r="X1721" s="16">
        <v>0</v>
      </c>
      <c r="Y1721" s="16">
        <v>0</v>
      </c>
      <c r="Z1721" s="16">
        <v>0.6838</v>
      </c>
      <c r="AE1721" s="103">
        <f t="shared" si="503"/>
        <v>2.12052597703405e-13</v>
      </c>
      <c r="AF1721" s="103">
        <f t="shared" si="504"/>
        <v>2.67785793539588e-13</v>
      </c>
      <c r="AG1721" s="103">
        <f t="shared" si="505"/>
        <v>0</v>
      </c>
      <c r="AH1721" s="103">
        <f t="shared" si="506"/>
        <v>0</v>
      </c>
      <c r="AI1721" s="103">
        <f t="shared" si="507"/>
        <v>-1.4210854715202e-14</v>
      </c>
      <c r="AJ1721" s="103">
        <f t="shared" si="508"/>
        <v>0</v>
      </c>
    </row>
    <row r="1722" spans="4:36">
      <c r="D1722" s="16" t="s">
        <v>861</v>
      </c>
      <c r="E1722" s="16">
        <v>604.8054</v>
      </c>
      <c r="F1722" s="16">
        <v>483.0882</v>
      </c>
      <c r="G1722" s="16">
        <v>483.0882</v>
      </c>
      <c r="H1722" s="16">
        <v>0</v>
      </c>
      <c r="I1722" s="16">
        <v>0.762</v>
      </c>
      <c r="J1722" s="16">
        <v>5.7779</v>
      </c>
      <c r="K1722" s="16">
        <v>0</v>
      </c>
      <c r="L1722" s="16">
        <v>0.5759</v>
      </c>
      <c r="M1722" s="16">
        <v>5.202</v>
      </c>
      <c r="N1722" s="16">
        <v>52.1608</v>
      </c>
      <c r="O1722" s="16">
        <v>52.1608</v>
      </c>
      <c r="P1722" s="16">
        <v>0</v>
      </c>
      <c r="Q1722" s="16">
        <v>0</v>
      </c>
      <c r="R1722" s="16">
        <v>56.2413</v>
      </c>
      <c r="S1722" s="16">
        <v>37.364</v>
      </c>
      <c r="T1722" s="16">
        <v>0</v>
      </c>
      <c r="U1722" s="16">
        <v>18.8773</v>
      </c>
      <c r="V1722" s="16">
        <v>6.7752</v>
      </c>
      <c r="W1722" s="16">
        <v>2.5523</v>
      </c>
      <c r="X1722" s="16">
        <v>0</v>
      </c>
      <c r="Y1722" s="16">
        <v>4.2229</v>
      </c>
      <c r="Z1722" s="16">
        <v>0</v>
      </c>
      <c r="AE1722" s="103">
        <f t="shared" si="503"/>
        <v>-1.59872115546023e-14</v>
      </c>
      <c r="AF1722" s="103">
        <f t="shared" si="504"/>
        <v>0</v>
      </c>
      <c r="AG1722" s="103">
        <f t="shared" si="505"/>
        <v>0</v>
      </c>
      <c r="AH1722" s="103">
        <f t="shared" si="506"/>
        <v>0</v>
      </c>
      <c r="AI1722" s="103">
        <f t="shared" si="507"/>
        <v>0</v>
      </c>
      <c r="AJ1722" s="103">
        <f t="shared" si="508"/>
        <v>0</v>
      </c>
    </row>
    <row r="1723" spans="4:36">
      <c r="D1723" s="16" t="s">
        <v>862</v>
      </c>
      <c r="E1723" s="16">
        <v>0</v>
      </c>
      <c r="F1723" s="16">
        <v>0</v>
      </c>
      <c r="G1723" s="16">
        <v>0</v>
      </c>
      <c r="H1723" s="16">
        <v>0</v>
      </c>
      <c r="I1723" s="16">
        <v>0</v>
      </c>
      <c r="J1723" s="16">
        <v>0</v>
      </c>
      <c r="K1723" s="16">
        <v>0</v>
      </c>
      <c r="L1723" s="16">
        <v>0</v>
      </c>
      <c r="M1723" s="16">
        <v>0</v>
      </c>
      <c r="N1723" s="16">
        <v>0</v>
      </c>
      <c r="O1723" s="16">
        <v>0</v>
      </c>
      <c r="P1723" s="16">
        <v>0</v>
      </c>
      <c r="Q1723" s="16">
        <v>0</v>
      </c>
      <c r="R1723" s="16">
        <v>0</v>
      </c>
      <c r="S1723" s="16">
        <v>0</v>
      </c>
      <c r="T1723" s="16">
        <v>0</v>
      </c>
      <c r="U1723" s="16">
        <v>0</v>
      </c>
      <c r="V1723" s="16">
        <v>0</v>
      </c>
      <c r="W1723" s="16">
        <v>0</v>
      </c>
      <c r="X1723" s="16">
        <v>0</v>
      </c>
      <c r="Y1723" s="16">
        <v>0</v>
      </c>
      <c r="Z1723" s="16">
        <v>0</v>
      </c>
      <c r="AE1723" s="103">
        <f t="shared" si="503"/>
        <v>0</v>
      </c>
      <c r="AF1723" s="103">
        <f t="shared" si="504"/>
        <v>0</v>
      </c>
      <c r="AG1723" s="103">
        <f t="shared" si="505"/>
        <v>0</v>
      </c>
      <c r="AH1723" s="103">
        <f t="shared" si="506"/>
        <v>0</v>
      </c>
      <c r="AI1723" s="103">
        <f t="shared" si="507"/>
        <v>0</v>
      </c>
      <c r="AJ1723" s="103">
        <f t="shared" si="508"/>
        <v>0</v>
      </c>
    </row>
    <row r="1724" spans="4:36">
      <c r="D1724" s="16" t="s">
        <v>863</v>
      </c>
      <c r="E1724" s="16">
        <v>1265.5218</v>
      </c>
      <c r="F1724" s="16">
        <v>1156.7719</v>
      </c>
      <c r="G1724" s="16">
        <v>1145.6702</v>
      </c>
      <c r="H1724" s="16">
        <v>11.1017</v>
      </c>
      <c r="I1724" s="16">
        <v>0.8522</v>
      </c>
      <c r="J1724" s="16">
        <v>0</v>
      </c>
      <c r="K1724" s="16">
        <v>0</v>
      </c>
      <c r="L1724" s="16">
        <v>0</v>
      </c>
      <c r="M1724" s="16">
        <v>0</v>
      </c>
      <c r="N1724" s="16">
        <v>68.6297</v>
      </c>
      <c r="O1724" s="16">
        <v>68.6297</v>
      </c>
      <c r="P1724" s="16">
        <v>0</v>
      </c>
      <c r="Q1724" s="16">
        <v>0.3659</v>
      </c>
      <c r="R1724" s="16">
        <v>19.8342</v>
      </c>
      <c r="S1724" s="16">
        <v>15.7394</v>
      </c>
      <c r="T1724" s="16">
        <v>0</v>
      </c>
      <c r="U1724" s="16">
        <v>4.0948</v>
      </c>
      <c r="V1724" s="16">
        <v>18.8489</v>
      </c>
      <c r="W1724" s="16">
        <v>0</v>
      </c>
      <c r="X1724" s="16">
        <v>18.8489</v>
      </c>
      <c r="Y1724" s="16">
        <v>0</v>
      </c>
      <c r="Z1724" s="16">
        <v>0.219</v>
      </c>
      <c r="AE1724" s="103">
        <f t="shared" si="503"/>
        <v>2.95319324550292e-14</v>
      </c>
      <c r="AF1724" s="103">
        <f t="shared" si="504"/>
        <v>-6.21724893790088e-14</v>
      </c>
      <c r="AG1724" s="103">
        <f t="shared" si="505"/>
        <v>0</v>
      </c>
      <c r="AH1724" s="103">
        <f t="shared" si="506"/>
        <v>0</v>
      </c>
      <c r="AI1724" s="103">
        <f t="shared" si="507"/>
        <v>0</v>
      </c>
      <c r="AJ1724" s="103">
        <f t="shared" si="508"/>
        <v>0</v>
      </c>
    </row>
    <row r="1725" spans="4:36">
      <c r="D1725" s="16" t="s">
        <v>864</v>
      </c>
      <c r="E1725" s="16">
        <v>30340.902</v>
      </c>
      <c r="F1725" s="16">
        <v>21890.4513</v>
      </c>
      <c r="G1725" s="16">
        <v>21866.2367</v>
      </c>
      <c r="H1725" s="16">
        <v>24.2146</v>
      </c>
      <c r="I1725" s="16">
        <v>27.8312</v>
      </c>
      <c r="J1725" s="16">
        <v>367.4132</v>
      </c>
      <c r="K1725" s="16">
        <v>229.2422</v>
      </c>
      <c r="L1725" s="16">
        <v>59.2823</v>
      </c>
      <c r="M1725" s="16">
        <v>78.8887</v>
      </c>
      <c r="N1725" s="16">
        <v>4297.41819999999</v>
      </c>
      <c r="O1725" s="16">
        <v>4297.41819999999</v>
      </c>
      <c r="P1725" s="16">
        <v>0</v>
      </c>
      <c r="Q1725" s="16">
        <v>18.4981</v>
      </c>
      <c r="R1725" s="16">
        <v>2904.3359</v>
      </c>
      <c r="S1725" s="16">
        <v>1267.1045</v>
      </c>
      <c r="T1725" s="16">
        <v>41.9453</v>
      </c>
      <c r="U1725" s="16">
        <v>1595.2861</v>
      </c>
      <c r="V1725" s="16">
        <v>828.5107</v>
      </c>
      <c r="W1725" s="16">
        <v>506.5844</v>
      </c>
      <c r="X1725" s="16">
        <v>1.7023</v>
      </c>
      <c r="Y1725" s="16">
        <v>320.224</v>
      </c>
      <c r="Z1725" s="16">
        <v>6.4434</v>
      </c>
      <c r="AE1725" s="103">
        <f t="shared" si="503"/>
        <v>6.95266066941258e-12</v>
      </c>
      <c r="AF1725" s="103">
        <f t="shared" si="504"/>
        <v>-6.64357457935694e-13</v>
      </c>
      <c r="AG1725" s="103">
        <f t="shared" si="505"/>
        <v>0</v>
      </c>
      <c r="AH1725" s="103">
        <f t="shared" si="506"/>
        <v>0</v>
      </c>
      <c r="AI1725" s="103">
        <f t="shared" si="507"/>
        <v>0</v>
      </c>
      <c r="AJ1725" s="103">
        <f t="shared" si="508"/>
        <v>0</v>
      </c>
    </row>
    <row r="1726" spans="3:58">
      <c r="C1726" s="16" t="s">
        <v>865</v>
      </c>
      <c r="D1726" s="16" t="s">
        <v>88</v>
      </c>
      <c r="E1726" s="16">
        <v>37.6609</v>
      </c>
      <c r="F1726" s="16">
        <v>18.812</v>
      </c>
      <c r="G1726" s="16">
        <v>18.812</v>
      </c>
      <c r="H1726" s="16">
        <v>0</v>
      </c>
      <c r="I1726" s="16">
        <v>0</v>
      </c>
      <c r="J1726" s="16">
        <v>0</v>
      </c>
      <c r="K1726" s="16">
        <v>0</v>
      </c>
      <c r="L1726" s="16">
        <v>0</v>
      </c>
      <c r="M1726" s="16">
        <v>0</v>
      </c>
      <c r="N1726" s="16">
        <v>0</v>
      </c>
      <c r="O1726" s="16">
        <v>0</v>
      </c>
      <c r="P1726" s="16">
        <v>0</v>
      </c>
      <c r="Q1726" s="16">
        <v>0</v>
      </c>
      <c r="R1726" s="16">
        <v>0</v>
      </c>
      <c r="S1726" s="16">
        <v>0</v>
      </c>
      <c r="T1726" s="16">
        <v>0</v>
      </c>
      <c r="U1726" s="16">
        <v>0</v>
      </c>
      <c r="V1726" s="16">
        <v>18.8489</v>
      </c>
      <c r="W1726" s="16">
        <v>0</v>
      </c>
      <c r="X1726" s="16">
        <v>18.8489</v>
      </c>
      <c r="Y1726" s="16">
        <v>0</v>
      </c>
      <c r="Z1726" s="16">
        <v>0</v>
      </c>
      <c r="AE1726" s="103">
        <f t="shared" si="503"/>
        <v>0</v>
      </c>
      <c r="AF1726" s="103">
        <f t="shared" si="504"/>
        <v>0</v>
      </c>
      <c r="AG1726" s="103">
        <f t="shared" si="505"/>
        <v>0</v>
      </c>
      <c r="AH1726" s="103">
        <f t="shared" si="506"/>
        <v>0</v>
      </c>
      <c r="AI1726" s="103">
        <f t="shared" si="507"/>
        <v>0</v>
      </c>
      <c r="AJ1726" s="103">
        <f t="shared" si="508"/>
        <v>0</v>
      </c>
      <c r="AK1726" s="16">
        <f t="shared" ref="AK1726:BF1726" si="512">E1726-SUM(E1727:E1731)</f>
        <v>0</v>
      </c>
      <c r="AL1726" s="16">
        <f t="shared" si="512"/>
        <v>0</v>
      </c>
      <c r="AM1726" s="16">
        <f t="shared" si="512"/>
        <v>0</v>
      </c>
      <c r="AN1726" s="16">
        <f t="shared" si="512"/>
        <v>0</v>
      </c>
      <c r="AO1726" s="16">
        <f t="shared" si="512"/>
        <v>0</v>
      </c>
      <c r="AP1726" s="16">
        <f t="shared" si="512"/>
        <v>0</v>
      </c>
      <c r="AQ1726" s="16">
        <f t="shared" si="512"/>
        <v>0</v>
      </c>
      <c r="AR1726" s="16">
        <f t="shared" si="512"/>
        <v>0</v>
      </c>
      <c r="AS1726" s="16">
        <f t="shared" si="512"/>
        <v>0</v>
      </c>
      <c r="AT1726" s="16">
        <f t="shared" si="512"/>
        <v>0</v>
      </c>
      <c r="AU1726" s="16">
        <f t="shared" si="512"/>
        <v>0</v>
      </c>
      <c r="AV1726" s="16">
        <f t="shared" si="512"/>
        <v>0</v>
      </c>
      <c r="AW1726" s="16">
        <f t="shared" si="512"/>
        <v>0</v>
      </c>
      <c r="AX1726" s="16">
        <f t="shared" si="512"/>
        <v>0</v>
      </c>
      <c r="AY1726" s="16">
        <f t="shared" si="512"/>
        <v>0</v>
      </c>
      <c r="AZ1726" s="16">
        <f t="shared" si="512"/>
        <v>0</v>
      </c>
      <c r="BA1726" s="16">
        <f t="shared" si="512"/>
        <v>0</v>
      </c>
      <c r="BB1726" s="16">
        <f t="shared" si="512"/>
        <v>0</v>
      </c>
      <c r="BC1726" s="16">
        <f t="shared" si="512"/>
        <v>0</v>
      </c>
      <c r="BD1726" s="16">
        <f t="shared" si="512"/>
        <v>0</v>
      </c>
      <c r="BE1726" s="16">
        <f t="shared" si="512"/>
        <v>0</v>
      </c>
      <c r="BF1726" s="16">
        <f t="shared" si="512"/>
        <v>0</v>
      </c>
    </row>
    <row r="1727" spans="4:36">
      <c r="D1727" s="16" t="s">
        <v>860</v>
      </c>
      <c r="E1727" s="16">
        <v>0</v>
      </c>
      <c r="F1727" s="16">
        <v>0</v>
      </c>
      <c r="G1727" s="16">
        <v>0</v>
      </c>
      <c r="H1727" s="16">
        <v>0</v>
      </c>
      <c r="I1727" s="16">
        <v>0</v>
      </c>
      <c r="J1727" s="16">
        <v>0</v>
      </c>
      <c r="K1727" s="16">
        <v>0</v>
      </c>
      <c r="L1727" s="16">
        <v>0</v>
      </c>
      <c r="M1727" s="16">
        <v>0</v>
      </c>
      <c r="N1727" s="16">
        <v>0</v>
      </c>
      <c r="O1727" s="16">
        <v>0</v>
      </c>
      <c r="P1727" s="16">
        <v>0</v>
      </c>
      <c r="Q1727" s="16">
        <v>0</v>
      </c>
      <c r="R1727" s="16">
        <v>0</v>
      </c>
      <c r="S1727" s="16">
        <v>0</v>
      </c>
      <c r="T1727" s="16">
        <v>0</v>
      </c>
      <c r="U1727" s="16">
        <v>0</v>
      </c>
      <c r="V1727" s="16">
        <v>0</v>
      </c>
      <c r="W1727" s="16">
        <v>0</v>
      </c>
      <c r="X1727" s="16">
        <v>0</v>
      </c>
      <c r="Y1727" s="16">
        <v>0</v>
      </c>
      <c r="Z1727" s="16">
        <v>0</v>
      </c>
      <c r="AE1727" s="103">
        <f t="shared" si="503"/>
        <v>0</v>
      </c>
      <c r="AF1727" s="103">
        <f t="shared" si="504"/>
        <v>0</v>
      </c>
      <c r="AG1727" s="103">
        <f t="shared" si="505"/>
        <v>0</v>
      </c>
      <c r="AH1727" s="103">
        <f t="shared" si="506"/>
        <v>0</v>
      </c>
      <c r="AI1727" s="103">
        <f t="shared" si="507"/>
        <v>0</v>
      </c>
      <c r="AJ1727" s="103">
        <f t="shared" si="508"/>
        <v>0</v>
      </c>
    </row>
    <row r="1728" spans="4:36">
      <c r="D1728" s="16" t="s">
        <v>861</v>
      </c>
      <c r="E1728" s="16">
        <v>0</v>
      </c>
      <c r="F1728" s="16">
        <v>0</v>
      </c>
      <c r="G1728" s="16">
        <v>0</v>
      </c>
      <c r="H1728" s="16">
        <v>0</v>
      </c>
      <c r="I1728" s="16">
        <v>0</v>
      </c>
      <c r="J1728" s="16">
        <v>0</v>
      </c>
      <c r="K1728" s="16">
        <v>0</v>
      </c>
      <c r="L1728" s="16">
        <v>0</v>
      </c>
      <c r="M1728" s="16">
        <v>0</v>
      </c>
      <c r="N1728" s="16">
        <v>0</v>
      </c>
      <c r="O1728" s="16">
        <v>0</v>
      </c>
      <c r="P1728" s="16">
        <v>0</v>
      </c>
      <c r="Q1728" s="16">
        <v>0</v>
      </c>
      <c r="R1728" s="16">
        <v>0</v>
      </c>
      <c r="S1728" s="16">
        <v>0</v>
      </c>
      <c r="T1728" s="16">
        <v>0</v>
      </c>
      <c r="U1728" s="16">
        <v>0</v>
      </c>
      <c r="V1728" s="16">
        <v>0</v>
      </c>
      <c r="W1728" s="16">
        <v>0</v>
      </c>
      <c r="X1728" s="16">
        <v>0</v>
      </c>
      <c r="Y1728" s="16">
        <v>0</v>
      </c>
      <c r="Z1728" s="16">
        <v>0</v>
      </c>
      <c r="AE1728" s="103">
        <f t="shared" si="503"/>
        <v>0</v>
      </c>
      <c r="AF1728" s="103">
        <f t="shared" si="504"/>
        <v>0</v>
      </c>
      <c r="AG1728" s="103">
        <f t="shared" si="505"/>
        <v>0</v>
      </c>
      <c r="AH1728" s="103">
        <f t="shared" si="506"/>
        <v>0</v>
      </c>
      <c r="AI1728" s="103">
        <f t="shared" si="507"/>
        <v>0</v>
      </c>
      <c r="AJ1728" s="103">
        <f t="shared" si="508"/>
        <v>0</v>
      </c>
    </row>
    <row r="1729" spans="4:36">
      <c r="D1729" s="16" t="s">
        <v>862</v>
      </c>
      <c r="E1729" s="16">
        <v>0</v>
      </c>
      <c r="F1729" s="16">
        <v>0</v>
      </c>
      <c r="G1729" s="16">
        <v>0</v>
      </c>
      <c r="H1729" s="16">
        <v>0</v>
      </c>
      <c r="I1729" s="16">
        <v>0</v>
      </c>
      <c r="J1729" s="16">
        <v>0</v>
      </c>
      <c r="K1729" s="16">
        <v>0</v>
      </c>
      <c r="L1729" s="16">
        <v>0</v>
      </c>
      <c r="M1729" s="16">
        <v>0</v>
      </c>
      <c r="N1729" s="16">
        <v>0</v>
      </c>
      <c r="O1729" s="16">
        <v>0</v>
      </c>
      <c r="P1729" s="16">
        <v>0</v>
      </c>
      <c r="Q1729" s="16">
        <v>0</v>
      </c>
      <c r="R1729" s="16">
        <v>0</v>
      </c>
      <c r="S1729" s="16">
        <v>0</v>
      </c>
      <c r="T1729" s="16">
        <v>0</v>
      </c>
      <c r="U1729" s="16">
        <v>0</v>
      </c>
      <c r="V1729" s="16">
        <v>0</v>
      </c>
      <c r="W1729" s="16">
        <v>0</v>
      </c>
      <c r="X1729" s="16">
        <v>0</v>
      </c>
      <c r="Y1729" s="16">
        <v>0</v>
      </c>
      <c r="Z1729" s="16">
        <v>0</v>
      </c>
      <c r="AE1729" s="103">
        <f t="shared" si="503"/>
        <v>0</v>
      </c>
      <c r="AF1729" s="103">
        <f t="shared" si="504"/>
        <v>0</v>
      </c>
      <c r="AG1729" s="103">
        <f t="shared" si="505"/>
        <v>0</v>
      </c>
      <c r="AH1729" s="103">
        <f t="shared" si="506"/>
        <v>0</v>
      </c>
      <c r="AI1729" s="103">
        <f t="shared" si="507"/>
        <v>0</v>
      </c>
      <c r="AJ1729" s="103">
        <f t="shared" si="508"/>
        <v>0</v>
      </c>
    </row>
    <row r="1730" spans="4:36">
      <c r="D1730" s="16" t="s">
        <v>863</v>
      </c>
      <c r="E1730" s="16">
        <v>18.9407</v>
      </c>
      <c r="F1730" s="16">
        <v>0.0918</v>
      </c>
      <c r="G1730" s="16">
        <v>0.0918</v>
      </c>
      <c r="H1730" s="16">
        <v>0</v>
      </c>
      <c r="I1730" s="16">
        <v>0</v>
      </c>
      <c r="J1730" s="16">
        <v>0</v>
      </c>
      <c r="K1730" s="16">
        <v>0</v>
      </c>
      <c r="L1730" s="16">
        <v>0</v>
      </c>
      <c r="M1730" s="16">
        <v>0</v>
      </c>
      <c r="N1730" s="16">
        <v>0</v>
      </c>
      <c r="O1730" s="16">
        <v>0</v>
      </c>
      <c r="P1730" s="16">
        <v>0</v>
      </c>
      <c r="Q1730" s="16">
        <v>0</v>
      </c>
      <c r="R1730" s="16">
        <v>0</v>
      </c>
      <c r="S1730" s="16">
        <v>0</v>
      </c>
      <c r="T1730" s="16">
        <v>0</v>
      </c>
      <c r="U1730" s="16">
        <v>0</v>
      </c>
      <c r="V1730" s="16">
        <v>18.8489</v>
      </c>
      <c r="W1730" s="16">
        <v>0</v>
      </c>
      <c r="X1730" s="16">
        <v>18.8489</v>
      </c>
      <c r="Y1730" s="16">
        <v>0</v>
      </c>
      <c r="Z1730" s="16">
        <v>0</v>
      </c>
      <c r="AE1730" s="103">
        <f t="shared" si="503"/>
        <v>0</v>
      </c>
      <c r="AF1730" s="103">
        <f t="shared" si="504"/>
        <v>0</v>
      </c>
      <c r="AG1730" s="103">
        <f t="shared" si="505"/>
        <v>0</v>
      </c>
      <c r="AH1730" s="103">
        <f t="shared" si="506"/>
        <v>0</v>
      </c>
      <c r="AI1730" s="103">
        <f t="shared" si="507"/>
        <v>0</v>
      </c>
      <c r="AJ1730" s="103">
        <f t="shared" si="508"/>
        <v>0</v>
      </c>
    </row>
    <row r="1731" spans="4:36">
      <c r="D1731" s="16" t="s">
        <v>864</v>
      </c>
      <c r="E1731" s="16">
        <v>18.7202</v>
      </c>
      <c r="F1731" s="16">
        <v>18.7202</v>
      </c>
      <c r="G1731" s="16">
        <v>18.7202</v>
      </c>
      <c r="H1731" s="16">
        <v>0</v>
      </c>
      <c r="I1731" s="16">
        <v>0</v>
      </c>
      <c r="J1731" s="16">
        <v>0</v>
      </c>
      <c r="K1731" s="16">
        <v>0</v>
      </c>
      <c r="L1731" s="16">
        <v>0</v>
      </c>
      <c r="M1731" s="16">
        <v>0</v>
      </c>
      <c r="N1731" s="16">
        <v>0</v>
      </c>
      <c r="O1731" s="16">
        <v>0</v>
      </c>
      <c r="P1731" s="16">
        <v>0</v>
      </c>
      <c r="Q1731" s="16">
        <v>0</v>
      </c>
      <c r="R1731" s="16">
        <v>0</v>
      </c>
      <c r="S1731" s="16">
        <v>0</v>
      </c>
      <c r="T1731" s="16">
        <v>0</v>
      </c>
      <c r="U1731" s="16">
        <v>0</v>
      </c>
      <c r="V1731" s="16">
        <v>0</v>
      </c>
      <c r="W1731" s="16">
        <v>0</v>
      </c>
      <c r="X1731" s="16">
        <v>0</v>
      </c>
      <c r="Y1731" s="16">
        <v>0</v>
      </c>
      <c r="Z1731" s="16">
        <v>0</v>
      </c>
      <c r="AE1731" s="103">
        <f t="shared" si="503"/>
        <v>0</v>
      </c>
      <c r="AF1731" s="103">
        <f t="shared" si="504"/>
        <v>0</v>
      </c>
      <c r="AG1731" s="103">
        <f t="shared" si="505"/>
        <v>0</v>
      </c>
      <c r="AH1731" s="103">
        <f t="shared" si="506"/>
        <v>0</v>
      </c>
      <c r="AI1731" s="103">
        <f t="shared" si="507"/>
        <v>0</v>
      </c>
      <c r="AJ1731" s="103">
        <f t="shared" si="508"/>
        <v>0</v>
      </c>
    </row>
    <row r="1732" spans="3:58">
      <c r="C1732" s="16" t="s">
        <v>866</v>
      </c>
      <c r="D1732" s="16" t="s">
        <v>88</v>
      </c>
      <c r="E1732" s="16">
        <v>36918.5977</v>
      </c>
      <c r="F1732" s="16">
        <v>27480.2142</v>
      </c>
      <c r="G1732" s="16">
        <v>27442.2323</v>
      </c>
      <c r="H1732" s="16">
        <v>37.9819</v>
      </c>
      <c r="I1732" s="16">
        <v>29.4454</v>
      </c>
      <c r="J1732" s="16">
        <v>440.3878</v>
      </c>
      <c r="K1732" s="16">
        <v>229.2422</v>
      </c>
      <c r="L1732" s="16">
        <v>61.5975000000001</v>
      </c>
      <c r="M1732" s="16">
        <v>149.5481</v>
      </c>
      <c r="N1732" s="16">
        <v>4704.47319999999</v>
      </c>
      <c r="O1732" s="16">
        <v>4704.47319999999</v>
      </c>
      <c r="P1732" s="16">
        <v>0</v>
      </c>
      <c r="Q1732" s="16">
        <v>18.864</v>
      </c>
      <c r="R1732" s="16">
        <v>3402.0204</v>
      </c>
      <c r="S1732" s="16">
        <v>1733.7908</v>
      </c>
      <c r="T1732" s="16">
        <v>45.3014</v>
      </c>
      <c r="U1732" s="16">
        <v>1622.9282</v>
      </c>
      <c r="V1732" s="16">
        <v>835.8465</v>
      </c>
      <c r="W1732" s="16">
        <v>509.6973</v>
      </c>
      <c r="X1732" s="16">
        <v>1.7023</v>
      </c>
      <c r="Y1732" s="16">
        <v>324.4469</v>
      </c>
      <c r="Z1732" s="16">
        <v>7.3462</v>
      </c>
      <c r="AE1732" s="103">
        <f t="shared" si="503"/>
        <v>8.73967564984923e-12</v>
      </c>
      <c r="AF1732" s="103">
        <f t="shared" si="504"/>
        <v>-1.14397380457376e-12</v>
      </c>
      <c r="AG1732" s="103">
        <f t="shared" si="505"/>
        <v>0</v>
      </c>
      <c r="AH1732" s="103">
        <f t="shared" si="506"/>
        <v>0</v>
      </c>
      <c r="AI1732" s="103">
        <f t="shared" si="507"/>
        <v>0</v>
      </c>
      <c r="AJ1732" s="103">
        <f t="shared" si="508"/>
        <v>0</v>
      </c>
      <c r="AK1732" s="16">
        <f t="shared" ref="AK1732:BF1732" si="513">E1732-SUM(E1733:E1737)</f>
        <v>0</v>
      </c>
      <c r="AL1732" s="16">
        <f t="shared" si="513"/>
        <v>0</v>
      </c>
      <c r="AM1732" s="16">
        <f t="shared" si="513"/>
        <v>0</v>
      </c>
      <c r="AN1732" s="16">
        <f t="shared" si="513"/>
        <v>0</v>
      </c>
      <c r="AO1732" s="16">
        <f t="shared" si="513"/>
        <v>0</v>
      </c>
      <c r="AP1732" s="16">
        <f t="shared" si="513"/>
        <v>0</v>
      </c>
      <c r="AQ1732" s="16">
        <f t="shared" si="513"/>
        <v>0</v>
      </c>
      <c r="AR1732" s="16">
        <f t="shared" si="513"/>
        <v>1.06581410364015e-13</v>
      </c>
      <c r="AS1732" s="16">
        <f t="shared" si="513"/>
        <v>0</v>
      </c>
      <c r="AT1732" s="16">
        <f t="shared" si="513"/>
        <v>0</v>
      </c>
      <c r="AU1732" s="16">
        <f t="shared" si="513"/>
        <v>0</v>
      </c>
      <c r="AV1732" s="16">
        <f t="shared" si="513"/>
        <v>0</v>
      </c>
      <c r="AW1732" s="16">
        <f t="shared" si="513"/>
        <v>0</v>
      </c>
      <c r="AX1732" s="16">
        <f t="shared" si="513"/>
        <v>0</v>
      </c>
      <c r="AY1732" s="16">
        <f t="shared" si="513"/>
        <v>0</v>
      </c>
      <c r="AZ1732" s="16">
        <f t="shared" si="513"/>
        <v>0</v>
      </c>
      <c r="BA1732" s="16">
        <f t="shared" si="513"/>
        <v>0</v>
      </c>
      <c r="BB1732" s="16">
        <f t="shared" si="513"/>
        <v>0</v>
      </c>
      <c r="BC1732" s="16">
        <f t="shared" si="513"/>
        <v>0</v>
      </c>
      <c r="BD1732" s="16">
        <f t="shared" si="513"/>
        <v>0</v>
      </c>
      <c r="BE1732" s="16">
        <f t="shared" si="513"/>
        <v>0</v>
      </c>
      <c r="BF1732" s="16">
        <f t="shared" si="513"/>
        <v>0</v>
      </c>
    </row>
    <row r="1733" spans="4:36">
      <c r="D1733" s="16" t="s">
        <v>860</v>
      </c>
      <c r="E1733" s="16">
        <v>4745.0294</v>
      </c>
      <c r="F1733" s="16">
        <v>3968.7148</v>
      </c>
      <c r="G1733" s="16">
        <v>3966.0492</v>
      </c>
      <c r="H1733" s="16">
        <v>2.6656</v>
      </c>
      <c r="I1733" s="16">
        <v>0</v>
      </c>
      <c r="J1733" s="16">
        <v>67.1967</v>
      </c>
      <c r="K1733" s="16">
        <v>0</v>
      </c>
      <c r="L1733" s="16">
        <v>1.7393</v>
      </c>
      <c r="M1733" s="16">
        <v>65.4574</v>
      </c>
      <c r="N1733" s="16">
        <v>286.2645</v>
      </c>
      <c r="O1733" s="16">
        <v>286.2645</v>
      </c>
      <c r="P1733" s="16">
        <v>0</v>
      </c>
      <c r="Q1733" s="16">
        <v>0</v>
      </c>
      <c r="R1733" s="16">
        <v>421.609</v>
      </c>
      <c r="S1733" s="16">
        <v>413.5829</v>
      </c>
      <c r="T1733" s="16">
        <v>3.3561</v>
      </c>
      <c r="U1733" s="16">
        <v>4.67</v>
      </c>
      <c r="V1733" s="16">
        <v>0.5606</v>
      </c>
      <c r="W1733" s="16">
        <v>0.5606</v>
      </c>
      <c r="X1733" s="16">
        <v>0</v>
      </c>
      <c r="Y1733" s="16">
        <v>0</v>
      </c>
      <c r="Z1733" s="16">
        <v>0.6838</v>
      </c>
      <c r="AE1733" s="103">
        <f t="shared" si="503"/>
        <v>2.12052597703405e-13</v>
      </c>
      <c r="AF1733" s="103">
        <f t="shared" si="504"/>
        <v>2.67785793539588e-13</v>
      </c>
      <c r="AG1733" s="103">
        <f t="shared" si="505"/>
        <v>0</v>
      </c>
      <c r="AH1733" s="103">
        <f t="shared" si="506"/>
        <v>0</v>
      </c>
      <c r="AI1733" s="103">
        <f t="shared" si="507"/>
        <v>-1.4210854715202e-14</v>
      </c>
      <c r="AJ1733" s="103">
        <f t="shared" si="508"/>
        <v>0</v>
      </c>
    </row>
    <row r="1734" spans="4:36">
      <c r="D1734" s="16" t="s">
        <v>861</v>
      </c>
      <c r="E1734" s="16">
        <v>604.8054</v>
      </c>
      <c r="F1734" s="16">
        <v>483.0882</v>
      </c>
      <c r="G1734" s="16">
        <v>483.0882</v>
      </c>
      <c r="H1734" s="16">
        <v>0</v>
      </c>
      <c r="I1734" s="16">
        <v>0.762</v>
      </c>
      <c r="J1734" s="16">
        <v>5.7779</v>
      </c>
      <c r="K1734" s="16">
        <v>0</v>
      </c>
      <c r="L1734" s="16">
        <v>0.5759</v>
      </c>
      <c r="M1734" s="16">
        <v>5.202</v>
      </c>
      <c r="N1734" s="16">
        <v>52.1608</v>
      </c>
      <c r="O1734" s="16">
        <v>52.1608</v>
      </c>
      <c r="P1734" s="16">
        <v>0</v>
      </c>
      <c r="Q1734" s="16">
        <v>0</v>
      </c>
      <c r="R1734" s="16">
        <v>56.2413</v>
      </c>
      <c r="S1734" s="16">
        <v>37.364</v>
      </c>
      <c r="T1734" s="16">
        <v>0</v>
      </c>
      <c r="U1734" s="16">
        <v>18.8773</v>
      </c>
      <c r="V1734" s="16">
        <v>6.7752</v>
      </c>
      <c r="W1734" s="16">
        <v>2.5523</v>
      </c>
      <c r="X1734" s="16">
        <v>0</v>
      </c>
      <c r="Y1734" s="16">
        <v>4.2229</v>
      </c>
      <c r="Z1734" s="16">
        <v>0</v>
      </c>
      <c r="AE1734" s="103">
        <f t="shared" si="503"/>
        <v>-1.59872115546023e-14</v>
      </c>
      <c r="AF1734" s="103">
        <f t="shared" si="504"/>
        <v>0</v>
      </c>
      <c r="AG1734" s="103">
        <f t="shared" si="505"/>
        <v>0</v>
      </c>
      <c r="AH1734" s="103">
        <f t="shared" si="506"/>
        <v>0</v>
      </c>
      <c r="AI1734" s="103">
        <f t="shared" si="507"/>
        <v>0</v>
      </c>
      <c r="AJ1734" s="103">
        <f t="shared" si="508"/>
        <v>0</v>
      </c>
    </row>
    <row r="1735" spans="4:36">
      <c r="D1735" s="16" t="s">
        <v>862</v>
      </c>
      <c r="E1735" s="16">
        <v>0</v>
      </c>
      <c r="F1735" s="16">
        <v>0</v>
      </c>
      <c r="G1735" s="16">
        <v>0</v>
      </c>
      <c r="H1735" s="16">
        <v>0</v>
      </c>
      <c r="I1735" s="16">
        <v>0</v>
      </c>
      <c r="J1735" s="16">
        <v>0</v>
      </c>
      <c r="K1735" s="16">
        <v>0</v>
      </c>
      <c r="L1735" s="16">
        <v>0</v>
      </c>
      <c r="M1735" s="16">
        <v>0</v>
      </c>
      <c r="N1735" s="16">
        <v>0</v>
      </c>
      <c r="O1735" s="16">
        <v>0</v>
      </c>
      <c r="P1735" s="16">
        <v>0</v>
      </c>
      <c r="Q1735" s="16">
        <v>0</v>
      </c>
      <c r="R1735" s="16">
        <v>0</v>
      </c>
      <c r="S1735" s="16">
        <v>0</v>
      </c>
      <c r="T1735" s="16">
        <v>0</v>
      </c>
      <c r="U1735" s="16">
        <v>0</v>
      </c>
      <c r="V1735" s="16">
        <v>0</v>
      </c>
      <c r="W1735" s="16">
        <v>0</v>
      </c>
      <c r="X1735" s="16">
        <v>0</v>
      </c>
      <c r="Y1735" s="16">
        <v>0</v>
      </c>
      <c r="Z1735" s="16">
        <v>0</v>
      </c>
      <c r="AE1735" s="103">
        <f t="shared" si="503"/>
        <v>0</v>
      </c>
      <c r="AF1735" s="103">
        <f t="shared" si="504"/>
        <v>0</v>
      </c>
      <c r="AG1735" s="103">
        <f t="shared" si="505"/>
        <v>0</v>
      </c>
      <c r="AH1735" s="103">
        <f t="shared" si="506"/>
        <v>0</v>
      </c>
      <c r="AI1735" s="103">
        <f t="shared" si="507"/>
        <v>0</v>
      </c>
      <c r="AJ1735" s="103">
        <f t="shared" si="508"/>
        <v>0</v>
      </c>
    </row>
    <row r="1736" spans="4:36">
      <c r="D1736" s="16" t="s">
        <v>863</v>
      </c>
      <c r="E1736" s="16">
        <v>1246.5811</v>
      </c>
      <c r="F1736" s="16">
        <v>1156.6801</v>
      </c>
      <c r="G1736" s="16">
        <v>1145.5784</v>
      </c>
      <c r="H1736" s="16">
        <v>11.1017</v>
      </c>
      <c r="I1736" s="16">
        <v>0.8522</v>
      </c>
      <c r="J1736" s="16">
        <v>0</v>
      </c>
      <c r="K1736" s="16">
        <v>0</v>
      </c>
      <c r="L1736" s="16">
        <v>0</v>
      </c>
      <c r="M1736" s="16">
        <v>0</v>
      </c>
      <c r="N1736" s="16">
        <v>68.6297</v>
      </c>
      <c r="O1736" s="16">
        <v>68.6297</v>
      </c>
      <c r="P1736" s="16">
        <v>0</v>
      </c>
      <c r="Q1736" s="16">
        <v>0.3659</v>
      </c>
      <c r="R1736" s="16">
        <v>19.8342</v>
      </c>
      <c r="S1736" s="16">
        <v>15.7394</v>
      </c>
      <c r="T1736" s="16">
        <v>0</v>
      </c>
      <c r="U1736" s="16">
        <v>4.0948</v>
      </c>
      <c r="V1736" s="16">
        <v>0</v>
      </c>
      <c r="W1736" s="16">
        <v>0</v>
      </c>
      <c r="X1736" s="16">
        <v>0</v>
      </c>
      <c r="Y1736" s="16">
        <v>0</v>
      </c>
      <c r="Z1736" s="16">
        <v>0.219</v>
      </c>
      <c r="AE1736" s="103">
        <f t="shared" si="503"/>
        <v>7.21644966006352e-14</v>
      </c>
      <c r="AF1736" s="103">
        <f t="shared" si="504"/>
        <v>-6.21724893790088e-14</v>
      </c>
      <c r="AG1736" s="103">
        <f t="shared" si="505"/>
        <v>0</v>
      </c>
      <c r="AH1736" s="103">
        <f t="shared" si="506"/>
        <v>0</v>
      </c>
      <c r="AI1736" s="103">
        <f t="shared" si="507"/>
        <v>0</v>
      </c>
      <c r="AJ1736" s="103">
        <f t="shared" si="508"/>
        <v>0</v>
      </c>
    </row>
    <row r="1737" spans="4:36">
      <c r="D1737" s="16" t="s">
        <v>864</v>
      </c>
      <c r="E1737" s="16">
        <v>30322.1818</v>
      </c>
      <c r="F1737" s="16">
        <v>21871.7311</v>
      </c>
      <c r="G1737" s="16">
        <v>21847.5165</v>
      </c>
      <c r="H1737" s="16">
        <v>24.2146</v>
      </c>
      <c r="I1737" s="16">
        <v>27.8312</v>
      </c>
      <c r="J1737" s="16">
        <v>367.4132</v>
      </c>
      <c r="K1737" s="16">
        <v>229.2422</v>
      </c>
      <c r="L1737" s="16">
        <v>59.2823</v>
      </c>
      <c r="M1737" s="16">
        <v>78.8887</v>
      </c>
      <c r="N1737" s="16">
        <v>4297.41819999999</v>
      </c>
      <c r="O1737" s="16">
        <v>4297.41819999999</v>
      </c>
      <c r="P1737" s="16">
        <v>0</v>
      </c>
      <c r="Q1737" s="16">
        <v>18.4981</v>
      </c>
      <c r="R1737" s="16">
        <v>2904.3359</v>
      </c>
      <c r="S1737" s="16">
        <v>1267.1045</v>
      </c>
      <c r="T1737" s="16">
        <v>41.9453</v>
      </c>
      <c r="U1737" s="16">
        <v>1595.2861</v>
      </c>
      <c r="V1737" s="16">
        <v>828.5107</v>
      </c>
      <c r="W1737" s="16">
        <v>506.5844</v>
      </c>
      <c r="X1737" s="16">
        <v>1.7023</v>
      </c>
      <c r="Y1737" s="16">
        <v>320.224</v>
      </c>
      <c r="Z1737" s="16">
        <v>6.4434</v>
      </c>
      <c r="AE1737" s="103">
        <f t="shared" si="503"/>
        <v>6.95266066941258e-12</v>
      </c>
      <c r="AF1737" s="103">
        <f t="shared" si="504"/>
        <v>-6.64357457935694e-13</v>
      </c>
      <c r="AG1737" s="103">
        <f t="shared" si="505"/>
        <v>0</v>
      </c>
      <c r="AH1737" s="103">
        <f t="shared" si="506"/>
        <v>0</v>
      </c>
      <c r="AI1737" s="103">
        <f t="shared" si="507"/>
        <v>0</v>
      </c>
      <c r="AJ1737" s="103">
        <f t="shared" si="508"/>
        <v>0</v>
      </c>
    </row>
    <row r="1738" spans="3:58">
      <c r="C1738" s="16" t="s">
        <v>867</v>
      </c>
      <c r="D1738" s="16" t="s">
        <v>88</v>
      </c>
      <c r="E1738" s="16">
        <v>0</v>
      </c>
      <c r="F1738" s="16">
        <v>0</v>
      </c>
      <c r="G1738" s="16">
        <v>0</v>
      </c>
      <c r="H1738" s="16">
        <v>0</v>
      </c>
      <c r="I1738" s="16">
        <v>0</v>
      </c>
      <c r="J1738" s="16">
        <v>0</v>
      </c>
      <c r="K1738" s="16">
        <v>0</v>
      </c>
      <c r="L1738" s="16">
        <v>0</v>
      </c>
      <c r="M1738" s="16">
        <v>0</v>
      </c>
      <c r="N1738" s="16">
        <v>0</v>
      </c>
      <c r="O1738" s="16">
        <v>0</v>
      </c>
      <c r="P1738" s="16">
        <v>0</v>
      </c>
      <c r="Q1738" s="16">
        <v>0</v>
      </c>
      <c r="R1738" s="16">
        <v>0</v>
      </c>
      <c r="S1738" s="16">
        <v>0</v>
      </c>
      <c r="T1738" s="16">
        <v>0</v>
      </c>
      <c r="U1738" s="16">
        <v>0</v>
      </c>
      <c r="V1738" s="16">
        <v>0</v>
      </c>
      <c r="W1738" s="16">
        <v>0</v>
      </c>
      <c r="X1738" s="16">
        <v>0</v>
      </c>
      <c r="Y1738" s="16">
        <v>0</v>
      </c>
      <c r="Z1738" s="16">
        <v>0</v>
      </c>
      <c r="AE1738" s="103">
        <f t="shared" si="503"/>
        <v>0</v>
      </c>
      <c r="AF1738" s="103">
        <f t="shared" si="504"/>
        <v>0</v>
      </c>
      <c r="AG1738" s="103">
        <f t="shared" si="505"/>
        <v>0</v>
      </c>
      <c r="AH1738" s="103">
        <f t="shared" si="506"/>
        <v>0</v>
      </c>
      <c r="AI1738" s="103">
        <f t="shared" si="507"/>
        <v>0</v>
      </c>
      <c r="AJ1738" s="103">
        <f t="shared" si="508"/>
        <v>0</v>
      </c>
      <c r="AK1738" s="16">
        <f t="shared" ref="AK1738:BF1738" si="514">E1738-SUM(E1739:E1743)</f>
        <v>0</v>
      </c>
      <c r="AL1738" s="16">
        <f t="shared" si="514"/>
        <v>0</v>
      </c>
      <c r="AM1738" s="16">
        <f t="shared" si="514"/>
        <v>0</v>
      </c>
      <c r="AN1738" s="16">
        <f t="shared" si="514"/>
        <v>0</v>
      </c>
      <c r="AO1738" s="16">
        <f t="shared" si="514"/>
        <v>0</v>
      </c>
      <c r="AP1738" s="16">
        <f t="shared" si="514"/>
        <v>0</v>
      </c>
      <c r="AQ1738" s="16">
        <f t="shared" si="514"/>
        <v>0</v>
      </c>
      <c r="AR1738" s="16">
        <f t="shared" si="514"/>
        <v>0</v>
      </c>
      <c r="AS1738" s="16">
        <f t="shared" si="514"/>
        <v>0</v>
      </c>
      <c r="AT1738" s="16">
        <f t="shared" si="514"/>
        <v>0</v>
      </c>
      <c r="AU1738" s="16">
        <f t="shared" si="514"/>
        <v>0</v>
      </c>
      <c r="AV1738" s="16">
        <f t="shared" si="514"/>
        <v>0</v>
      </c>
      <c r="AW1738" s="16">
        <f t="shared" si="514"/>
        <v>0</v>
      </c>
      <c r="AX1738" s="16">
        <f t="shared" si="514"/>
        <v>0</v>
      </c>
      <c r="AY1738" s="16">
        <f t="shared" si="514"/>
        <v>0</v>
      </c>
      <c r="AZ1738" s="16">
        <f t="shared" si="514"/>
        <v>0</v>
      </c>
      <c r="BA1738" s="16">
        <f t="shared" si="514"/>
        <v>0</v>
      </c>
      <c r="BB1738" s="16">
        <f t="shared" si="514"/>
        <v>0</v>
      </c>
      <c r="BC1738" s="16">
        <f t="shared" si="514"/>
        <v>0</v>
      </c>
      <c r="BD1738" s="16">
        <f t="shared" si="514"/>
        <v>0</v>
      </c>
      <c r="BE1738" s="16">
        <f t="shared" si="514"/>
        <v>0</v>
      </c>
      <c r="BF1738" s="16">
        <f t="shared" si="514"/>
        <v>0</v>
      </c>
    </row>
    <row r="1739" spans="4:36">
      <c r="D1739" s="16" t="s">
        <v>860</v>
      </c>
      <c r="E1739" s="16">
        <v>0</v>
      </c>
      <c r="F1739" s="16">
        <v>0</v>
      </c>
      <c r="G1739" s="16">
        <v>0</v>
      </c>
      <c r="H1739" s="16">
        <v>0</v>
      </c>
      <c r="I1739" s="16">
        <v>0</v>
      </c>
      <c r="J1739" s="16">
        <v>0</v>
      </c>
      <c r="K1739" s="16">
        <v>0</v>
      </c>
      <c r="L1739" s="16">
        <v>0</v>
      </c>
      <c r="M1739" s="16">
        <v>0</v>
      </c>
      <c r="N1739" s="16">
        <v>0</v>
      </c>
      <c r="O1739" s="16">
        <v>0</v>
      </c>
      <c r="P1739" s="16">
        <v>0</v>
      </c>
      <c r="Q1739" s="16">
        <v>0</v>
      </c>
      <c r="R1739" s="16">
        <v>0</v>
      </c>
      <c r="S1739" s="16">
        <v>0</v>
      </c>
      <c r="T1739" s="16">
        <v>0</v>
      </c>
      <c r="U1739" s="16">
        <v>0</v>
      </c>
      <c r="V1739" s="16">
        <v>0</v>
      </c>
      <c r="W1739" s="16">
        <v>0</v>
      </c>
      <c r="X1739" s="16">
        <v>0</v>
      </c>
      <c r="Y1739" s="16">
        <v>0</v>
      </c>
      <c r="Z1739" s="16">
        <v>0</v>
      </c>
      <c r="AE1739" s="103">
        <f t="shared" si="503"/>
        <v>0</v>
      </c>
      <c r="AF1739" s="103">
        <f t="shared" si="504"/>
        <v>0</v>
      </c>
      <c r="AG1739" s="103">
        <f t="shared" si="505"/>
        <v>0</v>
      </c>
      <c r="AH1739" s="103">
        <f t="shared" si="506"/>
        <v>0</v>
      </c>
      <c r="AI1739" s="103">
        <f t="shared" si="507"/>
        <v>0</v>
      </c>
      <c r="AJ1739" s="103">
        <f t="shared" si="508"/>
        <v>0</v>
      </c>
    </row>
    <row r="1740" spans="4:36">
      <c r="D1740" s="16" t="s">
        <v>861</v>
      </c>
      <c r="E1740" s="16">
        <v>0</v>
      </c>
      <c r="F1740" s="16">
        <v>0</v>
      </c>
      <c r="G1740" s="16">
        <v>0</v>
      </c>
      <c r="H1740" s="16">
        <v>0</v>
      </c>
      <c r="I1740" s="16">
        <v>0</v>
      </c>
      <c r="J1740" s="16">
        <v>0</v>
      </c>
      <c r="K1740" s="16">
        <v>0</v>
      </c>
      <c r="L1740" s="16">
        <v>0</v>
      </c>
      <c r="M1740" s="16">
        <v>0</v>
      </c>
      <c r="N1740" s="16">
        <v>0</v>
      </c>
      <c r="O1740" s="16">
        <v>0</v>
      </c>
      <c r="P1740" s="16">
        <v>0</v>
      </c>
      <c r="Q1740" s="16">
        <v>0</v>
      </c>
      <c r="R1740" s="16">
        <v>0</v>
      </c>
      <c r="S1740" s="16">
        <v>0</v>
      </c>
      <c r="T1740" s="16">
        <v>0</v>
      </c>
      <c r="U1740" s="16">
        <v>0</v>
      </c>
      <c r="V1740" s="16">
        <v>0</v>
      </c>
      <c r="W1740" s="16">
        <v>0</v>
      </c>
      <c r="X1740" s="16">
        <v>0</v>
      </c>
      <c r="Y1740" s="16">
        <v>0</v>
      </c>
      <c r="Z1740" s="16">
        <v>0</v>
      </c>
      <c r="AE1740" s="103">
        <f t="shared" si="503"/>
        <v>0</v>
      </c>
      <c r="AF1740" s="103">
        <f t="shared" si="504"/>
        <v>0</v>
      </c>
      <c r="AG1740" s="103">
        <f t="shared" si="505"/>
        <v>0</v>
      </c>
      <c r="AH1740" s="103">
        <f t="shared" si="506"/>
        <v>0</v>
      </c>
      <c r="AI1740" s="103">
        <f t="shared" si="507"/>
        <v>0</v>
      </c>
      <c r="AJ1740" s="103">
        <f t="shared" si="508"/>
        <v>0</v>
      </c>
    </row>
    <row r="1741" spans="4:36">
      <c r="D1741" s="16" t="s">
        <v>862</v>
      </c>
      <c r="E1741" s="16">
        <v>0</v>
      </c>
      <c r="F1741" s="16">
        <v>0</v>
      </c>
      <c r="G1741" s="16">
        <v>0</v>
      </c>
      <c r="H1741" s="16">
        <v>0</v>
      </c>
      <c r="I1741" s="16">
        <v>0</v>
      </c>
      <c r="J1741" s="16">
        <v>0</v>
      </c>
      <c r="K1741" s="16">
        <v>0</v>
      </c>
      <c r="L1741" s="16">
        <v>0</v>
      </c>
      <c r="M1741" s="16">
        <v>0</v>
      </c>
      <c r="N1741" s="16">
        <v>0</v>
      </c>
      <c r="O1741" s="16">
        <v>0</v>
      </c>
      <c r="P1741" s="16">
        <v>0</v>
      </c>
      <c r="Q1741" s="16">
        <v>0</v>
      </c>
      <c r="R1741" s="16">
        <v>0</v>
      </c>
      <c r="S1741" s="16">
        <v>0</v>
      </c>
      <c r="T1741" s="16">
        <v>0</v>
      </c>
      <c r="U1741" s="16">
        <v>0</v>
      </c>
      <c r="V1741" s="16">
        <v>0</v>
      </c>
      <c r="W1741" s="16">
        <v>0</v>
      </c>
      <c r="X1741" s="16">
        <v>0</v>
      </c>
      <c r="Y1741" s="16">
        <v>0</v>
      </c>
      <c r="Z1741" s="16">
        <v>0</v>
      </c>
      <c r="AE1741" s="103">
        <f t="shared" si="503"/>
        <v>0</v>
      </c>
      <c r="AF1741" s="103">
        <f t="shared" si="504"/>
        <v>0</v>
      </c>
      <c r="AG1741" s="103">
        <f t="shared" si="505"/>
        <v>0</v>
      </c>
      <c r="AH1741" s="103">
        <f t="shared" si="506"/>
        <v>0</v>
      </c>
      <c r="AI1741" s="103">
        <f t="shared" si="507"/>
        <v>0</v>
      </c>
      <c r="AJ1741" s="103">
        <f t="shared" si="508"/>
        <v>0</v>
      </c>
    </row>
    <row r="1742" spans="4:36">
      <c r="D1742" s="16" t="s">
        <v>863</v>
      </c>
      <c r="E1742" s="16">
        <v>0</v>
      </c>
      <c r="F1742" s="16">
        <v>0</v>
      </c>
      <c r="G1742" s="16">
        <v>0</v>
      </c>
      <c r="H1742" s="16">
        <v>0</v>
      </c>
      <c r="I1742" s="16">
        <v>0</v>
      </c>
      <c r="J1742" s="16">
        <v>0</v>
      </c>
      <c r="K1742" s="16">
        <v>0</v>
      </c>
      <c r="L1742" s="16">
        <v>0</v>
      </c>
      <c r="M1742" s="16">
        <v>0</v>
      </c>
      <c r="N1742" s="16">
        <v>0</v>
      </c>
      <c r="O1742" s="16">
        <v>0</v>
      </c>
      <c r="P1742" s="16">
        <v>0</v>
      </c>
      <c r="Q1742" s="16">
        <v>0</v>
      </c>
      <c r="R1742" s="16">
        <v>0</v>
      </c>
      <c r="S1742" s="16">
        <v>0</v>
      </c>
      <c r="T1742" s="16">
        <v>0</v>
      </c>
      <c r="U1742" s="16">
        <v>0</v>
      </c>
      <c r="V1742" s="16">
        <v>0</v>
      </c>
      <c r="W1742" s="16">
        <v>0</v>
      </c>
      <c r="X1742" s="16">
        <v>0</v>
      </c>
      <c r="Y1742" s="16">
        <v>0</v>
      </c>
      <c r="Z1742" s="16">
        <v>0</v>
      </c>
      <c r="AE1742" s="103">
        <f t="shared" si="503"/>
        <v>0</v>
      </c>
      <c r="AF1742" s="103">
        <f t="shared" si="504"/>
        <v>0</v>
      </c>
      <c r="AG1742" s="103">
        <f t="shared" si="505"/>
        <v>0</v>
      </c>
      <c r="AH1742" s="103">
        <f t="shared" si="506"/>
        <v>0</v>
      </c>
      <c r="AI1742" s="103">
        <f t="shared" si="507"/>
        <v>0</v>
      </c>
      <c r="AJ1742" s="103">
        <f t="shared" si="508"/>
        <v>0</v>
      </c>
    </row>
    <row r="1743" spans="4:36">
      <c r="D1743" s="16" t="s">
        <v>864</v>
      </c>
      <c r="E1743" s="16">
        <v>0</v>
      </c>
      <c r="F1743" s="16">
        <v>0</v>
      </c>
      <c r="G1743" s="16">
        <v>0</v>
      </c>
      <c r="H1743" s="16">
        <v>0</v>
      </c>
      <c r="I1743" s="16">
        <v>0</v>
      </c>
      <c r="J1743" s="16">
        <v>0</v>
      </c>
      <c r="K1743" s="16">
        <v>0</v>
      </c>
      <c r="L1743" s="16">
        <v>0</v>
      </c>
      <c r="M1743" s="16">
        <v>0</v>
      </c>
      <c r="N1743" s="16">
        <v>0</v>
      </c>
      <c r="O1743" s="16">
        <v>0</v>
      </c>
      <c r="P1743" s="16">
        <v>0</v>
      </c>
      <c r="Q1743" s="16">
        <v>0</v>
      </c>
      <c r="R1743" s="16">
        <v>0</v>
      </c>
      <c r="S1743" s="16">
        <v>0</v>
      </c>
      <c r="T1743" s="16">
        <v>0</v>
      </c>
      <c r="U1743" s="16">
        <v>0</v>
      </c>
      <c r="V1743" s="16">
        <v>0</v>
      </c>
      <c r="W1743" s="16">
        <v>0</v>
      </c>
      <c r="X1743" s="16">
        <v>0</v>
      </c>
      <c r="Y1743" s="16">
        <v>0</v>
      </c>
      <c r="Z1743" s="16">
        <v>0</v>
      </c>
      <c r="AE1743" s="103">
        <f t="shared" si="503"/>
        <v>0</v>
      </c>
      <c r="AF1743" s="103">
        <f t="shared" si="504"/>
        <v>0</v>
      </c>
      <c r="AG1743" s="103">
        <f t="shared" si="505"/>
        <v>0</v>
      </c>
      <c r="AH1743" s="103">
        <f t="shared" si="506"/>
        <v>0</v>
      </c>
      <c r="AI1743" s="103">
        <f t="shared" si="507"/>
        <v>0</v>
      </c>
      <c r="AJ1743" s="103">
        <f t="shared" si="508"/>
        <v>0</v>
      </c>
    </row>
    <row r="1744" spans="3:58">
      <c r="C1744" s="16" t="s">
        <v>368</v>
      </c>
      <c r="D1744" s="16" t="s">
        <v>88</v>
      </c>
      <c r="E1744" s="16">
        <v>0</v>
      </c>
      <c r="F1744" s="16">
        <v>0</v>
      </c>
      <c r="G1744" s="16">
        <v>0</v>
      </c>
      <c r="H1744" s="16">
        <v>0</v>
      </c>
      <c r="I1744" s="16">
        <v>0</v>
      </c>
      <c r="J1744" s="16">
        <v>0</v>
      </c>
      <c r="K1744" s="16">
        <v>0</v>
      </c>
      <c r="L1744" s="16">
        <v>0</v>
      </c>
      <c r="M1744" s="16">
        <v>0</v>
      </c>
      <c r="N1744" s="16">
        <v>0</v>
      </c>
      <c r="O1744" s="16">
        <v>0</v>
      </c>
      <c r="P1744" s="16">
        <v>0</v>
      </c>
      <c r="Q1744" s="16">
        <v>0</v>
      </c>
      <c r="R1744" s="16">
        <v>0</v>
      </c>
      <c r="S1744" s="16">
        <v>0</v>
      </c>
      <c r="T1744" s="16">
        <v>0</v>
      </c>
      <c r="U1744" s="16">
        <v>0</v>
      </c>
      <c r="V1744" s="16">
        <v>0</v>
      </c>
      <c r="W1744" s="16">
        <v>0</v>
      </c>
      <c r="X1744" s="16">
        <v>0</v>
      </c>
      <c r="Y1744" s="16">
        <v>0</v>
      </c>
      <c r="Z1744" s="16">
        <v>0</v>
      </c>
      <c r="AE1744" s="103">
        <f t="shared" si="503"/>
        <v>0</v>
      </c>
      <c r="AF1744" s="103">
        <f t="shared" si="504"/>
        <v>0</v>
      </c>
      <c r="AG1744" s="103">
        <f t="shared" si="505"/>
        <v>0</v>
      </c>
      <c r="AH1744" s="103">
        <f t="shared" si="506"/>
        <v>0</v>
      </c>
      <c r="AI1744" s="103">
        <f t="shared" si="507"/>
        <v>0</v>
      </c>
      <c r="AJ1744" s="103">
        <f t="shared" si="508"/>
        <v>0</v>
      </c>
      <c r="AK1744" s="16">
        <f t="shared" ref="AK1744:BF1744" si="515">E1744-SUM(E1745:E1749)</f>
        <v>0</v>
      </c>
      <c r="AL1744" s="16">
        <f t="shared" si="515"/>
        <v>0</v>
      </c>
      <c r="AM1744" s="16">
        <f t="shared" si="515"/>
        <v>0</v>
      </c>
      <c r="AN1744" s="16">
        <f t="shared" si="515"/>
        <v>0</v>
      </c>
      <c r="AO1744" s="16">
        <f t="shared" si="515"/>
        <v>0</v>
      </c>
      <c r="AP1744" s="16">
        <f t="shared" si="515"/>
        <v>0</v>
      </c>
      <c r="AQ1744" s="16">
        <f t="shared" si="515"/>
        <v>0</v>
      </c>
      <c r="AR1744" s="16">
        <f t="shared" si="515"/>
        <v>0</v>
      </c>
      <c r="AS1744" s="16">
        <f t="shared" si="515"/>
        <v>0</v>
      </c>
      <c r="AT1744" s="16">
        <f t="shared" si="515"/>
        <v>0</v>
      </c>
      <c r="AU1744" s="16">
        <f t="shared" si="515"/>
        <v>0</v>
      </c>
      <c r="AV1744" s="16">
        <f t="shared" si="515"/>
        <v>0</v>
      </c>
      <c r="AW1744" s="16">
        <f t="shared" si="515"/>
        <v>0</v>
      </c>
      <c r="AX1744" s="16">
        <f t="shared" si="515"/>
        <v>0</v>
      </c>
      <c r="AY1744" s="16">
        <f t="shared" si="515"/>
        <v>0</v>
      </c>
      <c r="AZ1744" s="16">
        <f t="shared" si="515"/>
        <v>0</v>
      </c>
      <c r="BA1744" s="16">
        <f t="shared" si="515"/>
        <v>0</v>
      </c>
      <c r="BB1744" s="16">
        <f t="shared" si="515"/>
        <v>0</v>
      </c>
      <c r="BC1744" s="16">
        <f t="shared" si="515"/>
        <v>0</v>
      </c>
      <c r="BD1744" s="16">
        <f t="shared" si="515"/>
        <v>0</v>
      </c>
      <c r="BE1744" s="16">
        <f t="shared" si="515"/>
        <v>0</v>
      </c>
      <c r="BF1744" s="16">
        <f t="shared" si="515"/>
        <v>0</v>
      </c>
    </row>
    <row r="1745" spans="4:36">
      <c r="D1745" s="16" t="s">
        <v>860</v>
      </c>
      <c r="E1745" s="16">
        <v>0</v>
      </c>
      <c r="F1745" s="16">
        <v>0</v>
      </c>
      <c r="G1745" s="16">
        <v>0</v>
      </c>
      <c r="H1745" s="16">
        <v>0</v>
      </c>
      <c r="I1745" s="16">
        <v>0</v>
      </c>
      <c r="J1745" s="16">
        <v>0</v>
      </c>
      <c r="K1745" s="16">
        <v>0</v>
      </c>
      <c r="L1745" s="16">
        <v>0</v>
      </c>
      <c r="M1745" s="16">
        <v>0</v>
      </c>
      <c r="N1745" s="16">
        <v>0</v>
      </c>
      <c r="O1745" s="16">
        <v>0</v>
      </c>
      <c r="P1745" s="16">
        <v>0</v>
      </c>
      <c r="Q1745" s="16">
        <v>0</v>
      </c>
      <c r="R1745" s="16">
        <v>0</v>
      </c>
      <c r="S1745" s="16">
        <v>0</v>
      </c>
      <c r="T1745" s="16">
        <v>0</v>
      </c>
      <c r="U1745" s="16">
        <v>0</v>
      </c>
      <c r="V1745" s="16">
        <v>0</v>
      </c>
      <c r="W1745" s="16">
        <v>0</v>
      </c>
      <c r="X1745" s="16">
        <v>0</v>
      </c>
      <c r="Y1745" s="16">
        <v>0</v>
      </c>
      <c r="Z1745" s="16">
        <v>0</v>
      </c>
      <c r="AE1745" s="103">
        <f t="shared" si="503"/>
        <v>0</v>
      </c>
      <c r="AF1745" s="103">
        <f t="shared" si="504"/>
        <v>0</v>
      </c>
      <c r="AG1745" s="103">
        <f t="shared" si="505"/>
        <v>0</v>
      </c>
      <c r="AH1745" s="103">
        <f t="shared" si="506"/>
        <v>0</v>
      </c>
      <c r="AI1745" s="103">
        <f t="shared" si="507"/>
        <v>0</v>
      </c>
      <c r="AJ1745" s="103">
        <f t="shared" si="508"/>
        <v>0</v>
      </c>
    </row>
    <row r="1746" spans="4:36">
      <c r="D1746" s="16" t="s">
        <v>861</v>
      </c>
      <c r="E1746" s="16">
        <v>0</v>
      </c>
      <c r="F1746" s="16">
        <v>0</v>
      </c>
      <c r="G1746" s="16">
        <v>0</v>
      </c>
      <c r="H1746" s="16">
        <v>0</v>
      </c>
      <c r="I1746" s="16">
        <v>0</v>
      </c>
      <c r="J1746" s="16">
        <v>0</v>
      </c>
      <c r="K1746" s="16">
        <v>0</v>
      </c>
      <c r="L1746" s="16">
        <v>0</v>
      </c>
      <c r="M1746" s="16">
        <v>0</v>
      </c>
      <c r="N1746" s="16">
        <v>0</v>
      </c>
      <c r="O1746" s="16">
        <v>0</v>
      </c>
      <c r="P1746" s="16">
        <v>0</v>
      </c>
      <c r="Q1746" s="16">
        <v>0</v>
      </c>
      <c r="R1746" s="16">
        <v>0</v>
      </c>
      <c r="S1746" s="16">
        <v>0</v>
      </c>
      <c r="T1746" s="16">
        <v>0</v>
      </c>
      <c r="U1746" s="16">
        <v>0</v>
      </c>
      <c r="V1746" s="16">
        <v>0</v>
      </c>
      <c r="W1746" s="16">
        <v>0</v>
      </c>
      <c r="X1746" s="16">
        <v>0</v>
      </c>
      <c r="Y1746" s="16">
        <v>0</v>
      </c>
      <c r="Z1746" s="16">
        <v>0</v>
      </c>
      <c r="AE1746" s="103">
        <f t="shared" si="503"/>
        <v>0</v>
      </c>
      <c r="AF1746" s="103">
        <f t="shared" si="504"/>
        <v>0</v>
      </c>
      <c r="AG1746" s="103">
        <f t="shared" si="505"/>
        <v>0</v>
      </c>
      <c r="AH1746" s="103">
        <f t="shared" si="506"/>
        <v>0</v>
      </c>
      <c r="AI1746" s="103">
        <f t="shared" si="507"/>
        <v>0</v>
      </c>
      <c r="AJ1746" s="103">
        <f t="shared" si="508"/>
        <v>0</v>
      </c>
    </row>
    <row r="1747" spans="4:36">
      <c r="D1747" s="16" t="s">
        <v>862</v>
      </c>
      <c r="E1747" s="16">
        <v>0</v>
      </c>
      <c r="F1747" s="16">
        <v>0</v>
      </c>
      <c r="G1747" s="16">
        <v>0</v>
      </c>
      <c r="H1747" s="16">
        <v>0</v>
      </c>
      <c r="I1747" s="16">
        <v>0</v>
      </c>
      <c r="J1747" s="16">
        <v>0</v>
      </c>
      <c r="K1747" s="16">
        <v>0</v>
      </c>
      <c r="L1747" s="16">
        <v>0</v>
      </c>
      <c r="M1747" s="16">
        <v>0</v>
      </c>
      <c r="N1747" s="16">
        <v>0</v>
      </c>
      <c r="O1747" s="16">
        <v>0</v>
      </c>
      <c r="P1747" s="16">
        <v>0</v>
      </c>
      <c r="Q1747" s="16">
        <v>0</v>
      </c>
      <c r="R1747" s="16">
        <v>0</v>
      </c>
      <c r="S1747" s="16">
        <v>0</v>
      </c>
      <c r="T1747" s="16">
        <v>0</v>
      </c>
      <c r="U1747" s="16">
        <v>0</v>
      </c>
      <c r="V1747" s="16">
        <v>0</v>
      </c>
      <c r="W1747" s="16">
        <v>0</v>
      </c>
      <c r="X1747" s="16">
        <v>0</v>
      </c>
      <c r="Y1747" s="16">
        <v>0</v>
      </c>
      <c r="Z1747" s="16">
        <v>0</v>
      </c>
      <c r="AE1747" s="103">
        <f t="shared" si="503"/>
        <v>0</v>
      </c>
      <c r="AF1747" s="103">
        <f t="shared" si="504"/>
        <v>0</v>
      </c>
      <c r="AG1747" s="103">
        <f t="shared" si="505"/>
        <v>0</v>
      </c>
      <c r="AH1747" s="103">
        <f t="shared" si="506"/>
        <v>0</v>
      </c>
      <c r="AI1747" s="103">
        <f t="shared" si="507"/>
        <v>0</v>
      </c>
      <c r="AJ1747" s="103">
        <f t="shared" si="508"/>
        <v>0</v>
      </c>
    </row>
    <row r="1748" spans="4:36">
      <c r="D1748" s="16" t="s">
        <v>863</v>
      </c>
      <c r="E1748" s="16">
        <v>0</v>
      </c>
      <c r="F1748" s="16">
        <v>0</v>
      </c>
      <c r="G1748" s="16">
        <v>0</v>
      </c>
      <c r="H1748" s="16">
        <v>0</v>
      </c>
      <c r="I1748" s="16">
        <v>0</v>
      </c>
      <c r="J1748" s="16">
        <v>0</v>
      </c>
      <c r="K1748" s="16">
        <v>0</v>
      </c>
      <c r="L1748" s="16">
        <v>0</v>
      </c>
      <c r="M1748" s="16">
        <v>0</v>
      </c>
      <c r="N1748" s="16">
        <v>0</v>
      </c>
      <c r="O1748" s="16">
        <v>0</v>
      </c>
      <c r="P1748" s="16">
        <v>0</v>
      </c>
      <c r="Q1748" s="16">
        <v>0</v>
      </c>
      <c r="R1748" s="16">
        <v>0</v>
      </c>
      <c r="S1748" s="16">
        <v>0</v>
      </c>
      <c r="T1748" s="16">
        <v>0</v>
      </c>
      <c r="U1748" s="16">
        <v>0</v>
      </c>
      <c r="V1748" s="16">
        <v>0</v>
      </c>
      <c r="W1748" s="16">
        <v>0</v>
      </c>
      <c r="X1748" s="16">
        <v>0</v>
      </c>
      <c r="Y1748" s="16">
        <v>0</v>
      </c>
      <c r="Z1748" s="16">
        <v>0</v>
      </c>
      <c r="AE1748" s="103">
        <f t="shared" si="503"/>
        <v>0</v>
      </c>
      <c r="AF1748" s="103">
        <f t="shared" si="504"/>
        <v>0</v>
      </c>
      <c r="AG1748" s="103">
        <f t="shared" si="505"/>
        <v>0</v>
      </c>
      <c r="AH1748" s="103">
        <f t="shared" si="506"/>
        <v>0</v>
      </c>
      <c r="AI1748" s="103">
        <f t="shared" si="507"/>
        <v>0</v>
      </c>
      <c r="AJ1748" s="103">
        <f t="shared" si="508"/>
        <v>0</v>
      </c>
    </row>
    <row r="1749" spans="4:36">
      <c r="D1749" s="16" t="s">
        <v>864</v>
      </c>
      <c r="E1749" s="16">
        <v>0</v>
      </c>
      <c r="F1749" s="16">
        <v>0</v>
      </c>
      <c r="G1749" s="16">
        <v>0</v>
      </c>
      <c r="H1749" s="16">
        <v>0</v>
      </c>
      <c r="I1749" s="16">
        <v>0</v>
      </c>
      <c r="J1749" s="16">
        <v>0</v>
      </c>
      <c r="K1749" s="16">
        <v>0</v>
      </c>
      <c r="L1749" s="16">
        <v>0</v>
      </c>
      <c r="M1749" s="16">
        <v>0</v>
      </c>
      <c r="N1749" s="16">
        <v>0</v>
      </c>
      <c r="O1749" s="16">
        <v>0</v>
      </c>
      <c r="P1749" s="16">
        <v>0</v>
      </c>
      <c r="Q1749" s="16">
        <v>0</v>
      </c>
      <c r="R1749" s="16">
        <v>0</v>
      </c>
      <c r="S1749" s="16">
        <v>0</v>
      </c>
      <c r="T1749" s="16">
        <v>0</v>
      </c>
      <c r="U1749" s="16">
        <v>0</v>
      </c>
      <c r="V1749" s="16">
        <v>0</v>
      </c>
      <c r="W1749" s="16">
        <v>0</v>
      </c>
      <c r="X1749" s="16">
        <v>0</v>
      </c>
      <c r="Y1749" s="16">
        <v>0</v>
      </c>
      <c r="Z1749" s="16">
        <v>0</v>
      </c>
      <c r="AE1749" s="103">
        <f t="shared" si="503"/>
        <v>0</v>
      </c>
      <c r="AF1749" s="103">
        <f t="shared" si="504"/>
        <v>0</v>
      </c>
      <c r="AG1749" s="103">
        <f t="shared" si="505"/>
        <v>0</v>
      </c>
      <c r="AH1749" s="103">
        <f t="shared" si="506"/>
        <v>0</v>
      </c>
      <c r="AI1749" s="103">
        <f t="shared" si="507"/>
        <v>0</v>
      </c>
      <c r="AJ1749" s="103">
        <f t="shared" si="508"/>
        <v>0</v>
      </c>
    </row>
    <row r="1750" spans="1:80">
      <c r="A1750" s="16" t="s">
        <v>916</v>
      </c>
      <c r="B1750" s="16">
        <v>168806.6898</v>
      </c>
      <c r="C1750" s="16" t="s">
        <v>88</v>
      </c>
      <c r="D1750" s="16" t="s">
        <v>88</v>
      </c>
      <c r="E1750" s="16">
        <v>93060.7706</v>
      </c>
      <c r="F1750" s="16">
        <v>87278.9437</v>
      </c>
      <c r="G1750" s="16">
        <v>79911.5102</v>
      </c>
      <c r="H1750" s="16">
        <v>7367.4335</v>
      </c>
      <c r="I1750" s="16">
        <v>32.0005</v>
      </c>
      <c r="J1750" s="16">
        <v>3679.6274</v>
      </c>
      <c r="K1750" s="16">
        <v>2449.4045</v>
      </c>
      <c r="L1750" s="16">
        <v>651.6677</v>
      </c>
      <c r="M1750" s="16">
        <v>578.5552</v>
      </c>
      <c r="N1750" s="16">
        <v>1145.5266</v>
      </c>
      <c r="O1750" s="16">
        <v>1145.5266</v>
      </c>
      <c r="P1750" s="16">
        <v>0</v>
      </c>
      <c r="Q1750" s="16">
        <v>47.4753</v>
      </c>
      <c r="R1750" s="16">
        <v>724.5329</v>
      </c>
      <c r="S1750" s="16">
        <v>550.6419</v>
      </c>
      <c r="T1750" s="16">
        <v>80.5725</v>
      </c>
      <c r="U1750" s="16">
        <v>93.3185</v>
      </c>
      <c r="V1750" s="16">
        <v>85.1412</v>
      </c>
      <c r="W1750" s="16">
        <v>61.8371</v>
      </c>
      <c r="X1750" s="16">
        <v>16.3064</v>
      </c>
      <c r="Y1750" s="16">
        <v>6.9977</v>
      </c>
      <c r="Z1750" s="16">
        <v>67.523</v>
      </c>
      <c r="AB1750" s="101">
        <f>(F1750+K1750+L1750)/B1750</f>
        <v>0.535405415550066</v>
      </c>
      <c r="AE1750" s="103">
        <f t="shared" si="503"/>
        <v>1.20792265079217e-13</v>
      </c>
      <c r="AF1750" s="103">
        <f t="shared" si="504"/>
        <v>0</v>
      </c>
      <c r="AG1750" s="103">
        <f t="shared" si="505"/>
        <v>0</v>
      </c>
      <c r="AH1750" s="103">
        <f t="shared" si="506"/>
        <v>0</v>
      </c>
      <c r="AI1750" s="103">
        <f t="shared" si="507"/>
        <v>0</v>
      </c>
      <c r="AJ1750" s="103">
        <f t="shared" si="508"/>
        <v>0</v>
      </c>
      <c r="AK1750" s="16">
        <f t="shared" ref="AK1750:BF1750" si="516">E1750-SUM(E1751:E1755)</f>
        <v>0</v>
      </c>
      <c r="AL1750" s="16">
        <f t="shared" si="516"/>
        <v>0</v>
      </c>
      <c r="AM1750" s="16">
        <f t="shared" si="516"/>
        <v>0</v>
      </c>
      <c r="AN1750" s="16">
        <f t="shared" si="516"/>
        <v>0</v>
      </c>
      <c r="AO1750" s="16">
        <f t="shared" si="516"/>
        <v>0</v>
      </c>
      <c r="AP1750" s="16">
        <f t="shared" si="516"/>
        <v>0</v>
      </c>
      <c r="AQ1750" s="16">
        <f t="shared" si="516"/>
        <v>0</v>
      </c>
      <c r="AR1750" s="16">
        <f t="shared" si="516"/>
        <v>0</v>
      </c>
      <c r="AS1750" s="16">
        <f t="shared" si="516"/>
        <v>0</v>
      </c>
      <c r="AT1750" s="16">
        <f t="shared" si="516"/>
        <v>0</v>
      </c>
      <c r="AU1750" s="16">
        <f t="shared" si="516"/>
        <v>0</v>
      </c>
      <c r="AV1750" s="16">
        <f t="shared" si="516"/>
        <v>0</v>
      </c>
      <c r="AW1750" s="16">
        <f t="shared" si="516"/>
        <v>0</v>
      </c>
      <c r="AX1750" s="16">
        <f t="shared" si="516"/>
        <v>0</v>
      </c>
      <c r="AY1750" s="16">
        <f t="shared" si="516"/>
        <v>0</v>
      </c>
      <c r="AZ1750" s="16">
        <f t="shared" si="516"/>
        <v>0</v>
      </c>
      <c r="BA1750" s="16">
        <f t="shared" si="516"/>
        <v>0</v>
      </c>
      <c r="BB1750" s="16">
        <f t="shared" si="516"/>
        <v>0</v>
      </c>
      <c r="BC1750" s="16">
        <f t="shared" si="516"/>
        <v>0</v>
      </c>
      <c r="BD1750" s="16">
        <f t="shared" si="516"/>
        <v>0</v>
      </c>
      <c r="BE1750" s="16">
        <f t="shared" si="516"/>
        <v>0</v>
      </c>
      <c r="BF1750" s="16">
        <f t="shared" si="516"/>
        <v>0</v>
      </c>
      <c r="BG1750" s="104">
        <f t="shared" ref="BG1750:CB1750" si="517">E1750-E1756-E1762-E1768-E1774</f>
        <v>0</v>
      </c>
      <c r="BH1750" s="104">
        <f t="shared" si="517"/>
        <v>0</v>
      </c>
      <c r="BI1750" s="104">
        <f t="shared" si="517"/>
        <v>0</v>
      </c>
      <c r="BJ1750" s="104">
        <f t="shared" si="517"/>
        <v>0</v>
      </c>
      <c r="BK1750" s="104">
        <f t="shared" si="517"/>
        <v>0</v>
      </c>
      <c r="BL1750" s="104">
        <f t="shared" si="517"/>
        <v>0</v>
      </c>
      <c r="BM1750" s="104">
        <f t="shared" si="517"/>
        <v>0</v>
      </c>
      <c r="BN1750" s="104">
        <f t="shared" si="517"/>
        <v>0</v>
      </c>
      <c r="BO1750" s="104">
        <f t="shared" si="517"/>
        <v>0</v>
      </c>
      <c r="BP1750" s="104">
        <f t="shared" si="517"/>
        <v>0</v>
      </c>
      <c r="BQ1750" s="104">
        <f t="shared" si="517"/>
        <v>0</v>
      </c>
      <c r="BR1750" s="104">
        <f t="shared" si="517"/>
        <v>0</v>
      </c>
      <c r="BS1750" s="104">
        <f t="shared" si="517"/>
        <v>0</v>
      </c>
      <c r="BT1750" s="104">
        <f t="shared" si="517"/>
        <v>0</v>
      </c>
      <c r="BU1750" s="104">
        <f t="shared" si="517"/>
        <v>0</v>
      </c>
      <c r="BV1750" s="104">
        <f t="shared" si="517"/>
        <v>0</v>
      </c>
      <c r="BW1750" s="104">
        <f t="shared" si="517"/>
        <v>0</v>
      </c>
      <c r="BX1750" s="104">
        <f t="shared" si="517"/>
        <v>0</v>
      </c>
      <c r="BY1750" s="104">
        <f t="shared" si="517"/>
        <v>0</v>
      </c>
      <c r="BZ1750" s="104">
        <f t="shared" si="517"/>
        <v>0</v>
      </c>
      <c r="CA1750" s="104">
        <f t="shared" si="517"/>
        <v>0</v>
      </c>
      <c r="CB1750" s="104">
        <f t="shared" si="517"/>
        <v>-9.4091401336982e-15</v>
      </c>
    </row>
    <row r="1751" spans="4:36">
      <c r="D1751" s="16" t="s">
        <v>860</v>
      </c>
      <c r="E1751" s="16">
        <v>23031.8962</v>
      </c>
      <c r="F1751" s="16">
        <v>21894.9929</v>
      </c>
      <c r="G1751" s="16">
        <v>20980.4182</v>
      </c>
      <c r="H1751" s="16">
        <v>914.5747</v>
      </c>
      <c r="I1751" s="16">
        <v>11.0683</v>
      </c>
      <c r="J1751" s="16">
        <v>825.5511</v>
      </c>
      <c r="K1751" s="16">
        <v>0</v>
      </c>
      <c r="L1751" s="16">
        <v>419.711</v>
      </c>
      <c r="M1751" s="16">
        <v>405.8401</v>
      </c>
      <c r="N1751" s="16">
        <v>205.3634</v>
      </c>
      <c r="O1751" s="16">
        <v>205.3634</v>
      </c>
      <c r="P1751" s="16">
        <v>0</v>
      </c>
      <c r="Q1751" s="16">
        <v>0</v>
      </c>
      <c r="R1751" s="16">
        <v>83.8328</v>
      </c>
      <c r="S1751" s="16">
        <v>59.7705</v>
      </c>
      <c r="T1751" s="16">
        <v>22.6649</v>
      </c>
      <c r="U1751" s="16">
        <v>1.3974</v>
      </c>
      <c r="V1751" s="16">
        <v>10.9861</v>
      </c>
      <c r="W1751" s="16">
        <v>0</v>
      </c>
      <c r="X1751" s="16">
        <v>10.5609</v>
      </c>
      <c r="Y1751" s="16">
        <v>0.4252</v>
      </c>
      <c r="Z1751" s="16">
        <v>0.1016</v>
      </c>
      <c r="AE1751" s="103">
        <f t="shared" si="503"/>
        <v>-1.82129311632195e-12</v>
      </c>
      <c r="AF1751" s="103">
        <f t="shared" si="504"/>
        <v>1.02318153949454e-12</v>
      </c>
      <c r="AG1751" s="103">
        <f t="shared" si="505"/>
        <v>0</v>
      </c>
      <c r="AH1751" s="103">
        <f t="shared" si="506"/>
        <v>0</v>
      </c>
      <c r="AI1751" s="103">
        <f t="shared" si="507"/>
        <v>8.21565038222616e-15</v>
      </c>
      <c r="AJ1751" s="103">
        <f t="shared" si="508"/>
        <v>0</v>
      </c>
    </row>
    <row r="1752" spans="4:36">
      <c r="D1752" s="16" t="s">
        <v>861</v>
      </c>
      <c r="E1752" s="16">
        <v>9013.1512</v>
      </c>
      <c r="F1752" s="16">
        <v>8601.2138</v>
      </c>
      <c r="G1752" s="16">
        <v>7512.6423</v>
      </c>
      <c r="H1752" s="16">
        <v>1088.5715</v>
      </c>
      <c r="I1752" s="16">
        <v>1.8396</v>
      </c>
      <c r="J1752" s="16">
        <v>277.1626</v>
      </c>
      <c r="K1752" s="16">
        <v>0</v>
      </c>
      <c r="L1752" s="16">
        <v>214.6173</v>
      </c>
      <c r="M1752" s="16">
        <v>62.5453</v>
      </c>
      <c r="N1752" s="16">
        <v>56.073</v>
      </c>
      <c r="O1752" s="16">
        <v>56.073</v>
      </c>
      <c r="P1752" s="16">
        <v>0</v>
      </c>
      <c r="Q1752" s="16">
        <v>0</v>
      </c>
      <c r="R1752" s="16">
        <v>75.8193</v>
      </c>
      <c r="S1752" s="16">
        <v>47.1461</v>
      </c>
      <c r="T1752" s="16">
        <v>27.7499</v>
      </c>
      <c r="U1752" s="16">
        <v>0.9233</v>
      </c>
      <c r="V1752" s="16">
        <v>1.0429</v>
      </c>
      <c r="W1752" s="16">
        <v>1.0429</v>
      </c>
      <c r="X1752" s="16">
        <v>0</v>
      </c>
      <c r="Y1752" s="16">
        <v>0</v>
      </c>
      <c r="Z1752" s="16">
        <v>0</v>
      </c>
      <c r="AE1752" s="103">
        <f t="shared" si="503"/>
        <v>6.85229650798647e-13</v>
      </c>
      <c r="AF1752" s="103">
        <f t="shared" si="504"/>
        <v>0</v>
      </c>
      <c r="AG1752" s="103">
        <f t="shared" si="505"/>
        <v>0</v>
      </c>
      <c r="AH1752" s="103">
        <f t="shared" si="506"/>
        <v>0</v>
      </c>
      <c r="AI1752" s="103">
        <f t="shared" si="507"/>
        <v>1.11022302462516e-15</v>
      </c>
      <c r="AJ1752" s="103">
        <f t="shared" si="508"/>
        <v>0</v>
      </c>
    </row>
    <row r="1753" spans="4:36">
      <c r="D1753" s="16" t="s">
        <v>862</v>
      </c>
      <c r="E1753" s="16">
        <v>0</v>
      </c>
      <c r="F1753" s="16">
        <v>0</v>
      </c>
      <c r="G1753" s="16">
        <v>0</v>
      </c>
      <c r="H1753" s="16">
        <v>0</v>
      </c>
      <c r="I1753" s="16">
        <v>0</v>
      </c>
      <c r="J1753" s="16">
        <v>0</v>
      </c>
      <c r="K1753" s="16">
        <v>0</v>
      </c>
      <c r="L1753" s="16">
        <v>0</v>
      </c>
      <c r="M1753" s="16">
        <v>0</v>
      </c>
      <c r="N1753" s="16">
        <v>0</v>
      </c>
      <c r="O1753" s="16">
        <v>0</v>
      </c>
      <c r="P1753" s="16">
        <v>0</v>
      </c>
      <c r="Q1753" s="16">
        <v>0</v>
      </c>
      <c r="R1753" s="16">
        <v>0</v>
      </c>
      <c r="S1753" s="16">
        <v>0</v>
      </c>
      <c r="T1753" s="16">
        <v>0</v>
      </c>
      <c r="U1753" s="16">
        <v>0</v>
      </c>
      <c r="V1753" s="16">
        <v>0</v>
      </c>
      <c r="W1753" s="16">
        <v>0</v>
      </c>
      <c r="X1753" s="16">
        <v>0</v>
      </c>
      <c r="Y1753" s="16">
        <v>0</v>
      </c>
      <c r="Z1753" s="16">
        <v>0</v>
      </c>
      <c r="AE1753" s="103">
        <f t="shared" si="503"/>
        <v>0</v>
      </c>
      <c r="AF1753" s="103">
        <f t="shared" si="504"/>
        <v>0</v>
      </c>
      <c r="AG1753" s="103">
        <f t="shared" si="505"/>
        <v>0</v>
      </c>
      <c r="AH1753" s="103">
        <f t="shared" si="506"/>
        <v>0</v>
      </c>
      <c r="AI1753" s="103">
        <f t="shared" si="507"/>
        <v>0</v>
      </c>
      <c r="AJ1753" s="103">
        <f t="shared" si="508"/>
        <v>0</v>
      </c>
    </row>
    <row r="1754" spans="4:36">
      <c r="D1754" s="16" t="s">
        <v>863</v>
      </c>
      <c r="E1754" s="16">
        <v>0</v>
      </c>
      <c r="F1754" s="16">
        <v>0</v>
      </c>
      <c r="G1754" s="16">
        <v>0</v>
      </c>
      <c r="H1754" s="16">
        <v>0</v>
      </c>
      <c r="I1754" s="16">
        <v>0</v>
      </c>
      <c r="J1754" s="16">
        <v>0</v>
      </c>
      <c r="K1754" s="16">
        <v>0</v>
      </c>
      <c r="L1754" s="16">
        <v>0</v>
      </c>
      <c r="M1754" s="16">
        <v>0</v>
      </c>
      <c r="N1754" s="16">
        <v>0</v>
      </c>
      <c r="O1754" s="16">
        <v>0</v>
      </c>
      <c r="P1754" s="16">
        <v>0</v>
      </c>
      <c r="Q1754" s="16">
        <v>0</v>
      </c>
      <c r="R1754" s="16">
        <v>0</v>
      </c>
      <c r="S1754" s="16">
        <v>0</v>
      </c>
      <c r="T1754" s="16">
        <v>0</v>
      </c>
      <c r="U1754" s="16">
        <v>0</v>
      </c>
      <c r="V1754" s="16">
        <v>0</v>
      </c>
      <c r="W1754" s="16">
        <v>0</v>
      </c>
      <c r="X1754" s="16">
        <v>0</v>
      </c>
      <c r="Y1754" s="16">
        <v>0</v>
      </c>
      <c r="Z1754" s="16">
        <v>0</v>
      </c>
      <c r="AE1754" s="103">
        <f t="shared" si="503"/>
        <v>0</v>
      </c>
      <c r="AF1754" s="103">
        <f t="shared" si="504"/>
        <v>0</v>
      </c>
      <c r="AG1754" s="103">
        <f t="shared" si="505"/>
        <v>0</v>
      </c>
      <c r="AH1754" s="103">
        <f t="shared" si="506"/>
        <v>0</v>
      </c>
      <c r="AI1754" s="103">
        <f t="shared" si="507"/>
        <v>0</v>
      </c>
      <c r="AJ1754" s="103">
        <f t="shared" si="508"/>
        <v>0</v>
      </c>
    </row>
    <row r="1755" spans="4:36">
      <c r="D1755" s="16" t="s">
        <v>864</v>
      </c>
      <c r="E1755" s="16">
        <v>61015.7232</v>
      </c>
      <c r="F1755" s="16">
        <v>56782.737</v>
      </c>
      <c r="G1755" s="16">
        <v>51418.4497</v>
      </c>
      <c r="H1755" s="16">
        <v>5364.2873</v>
      </c>
      <c r="I1755" s="16">
        <v>19.0926</v>
      </c>
      <c r="J1755" s="16">
        <v>2576.9137</v>
      </c>
      <c r="K1755" s="16">
        <v>2449.4045</v>
      </c>
      <c r="L1755" s="16">
        <v>17.3393999999998</v>
      </c>
      <c r="M1755" s="16">
        <v>110.1698</v>
      </c>
      <c r="N1755" s="16">
        <v>884.0902</v>
      </c>
      <c r="O1755" s="16">
        <v>884.0902</v>
      </c>
      <c r="P1755" s="16">
        <v>0</v>
      </c>
      <c r="Q1755" s="16">
        <v>47.4753</v>
      </c>
      <c r="R1755" s="16">
        <v>564.8808</v>
      </c>
      <c r="S1755" s="16">
        <v>443.7253</v>
      </c>
      <c r="T1755" s="16">
        <v>30.1577</v>
      </c>
      <c r="U1755" s="16">
        <v>90.9978</v>
      </c>
      <c r="V1755" s="16">
        <v>73.1122</v>
      </c>
      <c r="W1755" s="16">
        <v>60.7942</v>
      </c>
      <c r="X1755" s="16">
        <v>5.7455</v>
      </c>
      <c r="Y1755" s="16">
        <v>6.5725</v>
      </c>
      <c r="Z1755" s="16">
        <v>67.4214</v>
      </c>
      <c r="AE1755" s="103">
        <f t="shared" si="503"/>
        <v>-6.46593889541691e-13</v>
      </c>
      <c r="AF1755" s="103">
        <f t="shared" si="504"/>
        <v>0</v>
      </c>
      <c r="AG1755" s="103">
        <f t="shared" si="505"/>
        <v>1.70530256582424e-13</v>
      </c>
      <c r="AH1755" s="103">
        <f t="shared" si="506"/>
        <v>0</v>
      </c>
      <c r="AI1755" s="103">
        <f t="shared" si="507"/>
        <v>0</v>
      </c>
      <c r="AJ1755" s="103">
        <f t="shared" si="508"/>
        <v>0</v>
      </c>
    </row>
    <row r="1756" spans="3:58">
      <c r="C1756" s="16" t="s">
        <v>865</v>
      </c>
      <c r="D1756" s="16" t="s">
        <v>88</v>
      </c>
      <c r="E1756" s="16">
        <v>5933.4883</v>
      </c>
      <c r="F1756" s="16">
        <v>5220.6888</v>
      </c>
      <c r="G1756" s="16">
        <v>5159.5403</v>
      </c>
      <c r="H1756" s="16">
        <v>61.1485</v>
      </c>
      <c r="I1756" s="16">
        <v>0</v>
      </c>
      <c r="J1756" s="16">
        <v>548.2175</v>
      </c>
      <c r="K1756" s="16">
        <v>16.5828</v>
      </c>
      <c r="L1756" s="16">
        <v>252.4367</v>
      </c>
      <c r="M1756" s="16">
        <v>279.198</v>
      </c>
      <c r="N1756" s="16">
        <v>93.1222</v>
      </c>
      <c r="O1756" s="16">
        <v>93.1222</v>
      </c>
      <c r="P1756" s="16">
        <v>0</v>
      </c>
      <c r="Q1756" s="16">
        <v>1.8429</v>
      </c>
      <c r="R1756" s="16">
        <v>1.1396</v>
      </c>
      <c r="S1756" s="16">
        <v>1.1396</v>
      </c>
      <c r="T1756" s="16">
        <v>0</v>
      </c>
      <c r="U1756" s="16">
        <v>0</v>
      </c>
      <c r="V1756" s="16">
        <v>1.0559</v>
      </c>
      <c r="W1756" s="16">
        <v>0</v>
      </c>
      <c r="X1756" s="16">
        <v>0</v>
      </c>
      <c r="Y1756" s="16">
        <v>1.0559</v>
      </c>
      <c r="Z1756" s="16">
        <v>67.4214</v>
      </c>
      <c r="AE1756" s="103">
        <f t="shared" si="503"/>
        <v>9.96980276113391e-14</v>
      </c>
      <c r="AF1756" s="103">
        <f t="shared" si="504"/>
        <v>2.41584530158434e-13</v>
      </c>
      <c r="AG1756" s="103">
        <f t="shared" si="505"/>
        <v>0</v>
      </c>
      <c r="AH1756" s="103">
        <f t="shared" si="506"/>
        <v>0</v>
      </c>
      <c r="AI1756" s="103">
        <f t="shared" si="507"/>
        <v>0</v>
      </c>
      <c r="AJ1756" s="103">
        <f t="shared" si="508"/>
        <v>0</v>
      </c>
      <c r="AK1756" s="16">
        <f t="shared" ref="AK1756:BF1756" si="518">E1756-SUM(E1757:E1761)</f>
        <v>0</v>
      </c>
      <c r="AL1756" s="16">
        <f t="shared" si="518"/>
        <v>0</v>
      </c>
      <c r="AM1756" s="16">
        <f t="shared" si="518"/>
        <v>0</v>
      </c>
      <c r="AN1756" s="16">
        <f t="shared" si="518"/>
        <v>0</v>
      </c>
      <c r="AO1756" s="16">
        <f t="shared" si="518"/>
        <v>0</v>
      </c>
      <c r="AP1756" s="16">
        <f t="shared" si="518"/>
        <v>0</v>
      </c>
      <c r="AQ1756" s="16">
        <f t="shared" si="518"/>
        <v>0</v>
      </c>
      <c r="AR1756" s="16">
        <f t="shared" si="518"/>
        <v>0</v>
      </c>
      <c r="AS1756" s="16">
        <f t="shared" si="518"/>
        <v>0</v>
      </c>
      <c r="AT1756" s="16">
        <f t="shared" si="518"/>
        <v>0</v>
      </c>
      <c r="AU1756" s="16">
        <f t="shared" si="518"/>
        <v>0</v>
      </c>
      <c r="AV1756" s="16">
        <f t="shared" si="518"/>
        <v>0</v>
      </c>
      <c r="AW1756" s="16">
        <f t="shared" si="518"/>
        <v>0</v>
      </c>
      <c r="AX1756" s="16">
        <f t="shared" si="518"/>
        <v>0</v>
      </c>
      <c r="AY1756" s="16">
        <f t="shared" si="518"/>
        <v>0</v>
      </c>
      <c r="AZ1756" s="16">
        <f t="shared" si="518"/>
        <v>0</v>
      </c>
      <c r="BA1756" s="16">
        <f t="shared" si="518"/>
        <v>0</v>
      </c>
      <c r="BB1756" s="16">
        <f t="shared" si="518"/>
        <v>0</v>
      </c>
      <c r="BC1756" s="16">
        <f t="shared" si="518"/>
        <v>0</v>
      </c>
      <c r="BD1756" s="16">
        <f t="shared" si="518"/>
        <v>0</v>
      </c>
      <c r="BE1756" s="16">
        <f t="shared" si="518"/>
        <v>0</v>
      </c>
      <c r="BF1756" s="16">
        <f t="shared" si="518"/>
        <v>0</v>
      </c>
    </row>
    <row r="1757" spans="4:36">
      <c r="D1757" s="16" t="s">
        <v>860</v>
      </c>
      <c r="E1757" s="16">
        <v>5652.6839</v>
      </c>
      <c r="F1757" s="16">
        <v>5032.338</v>
      </c>
      <c r="G1757" s="16">
        <v>4972.0729</v>
      </c>
      <c r="H1757" s="16">
        <v>60.2651</v>
      </c>
      <c r="I1757" s="16">
        <v>0</v>
      </c>
      <c r="J1757" s="16">
        <v>527.72</v>
      </c>
      <c r="K1757" s="16">
        <v>0</v>
      </c>
      <c r="L1757" s="16">
        <v>252.4367</v>
      </c>
      <c r="M1757" s="16">
        <v>275.2833</v>
      </c>
      <c r="N1757" s="16">
        <v>91.0611</v>
      </c>
      <c r="O1757" s="16">
        <v>91.0611</v>
      </c>
      <c r="P1757" s="16">
        <v>0</v>
      </c>
      <c r="Q1757" s="16">
        <v>0</v>
      </c>
      <c r="R1757" s="16">
        <v>1.1396</v>
      </c>
      <c r="S1757" s="16">
        <v>1.1396</v>
      </c>
      <c r="T1757" s="16">
        <v>0</v>
      </c>
      <c r="U1757" s="16">
        <v>0</v>
      </c>
      <c r="V1757" s="16">
        <v>0.4252</v>
      </c>
      <c r="W1757" s="16">
        <v>0</v>
      </c>
      <c r="X1757" s="16">
        <v>0</v>
      </c>
      <c r="Y1757" s="16">
        <v>0.4252</v>
      </c>
      <c r="Z1757" s="16">
        <v>0</v>
      </c>
      <c r="AE1757" s="103">
        <f t="shared" si="503"/>
        <v>2.32702745961433e-13</v>
      </c>
      <c r="AF1757" s="103">
        <f t="shared" si="504"/>
        <v>-3.76587649952853e-13</v>
      </c>
      <c r="AG1757" s="103">
        <f t="shared" si="505"/>
        <v>0</v>
      </c>
      <c r="AH1757" s="103">
        <f t="shared" si="506"/>
        <v>0</v>
      </c>
      <c r="AI1757" s="103">
        <f t="shared" si="507"/>
        <v>0</v>
      </c>
      <c r="AJ1757" s="103">
        <f t="shared" si="508"/>
        <v>0</v>
      </c>
    </row>
    <row r="1758" spans="4:36">
      <c r="D1758" s="16" t="s">
        <v>861</v>
      </c>
      <c r="E1758" s="16">
        <v>0</v>
      </c>
      <c r="F1758" s="16">
        <v>0</v>
      </c>
      <c r="G1758" s="16">
        <v>0</v>
      </c>
      <c r="H1758" s="16">
        <v>0</v>
      </c>
      <c r="I1758" s="16">
        <v>0</v>
      </c>
      <c r="J1758" s="16">
        <v>0</v>
      </c>
      <c r="K1758" s="16">
        <v>0</v>
      </c>
      <c r="L1758" s="16">
        <v>0</v>
      </c>
      <c r="M1758" s="16">
        <v>0</v>
      </c>
      <c r="N1758" s="16">
        <v>0</v>
      </c>
      <c r="O1758" s="16">
        <v>0</v>
      </c>
      <c r="P1758" s="16">
        <v>0</v>
      </c>
      <c r="Q1758" s="16">
        <v>0</v>
      </c>
      <c r="R1758" s="16">
        <v>0</v>
      </c>
      <c r="S1758" s="16">
        <v>0</v>
      </c>
      <c r="T1758" s="16">
        <v>0</v>
      </c>
      <c r="U1758" s="16">
        <v>0</v>
      </c>
      <c r="V1758" s="16">
        <v>0</v>
      </c>
      <c r="W1758" s="16">
        <v>0</v>
      </c>
      <c r="X1758" s="16">
        <v>0</v>
      </c>
      <c r="Y1758" s="16">
        <v>0</v>
      </c>
      <c r="Z1758" s="16">
        <v>0</v>
      </c>
      <c r="AE1758" s="103">
        <f t="shared" si="503"/>
        <v>0</v>
      </c>
      <c r="AF1758" s="103">
        <f t="shared" si="504"/>
        <v>0</v>
      </c>
      <c r="AG1758" s="103">
        <f t="shared" si="505"/>
        <v>0</v>
      </c>
      <c r="AH1758" s="103">
        <f t="shared" si="506"/>
        <v>0</v>
      </c>
      <c r="AI1758" s="103">
        <f t="shared" si="507"/>
        <v>0</v>
      </c>
      <c r="AJ1758" s="103">
        <f t="shared" si="508"/>
        <v>0</v>
      </c>
    </row>
    <row r="1759" spans="4:36">
      <c r="D1759" s="16" t="s">
        <v>862</v>
      </c>
      <c r="E1759" s="16">
        <v>0</v>
      </c>
      <c r="F1759" s="16">
        <v>0</v>
      </c>
      <c r="G1759" s="16">
        <v>0</v>
      </c>
      <c r="H1759" s="16">
        <v>0</v>
      </c>
      <c r="I1759" s="16">
        <v>0</v>
      </c>
      <c r="J1759" s="16">
        <v>0</v>
      </c>
      <c r="K1759" s="16">
        <v>0</v>
      </c>
      <c r="L1759" s="16">
        <v>0</v>
      </c>
      <c r="M1759" s="16">
        <v>0</v>
      </c>
      <c r="N1759" s="16">
        <v>0</v>
      </c>
      <c r="O1759" s="16">
        <v>0</v>
      </c>
      <c r="P1759" s="16">
        <v>0</v>
      </c>
      <c r="Q1759" s="16">
        <v>0</v>
      </c>
      <c r="R1759" s="16">
        <v>0</v>
      </c>
      <c r="S1759" s="16">
        <v>0</v>
      </c>
      <c r="T1759" s="16">
        <v>0</v>
      </c>
      <c r="U1759" s="16">
        <v>0</v>
      </c>
      <c r="V1759" s="16">
        <v>0</v>
      </c>
      <c r="W1759" s="16">
        <v>0</v>
      </c>
      <c r="X1759" s="16">
        <v>0</v>
      </c>
      <c r="Y1759" s="16">
        <v>0</v>
      </c>
      <c r="Z1759" s="16">
        <v>0</v>
      </c>
      <c r="AE1759" s="103">
        <f t="shared" si="503"/>
        <v>0</v>
      </c>
      <c r="AF1759" s="103">
        <f t="shared" si="504"/>
        <v>0</v>
      </c>
      <c r="AG1759" s="103">
        <f t="shared" si="505"/>
        <v>0</v>
      </c>
      <c r="AH1759" s="103">
        <f t="shared" si="506"/>
        <v>0</v>
      </c>
      <c r="AI1759" s="103">
        <f t="shared" si="507"/>
        <v>0</v>
      </c>
      <c r="AJ1759" s="103">
        <f t="shared" si="508"/>
        <v>0</v>
      </c>
    </row>
    <row r="1760" spans="4:36">
      <c r="D1760" s="16" t="s">
        <v>863</v>
      </c>
      <c r="E1760" s="16">
        <v>0</v>
      </c>
      <c r="F1760" s="16">
        <v>0</v>
      </c>
      <c r="G1760" s="16">
        <v>0</v>
      </c>
      <c r="H1760" s="16">
        <v>0</v>
      </c>
      <c r="I1760" s="16">
        <v>0</v>
      </c>
      <c r="J1760" s="16">
        <v>0</v>
      </c>
      <c r="K1760" s="16">
        <v>0</v>
      </c>
      <c r="L1760" s="16">
        <v>0</v>
      </c>
      <c r="M1760" s="16">
        <v>0</v>
      </c>
      <c r="N1760" s="16">
        <v>0</v>
      </c>
      <c r="O1760" s="16">
        <v>0</v>
      </c>
      <c r="P1760" s="16">
        <v>0</v>
      </c>
      <c r="Q1760" s="16">
        <v>0</v>
      </c>
      <c r="R1760" s="16">
        <v>0</v>
      </c>
      <c r="S1760" s="16">
        <v>0</v>
      </c>
      <c r="T1760" s="16">
        <v>0</v>
      </c>
      <c r="U1760" s="16">
        <v>0</v>
      </c>
      <c r="V1760" s="16">
        <v>0</v>
      </c>
      <c r="W1760" s="16">
        <v>0</v>
      </c>
      <c r="X1760" s="16">
        <v>0</v>
      </c>
      <c r="Y1760" s="16">
        <v>0</v>
      </c>
      <c r="Z1760" s="16">
        <v>0</v>
      </c>
      <c r="AE1760" s="103">
        <f t="shared" si="503"/>
        <v>0</v>
      </c>
      <c r="AF1760" s="103">
        <f t="shared" si="504"/>
        <v>0</v>
      </c>
      <c r="AG1760" s="103">
        <f t="shared" si="505"/>
        <v>0</v>
      </c>
      <c r="AH1760" s="103">
        <f t="shared" si="506"/>
        <v>0</v>
      </c>
      <c r="AI1760" s="103">
        <f t="shared" si="507"/>
        <v>0</v>
      </c>
      <c r="AJ1760" s="103">
        <f t="shared" si="508"/>
        <v>0</v>
      </c>
    </row>
    <row r="1761" spans="4:36">
      <c r="D1761" s="16" t="s">
        <v>864</v>
      </c>
      <c r="E1761" s="16">
        <v>280.8044</v>
      </c>
      <c r="F1761" s="16">
        <v>188.3508</v>
      </c>
      <c r="G1761" s="16">
        <v>187.4674</v>
      </c>
      <c r="H1761" s="16">
        <v>0.8834</v>
      </c>
      <c r="I1761" s="16">
        <v>0</v>
      </c>
      <c r="J1761" s="16">
        <v>20.4975</v>
      </c>
      <c r="K1761" s="16">
        <v>16.5828</v>
      </c>
      <c r="L1761" s="16">
        <v>0</v>
      </c>
      <c r="M1761" s="16">
        <v>3.9147</v>
      </c>
      <c r="N1761" s="16">
        <v>2.0611</v>
      </c>
      <c r="O1761" s="16">
        <v>2.0611</v>
      </c>
      <c r="P1761" s="16">
        <v>0</v>
      </c>
      <c r="Q1761" s="16">
        <v>1.8429</v>
      </c>
      <c r="R1761" s="16">
        <v>0</v>
      </c>
      <c r="S1761" s="16">
        <v>0</v>
      </c>
      <c r="T1761" s="16">
        <v>0</v>
      </c>
      <c r="U1761" s="16">
        <v>0</v>
      </c>
      <c r="V1761" s="16">
        <v>0.6307</v>
      </c>
      <c r="W1761" s="16">
        <v>0</v>
      </c>
      <c r="X1761" s="16">
        <v>0</v>
      </c>
      <c r="Y1761" s="16">
        <v>0.6307</v>
      </c>
      <c r="Z1761" s="16">
        <v>67.4214</v>
      </c>
      <c r="AE1761" s="103">
        <f t="shared" si="503"/>
        <v>-1.3988810110277e-14</v>
      </c>
      <c r="AF1761" s="103">
        <f t="shared" si="504"/>
        <v>-5.32907051820075e-15</v>
      </c>
      <c r="AG1761" s="103">
        <f t="shared" si="505"/>
        <v>0</v>
      </c>
      <c r="AH1761" s="103">
        <f t="shared" si="506"/>
        <v>0</v>
      </c>
      <c r="AI1761" s="103">
        <f t="shared" si="507"/>
        <v>0</v>
      </c>
      <c r="AJ1761" s="103">
        <f t="shared" si="508"/>
        <v>0</v>
      </c>
    </row>
    <row r="1762" spans="3:58">
      <c r="C1762" s="16" t="s">
        <v>866</v>
      </c>
      <c r="D1762" s="16" t="s">
        <v>88</v>
      </c>
      <c r="E1762" s="16">
        <v>23042.5625</v>
      </c>
      <c r="F1762" s="16">
        <v>21958.7612</v>
      </c>
      <c r="G1762" s="16">
        <v>20274.0716</v>
      </c>
      <c r="H1762" s="16">
        <v>1684.6896</v>
      </c>
      <c r="I1762" s="16">
        <v>6.2686</v>
      </c>
      <c r="J1762" s="16">
        <v>504.0661</v>
      </c>
      <c r="K1762" s="16">
        <v>377.7912</v>
      </c>
      <c r="L1762" s="16">
        <v>54.427</v>
      </c>
      <c r="M1762" s="16">
        <v>71.8479</v>
      </c>
      <c r="N1762" s="16">
        <v>404.1806</v>
      </c>
      <c r="O1762" s="16">
        <v>404.1806</v>
      </c>
      <c r="P1762" s="16">
        <v>0</v>
      </c>
      <c r="Q1762" s="16">
        <v>37.4687</v>
      </c>
      <c r="R1762" s="16">
        <v>113.402</v>
      </c>
      <c r="S1762" s="16">
        <v>51.4143</v>
      </c>
      <c r="T1762" s="16">
        <v>37.5199</v>
      </c>
      <c r="U1762" s="16">
        <v>24.4678</v>
      </c>
      <c r="V1762" s="16">
        <v>18.4153</v>
      </c>
      <c r="W1762" s="16">
        <v>16.8417</v>
      </c>
      <c r="X1762" s="16">
        <v>1.5736</v>
      </c>
      <c r="Y1762" s="16">
        <v>0</v>
      </c>
      <c r="Z1762" s="16">
        <v>0</v>
      </c>
      <c r="AE1762" s="103">
        <f t="shared" si="503"/>
        <v>-9.66338120633736e-13</v>
      </c>
      <c r="AF1762" s="103">
        <f t="shared" si="504"/>
        <v>0</v>
      </c>
      <c r="AG1762" s="103">
        <f t="shared" si="505"/>
        <v>0</v>
      </c>
      <c r="AH1762" s="103">
        <f t="shared" si="506"/>
        <v>0</v>
      </c>
      <c r="AI1762" s="103">
        <f t="shared" si="507"/>
        <v>0</v>
      </c>
      <c r="AJ1762" s="103">
        <f t="shared" si="508"/>
        <v>-1.11022302462516e-15</v>
      </c>
      <c r="AK1762" s="16">
        <f t="shared" ref="AK1762:BF1762" si="519">E1762-SUM(E1763:E1767)</f>
        <v>0</v>
      </c>
      <c r="AL1762" s="16">
        <f t="shared" si="519"/>
        <v>0</v>
      </c>
      <c r="AM1762" s="16">
        <f t="shared" si="519"/>
        <v>0</v>
      </c>
      <c r="AN1762" s="16">
        <f t="shared" si="519"/>
        <v>0</v>
      </c>
      <c r="AO1762" s="16">
        <f t="shared" si="519"/>
        <v>0</v>
      </c>
      <c r="AP1762" s="16">
        <f t="shared" si="519"/>
        <v>0</v>
      </c>
      <c r="AQ1762" s="16">
        <f t="shared" si="519"/>
        <v>0</v>
      </c>
      <c r="AR1762" s="16">
        <f t="shared" si="519"/>
        <v>0</v>
      </c>
      <c r="AS1762" s="16">
        <f t="shared" si="519"/>
        <v>0</v>
      </c>
      <c r="AT1762" s="16">
        <f t="shared" si="519"/>
        <v>0</v>
      </c>
      <c r="AU1762" s="16">
        <f t="shared" si="519"/>
        <v>0</v>
      </c>
      <c r="AV1762" s="16">
        <f t="shared" si="519"/>
        <v>0</v>
      </c>
      <c r="AW1762" s="16">
        <f t="shared" si="519"/>
        <v>0</v>
      </c>
      <c r="AX1762" s="16">
        <f t="shared" si="519"/>
        <v>0</v>
      </c>
      <c r="AY1762" s="16">
        <f t="shared" si="519"/>
        <v>0</v>
      </c>
      <c r="AZ1762" s="16">
        <f t="shared" si="519"/>
        <v>0</v>
      </c>
      <c r="BA1762" s="16">
        <f t="shared" si="519"/>
        <v>0</v>
      </c>
      <c r="BB1762" s="16">
        <f t="shared" si="519"/>
        <v>0</v>
      </c>
      <c r="BC1762" s="16">
        <f t="shared" si="519"/>
        <v>0</v>
      </c>
      <c r="BD1762" s="16">
        <f t="shared" si="519"/>
        <v>0</v>
      </c>
      <c r="BE1762" s="16">
        <f t="shared" si="519"/>
        <v>0</v>
      </c>
      <c r="BF1762" s="16">
        <f t="shared" si="519"/>
        <v>0</v>
      </c>
    </row>
    <row r="1763" spans="4:36">
      <c r="D1763" s="16" t="s">
        <v>860</v>
      </c>
      <c r="E1763" s="16">
        <v>5858.2135</v>
      </c>
      <c r="F1763" s="16">
        <v>5738.7762</v>
      </c>
      <c r="G1763" s="16">
        <v>5316.588</v>
      </c>
      <c r="H1763" s="16">
        <v>422.1882</v>
      </c>
      <c r="I1763" s="16">
        <v>1.7457</v>
      </c>
      <c r="J1763" s="16">
        <v>43.0089</v>
      </c>
      <c r="K1763" s="16">
        <v>0</v>
      </c>
      <c r="L1763" s="16">
        <v>8.7943</v>
      </c>
      <c r="M1763" s="16">
        <v>34.2146</v>
      </c>
      <c r="N1763" s="16">
        <v>48.9948</v>
      </c>
      <c r="O1763" s="16">
        <v>48.9948</v>
      </c>
      <c r="P1763" s="16">
        <v>0</v>
      </c>
      <c r="Q1763" s="16">
        <v>0</v>
      </c>
      <c r="R1763" s="16">
        <v>25.6879</v>
      </c>
      <c r="S1763" s="16">
        <v>3.023</v>
      </c>
      <c r="T1763" s="16">
        <v>22.6649</v>
      </c>
      <c r="U1763" s="16">
        <v>0</v>
      </c>
      <c r="V1763" s="16">
        <v>0</v>
      </c>
      <c r="W1763" s="16">
        <v>0</v>
      </c>
      <c r="X1763" s="16">
        <v>0</v>
      </c>
      <c r="Y1763" s="16">
        <v>0</v>
      </c>
      <c r="Z1763" s="16">
        <v>0</v>
      </c>
      <c r="AE1763" s="103">
        <f t="shared" si="503"/>
        <v>-3.97903932025656e-13</v>
      </c>
      <c r="AF1763" s="103">
        <f t="shared" si="504"/>
        <v>5.11590769747272e-13</v>
      </c>
      <c r="AG1763" s="103">
        <f t="shared" si="505"/>
        <v>0</v>
      </c>
      <c r="AH1763" s="103">
        <f t="shared" si="506"/>
        <v>0</v>
      </c>
      <c r="AI1763" s="103">
        <f t="shared" si="507"/>
        <v>0</v>
      </c>
      <c r="AJ1763" s="103">
        <f t="shared" si="508"/>
        <v>0</v>
      </c>
    </row>
    <row r="1764" spans="4:36">
      <c r="D1764" s="16" t="s">
        <v>861</v>
      </c>
      <c r="E1764" s="16">
        <v>1555.6951</v>
      </c>
      <c r="F1764" s="16">
        <v>1492.0615</v>
      </c>
      <c r="G1764" s="16">
        <v>1278.212</v>
      </c>
      <c r="H1764" s="16">
        <v>213.8495</v>
      </c>
      <c r="I1764" s="16">
        <v>0</v>
      </c>
      <c r="J1764" s="16">
        <v>49.5345</v>
      </c>
      <c r="K1764" s="16">
        <v>0</v>
      </c>
      <c r="L1764" s="16">
        <v>43.6421</v>
      </c>
      <c r="M1764" s="16">
        <v>5.8924</v>
      </c>
      <c r="N1764" s="16">
        <v>4.1135</v>
      </c>
      <c r="O1764" s="16">
        <v>4.1135</v>
      </c>
      <c r="P1764" s="16">
        <v>0</v>
      </c>
      <c r="Q1764" s="16">
        <v>0</v>
      </c>
      <c r="R1764" s="16">
        <v>8.9427</v>
      </c>
      <c r="S1764" s="16">
        <v>0.3953</v>
      </c>
      <c r="T1764" s="16">
        <v>7.6241</v>
      </c>
      <c r="U1764" s="16">
        <v>0.9233</v>
      </c>
      <c r="V1764" s="16">
        <v>1.0429</v>
      </c>
      <c r="W1764" s="16">
        <v>1.0429</v>
      </c>
      <c r="X1764" s="16">
        <v>0</v>
      </c>
      <c r="Y1764" s="16">
        <v>0</v>
      </c>
      <c r="Z1764" s="16">
        <v>0</v>
      </c>
      <c r="AE1764" s="103">
        <f t="shared" si="503"/>
        <v>-1.14130926931466e-13</v>
      </c>
      <c r="AF1764" s="103">
        <f t="shared" si="504"/>
        <v>0</v>
      </c>
      <c r="AG1764" s="103">
        <f t="shared" si="505"/>
        <v>0</v>
      </c>
      <c r="AH1764" s="103">
        <f t="shared" si="506"/>
        <v>0</v>
      </c>
      <c r="AI1764" s="103">
        <f t="shared" si="507"/>
        <v>0</v>
      </c>
      <c r="AJ1764" s="103">
        <f t="shared" si="508"/>
        <v>0</v>
      </c>
    </row>
    <row r="1765" spans="4:36">
      <c r="D1765" s="16" t="s">
        <v>862</v>
      </c>
      <c r="E1765" s="16">
        <v>0</v>
      </c>
      <c r="F1765" s="16">
        <v>0</v>
      </c>
      <c r="G1765" s="16">
        <v>0</v>
      </c>
      <c r="H1765" s="16">
        <v>0</v>
      </c>
      <c r="I1765" s="16">
        <v>0</v>
      </c>
      <c r="J1765" s="16">
        <v>0</v>
      </c>
      <c r="K1765" s="16">
        <v>0</v>
      </c>
      <c r="L1765" s="16">
        <v>0</v>
      </c>
      <c r="M1765" s="16">
        <v>0</v>
      </c>
      <c r="N1765" s="16">
        <v>0</v>
      </c>
      <c r="O1765" s="16">
        <v>0</v>
      </c>
      <c r="P1765" s="16">
        <v>0</v>
      </c>
      <c r="Q1765" s="16">
        <v>0</v>
      </c>
      <c r="R1765" s="16">
        <v>0</v>
      </c>
      <c r="S1765" s="16">
        <v>0</v>
      </c>
      <c r="T1765" s="16">
        <v>0</v>
      </c>
      <c r="U1765" s="16">
        <v>0</v>
      </c>
      <c r="V1765" s="16">
        <v>0</v>
      </c>
      <c r="W1765" s="16">
        <v>0</v>
      </c>
      <c r="X1765" s="16">
        <v>0</v>
      </c>
      <c r="Y1765" s="16">
        <v>0</v>
      </c>
      <c r="Z1765" s="16">
        <v>0</v>
      </c>
      <c r="AE1765" s="103">
        <f t="shared" si="503"/>
        <v>0</v>
      </c>
      <c r="AF1765" s="103">
        <f t="shared" si="504"/>
        <v>0</v>
      </c>
      <c r="AG1765" s="103">
        <f t="shared" si="505"/>
        <v>0</v>
      </c>
      <c r="AH1765" s="103">
        <f t="shared" si="506"/>
        <v>0</v>
      </c>
      <c r="AI1765" s="103">
        <f t="shared" si="507"/>
        <v>0</v>
      </c>
      <c r="AJ1765" s="103">
        <f t="shared" si="508"/>
        <v>0</v>
      </c>
    </row>
    <row r="1766" spans="4:36">
      <c r="D1766" s="16" t="s">
        <v>863</v>
      </c>
      <c r="E1766" s="16">
        <v>0</v>
      </c>
      <c r="F1766" s="16">
        <v>0</v>
      </c>
      <c r="G1766" s="16">
        <v>0</v>
      </c>
      <c r="H1766" s="16">
        <v>0</v>
      </c>
      <c r="I1766" s="16">
        <v>0</v>
      </c>
      <c r="J1766" s="16">
        <v>0</v>
      </c>
      <c r="K1766" s="16">
        <v>0</v>
      </c>
      <c r="L1766" s="16">
        <v>0</v>
      </c>
      <c r="M1766" s="16">
        <v>0</v>
      </c>
      <c r="N1766" s="16">
        <v>0</v>
      </c>
      <c r="O1766" s="16">
        <v>0</v>
      </c>
      <c r="P1766" s="16">
        <v>0</v>
      </c>
      <c r="Q1766" s="16">
        <v>0</v>
      </c>
      <c r="R1766" s="16">
        <v>0</v>
      </c>
      <c r="S1766" s="16">
        <v>0</v>
      </c>
      <c r="T1766" s="16">
        <v>0</v>
      </c>
      <c r="U1766" s="16">
        <v>0</v>
      </c>
      <c r="V1766" s="16">
        <v>0</v>
      </c>
      <c r="W1766" s="16">
        <v>0</v>
      </c>
      <c r="X1766" s="16">
        <v>0</v>
      </c>
      <c r="Y1766" s="16">
        <v>0</v>
      </c>
      <c r="Z1766" s="16">
        <v>0</v>
      </c>
      <c r="AE1766" s="103">
        <f t="shared" si="503"/>
        <v>0</v>
      </c>
      <c r="AF1766" s="103">
        <f t="shared" si="504"/>
        <v>0</v>
      </c>
      <c r="AG1766" s="103">
        <f t="shared" si="505"/>
        <v>0</v>
      </c>
      <c r="AH1766" s="103">
        <f t="shared" si="506"/>
        <v>0</v>
      </c>
      <c r="AI1766" s="103">
        <f t="shared" si="507"/>
        <v>0</v>
      </c>
      <c r="AJ1766" s="103">
        <f t="shared" si="508"/>
        <v>0</v>
      </c>
    </row>
    <row r="1767" spans="4:36">
      <c r="D1767" s="16" t="s">
        <v>864</v>
      </c>
      <c r="E1767" s="16">
        <v>15628.6539</v>
      </c>
      <c r="F1767" s="16">
        <v>14727.9235</v>
      </c>
      <c r="G1767" s="16">
        <v>13679.2716</v>
      </c>
      <c r="H1767" s="16">
        <v>1048.6519</v>
      </c>
      <c r="I1767" s="16">
        <v>4.5229</v>
      </c>
      <c r="J1767" s="16">
        <v>411.5227</v>
      </c>
      <c r="K1767" s="16">
        <v>377.7912</v>
      </c>
      <c r="L1767" s="16">
        <v>1.99059999999997</v>
      </c>
      <c r="M1767" s="16">
        <v>31.7409</v>
      </c>
      <c r="N1767" s="16">
        <v>351.0723</v>
      </c>
      <c r="O1767" s="16">
        <v>351.0723</v>
      </c>
      <c r="P1767" s="16">
        <v>0</v>
      </c>
      <c r="Q1767" s="16">
        <v>37.4687</v>
      </c>
      <c r="R1767" s="16">
        <v>78.7714</v>
      </c>
      <c r="S1767" s="16">
        <v>47.996</v>
      </c>
      <c r="T1767" s="16">
        <v>7.2309</v>
      </c>
      <c r="U1767" s="16">
        <v>23.5445</v>
      </c>
      <c r="V1767" s="16">
        <v>17.3724</v>
      </c>
      <c r="W1767" s="16">
        <v>15.7988</v>
      </c>
      <c r="X1767" s="16">
        <v>1.5736</v>
      </c>
      <c r="Y1767" s="16">
        <v>0</v>
      </c>
      <c r="Z1767" s="16">
        <v>0</v>
      </c>
      <c r="AE1767" s="103">
        <f t="shared" si="503"/>
        <v>-1.46371803566581e-12</v>
      </c>
      <c r="AF1767" s="103">
        <f t="shared" si="504"/>
        <v>0</v>
      </c>
      <c r="AG1767" s="103">
        <f t="shared" si="505"/>
        <v>0</v>
      </c>
      <c r="AH1767" s="103">
        <f t="shared" si="506"/>
        <v>0</v>
      </c>
      <c r="AI1767" s="103">
        <f t="shared" si="507"/>
        <v>0</v>
      </c>
      <c r="AJ1767" s="103">
        <f t="shared" si="508"/>
        <v>-1.11022302462516e-15</v>
      </c>
    </row>
    <row r="1768" spans="3:58">
      <c r="C1768" s="16" t="s">
        <v>867</v>
      </c>
      <c r="D1768" s="16" t="s">
        <v>88</v>
      </c>
      <c r="E1768" s="16">
        <v>64084.7198</v>
      </c>
      <c r="F1768" s="16">
        <v>60099.4937</v>
      </c>
      <c r="G1768" s="16">
        <v>54477.8983</v>
      </c>
      <c r="H1768" s="16">
        <v>5621.5954</v>
      </c>
      <c r="I1768" s="16">
        <v>25.7319</v>
      </c>
      <c r="J1768" s="16">
        <v>2627.3438</v>
      </c>
      <c r="K1768" s="16">
        <v>2055.0305</v>
      </c>
      <c r="L1768" s="16">
        <v>344.804</v>
      </c>
      <c r="M1768" s="16">
        <v>227.5093</v>
      </c>
      <c r="N1768" s="16">
        <v>648.2238</v>
      </c>
      <c r="O1768" s="16">
        <v>648.2238</v>
      </c>
      <c r="P1768" s="16">
        <v>0</v>
      </c>
      <c r="Q1768" s="16">
        <v>8.1637</v>
      </c>
      <c r="R1768" s="16">
        <v>609.9913</v>
      </c>
      <c r="S1768" s="16">
        <v>498.088</v>
      </c>
      <c r="T1768" s="16">
        <v>43.0526</v>
      </c>
      <c r="U1768" s="16">
        <v>68.8507</v>
      </c>
      <c r="V1768" s="16">
        <v>65.67</v>
      </c>
      <c r="W1768" s="16">
        <v>44.9954</v>
      </c>
      <c r="X1768" s="16">
        <v>14.7328</v>
      </c>
      <c r="Y1768" s="16">
        <v>5.9418</v>
      </c>
      <c r="Z1768" s="16">
        <v>0.1016</v>
      </c>
      <c r="AE1768" s="103">
        <f t="shared" si="503"/>
        <v>-4.72510919280467e-13</v>
      </c>
      <c r="AF1768" s="103">
        <f t="shared" si="504"/>
        <v>0</v>
      </c>
      <c r="AG1768" s="103">
        <f t="shared" si="505"/>
        <v>2.8421709430404e-13</v>
      </c>
      <c r="AH1768" s="103">
        <f t="shared" si="506"/>
        <v>0</v>
      </c>
      <c r="AI1768" s="103">
        <f t="shared" si="507"/>
        <v>0</v>
      </c>
      <c r="AJ1768" s="103">
        <f t="shared" si="508"/>
        <v>0</v>
      </c>
      <c r="AK1768" s="16">
        <f t="shared" ref="AK1768:BF1768" si="520">E1768-SUM(E1769:E1773)</f>
        <v>0</v>
      </c>
      <c r="AL1768" s="16">
        <f t="shared" si="520"/>
        <v>0</v>
      </c>
      <c r="AM1768" s="16">
        <f t="shared" si="520"/>
        <v>0</v>
      </c>
      <c r="AN1768" s="16">
        <f t="shared" si="520"/>
        <v>0</v>
      </c>
      <c r="AO1768" s="16">
        <f t="shared" si="520"/>
        <v>0</v>
      </c>
      <c r="AP1768" s="16">
        <f t="shared" si="520"/>
        <v>0</v>
      </c>
      <c r="AQ1768" s="16">
        <f t="shared" si="520"/>
        <v>0</v>
      </c>
      <c r="AR1768" s="16">
        <f t="shared" si="520"/>
        <v>0</v>
      </c>
      <c r="AS1768" s="16">
        <f t="shared" si="520"/>
        <v>0</v>
      </c>
      <c r="AT1768" s="16">
        <f t="shared" si="520"/>
        <v>0</v>
      </c>
      <c r="AU1768" s="16">
        <f t="shared" si="520"/>
        <v>0</v>
      </c>
      <c r="AV1768" s="16">
        <f t="shared" si="520"/>
        <v>0</v>
      </c>
      <c r="AW1768" s="16">
        <f t="shared" si="520"/>
        <v>0</v>
      </c>
      <c r="AX1768" s="16">
        <f t="shared" si="520"/>
        <v>0</v>
      </c>
      <c r="AY1768" s="16">
        <f t="shared" si="520"/>
        <v>0</v>
      </c>
      <c r="AZ1768" s="16">
        <f t="shared" si="520"/>
        <v>0</v>
      </c>
      <c r="BA1768" s="16">
        <f t="shared" si="520"/>
        <v>0</v>
      </c>
      <c r="BB1768" s="16">
        <f t="shared" si="520"/>
        <v>0</v>
      </c>
      <c r="BC1768" s="16">
        <f t="shared" si="520"/>
        <v>0</v>
      </c>
      <c r="BD1768" s="16">
        <f t="shared" si="520"/>
        <v>0</v>
      </c>
      <c r="BE1768" s="16">
        <f t="shared" si="520"/>
        <v>0</v>
      </c>
      <c r="BF1768" s="16">
        <f t="shared" si="520"/>
        <v>0</v>
      </c>
    </row>
    <row r="1769" spans="4:36">
      <c r="D1769" s="16" t="s">
        <v>860</v>
      </c>
      <c r="E1769" s="16">
        <v>11520.9988</v>
      </c>
      <c r="F1769" s="16">
        <v>11123.8787</v>
      </c>
      <c r="G1769" s="16">
        <v>10691.7573</v>
      </c>
      <c r="H1769" s="16">
        <v>432.1214</v>
      </c>
      <c r="I1769" s="16">
        <v>9.3226</v>
      </c>
      <c r="J1769" s="16">
        <v>254.8222</v>
      </c>
      <c r="K1769" s="16">
        <v>0</v>
      </c>
      <c r="L1769" s="16">
        <v>158.48</v>
      </c>
      <c r="M1769" s="16">
        <v>96.3422</v>
      </c>
      <c r="N1769" s="16">
        <v>65.3075</v>
      </c>
      <c r="O1769" s="16">
        <v>65.3075</v>
      </c>
      <c r="P1769" s="16">
        <v>0</v>
      </c>
      <c r="Q1769" s="16">
        <v>0</v>
      </c>
      <c r="R1769" s="16">
        <v>57.0053</v>
      </c>
      <c r="S1769" s="16">
        <v>55.6079</v>
      </c>
      <c r="T1769" s="16">
        <v>0</v>
      </c>
      <c r="U1769" s="16">
        <v>1.3974</v>
      </c>
      <c r="V1769" s="16">
        <v>10.5609</v>
      </c>
      <c r="W1769" s="16">
        <v>0</v>
      </c>
      <c r="X1769" s="16">
        <v>10.5609</v>
      </c>
      <c r="Y1769" s="16">
        <v>0</v>
      </c>
      <c r="Z1769" s="16">
        <v>0.1016</v>
      </c>
      <c r="AE1769" s="103">
        <f t="shared" si="503"/>
        <v>5.80924197635113e-14</v>
      </c>
      <c r="AF1769" s="103">
        <f t="shared" si="504"/>
        <v>0</v>
      </c>
      <c r="AG1769" s="103">
        <f t="shared" si="505"/>
        <v>0</v>
      </c>
      <c r="AH1769" s="103">
        <f t="shared" si="506"/>
        <v>0</v>
      </c>
      <c r="AI1769" s="103">
        <f t="shared" si="507"/>
        <v>-2.44249065417534e-15</v>
      </c>
      <c r="AJ1769" s="103">
        <f t="shared" si="508"/>
        <v>0</v>
      </c>
    </row>
    <row r="1770" spans="4:36">
      <c r="D1770" s="16" t="s">
        <v>861</v>
      </c>
      <c r="E1770" s="16">
        <v>7457.4561</v>
      </c>
      <c r="F1770" s="16">
        <v>7109.1523</v>
      </c>
      <c r="G1770" s="16">
        <v>6234.4303</v>
      </c>
      <c r="H1770" s="16">
        <v>874.722</v>
      </c>
      <c r="I1770" s="16">
        <v>1.8396</v>
      </c>
      <c r="J1770" s="16">
        <v>227.6281</v>
      </c>
      <c r="K1770" s="16">
        <v>0</v>
      </c>
      <c r="L1770" s="16">
        <v>170.9752</v>
      </c>
      <c r="M1770" s="16">
        <v>56.6529</v>
      </c>
      <c r="N1770" s="16">
        <v>51.9595</v>
      </c>
      <c r="O1770" s="16">
        <v>51.9595</v>
      </c>
      <c r="P1770" s="16">
        <v>0</v>
      </c>
      <c r="Q1770" s="16">
        <v>0</v>
      </c>
      <c r="R1770" s="16">
        <v>66.8766</v>
      </c>
      <c r="S1770" s="16">
        <v>46.7508</v>
      </c>
      <c r="T1770" s="16">
        <v>20.1258</v>
      </c>
      <c r="U1770" s="16">
        <v>0</v>
      </c>
      <c r="V1770" s="16">
        <v>0</v>
      </c>
      <c r="W1770" s="16">
        <v>0</v>
      </c>
      <c r="X1770" s="16">
        <v>0</v>
      </c>
      <c r="Y1770" s="16">
        <v>0</v>
      </c>
      <c r="Z1770" s="16">
        <v>0</v>
      </c>
      <c r="AE1770" s="103">
        <f t="shared" si="503"/>
        <v>5.96855898038484e-13</v>
      </c>
      <c r="AF1770" s="103">
        <f t="shared" si="504"/>
        <v>0</v>
      </c>
      <c r="AG1770" s="103">
        <f t="shared" si="505"/>
        <v>0</v>
      </c>
      <c r="AH1770" s="103">
        <f t="shared" si="506"/>
        <v>0</v>
      </c>
      <c r="AI1770" s="103">
        <f t="shared" si="507"/>
        <v>0</v>
      </c>
      <c r="AJ1770" s="103">
        <f t="shared" si="508"/>
        <v>0</v>
      </c>
    </row>
    <row r="1771" spans="4:36">
      <c r="D1771" s="16" t="s">
        <v>862</v>
      </c>
      <c r="E1771" s="16">
        <v>0</v>
      </c>
      <c r="F1771" s="16">
        <v>0</v>
      </c>
      <c r="G1771" s="16">
        <v>0</v>
      </c>
      <c r="H1771" s="16">
        <v>0</v>
      </c>
      <c r="I1771" s="16">
        <v>0</v>
      </c>
      <c r="J1771" s="16">
        <v>0</v>
      </c>
      <c r="K1771" s="16">
        <v>0</v>
      </c>
      <c r="L1771" s="16">
        <v>0</v>
      </c>
      <c r="M1771" s="16">
        <v>0</v>
      </c>
      <c r="N1771" s="16">
        <v>0</v>
      </c>
      <c r="O1771" s="16">
        <v>0</v>
      </c>
      <c r="P1771" s="16">
        <v>0</v>
      </c>
      <c r="Q1771" s="16">
        <v>0</v>
      </c>
      <c r="R1771" s="16">
        <v>0</v>
      </c>
      <c r="S1771" s="16">
        <v>0</v>
      </c>
      <c r="T1771" s="16">
        <v>0</v>
      </c>
      <c r="U1771" s="16">
        <v>0</v>
      </c>
      <c r="V1771" s="16">
        <v>0</v>
      </c>
      <c r="W1771" s="16">
        <v>0</v>
      </c>
      <c r="X1771" s="16">
        <v>0</v>
      </c>
      <c r="Y1771" s="16">
        <v>0</v>
      </c>
      <c r="Z1771" s="16">
        <v>0</v>
      </c>
      <c r="AE1771" s="103">
        <f t="shared" si="503"/>
        <v>0</v>
      </c>
      <c r="AF1771" s="103">
        <f t="shared" si="504"/>
        <v>0</v>
      </c>
      <c r="AG1771" s="103">
        <f t="shared" si="505"/>
        <v>0</v>
      </c>
      <c r="AH1771" s="103">
        <f t="shared" si="506"/>
        <v>0</v>
      </c>
      <c r="AI1771" s="103">
        <f t="shared" si="507"/>
        <v>0</v>
      </c>
      <c r="AJ1771" s="103">
        <f t="shared" si="508"/>
        <v>0</v>
      </c>
    </row>
    <row r="1772" spans="4:36">
      <c r="D1772" s="16" t="s">
        <v>863</v>
      </c>
      <c r="E1772" s="16">
        <v>0</v>
      </c>
      <c r="F1772" s="16">
        <v>0</v>
      </c>
      <c r="G1772" s="16">
        <v>0</v>
      </c>
      <c r="H1772" s="16">
        <v>0</v>
      </c>
      <c r="I1772" s="16">
        <v>0</v>
      </c>
      <c r="J1772" s="16">
        <v>0</v>
      </c>
      <c r="K1772" s="16">
        <v>0</v>
      </c>
      <c r="L1772" s="16">
        <v>0</v>
      </c>
      <c r="M1772" s="16">
        <v>0</v>
      </c>
      <c r="N1772" s="16">
        <v>0</v>
      </c>
      <c r="O1772" s="16">
        <v>0</v>
      </c>
      <c r="P1772" s="16">
        <v>0</v>
      </c>
      <c r="Q1772" s="16">
        <v>0</v>
      </c>
      <c r="R1772" s="16">
        <v>0</v>
      </c>
      <c r="S1772" s="16">
        <v>0</v>
      </c>
      <c r="T1772" s="16">
        <v>0</v>
      </c>
      <c r="U1772" s="16">
        <v>0</v>
      </c>
      <c r="V1772" s="16">
        <v>0</v>
      </c>
      <c r="W1772" s="16">
        <v>0</v>
      </c>
      <c r="X1772" s="16">
        <v>0</v>
      </c>
      <c r="Y1772" s="16">
        <v>0</v>
      </c>
      <c r="Z1772" s="16">
        <v>0</v>
      </c>
      <c r="AE1772" s="103">
        <f t="shared" si="503"/>
        <v>0</v>
      </c>
      <c r="AF1772" s="103">
        <f t="shared" si="504"/>
        <v>0</v>
      </c>
      <c r="AG1772" s="103">
        <f t="shared" si="505"/>
        <v>0</v>
      </c>
      <c r="AH1772" s="103">
        <f t="shared" si="506"/>
        <v>0</v>
      </c>
      <c r="AI1772" s="103">
        <f t="shared" si="507"/>
        <v>0</v>
      </c>
      <c r="AJ1772" s="103">
        <f t="shared" si="508"/>
        <v>0</v>
      </c>
    </row>
    <row r="1773" spans="4:36">
      <c r="D1773" s="16" t="s">
        <v>864</v>
      </c>
      <c r="E1773" s="16">
        <v>45106.2649</v>
      </c>
      <c r="F1773" s="16">
        <v>41866.4627</v>
      </c>
      <c r="G1773" s="16">
        <v>37551.7107</v>
      </c>
      <c r="H1773" s="16">
        <v>4314.752</v>
      </c>
      <c r="I1773" s="16">
        <v>14.5697</v>
      </c>
      <c r="J1773" s="16">
        <v>2144.8935</v>
      </c>
      <c r="K1773" s="16">
        <v>2055.0305</v>
      </c>
      <c r="L1773" s="16">
        <v>15.3488000000002</v>
      </c>
      <c r="M1773" s="16">
        <v>74.5142</v>
      </c>
      <c r="N1773" s="16">
        <v>530.9568</v>
      </c>
      <c r="O1773" s="16">
        <v>530.9568</v>
      </c>
      <c r="P1773" s="16">
        <v>0</v>
      </c>
      <c r="Q1773" s="16">
        <v>8.1637</v>
      </c>
      <c r="R1773" s="16">
        <v>486.1094</v>
      </c>
      <c r="S1773" s="16">
        <v>395.7293</v>
      </c>
      <c r="T1773" s="16">
        <v>22.9268</v>
      </c>
      <c r="U1773" s="16">
        <v>67.4533</v>
      </c>
      <c r="V1773" s="16">
        <v>55.1091</v>
      </c>
      <c r="W1773" s="16">
        <v>44.9954</v>
      </c>
      <c r="X1773" s="16">
        <v>4.1719</v>
      </c>
      <c r="Y1773" s="16">
        <v>5.9418</v>
      </c>
      <c r="Z1773" s="16">
        <v>0</v>
      </c>
      <c r="AE1773" s="103">
        <f t="shared" ref="AE1773:AE1836" si="521">E1773-F1773-I1773-J1773-N1773-R1773-V1773-Z1773-Q1773</f>
        <v>5.36282129814936e-12</v>
      </c>
      <c r="AF1773" s="103">
        <f t="shared" ref="AF1773:AF1836" si="522">F1773-G1773-H1773</f>
        <v>-7.27595761418343e-12</v>
      </c>
      <c r="AG1773" s="103">
        <f t="shared" ref="AG1773:AG1836" si="523">J1773-K1773-L1773-M1773</f>
        <v>0</v>
      </c>
      <c r="AH1773" s="103">
        <f t="shared" ref="AH1773:AH1836" si="524">N1773-O1773-P1773</f>
        <v>0</v>
      </c>
      <c r="AI1773" s="103">
        <f t="shared" ref="AI1773:AI1836" si="525">R1773-S1773-T1773-U1773</f>
        <v>0</v>
      </c>
      <c r="AJ1773" s="103">
        <f t="shared" ref="AJ1773:AJ1836" si="526">V1773-W1773-X1773-Y1773</f>
        <v>0</v>
      </c>
    </row>
    <row r="1774" spans="3:58">
      <c r="C1774" s="16" t="s">
        <v>368</v>
      </c>
      <c r="D1774" s="16" t="s">
        <v>88</v>
      </c>
      <c r="E1774" s="16">
        <v>0</v>
      </c>
      <c r="F1774" s="16">
        <v>0</v>
      </c>
      <c r="G1774" s="16">
        <v>0</v>
      </c>
      <c r="H1774" s="16">
        <v>0</v>
      </c>
      <c r="I1774" s="16">
        <v>0</v>
      </c>
      <c r="J1774" s="16">
        <v>0</v>
      </c>
      <c r="K1774" s="16">
        <v>0</v>
      </c>
      <c r="L1774" s="16">
        <v>0</v>
      </c>
      <c r="M1774" s="16">
        <v>0</v>
      </c>
      <c r="N1774" s="16">
        <v>0</v>
      </c>
      <c r="O1774" s="16">
        <v>0</v>
      </c>
      <c r="P1774" s="16">
        <v>0</v>
      </c>
      <c r="Q1774" s="16">
        <v>0</v>
      </c>
      <c r="R1774" s="16">
        <v>0</v>
      </c>
      <c r="S1774" s="16">
        <v>0</v>
      </c>
      <c r="T1774" s="16">
        <v>0</v>
      </c>
      <c r="U1774" s="16">
        <v>0</v>
      </c>
      <c r="V1774" s="16">
        <v>0</v>
      </c>
      <c r="W1774" s="16">
        <v>0</v>
      </c>
      <c r="X1774" s="16">
        <v>0</v>
      </c>
      <c r="Y1774" s="16">
        <v>0</v>
      </c>
      <c r="Z1774" s="16">
        <v>0</v>
      </c>
      <c r="AE1774" s="103">
        <f t="shared" si="521"/>
        <v>0</v>
      </c>
      <c r="AF1774" s="103">
        <f t="shared" si="522"/>
        <v>0</v>
      </c>
      <c r="AG1774" s="103">
        <f t="shared" si="523"/>
        <v>0</v>
      </c>
      <c r="AH1774" s="103">
        <f t="shared" si="524"/>
        <v>0</v>
      </c>
      <c r="AI1774" s="103">
        <f t="shared" si="525"/>
        <v>0</v>
      </c>
      <c r="AJ1774" s="103">
        <f t="shared" si="526"/>
        <v>0</v>
      </c>
      <c r="AK1774" s="16">
        <f t="shared" ref="AK1774:BF1774" si="527">E1774-SUM(E1775:E1779)</f>
        <v>0</v>
      </c>
      <c r="AL1774" s="16">
        <f t="shared" si="527"/>
        <v>0</v>
      </c>
      <c r="AM1774" s="16">
        <f t="shared" si="527"/>
        <v>0</v>
      </c>
      <c r="AN1774" s="16">
        <f t="shared" si="527"/>
        <v>0</v>
      </c>
      <c r="AO1774" s="16">
        <f t="shared" si="527"/>
        <v>0</v>
      </c>
      <c r="AP1774" s="16">
        <f t="shared" si="527"/>
        <v>0</v>
      </c>
      <c r="AQ1774" s="16">
        <f t="shared" si="527"/>
        <v>0</v>
      </c>
      <c r="AR1774" s="16">
        <f t="shared" si="527"/>
        <v>0</v>
      </c>
      <c r="AS1774" s="16">
        <f t="shared" si="527"/>
        <v>0</v>
      </c>
      <c r="AT1774" s="16">
        <f t="shared" si="527"/>
        <v>0</v>
      </c>
      <c r="AU1774" s="16">
        <f t="shared" si="527"/>
        <v>0</v>
      </c>
      <c r="AV1774" s="16">
        <f t="shared" si="527"/>
        <v>0</v>
      </c>
      <c r="AW1774" s="16">
        <f t="shared" si="527"/>
        <v>0</v>
      </c>
      <c r="AX1774" s="16">
        <f t="shared" si="527"/>
        <v>0</v>
      </c>
      <c r="AY1774" s="16">
        <f t="shared" si="527"/>
        <v>0</v>
      </c>
      <c r="AZ1774" s="16">
        <f t="shared" si="527"/>
        <v>0</v>
      </c>
      <c r="BA1774" s="16">
        <f t="shared" si="527"/>
        <v>0</v>
      </c>
      <c r="BB1774" s="16">
        <f t="shared" si="527"/>
        <v>0</v>
      </c>
      <c r="BC1774" s="16">
        <f t="shared" si="527"/>
        <v>0</v>
      </c>
      <c r="BD1774" s="16">
        <f t="shared" si="527"/>
        <v>0</v>
      </c>
      <c r="BE1774" s="16">
        <f t="shared" si="527"/>
        <v>0</v>
      </c>
      <c r="BF1774" s="16">
        <f t="shared" si="527"/>
        <v>0</v>
      </c>
    </row>
    <row r="1775" spans="4:36">
      <c r="D1775" s="16" t="s">
        <v>860</v>
      </c>
      <c r="E1775" s="16">
        <v>0</v>
      </c>
      <c r="F1775" s="16">
        <v>0</v>
      </c>
      <c r="G1775" s="16">
        <v>0</v>
      </c>
      <c r="H1775" s="16">
        <v>0</v>
      </c>
      <c r="I1775" s="16">
        <v>0</v>
      </c>
      <c r="J1775" s="16">
        <v>0</v>
      </c>
      <c r="K1775" s="16">
        <v>0</v>
      </c>
      <c r="L1775" s="16">
        <v>0</v>
      </c>
      <c r="M1775" s="16">
        <v>0</v>
      </c>
      <c r="N1775" s="16">
        <v>0</v>
      </c>
      <c r="O1775" s="16">
        <v>0</v>
      </c>
      <c r="P1775" s="16">
        <v>0</v>
      </c>
      <c r="Q1775" s="16">
        <v>0</v>
      </c>
      <c r="R1775" s="16">
        <v>0</v>
      </c>
      <c r="S1775" s="16">
        <v>0</v>
      </c>
      <c r="T1775" s="16">
        <v>0</v>
      </c>
      <c r="U1775" s="16">
        <v>0</v>
      </c>
      <c r="V1775" s="16">
        <v>0</v>
      </c>
      <c r="W1775" s="16">
        <v>0</v>
      </c>
      <c r="X1775" s="16">
        <v>0</v>
      </c>
      <c r="Y1775" s="16">
        <v>0</v>
      </c>
      <c r="Z1775" s="16">
        <v>0</v>
      </c>
      <c r="AE1775" s="103">
        <f t="shared" si="521"/>
        <v>0</v>
      </c>
      <c r="AF1775" s="103">
        <f t="shared" si="522"/>
        <v>0</v>
      </c>
      <c r="AG1775" s="103">
        <f t="shared" si="523"/>
        <v>0</v>
      </c>
      <c r="AH1775" s="103">
        <f t="shared" si="524"/>
        <v>0</v>
      </c>
      <c r="AI1775" s="103">
        <f t="shared" si="525"/>
        <v>0</v>
      </c>
      <c r="AJ1775" s="103">
        <f t="shared" si="526"/>
        <v>0</v>
      </c>
    </row>
    <row r="1776" spans="4:36">
      <c r="D1776" s="16" t="s">
        <v>861</v>
      </c>
      <c r="E1776" s="16">
        <v>0</v>
      </c>
      <c r="F1776" s="16">
        <v>0</v>
      </c>
      <c r="G1776" s="16">
        <v>0</v>
      </c>
      <c r="H1776" s="16">
        <v>0</v>
      </c>
      <c r="I1776" s="16">
        <v>0</v>
      </c>
      <c r="J1776" s="16">
        <v>0</v>
      </c>
      <c r="K1776" s="16">
        <v>0</v>
      </c>
      <c r="L1776" s="16">
        <v>0</v>
      </c>
      <c r="M1776" s="16">
        <v>0</v>
      </c>
      <c r="N1776" s="16">
        <v>0</v>
      </c>
      <c r="O1776" s="16">
        <v>0</v>
      </c>
      <c r="P1776" s="16">
        <v>0</v>
      </c>
      <c r="Q1776" s="16">
        <v>0</v>
      </c>
      <c r="R1776" s="16">
        <v>0</v>
      </c>
      <c r="S1776" s="16">
        <v>0</v>
      </c>
      <c r="T1776" s="16">
        <v>0</v>
      </c>
      <c r="U1776" s="16">
        <v>0</v>
      </c>
      <c r="V1776" s="16">
        <v>0</v>
      </c>
      <c r="W1776" s="16">
        <v>0</v>
      </c>
      <c r="X1776" s="16">
        <v>0</v>
      </c>
      <c r="Y1776" s="16">
        <v>0</v>
      </c>
      <c r="Z1776" s="16">
        <v>0</v>
      </c>
      <c r="AE1776" s="103">
        <f t="shared" si="521"/>
        <v>0</v>
      </c>
      <c r="AF1776" s="103">
        <f t="shared" si="522"/>
        <v>0</v>
      </c>
      <c r="AG1776" s="103">
        <f t="shared" si="523"/>
        <v>0</v>
      </c>
      <c r="AH1776" s="103">
        <f t="shared" si="524"/>
        <v>0</v>
      </c>
      <c r="AI1776" s="103">
        <f t="shared" si="525"/>
        <v>0</v>
      </c>
      <c r="AJ1776" s="103">
        <f t="shared" si="526"/>
        <v>0</v>
      </c>
    </row>
    <row r="1777" spans="4:36">
      <c r="D1777" s="16" t="s">
        <v>862</v>
      </c>
      <c r="E1777" s="16">
        <v>0</v>
      </c>
      <c r="F1777" s="16">
        <v>0</v>
      </c>
      <c r="G1777" s="16">
        <v>0</v>
      </c>
      <c r="H1777" s="16">
        <v>0</v>
      </c>
      <c r="I1777" s="16">
        <v>0</v>
      </c>
      <c r="J1777" s="16">
        <v>0</v>
      </c>
      <c r="K1777" s="16">
        <v>0</v>
      </c>
      <c r="L1777" s="16">
        <v>0</v>
      </c>
      <c r="M1777" s="16">
        <v>0</v>
      </c>
      <c r="N1777" s="16">
        <v>0</v>
      </c>
      <c r="O1777" s="16">
        <v>0</v>
      </c>
      <c r="P1777" s="16">
        <v>0</v>
      </c>
      <c r="Q1777" s="16">
        <v>0</v>
      </c>
      <c r="R1777" s="16">
        <v>0</v>
      </c>
      <c r="S1777" s="16">
        <v>0</v>
      </c>
      <c r="T1777" s="16">
        <v>0</v>
      </c>
      <c r="U1777" s="16">
        <v>0</v>
      </c>
      <c r="V1777" s="16">
        <v>0</v>
      </c>
      <c r="W1777" s="16">
        <v>0</v>
      </c>
      <c r="X1777" s="16">
        <v>0</v>
      </c>
      <c r="Y1777" s="16">
        <v>0</v>
      </c>
      <c r="Z1777" s="16">
        <v>0</v>
      </c>
      <c r="AE1777" s="103">
        <f t="shared" si="521"/>
        <v>0</v>
      </c>
      <c r="AF1777" s="103">
        <f t="shared" si="522"/>
        <v>0</v>
      </c>
      <c r="AG1777" s="103">
        <f t="shared" si="523"/>
        <v>0</v>
      </c>
      <c r="AH1777" s="103">
        <f t="shared" si="524"/>
        <v>0</v>
      </c>
      <c r="AI1777" s="103">
        <f t="shared" si="525"/>
        <v>0</v>
      </c>
      <c r="AJ1777" s="103">
        <f t="shared" si="526"/>
        <v>0</v>
      </c>
    </row>
    <row r="1778" spans="4:36">
      <c r="D1778" s="16" t="s">
        <v>863</v>
      </c>
      <c r="E1778" s="16">
        <v>0</v>
      </c>
      <c r="F1778" s="16">
        <v>0</v>
      </c>
      <c r="G1778" s="16">
        <v>0</v>
      </c>
      <c r="H1778" s="16">
        <v>0</v>
      </c>
      <c r="I1778" s="16">
        <v>0</v>
      </c>
      <c r="J1778" s="16">
        <v>0</v>
      </c>
      <c r="K1778" s="16">
        <v>0</v>
      </c>
      <c r="L1778" s="16">
        <v>0</v>
      </c>
      <c r="M1778" s="16">
        <v>0</v>
      </c>
      <c r="N1778" s="16">
        <v>0</v>
      </c>
      <c r="O1778" s="16">
        <v>0</v>
      </c>
      <c r="P1778" s="16">
        <v>0</v>
      </c>
      <c r="Q1778" s="16">
        <v>0</v>
      </c>
      <c r="R1778" s="16">
        <v>0</v>
      </c>
      <c r="S1778" s="16">
        <v>0</v>
      </c>
      <c r="T1778" s="16">
        <v>0</v>
      </c>
      <c r="U1778" s="16">
        <v>0</v>
      </c>
      <c r="V1778" s="16">
        <v>0</v>
      </c>
      <c r="W1778" s="16">
        <v>0</v>
      </c>
      <c r="X1778" s="16">
        <v>0</v>
      </c>
      <c r="Y1778" s="16">
        <v>0</v>
      </c>
      <c r="Z1778" s="16">
        <v>0</v>
      </c>
      <c r="AE1778" s="103">
        <f t="shared" si="521"/>
        <v>0</v>
      </c>
      <c r="AF1778" s="103">
        <f t="shared" si="522"/>
        <v>0</v>
      </c>
      <c r="AG1778" s="103">
        <f t="shared" si="523"/>
        <v>0</v>
      </c>
      <c r="AH1778" s="103">
        <f t="shared" si="524"/>
        <v>0</v>
      </c>
      <c r="AI1778" s="103">
        <f t="shared" si="525"/>
        <v>0</v>
      </c>
      <c r="AJ1778" s="103">
        <f t="shared" si="526"/>
        <v>0</v>
      </c>
    </row>
    <row r="1779" spans="4:36">
      <c r="D1779" s="16" t="s">
        <v>864</v>
      </c>
      <c r="E1779" s="16">
        <v>0</v>
      </c>
      <c r="F1779" s="16">
        <v>0</v>
      </c>
      <c r="G1779" s="16">
        <v>0</v>
      </c>
      <c r="H1779" s="16">
        <v>0</v>
      </c>
      <c r="I1779" s="16">
        <v>0</v>
      </c>
      <c r="J1779" s="16">
        <v>0</v>
      </c>
      <c r="K1779" s="16">
        <v>0</v>
      </c>
      <c r="L1779" s="16">
        <v>0</v>
      </c>
      <c r="M1779" s="16">
        <v>0</v>
      </c>
      <c r="N1779" s="16">
        <v>0</v>
      </c>
      <c r="O1779" s="16">
        <v>0</v>
      </c>
      <c r="P1779" s="16">
        <v>0</v>
      </c>
      <c r="Q1779" s="16">
        <v>0</v>
      </c>
      <c r="R1779" s="16">
        <v>0</v>
      </c>
      <c r="S1779" s="16">
        <v>0</v>
      </c>
      <c r="T1779" s="16">
        <v>0</v>
      </c>
      <c r="U1779" s="16">
        <v>0</v>
      </c>
      <c r="V1779" s="16">
        <v>0</v>
      </c>
      <c r="W1779" s="16">
        <v>0</v>
      </c>
      <c r="X1779" s="16">
        <v>0</v>
      </c>
      <c r="Y1779" s="16">
        <v>0</v>
      </c>
      <c r="Z1779" s="16">
        <v>0</v>
      </c>
      <c r="AE1779" s="103">
        <f t="shared" si="521"/>
        <v>0</v>
      </c>
      <c r="AF1779" s="103">
        <f t="shared" si="522"/>
        <v>0</v>
      </c>
      <c r="AG1779" s="103">
        <f t="shared" si="523"/>
        <v>0</v>
      </c>
      <c r="AH1779" s="103">
        <f t="shared" si="524"/>
        <v>0</v>
      </c>
      <c r="AI1779" s="103">
        <f t="shared" si="525"/>
        <v>0</v>
      </c>
      <c r="AJ1779" s="103">
        <f t="shared" si="526"/>
        <v>0</v>
      </c>
    </row>
    <row r="1780" spans="1:80">
      <c r="A1780" s="16" t="s">
        <v>917</v>
      </c>
      <c r="B1780" s="16">
        <v>203948.645</v>
      </c>
      <c r="C1780" s="16" t="s">
        <v>88</v>
      </c>
      <c r="D1780" s="16" t="s">
        <v>88</v>
      </c>
      <c r="E1780" s="16">
        <v>120548.3175</v>
      </c>
      <c r="F1780" s="16">
        <v>106872.4864</v>
      </c>
      <c r="G1780" s="16">
        <v>97928.9025</v>
      </c>
      <c r="H1780" s="16">
        <v>8943.5839</v>
      </c>
      <c r="I1780" s="16">
        <v>766.3691</v>
      </c>
      <c r="J1780" s="16">
        <v>1471.5848</v>
      </c>
      <c r="K1780" s="16">
        <v>137.2581</v>
      </c>
      <c r="L1780" s="16">
        <v>67.4541</v>
      </c>
      <c r="M1780" s="16">
        <v>1266.8726</v>
      </c>
      <c r="N1780" s="16">
        <v>6569.7309</v>
      </c>
      <c r="O1780" s="16">
        <v>6569.7309</v>
      </c>
      <c r="P1780" s="16">
        <v>0</v>
      </c>
      <c r="Q1780" s="16">
        <v>48.2379</v>
      </c>
      <c r="R1780" s="16">
        <v>4213.7418</v>
      </c>
      <c r="S1780" s="16">
        <v>746.703</v>
      </c>
      <c r="T1780" s="16">
        <v>3107.9683</v>
      </c>
      <c r="U1780" s="16">
        <v>359.0705</v>
      </c>
      <c r="V1780" s="16">
        <v>602.7258</v>
      </c>
      <c r="W1780" s="16">
        <v>562.5249</v>
      </c>
      <c r="X1780" s="16">
        <v>23.8076</v>
      </c>
      <c r="Y1780" s="16">
        <v>16.3933</v>
      </c>
      <c r="Z1780" s="16">
        <v>3.4408</v>
      </c>
      <c r="AB1780" s="101">
        <f>(F1780+K1780+L1780)/B1780</f>
        <v>0.525020397169101</v>
      </c>
      <c r="AE1780" s="103">
        <f t="shared" si="521"/>
        <v>1.05018216345343e-11</v>
      </c>
      <c r="AF1780" s="103">
        <f t="shared" si="522"/>
        <v>0</v>
      </c>
      <c r="AG1780" s="103">
        <f t="shared" si="523"/>
        <v>0</v>
      </c>
      <c r="AH1780" s="103">
        <f t="shared" si="524"/>
        <v>0</v>
      </c>
      <c r="AI1780" s="103">
        <f t="shared" si="525"/>
        <v>0</v>
      </c>
      <c r="AJ1780" s="103">
        <f t="shared" si="526"/>
        <v>4.61852778244065e-14</v>
      </c>
      <c r="AK1780" s="16">
        <f t="shared" ref="AK1780:BF1780" si="528">E1780-SUM(E1781:E1785)</f>
        <v>0</v>
      </c>
      <c r="AL1780" s="16">
        <f t="shared" si="528"/>
        <v>0</v>
      </c>
      <c r="AM1780" s="16">
        <f t="shared" si="528"/>
        <v>0</v>
      </c>
      <c r="AN1780" s="16">
        <f t="shared" si="528"/>
        <v>0</v>
      </c>
      <c r="AO1780" s="16">
        <f t="shared" si="528"/>
        <v>0</v>
      </c>
      <c r="AP1780" s="16">
        <f t="shared" si="528"/>
        <v>0</v>
      </c>
      <c r="AQ1780" s="16">
        <f t="shared" si="528"/>
        <v>0</v>
      </c>
      <c r="AR1780" s="16">
        <f t="shared" si="528"/>
        <v>0</v>
      </c>
      <c r="AS1780" s="16">
        <f t="shared" si="528"/>
        <v>0</v>
      </c>
      <c r="AT1780" s="16">
        <f t="shared" si="528"/>
        <v>9.09494701772928e-12</v>
      </c>
      <c r="AU1780" s="16">
        <f t="shared" si="528"/>
        <v>9.09494701772928e-12</v>
      </c>
      <c r="AV1780" s="16">
        <f t="shared" si="528"/>
        <v>0</v>
      </c>
      <c r="AW1780" s="16">
        <f t="shared" si="528"/>
        <v>0</v>
      </c>
      <c r="AX1780" s="16">
        <f t="shared" si="528"/>
        <v>0</v>
      </c>
      <c r="AY1780" s="16">
        <f t="shared" si="528"/>
        <v>0</v>
      </c>
      <c r="AZ1780" s="16">
        <f t="shared" si="528"/>
        <v>0</v>
      </c>
      <c r="BA1780" s="16">
        <f t="shared" si="528"/>
        <v>0</v>
      </c>
      <c r="BB1780" s="16">
        <f t="shared" si="528"/>
        <v>0</v>
      </c>
      <c r="BC1780" s="16">
        <f t="shared" si="528"/>
        <v>0</v>
      </c>
      <c r="BD1780" s="16">
        <f t="shared" si="528"/>
        <v>0</v>
      </c>
      <c r="BE1780" s="16">
        <f t="shared" si="528"/>
        <v>0</v>
      </c>
      <c r="BF1780" s="16">
        <f t="shared" si="528"/>
        <v>0</v>
      </c>
      <c r="BG1780" s="104">
        <f t="shared" ref="BG1780:CB1780" si="529">E1780-E1786-E1792-E1798-E1804</f>
        <v>0</v>
      </c>
      <c r="BH1780" s="104">
        <f t="shared" si="529"/>
        <v>0</v>
      </c>
      <c r="BI1780" s="104">
        <f t="shared" si="529"/>
        <v>0</v>
      </c>
      <c r="BJ1780" s="104">
        <f t="shared" si="529"/>
        <v>0</v>
      </c>
      <c r="BK1780" s="104">
        <f t="shared" si="529"/>
        <v>0</v>
      </c>
      <c r="BL1780" s="104">
        <f t="shared" si="529"/>
        <v>0</v>
      </c>
      <c r="BM1780" s="104">
        <f t="shared" si="529"/>
        <v>0</v>
      </c>
      <c r="BN1780" s="104">
        <f t="shared" si="529"/>
        <v>0</v>
      </c>
      <c r="BO1780" s="104">
        <f t="shared" si="529"/>
        <v>0</v>
      </c>
      <c r="BP1780" s="104">
        <f t="shared" si="529"/>
        <v>0</v>
      </c>
      <c r="BQ1780" s="104">
        <f t="shared" si="529"/>
        <v>0</v>
      </c>
      <c r="BR1780" s="104">
        <f t="shared" si="529"/>
        <v>0</v>
      </c>
      <c r="BS1780" s="104">
        <f t="shared" si="529"/>
        <v>0</v>
      </c>
      <c r="BT1780" s="104">
        <f t="shared" si="529"/>
        <v>0</v>
      </c>
      <c r="BU1780" s="104">
        <f t="shared" si="529"/>
        <v>0</v>
      </c>
      <c r="BV1780" s="104">
        <f t="shared" si="529"/>
        <v>0</v>
      </c>
      <c r="BW1780" s="104">
        <f t="shared" si="529"/>
        <v>0</v>
      </c>
      <c r="BX1780" s="104">
        <f t="shared" si="529"/>
        <v>0</v>
      </c>
      <c r="BY1780" s="104">
        <f t="shared" si="529"/>
        <v>0</v>
      </c>
      <c r="BZ1780" s="104">
        <f t="shared" si="529"/>
        <v>0</v>
      </c>
      <c r="CA1780" s="104">
        <f t="shared" si="529"/>
        <v>0</v>
      </c>
      <c r="CB1780" s="104">
        <f t="shared" si="529"/>
        <v>0</v>
      </c>
    </row>
    <row r="1781" spans="4:36">
      <c r="D1781" s="16" t="s">
        <v>860</v>
      </c>
      <c r="E1781" s="16">
        <v>44609.7748</v>
      </c>
      <c r="F1781" s="16">
        <v>39128.0638</v>
      </c>
      <c r="G1781" s="16">
        <v>36425.596</v>
      </c>
      <c r="H1781" s="16">
        <v>2702.4678</v>
      </c>
      <c r="I1781" s="16">
        <v>356.5176</v>
      </c>
      <c r="J1781" s="16">
        <v>567.9607</v>
      </c>
      <c r="K1781" s="16">
        <v>0</v>
      </c>
      <c r="L1781" s="16">
        <v>42.7502</v>
      </c>
      <c r="M1781" s="16">
        <v>525.2105</v>
      </c>
      <c r="N1781" s="16">
        <v>2062.8616</v>
      </c>
      <c r="O1781" s="16">
        <v>2062.8616</v>
      </c>
      <c r="P1781" s="16">
        <v>0</v>
      </c>
      <c r="Q1781" s="16">
        <v>0</v>
      </c>
      <c r="R1781" s="16">
        <v>2494.1915</v>
      </c>
      <c r="S1781" s="16">
        <v>659.4909</v>
      </c>
      <c r="T1781" s="16">
        <v>1831.8157</v>
      </c>
      <c r="U1781" s="16">
        <v>2.8849</v>
      </c>
      <c r="V1781" s="16">
        <v>0.1796</v>
      </c>
      <c r="W1781" s="16">
        <v>0.1796</v>
      </c>
      <c r="X1781" s="16">
        <v>0</v>
      </c>
      <c r="Y1781" s="16">
        <v>0</v>
      </c>
      <c r="Z1781" s="16">
        <v>0</v>
      </c>
      <c r="AE1781" s="103">
        <f t="shared" si="521"/>
        <v>-4.15603662595743e-12</v>
      </c>
      <c r="AF1781" s="103">
        <f t="shared" si="522"/>
        <v>5.91171556152403e-12</v>
      </c>
      <c r="AG1781" s="103">
        <f t="shared" si="523"/>
        <v>0</v>
      </c>
      <c r="AH1781" s="103">
        <f t="shared" si="524"/>
        <v>0</v>
      </c>
      <c r="AI1781" s="103">
        <f t="shared" si="525"/>
        <v>-2.1138646388863e-13</v>
      </c>
      <c r="AJ1781" s="103">
        <f t="shared" si="526"/>
        <v>0</v>
      </c>
    </row>
    <row r="1782" spans="4:36">
      <c r="D1782" s="16" t="s">
        <v>861</v>
      </c>
      <c r="E1782" s="16">
        <v>7786.9094</v>
      </c>
      <c r="F1782" s="16">
        <v>7526.2659</v>
      </c>
      <c r="G1782" s="16">
        <v>6047.4667</v>
      </c>
      <c r="H1782" s="16">
        <v>1478.7992</v>
      </c>
      <c r="I1782" s="16">
        <v>12.5339</v>
      </c>
      <c r="J1782" s="16">
        <v>93.8819</v>
      </c>
      <c r="K1782" s="16">
        <v>0</v>
      </c>
      <c r="L1782" s="16">
        <v>6.1783</v>
      </c>
      <c r="M1782" s="16">
        <v>87.7036</v>
      </c>
      <c r="N1782" s="16">
        <v>117.8081</v>
      </c>
      <c r="O1782" s="16">
        <v>117.8081</v>
      </c>
      <c r="P1782" s="16">
        <v>0</v>
      </c>
      <c r="Q1782" s="16">
        <v>5.2245</v>
      </c>
      <c r="R1782" s="16">
        <v>11.8441</v>
      </c>
      <c r="S1782" s="16">
        <v>0.9439</v>
      </c>
      <c r="T1782" s="16">
        <v>2.001</v>
      </c>
      <c r="U1782" s="16">
        <v>8.8992</v>
      </c>
      <c r="V1782" s="16">
        <v>18.762</v>
      </c>
      <c r="W1782" s="16">
        <v>18.762</v>
      </c>
      <c r="X1782" s="16">
        <v>0</v>
      </c>
      <c r="Y1782" s="16">
        <v>0</v>
      </c>
      <c r="Z1782" s="16">
        <v>0.589</v>
      </c>
      <c r="AE1782" s="103">
        <f t="shared" si="521"/>
        <v>-7.62945262522408e-13</v>
      </c>
      <c r="AF1782" s="103">
        <f t="shared" si="522"/>
        <v>0</v>
      </c>
      <c r="AG1782" s="103">
        <f t="shared" si="523"/>
        <v>0</v>
      </c>
      <c r="AH1782" s="103">
        <f t="shared" si="524"/>
        <v>0</v>
      </c>
      <c r="AI1782" s="103">
        <f t="shared" si="525"/>
        <v>0</v>
      </c>
      <c r="AJ1782" s="103">
        <f t="shared" si="526"/>
        <v>0</v>
      </c>
    </row>
    <row r="1783" spans="4:36">
      <c r="D1783" s="16" t="s">
        <v>862</v>
      </c>
      <c r="E1783" s="16">
        <v>0</v>
      </c>
      <c r="F1783" s="16">
        <v>0</v>
      </c>
      <c r="G1783" s="16">
        <v>0</v>
      </c>
      <c r="H1783" s="16">
        <v>0</v>
      </c>
      <c r="I1783" s="16">
        <v>0</v>
      </c>
      <c r="J1783" s="16">
        <v>0</v>
      </c>
      <c r="K1783" s="16">
        <v>0</v>
      </c>
      <c r="L1783" s="16">
        <v>0</v>
      </c>
      <c r="M1783" s="16">
        <v>0</v>
      </c>
      <c r="N1783" s="16">
        <v>0</v>
      </c>
      <c r="O1783" s="16">
        <v>0</v>
      </c>
      <c r="P1783" s="16">
        <v>0</v>
      </c>
      <c r="Q1783" s="16">
        <v>0</v>
      </c>
      <c r="R1783" s="16">
        <v>0</v>
      </c>
      <c r="S1783" s="16">
        <v>0</v>
      </c>
      <c r="T1783" s="16">
        <v>0</v>
      </c>
      <c r="U1783" s="16">
        <v>0</v>
      </c>
      <c r="V1783" s="16">
        <v>0</v>
      </c>
      <c r="W1783" s="16">
        <v>0</v>
      </c>
      <c r="X1783" s="16">
        <v>0</v>
      </c>
      <c r="Y1783" s="16">
        <v>0</v>
      </c>
      <c r="Z1783" s="16">
        <v>0</v>
      </c>
      <c r="AE1783" s="103">
        <f t="shared" si="521"/>
        <v>0</v>
      </c>
      <c r="AF1783" s="103">
        <f t="shared" si="522"/>
        <v>0</v>
      </c>
      <c r="AG1783" s="103">
        <f t="shared" si="523"/>
        <v>0</v>
      </c>
      <c r="AH1783" s="103">
        <f t="shared" si="524"/>
        <v>0</v>
      </c>
      <c r="AI1783" s="103">
        <f t="shared" si="525"/>
        <v>0</v>
      </c>
      <c r="AJ1783" s="103">
        <f t="shared" si="526"/>
        <v>0</v>
      </c>
    </row>
    <row r="1784" spans="4:36">
      <c r="D1784" s="16" t="s">
        <v>863</v>
      </c>
      <c r="E1784" s="16">
        <v>0</v>
      </c>
      <c r="F1784" s="16">
        <v>0</v>
      </c>
      <c r="G1784" s="16">
        <v>0</v>
      </c>
      <c r="H1784" s="16">
        <v>0</v>
      </c>
      <c r="I1784" s="16">
        <v>0</v>
      </c>
      <c r="J1784" s="16">
        <v>0</v>
      </c>
      <c r="K1784" s="16">
        <v>0</v>
      </c>
      <c r="L1784" s="16">
        <v>0</v>
      </c>
      <c r="M1784" s="16">
        <v>0</v>
      </c>
      <c r="N1784" s="16">
        <v>0</v>
      </c>
      <c r="O1784" s="16">
        <v>0</v>
      </c>
      <c r="P1784" s="16">
        <v>0</v>
      </c>
      <c r="Q1784" s="16">
        <v>0</v>
      </c>
      <c r="R1784" s="16">
        <v>0</v>
      </c>
      <c r="S1784" s="16">
        <v>0</v>
      </c>
      <c r="T1784" s="16">
        <v>0</v>
      </c>
      <c r="U1784" s="16">
        <v>0</v>
      </c>
      <c r="V1784" s="16">
        <v>0</v>
      </c>
      <c r="W1784" s="16">
        <v>0</v>
      </c>
      <c r="X1784" s="16">
        <v>0</v>
      </c>
      <c r="Y1784" s="16">
        <v>0</v>
      </c>
      <c r="Z1784" s="16">
        <v>0</v>
      </c>
      <c r="AE1784" s="103">
        <f t="shared" si="521"/>
        <v>0</v>
      </c>
      <c r="AF1784" s="103">
        <f t="shared" si="522"/>
        <v>0</v>
      </c>
      <c r="AG1784" s="103">
        <f t="shared" si="523"/>
        <v>0</v>
      </c>
      <c r="AH1784" s="103">
        <f t="shared" si="524"/>
        <v>0</v>
      </c>
      <c r="AI1784" s="103">
        <f t="shared" si="525"/>
        <v>0</v>
      </c>
      <c r="AJ1784" s="103">
        <f t="shared" si="526"/>
        <v>0</v>
      </c>
    </row>
    <row r="1785" spans="4:36">
      <c r="D1785" s="16" t="s">
        <v>864</v>
      </c>
      <c r="E1785" s="16">
        <v>68151.6333</v>
      </c>
      <c r="F1785" s="16">
        <v>60218.1567</v>
      </c>
      <c r="G1785" s="16">
        <v>55455.8398</v>
      </c>
      <c r="H1785" s="16">
        <v>4762.3169</v>
      </c>
      <c r="I1785" s="16">
        <v>397.3176</v>
      </c>
      <c r="J1785" s="16">
        <v>809.7422</v>
      </c>
      <c r="K1785" s="16">
        <v>137.2581</v>
      </c>
      <c r="L1785" s="16">
        <v>18.5256</v>
      </c>
      <c r="M1785" s="16">
        <v>653.9585</v>
      </c>
      <c r="N1785" s="16">
        <v>4389.06119999999</v>
      </c>
      <c r="O1785" s="16">
        <v>4389.06119999999</v>
      </c>
      <c r="P1785" s="16">
        <v>0</v>
      </c>
      <c r="Q1785" s="16">
        <v>43.0134</v>
      </c>
      <c r="R1785" s="16">
        <v>1707.7062</v>
      </c>
      <c r="S1785" s="16">
        <v>86.2682</v>
      </c>
      <c r="T1785" s="16">
        <v>1274.1516</v>
      </c>
      <c r="U1785" s="16">
        <v>347.2864</v>
      </c>
      <c r="V1785" s="16">
        <v>583.7842</v>
      </c>
      <c r="W1785" s="16">
        <v>543.5833</v>
      </c>
      <c r="X1785" s="16">
        <v>23.8076</v>
      </c>
      <c r="Y1785" s="16">
        <v>16.3933</v>
      </c>
      <c r="Z1785" s="16">
        <v>2.8518</v>
      </c>
      <c r="AE1785" s="103">
        <f t="shared" si="521"/>
        <v>1.15605303108168e-11</v>
      </c>
      <c r="AF1785" s="103">
        <f t="shared" si="522"/>
        <v>0</v>
      </c>
      <c r="AG1785" s="103">
        <f t="shared" si="523"/>
        <v>0</v>
      </c>
      <c r="AH1785" s="103">
        <f t="shared" si="524"/>
        <v>0</v>
      </c>
      <c r="AI1785" s="103">
        <f t="shared" si="525"/>
        <v>0</v>
      </c>
      <c r="AJ1785" s="103">
        <f t="shared" si="526"/>
        <v>4.61852778244065e-14</v>
      </c>
    </row>
    <row r="1786" spans="3:58">
      <c r="C1786" s="16" t="s">
        <v>865</v>
      </c>
      <c r="D1786" s="16" t="s">
        <v>88</v>
      </c>
      <c r="E1786" s="16">
        <v>0</v>
      </c>
      <c r="F1786" s="16">
        <v>0</v>
      </c>
      <c r="G1786" s="16">
        <v>0</v>
      </c>
      <c r="H1786" s="16">
        <v>0</v>
      </c>
      <c r="I1786" s="16">
        <v>0</v>
      </c>
      <c r="J1786" s="16">
        <v>0</v>
      </c>
      <c r="K1786" s="16">
        <v>0</v>
      </c>
      <c r="L1786" s="16">
        <v>0</v>
      </c>
      <c r="M1786" s="16">
        <v>0</v>
      </c>
      <c r="N1786" s="16">
        <v>0</v>
      </c>
      <c r="O1786" s="16">
        <v>0</v>
      </c>
      <c r="P1786" s="16">
        <v>0</v>
      </c>
      <c r="Q1786" s="16">
        <v>0</v>
      </c>
      <c r="R1786" s="16">
        <v>0</v>
      </c>
      <c r="S1786" s="16">
        <v>0</v>
      </c>
      <c r="T1786" s="16">
        <v>0</v>
      </c>
      <c r="U1786" s="16">
        <v>0</v>
      </c>
      <c r="V1786" s="16">
        <v>0</v>
      </c>
      <c r="W1786" s="16">
        <v>0</v>
      </c>
      <c r="X1786" s="16">
        <v>0</v>
      </c>
      <c r="Y1786" s="16">
        <v>0</v>
      </c>
      <c r="Z1786" s="16">
        <v>0</v>
      </c>
      <c r="AE1786" s="103">
        <f t="shared" si="521"/>
        <v>0</v>
      </c>
      <c r="AF1786" s="103">
        <f t="shared" si="522"/>
        <v>0</v>
      </c>
      <c r="AG1786" s="103">
        <f t="shared" si="523"/>
        <v>0</v>
      </c>
      <c r="AH1786" s="103">
        <f t="shared" si="524"/>
        <v>0</v>
      </c>
      <c r="AI1786" s="103">
        <f t="shared" si="525"/>
        <v>0</v>
      </c>
      <c r="AJ1786" s="103">
        <f t="shared" si="526"/>
        <v>0</v>
      </c>
      <c r="AK1786" s="16">
        <f t="shared" ref="AK1786:BF1786" si="530">E1786-SUM(E1787:E1791)</f>
        <v>0</v>
      </c>
      <c r="AL1786" s="16">
        <f t="shared" si="530"/>
        <v>0</v>
      </c>
      <c r="AM1786" s="16">
        <f t="shared" si="530"/>
        <v>0</v>
      </c>
      <c r="AN1786" s="16">
        <f t="shared" si="530"/>
        <v>0</v>
      </c>
      <c r="AO1786" s="16">
        <f t="shared" si="530"/>
        <v>0</v>
      </c>
      <c r="AP1786" s="16">
        <f t="shared" si="530"/>
        <v>0</v>
      </c>
      <c r="AQ1786" s="16">
        <f t="shared" si="530"/>
        <v>0</v>
      </c>
      <c r="AR1786" s="16">
        <f t="shared" si="530"/>
        <v>0</v>
      </c>
      <c r="AS1786" s="16">
        <f t="shared" si="530"/>
        <v>0</v>
      </c>
      <c r="AT1786" s="16">
        <f t="shared" si="530"/>
        <v>0</v>
      </c>
      <c r="AU1786" s="16">
        <f t="shared" si="530"/>
        <v>0</v>
      </c>
      <c r="AV1786" s="16">
        <f t="shared" si="530"/>
        <v>0</v>
      </c>
      <c r="AW1786" s="16">
        <f t="shared" si="530"/>
        <v>0</v>
      </c>
      <c r="AX1786" s="16">
        <f t="shared" si="530"/>
        <v>0</v>
      </c>
      <c r="AY1786" s="16">
        <f t="shared" si="530"/>
        <v>0</v>
      </c>
      <c r="AZ1786" s="16">
        <f t="shared" si="530"/>
        <v>0</v>
      </c>
      <c r="BA1786" s="16">
        <f t="shared" si="530"/>
        <v>0</v>
      </c>
      <c r="BB1786" s="16">
        <f t="shared" si="530"/>
        <v>0</v>
      </c>
      <c r="BC1786" s="16">
        <f t="shared" si="530"/>
        <v>0</v>
      </c>
      <c r="BD1786" s="16">
        <f t="shared" si="530"/>
        <v>0</v>
      </c>
      <c r="BE1786" s="16">
        <f t="shared" si="530"/>
        <v>0</v>
      </c>
      <c r="BF1786" s="16">
        <f t="shared" si="530"/>
        <v>0</v>
      </c>
    </row>
    <row r="1787" spans="4:36">
      <c r="D1787" s="16" t="s">
        <v>860</v>
      </c>
      <c r="E1787" s="16">
        <v>0</v>
      </c>
      <c r="F1787" s="16">
        <v>0</v>
      </c>
      <c r="G1787" s="16">
        <v>0</v>
      </c>
      <c r="H1787" s="16">
        <v>0</v>
      </c>
      <c r="I1787" s="16">
        <v>0</v>
      </c>
      <c r="J1787" s="16">
        <v>0</v>
      </c>
      <c r="K1787" s="16">
        <v>0</v>
      </c>
      <c r="L1787" s="16">
        <v>0</v>
      </c>
      <c r="M1787" s="16">
        <v>0</v>
      </c>
      <c r="N1787" s="16">
        <v>0</v>
      </c>
      <c r="O1787" s="16">
        <v>0</v>
      </c>
      <c r="P1787" s="16">
        <v>0</v>
      </c>
      <c r="Q1787" s="16">
        <v>0</v>
      </c>
      <c r="R1787" s="16">
        <v>0</v>
      </c>
      <c r="S1787" s="16">
        <v>0</v>
      </c>
      <c r="T1787" s="16">
        <v>0</v>
      </c>
      <c r="U1787" s="16">
        <v>0</v>
      </c>
      <c r="V1787" s="16">
        <v>0</v>
      </c>
      <c r="W1787" s="16">
        <v>0</v>
      </c>
      <c r="X1787" s="16">
        <v>0</v>
      </c>
      <c r="Y1787" s="16">
        <v>0</v>
      </c>
      <c r="Z1787" s="16">
        <v>0</v>
      </c>
      <c r="AE1787" s="103">
        <f t="shared" si="521"/>
        <v>0</v>
      </c>
      <c r="AF1787" s="103">
        <f t="shared" si="522"/>
        <v>0</v>
      </c>
      <c r="AG1787" s="103">
        <f t="shared" si="523"/>
        <v>0</v>
      </c>
      <c r="AH1787" s="103">
        <f t="shared" si="524"/>
        <v>0</v>
      </c>
      <c r="AI1787" s="103">
        <f t="shared" si="525"/>
        <v>0</v>
      </c>
      <c r="AJ1787" s="103">
        <f t="shared" si="526"/>
        <v>0</v>
      </c>
    </row>
    <row r="1788" spans="4:36">
      <c r="D1788" s="16" t="s">
        <v>861</v>
      </c>
      <c r="E1788" s="16">
        <v>0</v>
      </c>
      <c r="F1788" s="16">
        <v>0</v>
      </c>
      <c r="G1788" s="16">
        <v>0</v>
      </c>
      <c r="H1788" s="16">
        <v>0</v>
      </c>
      <c r="I1788" s="16">
        <v>0</v>
      </c>
      <c r="J1788" s="16">
        <v>0</v>
      </c>
      <c r="K1788" s="16">
        <v>0</v>
      </c>
      <c r="L1788" s="16">
        <v>0</v>
      </c>
      <c r="M1788" s="16">
        <v>0</v>
      </c>
      <c r="N1788" s="16">
        <v>0</v>
      </c>
      <c r="O1788" s="16">
        <v>0</v>
      </c>
      <c r="P1788" s="16">
        <v>0</v>
      </c>
      <c r="Q1788" s="16">
        <v>0</v>
      </c>
      <c r="R1788" s="16">
        <v>0</v>
      </c>
      <c r="S1788" s="16">
        <v>0</v>
      </c>
      <c r="T1788" s="16">
        <v>0</v>
      </c>
      <c r="U1788" s="16">
        <v>0</v>
      </c>
      <c r="V1788" s="16">
        <v>0</v>
      </c>
      <c r="W1788" s="16">
        <v>0</v>
      </c>
      <c r="X1788" s="16">
        <v>0</v>
      </c>
      <c r="Y1788" s="16">
        <v>0</v>
      </c>
      <c r="Z1788" s="16">
        <v>0</v>
      </c>
      <c r="AE1788" s="103">
        <f t="shared" si="521"/>
        <v>0</v>
      </c>
      <c r="AF1788" s="103">
        <f t="shared" si="522"/>
        <v>0</v>
      </c>
      <c r="AG1788" s="103">
        <f t="shared" si="523"/>
        <v>0</v>
      </c>
      <c r="AH1788" s="103">
        <f t="shared" si="524"/>
        <v>0</v>
      </c>
      <c r="AI1788" s="103">
        <f t="shared" si="525"/>
        <v>0</v>
      </c>
      <c r="AJ1788" s="103">
        <f t="shared" si="526"/>
        <v>0</v>
      </c>
    </row>
    <row r="1789" spans="4:36">
      <c r="D1789" s="16" t="s">
        <v>862</v>
      </c>
      <c r="E1789" s="16">
        <v>0</v>
      </c>
      <c r="F1789" s="16">
        <v>0</v>
      </c>
      <c r="G1789" s="16">
        <v>0</v>
      </c>
      <c r="H1789" s="16">
        <v>0</v>
      </c>
      <c r="I1789" s="16">
        <v>0</v>
      </c>
      <c r="J1789" s="16">
        <v>0</v>
      </c>
      <c r="K1789" s="16">
        <v>0</v>
      </c>
      <c r="L1789" s="16">
        <v>0</v>
      </c>
      <c r="M1789" s="16">
        <v>0</v>
      </c>
      <c r="N1789" s="16">
        <v>0</v>
      </c>
      <c r="O1789" s="16">
        <v>0</v>
      </c>
      <c r="P1789" s="16">
        <v>0</v>
      </c>
      <c r="Q1789" s="16">
        <v>0</v>
      </c>
      <c r="R1789" s="16">
        <v>0</v>
      </c>
      <c r="S1789" s="16">
        <v>0</v>
      </c>
      <c r="T1789" s="16">
        <v>0</v>
      </c>
      <c r="U1789" s="16">
        <v>0</v>
      </c>
      <c r="V1789" s="16">
        <v>0</v>
      </c>
      <c r="W1789" s="16">
        <v>0</v>
      </c>
      <c r="X1789" s="16">
        <v>0</v>
      </c>
      <c r="Y1789" s="16">
        <v>0</v>
      </c>
      <c r="Z1789" s="16">
        <v>0</v>
      </c>
      <c r="AE1789" s="103">
        <f t="shared" si="521"/>
        <v>0</v>
      </c>
      <c r="AF1789" s="103">
        <f t="shared" si="522"/>
        <v>0</v>
      </c>
      <c r="AG1789" s="103">
        <f t="shared" si="523"/>
        <v>0</v>
      </c>
      <c r="AH1789" s="103">
        <f t="shared" si="524"/>
        <v>0</v>
      </c>
      <c r="AI1789" s="103">
        <f t="shared" si="525"/>
        <v>0</v>
      </c>
      <c r="AJ1789" s="103">
        <f t="shared" si="526"/>
        <v>0</v>
      </c>
    </row>
    <row r="1790" spans="4:36">
      <c r="D1790" s="16" t="s">
        <v>863</v>
      </c>
      <c r="E1790" s="16">
        <v>0</v>
      </c>
      <c r="F1790" s="16">
        <v>0</v>
      </c>
      <c r="G1790" s="16">
        <v>0</v>
      </c>
      <c r="H1790" s="16">
        <v>0</v>
      </c>
      <c r="I1790" s="16">
        <v>0</v>
      </c>
      <c r="J1790" s="16">
        <v>0</v>
      </c>
      <c r="K1790" s="16">
        <v>0</v>
      </c>
      <c r="L1790" s="16">
        <v>0</v>
      </c>
      <c r="M1790" s="16">
        <v>0</v>
      </c>
      <c r="N1790" s="16">
        <v>0</v>
      </c>
      <c r="O1790" s="16">
        <v>0</v>
      </c>
      <c r="P1790" s="16">
        <v>0</v>
      </c>
      <c r="Q1790" s="16">
        <v>0</v>
      </c>
      <c r="R1790" s="16">
        <v>0</v>
      </c>
      <c r="S1790" s="16">
        <v>0</v>
      </c>
      <c r="T1790" s="16">
        <v>0</v>
      </c>
      <c r="U1790" s="16">
        <v>0</v>
      </c>
      <c r="V1790" s="16">
        <v>0</v>
      </c>
      <c r="W1790" s="16">
        <v>0</v>
      </c>
      <c r="X1790" s="16">
        <v>0</v>
      </c>
      <c r="Y1790" s="16">
        <v>0</v>
      </c>
      <c r="Z1790" s="16">
        <v>0</v>
      </c>
      <c r="AE1790" s="103">
        <f t="shared" si="521"/>
        <v>0</v>
      </c>
      <c r="AF1790" s="103">
        <f t="shared" si="522"/>
        <v>0</v>
      </c>
      <c r="AG1790" s="103">
        <f t="shared" si="523"/>
        <v>0</v>
      </c>
      <c r="AH1790" s="103">
        <f t="shared" si="524"/>
        <v>0</v>
      </c>
      <c r="AI1790" s="103">
        <f t="shared" si="525"/>
        <v>0</v>
      </c>
      <c r="AJ1790" s="103">
        <f t="shared" si="526"/>
        <v>0</v>
      </c>
    </row>
    <row r="1791" spans="4:36">
      <c r="D1791" s="16" t="s">
        <v>864</v>
      </c>
      <c r="E1791" s="16">
        <v>0</v>
      </c>
      <c r="F1791" s="16">
        <v>0</v>
      </c>
      <c r="G1791" s="16">
        <v>0</v>
      </c>
      <c r="H1791" s="16">
        <v>0</v>
      </c>
      <c r="I1791" s="16">
        <v>0</v>
      </c>
      <c r="J1791" s="16">
        <v>0</v>
      </c>
      <c r="K1791" s="16">
        <v>0</v>
      </c>
      <c r="L1791" s="16">
        <v>0</v>
      </c>
      <c r="M1791" s="16">
        <v>0</v>
      </c>
      <c r="N1791" s="16">
        <v>0</v>
      </c>
      <c r="O1791" s="16">
        <v>0</v>
      </c>
      <c r="P1791" s="16">
        <v>0</v>
      </c>
      <c r="Q1791" s="16">
        <v>0</v>
      </c>
      <c r="R1791" s="16">
        <v>0</v>
      </c>
      <c r="S1791" s="16">
        <v>0</v>
      </c>
      <c r="T1791" s="16">
        <v>0</v>
      </c>
      <c r="U1791" s="16">
        <v>0</v>
      </c>
      <c r="V1791" s="16">
        <v>0</v>
      </c>
      <c r="W1791" s="16">
        <v>0</v>
      </c>
      <c r="X1791" s="16">
        <v>0</v>
      </c>
      <c r="Y1791" s="16">
        <v>0</v>
      </c>
      <c r="Z1791" s="16">
        <v>0</v>
      </c>
      <c r="AE1791" s="103">
        <f t="shared" si="521"/>
        <v>0</v>
      </c>
      <c r="AF1791" s="103">
        <f t="shared" si="522"/>
        <v>0</v>
      </c>
      <c r="AG1791" s="103">
        <f t="shared" si="523"/>
        <v>0</v>
      </c>
      <c r="AH1791" s="103">
        <f t="shared" si="524"/>
        <v>0</v>
      </c>
      <c r="AI1791" s="103">
        <f t="shared" si="525"/>
        <v>0</v>
      </c>
      <c r="AJ1791" s="103">
        <f t="shared" si="526"/>
        <v>0</v>
      </c>
    </row>
    <row r="1792" spans="3:58">
      <c r="C1792" s="16" t="s">
        <v>866</v>
      </c>
      <c r="D1792" s="16" t="s">
        <v>88</v>
      </c>
      <c r="E1792" s="16">
        <v>1549.5148</v>
      </c>
      <c r="F1792" s="16">
        <v>241.6624</v>
      </c>
      <c r="G1792" s="16">
        <v>241.6624</v>
      </c>
      <c r="H1792" s="16">
        <v>0</v>
      </c>
      <c r="I1792" s="16">
        <v>0</v>
      </c>
      <c r="J1792" s="16">
        <v>2.7063</v>
      </c>
      <c r="K1792" s="16">
        <v>0</v>
      </c>
      <c r="L1792" s="16">
        <v>0</v>
      </c>
      <c r="M1792" s="16">
        <v>2.7063</v>
      </c>
      <c r="N1792" s="16">
        <v>1291.1493</v>
      </c>
      <c r="O1792" s="16">
        <v>1291.1493</v>
      </c>
      <c r="P1792" s="16">
        <v>0</v>
      </c>
      <c r="Q1792" s="16">
        <v>0</v>
      </c>
      <c r="R1792" s="16">
        <v>13.9968</v>
      </c>
      <c r="S1792" s="16">
        <v>5.2852</v>
      </c>
      <c r="T1792" s="16">
        <v>0.6198</v>
      </c>
      <c r="U1792" s="16">
        <v>8.0918</v>
      </c>
      <c r="V1792" s="16">
        <v>0</v>
      </c>
      <c r="W1792" s="16">
        <v>0</v>
      </c>
      <c r="X1792" s="16">
        <v>0</v>
      </c>
      <c r="Y1792" s="16">
        <v>0</v>
      </c>
      <c r="Z1792" s="16">
        <v>0</v>
      </c>
      <c r="AE1792" s="103">
        <f t="shared" si="521"/>
        <v>-1.06581410364015e-13</v>
      </c>
      <c r="AF1792" s="103">
        <f t="shared" si="522"/>
        <v>0</v>
      </c>
      <c r="AG1792" s="103">
        <f t="shared" si="523"/>
        <v>0</v>
      </c>
      <c r="AH1792" s="103">
        <f t="shared" si="524"/>
        <v>0</v>
      </c>
      <c r="AI1792" s="103">
        <f t="shared" si="525"/>
        <v>0</v>
      </c>
      <c r="AJ1792" s="103">
        <f t="shared" si="526"/>
        <v>0</v>
      </c>
      <c r="AK1792" s="16">
        <f t="shared" ref="AK1792:BF1792" si="531">E1792-SUM(E1793:E1797)</f>
        <v>0</v>
      </c>
      <c r="AL1792" s="16">
        <f t="shared" si="531"/>
        <v>0</v>
      </c>
      <c r="AM1792" s="16">
        <f t="shared" si="531"/>
        <v>0</v>
      </c>
      <c r="AN1792" s="16">
        <f t="shared" si="531"/>
        <v>0</v>
      </c>
      <c r="AO1792" s="16">
        <f t="shared" si="531"/>
        <v>0</v>
      </c>
      <c r="AP1792" s="16">
        <f t="shared" si="531"/>
        <v>0</v>
      </c>
      <c r="AQ1792" s="16">
        <f t="shared" si="531"/>
        <v>0</v>
      </c>
      <c r="AR1792" s="16">
        <f t="shared" si="531"/>
        <v>0</v>
      </c>
      <c r="AS1792" s="16">
        <f t="shared" si="531"/>
        <v>0</v>
      </c>
      <c r="AT1792" s="16">
        <f t="shared" si="531"/>
        <v>0</v>
      </c>
      <c r="AU1792" s="16">
        <f t="shared" si="531"/>
        <v>0</v>
      </c>
      <c r="AV1792" s="16">
        <f t="shared" si="531"/>
        <v>0</v>
      </c>
      <c r="AW1792" s="16">
        <f t="shared" si="531"/>
        <v>0</v>
      </c>
      <c r="AX1792" s="16">
        <f t="shared" si="531"/>
        <v>0</v>
      </c>
      <c r="AY1792" s="16">
        <f t="shared" si="531"/>
        <v>0</v>
      </c>
      <c r="AZ1792" s="16">
        <f t="shared" si="531"/>
        <v>0</v>
      </c>
      <c r="BA1792" s="16">
        <f t="shared" si="531"/>
        <v>0</v>
      </c>
      <c r="BB1792" s="16">
        <f t="shared" si="531"/>
        <v>0</v>
      </c>
      <c r="BC1792" s="16">
        <f t="shared" si="531"/>
        <v>0</v>
      </c>
      <c r="BD1792" s="16">
        <f t="shared" si="531"/>
        <v>0</v>
      </c>
      <c r="BE1792" s="16">
        <f t="shared" si="531"/>
        <v>0</v>
      </c>
      <c r="BF1792" s="16">
        <f t="shared" si="531"/>
        <v>0</v>
      </c>
    </row>
    <row r="1793" spans="4:36">
      <c r="D1793" s="16" t="s">
        <v>860</v>
      </c>
      <c r="E1793" s="16">
        <v>608.5702</v>
      </c>
      <c r="F1793" s="16">
        <v>149.9807</v>
      </c>
      <c r="G1793" s="16">
        <v>149.9807</v>
      </c>
      <c r="H1793" s="16">
        <v>0</v>
      </c>
      <c r="I1793" s="16">
        <v>0</v>
      </c>
      <c r="J1793" s="16">
        <v>0</v>
      </c>
      <c r="K1793" s="16">
        <v>0</v>
      </c>
      <c r="L1793" s="16">
        <v>0</v>
      </c>
      <c r="M1793" s="16">
        <v>0</v>
      </c>
      <c r="N1793" s="16">
        <v>455.9413</v>
      </c>
      <c r="O1793" s="16">
        <v>455.9413</v>
      </c>
      <c r="P1793" s="16">
        <v>0</v>
      </c>
      <c r="Q1793" s="16">
        <v>0</v>
      </c>
      <c r="R1793" s="16">
        <v>2.6482</v>
      </c>
      <c r="S1793" s="16">
        <v>2.3977</v>
      </c>
      <c r="T1793" s="16">
        <v>0.2505</v>
      </c>
      <c r="U1793" s="16">
        <v>0</v>
      </c>
      <c r="V1793" s="16">
        <v>0</v>
      </c>
      <c r="W1793" s="16">
        <v>0</v>
      </c>
      <c r="X1793" s="16">
        <v>0</v>
      </c>
      <c r="Y1793" s="16">
        <v>0</v>
      </c>
      <c r="Z1793" s="16">
        <v>0</v>
      </c>
      <c r="AE1793" s="103">
        <f t="shared" si="521"/>
        <v>-2.57571741713036e-14</v>
      </c>
      <c r="AF1793" s="103">
        <f t="shared" si="522"/>
        <v>0</v>
      </c>
      <c r="AG1793" s="103">
        <f t="shared" si="523"/>
        <v>0</v>
      </c>
      <c r="AH1793" s="103">
        <f t="shared" si="524"/>
        <v>0</v>
      </c>
      <c r="AI1793" s="103">
        <f t="shared" si="525"/>
        <v>0</v>
      </c>
      <c r="AJ1793" s="103">
        <f t="shared" si="526"/>
        <v>0</v>
      </c>
    </row>
    <row r="1794" spans="4:36">
      <c r="D1794" s="16" t="s">
        <v>861</v>
      </c>
      <c r="E1794" s="16">
        <v>43.7254</v>
      </c>
      <c r="F1794" s="16">
        <v>0</v>
      </c>
      <c r="G1794" s="16">
        <v>0</v>
      </c>
      <c r="H1794" s="16">
        <v>0</v>
      </c>
      <c r="I1794" s="16">
        <v>0</v>
      </c>
      <c r="J1794" s="16">
        <v>0</v>
      </c>
      <c r="K1794" s="16">
        <v>0</v>
      </c>
      <c r="L1794" s="16">
        <v>0</v>
      </c>
      <c r="M1794" s="16">
        <v>0</v>
      </c>
      <c r="N1794" s="16">
        <v>43.7254</v>
      </c>
      <c r="O1794" s="16">
        <v>43.7254</v>
      </c>
      <c r="P1794" s="16">
        <v>0</v>
      </c>
      <c r="Q1794" s="16">
        <v>0</v>
      </c>
      <c r="R1794" s="16">
        <v>0</v>
      </c>
      <c r="S1794" s="16">
        <v>0</v>
      </c>
      <c r="T1794" s="16">
        <v>0</v>
      </c>
      <c r="U1794" s="16">
        <v>0</v>
      </c>
      <c r="V1794" s="16">
        <v>0</v>
      </c>
      <c r="W1794" s="16">
        <v>0</v>
      </c>
      <c r="X1794" s="16">
        <v>0</v>
      </c>
      <c r="Y1794" s="16">
        <v>0</v>
      </c>
      <c r="Z1794" s="16">
        <v>0</v>
      </c>
      <c r="AE1794" s="103">
        <f t="shared" si="521"/>
        <v>0</v>
      </c>
      <c r="AF1794" s="103">
        <f t="shared" si="522"/>
        <v>0</v>
      </c>
      <c r="AG1794" s="103">
        <f t="shared" si="523"/>
        <v>0</v>
      </c>
      <c r="AH1794" s="103">
        <f t="shared" si="524"/>
        <v>0</v>
      </c>
      <c r="AI1794" s="103">
        <f t="shared" si="525"/>
        <v>0</v>
      </c>
      <c r="AJ1794" s="103">
        <f t="shared" si="526"/>
        <v>0</v>
      </c>
    </row>
    <row r="1795" spans="4:36">
      <c r="D1795" s="16" t="s">
        <v>862</v>
      </c>
      <c r="E1795" s="16">
        <v>0</v>
      </c>
      <c r="F1795" s="16">
        <v>0</v>
      </c>
      <c r="G1795" s="16">
        <v>0</v>
      </c>
      <c r="H1795" s="16">
        <v>0</v>
      </c>
      <c r="I1795" s="16">
        <v>0</v>
      </c>
      <c r="J1795" s="16">
        <v>0</v>
      </c>
      <c r="K1795" s="16">
        <v>0</v>
      </c>
      <c r="L1795" s="16">
        <v>0</v>
      </c>
      <c r="M1795" s="16">
        <v>0</v>
      </c>
      <c r="N1795" s="16">
        <v>0</v>
      </c>
      <c r="O1795" s="16">
        <v>0</v>
      </c>
      <c r="P1795" s="16">
        <v>0</v>
      </c>
      <c r="Q1795" s="16">
        <v>0</v>
      </c>
      <c r="R1795" s="16">
        <v>0</v>
      </c>
      <c r="S1795" s="16">
        <v>0</v>
      </c>
      <c r="T1795" s="16">
        <v>0</v>
      </c>
      <c r="U1795" s="16">
        <v>0</v>
      </c>
      <c r="V1795" s="16">
        <v>0</v>
      </c>
      <c r="W1795" s="16">
        <v>0</v>
      </c>
      <c r="X1795" s="16">
        <v>0</v>
      </c>
      <c r="Y1795" s="16">
        <v>0</v>
      </c>
      <c r="Z1795" s="16">
        <v>0</v>
      </c>
      <c r="AE1795" s="103">
        <f t="shared" si="521"/>
        <v>0</v>
      </c>
      <c r="AF1795" s="103">
        <f t="shared" si="522"/>
        <v>0</v>
      </c>
      <c r="AG1795" s="103">
        <f t="shared" si="523"/>
        <v>0</v>
      </c>
      <c r="AH1795" s="103">
        <f t="shared" si="524"/>
        <v>0</v>
      </c>
      <c r="AI1795" s="103">
        <f t="shared" si="525"/>
        <v>0</v>
      </c>
      <c r="AJ1795" s="103">
        <f t="shared" si="526"/>
        <v>0</v>
      </c>
    </row>
    <row r="1796" spans="4:36">
      <c r="D1796" s="16" t="s">
        <v>863</v>
      </c>
      <c r="E1796" s="16">
        <v>0</v>
      </c>
      <c r="F1796" s="16">
        <v>0</v>
      </c>
      <c r="G1796" s="16">
        <v>0</v>
      </c>
      <c r="H1796" s="16">
        <v>0</v>
      </c>
      <c r="I1796" s="16">
        <v>0</v>
      </c>
      <c r="J1796" s="16">
        <v>0</v>
      </c>
      <c r="K1796" s="16">
        <v>0</v>
      </c>
      <c r="L1796" s="16">
        <v>0</v>
      </c>
      <c r="M1796" s="16">
        <v>0</v>
      </c>
      <c r="N1796" s="16">
        <v>0</v>
      </c>
      <c r="O1796" s="16">
        <v>0</v>
      </c>
      <c r="P1796" s="16">
        <v>0</v>
      </c>
      <c r="Q1796" s="16">
        <v>0</v>
      </c>
      <c r="R1796" s="16">
        <v>0</v>
      </c>
      <c r="S1796" s="16">
        <v>0</v>
      </c>
      <c r="T1796" s="16">
        <v>0</v>
      </c>
      <c r="U1796" s="16">
        <v>0</v>
      </c>
      <c r="V1796" s="16">
        <v>0</v>
      </c>
      <c r="W1796" s="16">
        <v>0</v>
      </c>
      <c r="X1796" s="16">
        <v>0</v>
      </c>
      <c r="Y1796" s="16">
        <v>0</v>
      </c>
      <c r="Z1796" s="16">
        <v>0</v>
      </c>
      <c r="AE1796" s="103">
        <f t="shared" si="521"/>
        <v>0</v>
      </c>
      <c r="AF1796" s="103">
        <f t="shared" si="522"/>
        <v>0</v>
      </c>
      <c r="AG1796" s="103">
        <f t="shared" si="523"/>
        <v>0</v>
      </c>
      <c r="AH1796" s="103">
        <f t="shared" si="524"/>
        <v>0</v>
      </c>
      <c r="AI1796" s="103">
        <f t="shared" si="525"/>
        <v>0</v>
      </c>
      <c r="AJ1796" s="103">
        <f t="shared" si="526"/>
        <v>0</v>
      </c>
    </row>
    <row r="1797" spans="4:36">
      <c r="D1797" s="16" t="s">
        <v>864</v>
      </c>
      <c r="E1797" s="16">
        <v>897.2192</v>
      </c>
      <c r="F1797" s="16">
        <v>91.6817</v>
      </c>
      <c r="G1797" s="16">
        <v>91.6817</v>
      </c>
      <c r="H1797" s="16">
        <v>0</v>
      </c>
      <c r="I1797" s="16">
        <v>0</v>
      </c>
      <c r="J1797" s="16">
        <v>2.7063</v>
      </c>
      <c r="K1797" s="16">
        <v>0</v>
      </c>
      <c r="L1797" s="16">
        <v>0</v>
      </c>
      <c r="M1797" s="16">
        <v>2.7063</v>
      </c>
      <c r="N1797" s="16">
        <v>791.4826</v>
      </c>
      <c r="O1797" s="16">
        <v>791.4826</v>
      </c>
      <c r="P1797" s="16">
        <v>0</v>
      </c>
      <c r="Q1797" s="16">
        <v>0</v>
      </c>
      <c r="R1797" s="16">
        <v>11.3486</v>
      </c>
      <c r="S1797" s="16">
        <v>2.8875</v>
      </c>
      <c r="T1797" s="16">
        <v>0.3693</v>
      </c>
      <c r="U1797" s="16">
        <v>8.0918</v>
      </c>
      <c r="V1797" s="16">
        <v>0</v>
      </c>
      <c r="W1797" s="16">
        <v>0</v>
      </c>
      <c r="X1797" s="16">
        <v>0</v>
      </c>
      <c r="Y1797" s="16">
        <v>0</v>
      </c>
      <c r="Z1797" s="16">
        <v>0</v>
      </c>
      <c r="AE1797" s="103">
        <f t="shared" si="521"/>
        <v>-7.99360577730113e-14</v>
      </c>
      <c r="AF1797" s="103">
        <f t="shared" si="522"/>
        <v>0</v>
      </c>
      <c r="AG1797" s="103">
        <f t="shared" si="523"/>
        <v>0</v>
      </c>
      <c r="AH1797" s="103">
        <f t="shared" si="524"/>
        <v>0</v>
      </c>
      <c r="AI1797" s="103">
        <f t="shared" si="525"/>
        <v>0</v>
      </c>
      <c r="AJ1797" s="103">
        <f t="shared" si="526"/>
        <v>0</v>
      </c>
    </row>
    <row r="1798" spans="3:58">
      <c r="C1798" s="16" t="s">
        <v>867</v>
      </c>
      <c r="D1798" s="16" t="s">
        <v>88</v>
      </c>
      <c r="E1798" s="16">
        <v>118998.8027</v>
      </c>
      <c r="F1798" s="16">
        <v>106630.824</v>
      </c>
      <c r="G1798" s="16">
        <v>97687.2401</v>
      </c>
      <c r="H1798" s="16">
        <v>8943.5839</v>
      </c>
      <c r="I1798" s="16">
        <v>766.3691</v>
      </c>
      <c r="J1798" s="16">
        <v>1468.8785</v>
      </c>
      <c r="K1798" s="16">
        <v>137.2581</v>
      </c>
      <c r="L1798" s="16">
        <v>67.4541</v>
      </c>
      <c r="M1798" s="16">
        <v>1264.1663</v>
      </c>
      <c r="N1798" s="16">
        <v>5278.5816</v>
      </c>
      <c r="O1798" s="16">
        <v>5278.5816</v>
      </c>
      <c r="P1798" s="16">
        <v>0</v>
      </c>
      <c r="Q1798" s="16">
        <v>48.2379</v>
      </c>
      <c r="R1798" s="16">
        <v>4199.745</v>
      </c>
      <c r="S1798" s="16">
        <v>741.4178</v>
      </c>
      <c r="T1798" s="16">
        <v>3107.3485</v>
      </c>
      <c r="U1798" s="16">
        <v>350.9787</v>
      </c>
      <c r="V1798" s="16">
        <v>602.7258</v>
      </c>
      <c r="W1798" s="16">
        <v>562.5249</v>
      </c>
      <c r="X1798" s="16">
        <v>23.8076</v>
      </c>
      <c r="Y1798" s="16">
        <v>16.3933</v>
      </c>
      <c r="Z1798" s="16">
        <v>3.4408</v>
      </c>
      <c r="AE1798" s="103">
        <f t="shared" si="521"/>
        <v>5.95434812566964e-12</v>
      </c>
      <c r="AF1798" s="103">
        <f t="shared" si="522"/>
        <v>0</v>
      </c>
      <c r="AG1798" s="103">
        <f t="shared" si="523"/>
        <v>0</v>
      </c>
      <c r="AH1798" s="103">
        <f t="shared" si="524"/>
        <v>0</v>
      </c>
      <c r="AI1798" s="103">
        <f t="shared" si="525"/>
        <v>0</v>
      </c>
      <c r="AJ1798" s="103">
        <f t="shared" si="526"/>
        <v>4.61852778244065e-14</v>
      </c>
      <c r="AK1798" s="16">
        <f t="shared" ref="AK1798:BF1798" si="532">E1798-SUM(E1799:E1803)</f>
        <v>0</v>
      </c>
      <c r="AL1798" s="16">
        <f t="shared" si="532"/>
        <v>0</v>
      </c>
      <c r="AM1798" s="16">
        <f t="shared" si="532"/>
        <v>0</v>
      </c>
      <c r="AN1798" s="16">
        <f t="shared" si="532"/>
        <v>0</v>
      </c>
      <c r="AO1798" s="16">
        <f t="shared" si="532"/>
        <v>0</v>
      </c>
      <c r="AP1798" s="16">
        <f t="shared" si="532"/>
        <v>0</v>
      </c>
      <c r="AQ1798" s="16">
        <f t="shared" si="532"/>
        <v>0</v>
      </c>
      <c r="AR1798" s="16">
        <f t="shared" si="532"/>
        <v>0</v>
      </c>
      <c r="AS1798" s="16">
        <f t="shared" si="532"/>
        <v>0</v>
      </c>
      <c r="AT1798" s="16">
        <f t="shared" si="532"/>
        <v>1.09139364212751e-11</v>
      </c>
      <c r="AU1798" s="16">
        <f t="shared" si="532"/>
        <v>1.09139364212751e-11</v>
      </c>
      <c r="AV1798" s="16">
        <f t="shared" si="532"/>
        <v>0</v>
      </c>
      <c r="AW1798" s="16">
        <f t="shared" si="532"/>
        <v>0</v>
      </c>
      <c r="AX1798" s="16">
        <f t="shared" si="532"/>
        <v>0</v>
      </c>
      <c r="AY1798" s="16">
        <f t="shared" si="532"/>
        <v>0</v>
      </c>
      <c r="AZ1798" s="16">
        <f t="shared" si="532"/>
        <v>0</v>
      </c>
      <c r="BA1798" s="16">
        <f t="shared" si="532"/>
        <v>0</v>
      </c>
      <c r="BB1798" s="16">
        <f t="shared" si="532"/>
        <v>0</v>
      </c>
      <c r="BC1798" s="16">
        <f t="shared" si="532"/>
        <v>0</v>
      </c>
      <c r="BD1798" s="16">
        <f t="shared" si="532"/>
        <v>0</v>
      </c>
      <c r="BE1798" s="16">
        <f t="shared" si="532"/>
        <v>0</v>
      </c>
      <c r="BF1798" s="16">
        <f t="shared" si="532"/>
        <v>0</v>
      </c>
    </row>
    <row r="1799" spans="4:36">
      <c r="D1799" s="16" t="s">
        <v>860</v>
      </c>
      <c r="E1799" s="16">
        <v>44001.2046</v>
      </c>
      <c r="F1799" s="16">
        <v>38978.0831</v>
      </c>
      <c r="G1799" s="16">
        <v>36275.6153</v>
      </c>
      <c r="H1799" s="16">
        <v>2702.4678</v>
      </c>
      <c r="I1799" s="16">
        <v>356.5176</v>
      </c>
      <c r="J1799" s="16">
        <v>567.9607</v>
      </c>
      <c r="K1799" s="16">
        <v>0</v>
      </c>
      <c r="L1799" s="16">
        <v>42.7502</v>
      </c>
      <c r="M1799" s="16">
        <v>525.2105</v>
      </c>
      <c r="N1799" s="16">
        <v>1606.9203</v>
      </c>
      <c r="O1799" s="16">
        <v>1606.9203</v>
      </c>
      <c r="P1799" s="16">
        <v>0</v>
      </c>
      <c r="Q1799" s="16">
        <v>0</v>
      </c>
      <c r="R1799" s="16">
        <v>2491.5433</v>
      </c>
      <c r="S1799" s="16">
        <v>657.0932</v>
      </c>
      <c r="T1799" s="16">
        <v>1831.5652</v>
      </c>
      <c r="U1799" s="16">
        <v>2.8849</v>
      </c>
      <c r="V1799" s="16">
        <v>0.1796</v>
      </c>
      <c r="W1799" s="16">
        <v>0.1796</v>
      </c>
      <c r="X1799" s="16">
        <v>0</v>
      </c>
      <c r="Y1799" s="16">
        <v>0</v>
      </c>
      <c r="Z1799" s="16">
        <v>0</v>
      </c>
      <c r="AE1799" s="103">
        <f t="shared" si="521"/>
        <v>-5.52027867861682e-12</v>
      </c>
      <c r="AF1799" s="103">
        <f t="shared" si="522"/>
        <v>5.91171556152403e-12</v>
      </c>
      <c r="AG1799" s="103">
        <f t="shared" si="523"/>
        <v>0</v>
      </c>
      <c r="AH1799" s="103">
        <f t="shared" si="524"/>
        <v>0</v>
      </c>
      <c r="AI1799" s="103">
        <f t="shared" si="525"/>
        <v>-2.1138646388863e-13</v>
      </c>
      <c r="AJ1799" s="103">
        <f t="shared" si="526"/>
        <v>0</v>
      </c>
    </row>
    <row r="1800" spans="4:36">
      <c r="D1800" s="16" t="s">
        <v>861</v>
      </c>
      <c r="E1800" s="16">
        <v>7743.184</v>
      </c>
      <c r="F1800" s="16">
        <v>7526.2659</v>
      </c>
      <c r="G1800" s="16">
        <v>6047.4667</v>
      </c>
      <c r="H1800" s="16">
        <v>1478.7992</v>
      </c>
      <c r="I1800" s="16">
        <v>12.5339</v>
      </c>
      <c r="J1800" s="16">
        <v>93.8819</v>
      </c>
      <c r="K1800" s="16">
        <v>0</v>
      </c>
      <c r="L1800" s="16">
        <v>6.1783</v>
      </c>
      <c r="M1800" s="16">
        <v>87.7036</v>
      </c>
      <c r="N1800" s="16">
        <v>74.0827</v>
      </c>
      <c r="O1800" s="16">
        <v>74.0827</v>
      </c>
      <c r="P1800" s="16">
        <v>0</v>
      </c>
      <c r="Q1800" s="16">
        <v>5.2245</v>
      </c>
      <c r="R1800" s="16">
        <v>11.8441</v>
      </c>
      <c r="S1800" s="16">
        <v>0.9439</v>
      </c>
      <c r="T1800" s="16">
        <v>2.001</v>
      </c>
      <c r="U1800" s="16">
        <v>8.8992</v>
      </c>
      <c r="V1800" s="16">
        <v>18.762</v>
      </c>
      <c r="W1800" s="16">
        <v>18.762</v>
      </c>
      <c r="X1800" s="16">
        <v>0</v>
      </c>
      <c r="Y1800" s="16">
        <v>0</v>
      </c>
      <c r="Z1800" s="16">
        <v>0.589</v>
      </c>
      <c r="AE1800" s="103">
        <f t="shared" si="521"/>
        <v>-1.23456800338317e-13</v>
      </c>
      <c r="AF1800" s="103">
        <f t="shared" si="522"/>
        <v>0</v>
      </c>
      <c r="AG1800" s="103">
        <f t="shared" si="523"/>
        <v>0</v>
      </c>
      <c r="AH1800" s="103">
        <f t="shared" si="524"/>
        <v>0</v>
      </c>
      <c r="AI1800" s="103">
        <f t="shared" si="525"/>
        <v>0</v>
      </c>
      <c r="AJ1800" s="103">
        <f t="shared" si="526"/>
        <v>0</v>
      </c>
    </row>
    <row r="1801" spans="4:36">
      <c r="D1801" s="16" t="s">
        <v>862</v>
      </c>
      <c r="E1801" s="16">
        <v>0</v>
      </c>
      <c r="F1801" s="16">
        <v>0</v>
      </c>
      <c r="G1801" s="16">
        <v>0</v>
      </c>
      <c r="H1801" s="16">
        <v>0</v>
      </c>
      <c r="I1801" s="16">
        <v>0</v>
      </c>
      <c r="J1801" s="16">
        <v>0</v>
      </c>
      <c r="K1801" s="16">
        <v>0</v>
      </c>
      <c r="L1801" s="16">
        <v>0</v>
      </c>
      <c r="M1801" s="16">
        <v>0</v>
      </c>
      <c r="N1801" s="16">
        <v>0</v>
      </c>
      <c r="O1801" s="16">
        <v>0</v>
      </c>
      <c r="P1801" s="16">
        <v>0</v>
      </c>
      <c r="Q1801" s="16">
        <v>0</v>
      </c>
      <c r="R1801" s="16">
        <v>0</v>
      </c>
      <c r="S1801" s="16">
        <v>0</v>
      </c>
      <c r="T1801" s="16">
        <v>0</v>
      </c>
      <c r="U1801" s="16">
        <v>0</v>
      </c>
      <c r="V1801" s="16">
        <v>0</v>
      </c>
      <c r="W1801" s="16">
        <v>0</v>
      </c>
      <c r="X1801" s="16">
        <v>0</v>
      </c>
      <c r="Y1801" s="16">
        <v>0</v>
      </c>
      <c r="Z1801" s="16">
        <v>0</v>
      </c>
      <c r="AE1801" s="103">
        <f t="shared" si="521"/>
        <v>0</v>
      </c>
      <c r="AF1801" s="103">
        <f t="shared" si="522"/>
        <v>0</v>
      </c>
      <c r="AG1801" s="103">
        <f t="shared" si="523"/>
        <v>0</v>
      </c>
      <c r="AH1801" s="103">
        <f t="shared" si="524"/>
        <v>0</v>
      </c>
      <c r="AI1801" s="103">
        <f t="shared" si="525"/>
        <v>0</v>
      </c>
      <c r="AJ1801" s="103">
        <f t="shared" si="526"/>
        <v>0</v>
      </c>
    </row>
    <row r="1802" spans="4:36">
      <c r="D1802" s="16" t="s">
        <v>863</v>
      </c>
      <c r="E1802" s="16">
        <v>0</v>
      </c>
      <c r="F1802" s="16">
        <v>0</v>
      </c>
      <c r="G1802" s="16">
        <v>0</v>
      </c>
      <c r="H1802" s="16">
        <v>0</v>
      </c>
      <c r="I1802" s="16">
        <v>0</v>
      </c>
      <c r="J1802" s="16">
        <v>0</v>
      </c>
      <c r="K1802" s="16">
        <v>0</v>
      </c>
      <c r="L1802" s="16">
        <v>0</v>
      </c>
      <c r="M1802" s="16">
        <v>0</v>
      </c>
      <c r="N1802" s="16">
        <v>0</v>
      </c>
      <c r="O1802" s="16">
        <v>0</v>
      </c>
      <c r="P1802" s="16">
        <v>0</v>
      </c>
      <c r="Q1802" s="16">
        <v>0</v>
      </c>
      <c r="R1802" s="16">
        <v>0</v>
      </c>
      <c r="S1802" s="16">
        <v>0</v>
      </c>
      <c r="T1802" s="16">
        <v>0</v>
      </c>
      <c r="U1802" s="16">
        <v>0</v>
      </c>
      <c r="V1802" s="16">
        <v>0</v>
      </c>
      <c r="W1802" s="16">
        <v>0</v>
      </c>
      <c r="X1802" s="16">
        <v>0</v>
      </c>
      <c r="Y1802" s="16">
        <v>0</v>
      </c>
      <c r="Z1802" s="16">
        <v>0</v>
      </c>
      <c r="AE1802" s="103">
        <f t="shared" si="521"/>
        <v>0</v>
      </c>
      <c r="AF1802" s="103">
        <f t="shared" si="522"/>
        <v>0</v>
      </c>
      <c r="AG1802" s="103">
        <f t="shared" si="523"/>
        <v>0</v>
      </c>
      <c r="AH1802" s="103">
        <f t="shared" si="524"/>
        <v>0</v>
      </c>
      <c r="AI1802" s="103">
        <f t="shared" si="525"/>
        <v>0</v>
      </c>
      <c r="AJ1802" s="103">
        <f t="shared" si="526"/>
        <v>0</v>
      </c>
    </row>
    <row r="1803" spans="4:36">
      <c r="D1803" s="16" t="s">
        <v>864</v>
      </c>
      <c r="E1803" s="16">
        <v>67254.4141</v>
      </c>
      <c r="F1803" s="16">
        <v>60126.475</v>
      </c>
      <c r="G1803" s="16">
        <v>55364.1581</v>
      </c>
      <c r="H1803" s="16">
        <v>4762.3169</v>
      </c>
      <c r="I1803" s="16">
        <v>397.3176</v>
      </c>
      <c r="J1803" s="16">
        <v>807.0359</v>
      </c>
      <c r="K1803" s="16">
        <v>137.2581</v>
      </c>
      <c r="L1803" s="16">
        <v>18.5256</v>
      </c>
      <c r="M1803" s="16">
        <v>651.2522</v>
      </c>
      <c r="N1803" s="16">
        <v>3597.57859999999</v>
      </c>
      <c r="O1803" s="16">
        <v>3597.57859999999</v>
      </c>
      <c r="P1803" s="16">
        <v>0</v>
      </c>
      <c r="Q1803" s="16">
        <v>43.0134</v>
      </c>
      <c r="R1803" s="16">
        <v>1696.3576</v>
      </c>
      <c r="S1803" s="16">
        <v>83.3807</v>
      </c>
      <c r="T1803" s="16">
        <v>1273.7823</v>
      </c>
      <c r="U1803" s="16">
        <v>339.1946</v>
      </c>
      <c r="V1803" s="16">
        <v>583.7842</v>
      </c>
      <c r="W1803" s="16">
        <v>543.5833</v>
      </c>
      <c r="X1803" s="16">
        <v>23.8076</v>
      </c>
      <c r="Y1803" s="16">
        <v>16.3933</v>
      </c>
      <c r="Z1803" s="16">
        <v>2.8518</v>
      </c>
      <c r="AE1803" s="103">
        <f t="shared" si="521"/>
        <v>5.87618842473603e-12</v>
      </c>
      <c r="AF1803" s="103">
        <f t="shared" si="522"/>
        <v>0</v>
      </c>
      <c r="AG1803" s="103">
        <f t="shared" si="523"/>
        <v>0</v>
      </c>
      <c r="AH1803" s="103">
        <f t="shared" si="524"/>
        <v>0</v>
      </c>
      <c r="AI1803" s="103">
        <f t="shared" si="525"/>
        <v>0</v>
      </c>
      <c r="AJ1803" s="103">
        <f t="shared" si="526"/>
        <v>4.61852778244065e-14</v>
      </c>
    </row>
    <row r="1804" spans="3:58">
      <c r="C1804" s="16" t="s">
        <v>368</v>
      </c>
      <c r="D1804" s="16" t="s">
        <v>88</v>
      </c>
      <c r="E1804" s="16">
        <v>0</v>
      </c>
      <c r="F1804" s="16">
        <v>0</v>
      </c>
      <c r="G1804" s="16">
        <v>0</v>
      </c>
      <c r="H1804" s="16">
        <v>0</v>
      </c>
      <c r="I1804" s="16">
        <v>0</v>
      </c>
      <c r="J1804" s="16">
        <v>0</v>
      </c>
      <c r="K1804" s="16">
        <v>0</v>
      </c>
      <c r="L1804" s="16">
        <v>0</v>
      </c>
      <c r="M1804" s="16">
        <v>0</v>
      </c>
      <c r="N1804" s="16">
        <v>0</v>
      </c>
      <c r="O1804" s="16">
        <v>0</v>
      </c>
      <c r="P1804" s="16">
        <v>0</v>
      </c>
      <c r="Q1804" s="16">
        <v>0</v>
      </c>
      <c r="R1804" s="16">
        <v>0</v>
      </c>
      <c r="S1804" s="16">
        <v>0</v>
      </c>
      <c r="T1804" s="16">
        <v>0</v>
      </c>
      <c r="U1804" s="16">
        <v>0</v>
      </c>
      <c r="V1804" s="16">
        <v>0</v>
      </c>
      <c r="W1804" s="16">
        <v>0</v>
      </c>
      <c r="X1804" s="16">
        <v>0</v>
      </c>
      <c r="Y1804" s="16">
        <v>0</v>
      </c>
      <c r="Z1804" s="16">
        <v>0</v>
      </c>
      <c r="AE1804" s="103">
        <f t="shared" si="521"/>
        <v>0</v>
      </c>
      <c r="AF1804" s="103">
        <f t="shared" si="522"/>
        <v>0</v>
      </c>
      <c r="AG1804" s="103">
        <f t="shared" si="523"/>
        <v>0</v>
      </c>
      <c r="AH1804" s="103">
        <f t="shared" si="524"/>
        <v>0</v>
      </c>
      <c r="AI1804" s="103">
        <f t="shared" si="525"/>
        <v>0</v>
      </c>
      <c r="AJ1804" s="103">
        <f t="shared" si="526"/>
        <v>0</v>
      </c>
      <c r="AK1804" s="16">
        <f t="shared" ref="AK1804:BF1804" si="533">E1804-SUM(E1805:E1809)</f>
        <v>0</v>
      </c>
      <c r="AL1804" s="16">
        <f t="shared" si="533"/>
        <v>0</v>
      </c>
      <c r="AM1804" s="16">
        <f t="shared" si="533"/>
        <v>0</v>
      </c>
      <c r="AN1804" s="16">
        <f t="shared" si="533"/>
        <v>0</v>
      </c>
      <c r="AO1804" s="16">
        <f t="shared" si="533"/>
        <v>0</v>
      </c>
      <c r="AP1804" s="16">
        <f t="shared" si="533"/>
        <v>0</v>
      </c>
      <c r="AQ1804" s="16">
        <f t="shared" si="533"/>
        <v>0</v>
      </c>
      <c r="AR1804" s="16">
        <f t="shared" si="533"/>
        <v>0</v>
      </c>
      <c r="AS1804" s="16">
        <f t="shared" si="533"/>
        <v>0</v>
      </c>
      <c r="AT1804" s="16">
        <f t="shared" si="533"/>
        <v>0</v>
      </c>
      <c r="AU1804" s="16">
        <f t="shared" si="533"/>
        <v>0</v>
      </c>
      <c r="AV1804" s="16">
        <f t="shared" si="533"/>
        <v>0</v>
      </c>
      <c r="AW1804" s="16">
        <f t="shared" si="533"/>
        <v>0</v>
      </c>
      <c r="AX1804" s="16">
        <f t="shared" si="533"/>
        <v>0</v>
      </c>
      <c r="AY1804" s="16">
        <f t="shared" si="533"/>
        <v>0</v>
      </c>
      <c r="AZ1804" s="16">
        <f t="shared" si="533"/>
        <v>0</v>
      </c>
      <c r="BA1804" s="16">
        <f t="shared" si="533"/>
        <v>0</v>
      </c>
      <c r="BB1804" s="16">
        <f t="shared" si="533"/>
        <v>0</v>
      </c>
      <c r="BC1804" s="16">
        <f t="shared" si="533"/>
        <v>0</v>
      </c>
      <c r="BD1804" s="16">
        <f t="shared" si="533"/>
        <v>0</v>
      </c>
      <c r="BE1804" s="16">
        <f t="shared" si="533"/>
        <v>0</v>
      </c>
      <c r="BF1804" s="16">
        <f t="shared" si="533"/>
        <v>0</v>
      </c>
    </row>
    <row r="1805" spans="4:36">
      <c r="D1805" s="16" t="s">
        <v>860</v>
      </c>
      <c r="E1805" s="16">
        <v>0</v>
      </c>
      <c r="F1805" s="16">
        <v>0</v>
      </c>
      <c r="G1805" s="16">
        <v>0</v>
      </c>
      <c r="H1805" s="16">
        <v>0</v>
      </c>
      <c r="I1805" s="16">
        <v>0</v>
      </c>
      <c r="J1805" s="16">
        <v>0</v>
      </c>
      <c r="K1805" s="16">
        <v>0</v>
      </c>
      <c r="L1805" s="16">
        <v>0</v>
      </c>
      <c r="M1805" s="16">
        <v>0</v>
      </c>
      <c r="N1805" s="16">
        <v>0</v>
      </c>
      <c r="O1805" s="16">
        <v>0</v>
      </c>
      <c r="P1805" s="16">
        <v>0</v>
      </c>
      <c r="Q1805" s="16">
        <v>0</v>
      </c>
      <c r="R1805" s="16">
        <v>0</v>
      </c>
      <c r="S1805" s="16">
        <v>0</v>
      </c>
      <c r="T1805" s="16">
        <v>0</v>
      </c>
      <c r="U1805" s="16">
        <v>0</v>
      </c>
      <c r="V1805" s="16">
        <v>0</v>
      </c>
      <c r="W1805" s="16">
        <v>0</v>
      </c>
      <c r="X1805" s="16">
        <v>0</v>
      </c>
      <c r="Y1805" s="16">
        <v>0</v>
      </c>
      <c r="Z1805" s="16">
        <v>0</v>
      </c>
      <c r="AE1805" s="103">
        <f t="shared" si="521"/>
        <v>0</v>
      </c>
      <c r="AF1805" s="103">
        <f t="shared" si="522"/>
        <v>0</v>
      </c>
      <c r="AG1805" s="103">
        <f t="shared" si="523"/>
        <v>0</v>
      </c>
      <c r="AH1805" s="103">
        <f t="shared" si="524"/>
        <v>0</v>
      </c>
      <c r="AI1805" s="103">
        <f t="shared" si="525"/>
        <v>0</v>
      </c>
      <c r="AJ1805" s="103">
        <f t="shared" si="526"/>
        <v>0</v>
      </c>
    </row>
    <row r="1806" spans="4:36">
      <c r="D1806" s="16" t="s">
        <v>861</v>
      </c>
      <c r="E1806" s="16">
        <v>0</v>
      </c>
      <c r="F1806" s="16">
        <v>0</v>
      </c>
      <c r="G1806" s="16">
        <v>0</v>
      </c>
      <c r="H1806" s="16">
        <v>0</v>
      </c>
      <c r="I1806" s="16">
        <v>0</v>
      </c>
      <c r="J1806" s="16">
        <v>0</v>
      </c>
      <c r="K1806" s="16">
        <v>0</v>
      </c>
      <c r="L1806" s="16">
        <v>0</v>
      </c>
      <c r="M1806" s="16">
        <v>0</v>
      </c>
      <c r="N1806" s="16">
        <v>0</v>
      </c>
      <c r="O1806" s="16">
        <v>0</v>
      </c>
      <c r="P1806" s="16">
        <v>0</v>
      </c>
      <c r="Q1806" s="16">
        <v>0</v>
      </c>
      <c r="R1806" s="16">
        <v>0</v>
      </c>
      <c r="S1806" s="16">
        <v>0</v>
      </c>
      <c r="T1806" s="16">
        <v>0</v>
      </c>
      <c r="U1806" s="16">
        <v>0</v>
      </c>
      <c r="V1806" s="16">
        <v>0</v>
      </c>
      <c r="W1806" s="16">
        <v>0</v>
      </c>
      <c r="X1806" s="16">
        <v>0</v>
      </c>
      <c r="Y1806" s="16">
        <v>0</v>
      </c>
      <c r="Z1806" s="16">
        <v>0</v>
      </c>
      <c r="AE1806" s="103">
        <f t="shared" si="521"/>
        <v>0</v>
      </c>
      <c r="AF1806" s="103">
        <f t="shared" si="522"/>
        <v>0</v>
      </c>
      <c r="AG1806" s="103">
        <f t="shared" si="523"/>
        <v>0</v>
      </c>
      <c r="AH1806" s="103">
        <f t="shared" si="524"/>
        <v>0</v>
      </c>
      <c r="AI1806" s="103">
        <f t="shared" si="525"/>
        <v>0</v>
      </c>
      <c r="AJ1806" s="103">
        <f t="shared" si="526"/>
        <v>0</v>
      </c>
    </row>
    <row r="1807" spans="4:36">
      <c r="D1807" s="16" t="s">
        <v>862</v>
      </c>
      <c r="E1807" s="16">
        <v>0</v>
      </c>
      <c r="F1807" s="16">
        <v>0</v>
      </c>
      <c r="G1807" s="16">
        <v>0</v>
      </c>
      <c r="H1807" s="16">
        <v>0</v>
      </c>
      <c r="I1807" s="16">
        <v>0</v>
      </c>
      <c r="J1807" s="16">
        <v>0</v>
      </c>
      <c r="K1807" s="16">
        <v>0</v>
      </c>
      <c r="L1807" s="16">
        <v>0</v>
      </c>
      <c r="M1807" s="16">
        <v>0</v>
      </c>
      <c r="N1807" s="16">
        <v>0</v>
      </c>
      <c r="O1807" s="16">
        <v>0</v>
      </c>
      <c r="P1807" s="16">
        <v>0</v>
      </c>
      <c r="Q1807" s="16">
        <v>0</v>
      </c>
      <c r="R1807" s="16">
        <v>0</v>
      </c>
      <c r="S1807" s="16">
        <v>0</v>
      </c>
      <c r="T1807" s="16">
        <v>0</v>
      </c>
      <c r="U1807" s="16">
        <v>0</v>
      </c>
      <c r="V1807" s="16">
        <v>0</v>
      </c>
      <c r="W1807" s="16">
        <v>0</v>
      </c>
      <c r="X1807" s="16">
        <v>0</v>
      </c>
      <c r="Y1807" s="16">
        <v>0</v>
      </c>
      <c r="Z1807" s="16">
        <v>0</v>
      </c>
      <c r="AE1807" s="103">
        <f t="shared" si="521"/>
        <v>0</v>
      </c>
      <c r="AF1807" s="103">
        <f t="shared" si="522"/>
        <v>0</v>
      </c>
      <c r="AG1807" s="103">
        <f t="shared" si="523"/>
        <v>0</v>
      </c>
      <c r="AH1807" s="103">
        <f t="shared" si="524"/>
        <v>0</v>
      </c>
      <c r="AI1807" s="103">
        <f t="shared" si="525"/>
        <v>0</v>
      </c>
      <c r="AJ1807" s="103">
        <f t="shared" si="526"/>
        <v>0</v>
      </c>
    </row>
    <row r="1808" spans="4:36">
      <c r="D1808" s="16" t="s">
        <v>863</v>
      </c>
      <c r="E1808" s="16">
        <v>0</v>
      </c>
      <c r="F1808" s="16">
        <v>0</v>
      </c>
      <c r="G1808" s="16">
        <v>0</v>
      </c>
      <c r="H1808" s="16">
        <v>0</v>
      </c>
      <c r="I1808" s="16">
        <v>0</v>
      </c>
      <c r="J1808" s="16">
        <v>0</v>
      </c>
      <c r="K1808" s="16">
        <v>0</v>
      </c>
      <c r="L1808" s="16">
        <v>0</v>
      </c>
      <c r="M1808" s="16">
        <v>0</v>
      </c>
      <c r="N1808" s="16">
        <v>0</v>
      </c>
      <c r="O1808" s="16">
        <v>0</v>
      </c>
      <c r="P1808" s="16">
        <v>0</v>
      </c>
      <c r="Q1808" s="16">
        <v>0</v>
      </c>
      <c r="R1808" s="16">
        <v>0</v>
      </c>
      <c r="S1808" s="16">
        <v>0</v>
      </c>
      <c r="T1808" s="16">
        <v>0</v>
      </c>
      <c r="U1808" s="16">
        <v>0</v>
      </c>
      <c r="V1808" s="16">
        <v>0</v>
      </c>
      <c r="W1808" s="16">
        <v>0</v>
      </c>
      <c r="X1808" s="16">
        <v>0</v>
      </c>
      <c r="Y1808" s="16">
        <v>0</v>
      </c>
      <c r="Z1808" s="16">
        <v>0</v>
      </c>
      <c r="AE1808" s="103">
        <f t="shared" si="521"/>
        <v>0</v>
      </c>
      <c r="AF1808" s="103">
        <f t="shared" si="522"/>
        <v>0</v>
      </c>
      <c r="AG1808" s="103">
        <f t="shared" si="523"/>
        <v>0</v>
      </c>
      <c r="AH1808" s="103">
        <f t="shared" si="524"/>
        <v>0</v>
      </c>
      <c r="AI1808" s="103">
        <f t="shared" si="525"/>
        <v>0</v>
      </c>
      <c r="AJ1808" s="103">
        <f t="shared" si="526"/>
        <v>0</v>
      </c>
    </row>
    <row r="1809" spans="4:36">
      <c r="D1809" s="16" t="s">
        <v>864</v>
      </c>
      <c r="E1809" s="16">
        <v>0</v>
      </c>
      <c r="F1809" s="16">
        <v>0</v>
      </c>
      <c r="G1809" s="16">
        <v>0</v>
      </c>
      <c r="H1809" s="16">
        <v>0</v>
      </c>
      <c r="I1809" s="16">
        <v>0</v>
      </c>
      <c r="J1809" s="16">
        <v>0</v>
      </c>
      <c r="K1809" s="16">
        <v>0</v>
      </c>
      <c r="L1809" s="16">
        <v>0</v>
      </c>
      <c r="M1809" s="16">
        <v>0</v>
      </c>
      <c r="N1809" s="16">
        <v>0</v>
      </c>
      <c r="O1809" s="16">
        <v>0</v>
      </c>
      <c r="P1809" s="16">
        <v>0</v>
      </c>
      <c r="Q1809" s="16">
        <v>0</v>
      </c>
      <c r="R1809" s="16">
        <v>0</v>
      </c>
      <c r="S1809" s="16">
        <v>0</v>
      </c>
      <c r="T1809" s="16">
        <v>0</v>
      </c>
      <c r="U1809" s="16">
        <v>0</v>
      </c>
      <c r="V1809" s="16">
        <v>0</v>
      </c>
      <c r="W1809" s="16">
        <v>0</v>
      </c>
      <c r="X1809" s="16">
        <v>0</v>
      </c>
      <c r="Y1809" s="16">
        <v>0</v>
      </c>
      <c r="Z1809" s="16">
        <v>0</v>
      </c>
      <c r="AE1809" s="103">
        <f t="shared" si="521"/>
        <v>0</v>
      </c>
      <c r="AF1809" s="103">
        <f t="shared" si="522"/>
        <v>0</v>
      </c>
      <c r="AG1809" s="103">
        <f t="shared" si="523"/>
        <v>0</v>
      </c>
      <c r="AH1809" s="103">
        <f t="shared" si="524"/>
        <v>0</v>
      </c>
      <c r="AI1809" s="103">
        <f t="shared" si="525"/>
        <v>0</v>
      </c>
      <c r="AJ1809" s="103">
        <f t="shared" si="526"/>
        <v>0</v>
      </c>
    </row>
    <row r="1810" spans="1:80">
      <c r="A1810" s="16" t="s">
        <v>918</v>
      </c>
      <c r="B1810" s="16">
        <v>237028.027700001</v>
      </c>
      <c r="C1810" s="16" t="s">
        <v>88</v>
      </c>
      <c r="D1810" s="16" t="s">
        <v>88</v>
      </c>
      <c r="E1810" s="16">
        <v>55610.0103</v>
      </c>
      <c r="F1810" s="16">
        <v>43138.8019</v>
      </c>
      <c r="G1810" s="16">
        <v>38081.5886</v>
      </c>
      <c r="H1810" s="16">
        <v>5057.2133</v>
      </c>
      <c r="I1810" s="16">
        <v>240.6132</v>
      </c>
      <c r="J1810" s="16">
        <v>1955.1321</v>
      </c>
      <c r="K1810" s="16">
        <v>1080.0864</v>
      </c>
      <c r="L1810" s="16">
        <v>426.9182</v>
      </c>
      <c r="M1810" s="16">
        <v>448.1275</v>
      </c>
      <c r="N1810" s="16">
        <v>5727.4313</v>
      </c>
      <c r="O1810" s="16">
        <v>5727.4313</v>
      </c>
      <c r="P1810" s="16">
        <v>0</v>
      </c>
      <c r="Q1810" s="16">
        <v>72.4366</v>
      </c>
      <c r="R1810" s="16">
        <v>3264.6818</v>
      </c>
      <c r="S1810" s="16">
        <v>2434.8297</v>
      </c>
      <c r="T1810" s="16">
        <v>479.4548</v>
      </c>
      <c r="U1810" s="16">
        <v>350.3973</v>
      </c>
      <c r="V1810" s="16">
        <v>1210.2788</v>
      </c>
      <c r="W1810" s="16">
        <v>1035.5562</v>
      </c>
      <c r="X1810" s="16">
        <v>2.7739</v>
      </c>
      <c r="Y1810" s="16">
        <v>171.9487</v>
      </c>
      <c r="Z1810" s="16">
        <v>0.6346</v>
      </c>
      <c r="AB1810" s="101">
        <f>(F1810+K1810+L1810)/B1810</f>
        <v>0.188356655258115</v>
      </c>
      <c r="AE1810" s="103">
        <f t="shared" si="521"/>
        <v>2.58637555816676e-12</v>
      </c>
      <c r="AF1810" s="103">
        <f t="shared" si="522"/>
        <v>0</v>
      </c>
      <c r="AG1810" s="103">
        <f t="shared" si="523"/>
        <v>0</v>
      </c>
      <c r="AH1810" s="103">
        <f t="shared" si="524"/>
        <v>0</v>
      </c>
      <c r="AI1810" s="103">
        <f t="shared" si="525"/>
        <v>0</v>
      </c>
      <c r="AJ1810" s="103">
        <f t="shared" si="526"/>
        <v>0</v>
      </c>
      <c r="AK1810" s="16">
        <f t="shared" ref="AK1810:BF1810" si="534">E1810-SUM(E1811:E1815)</f>
        <v>0</v>
      </c>
      <c r="AL1810" s="16">
        <f t="shared" si="534"/>
        <v>0</v>
      </c>
      <c r="AM1810" s="16">
        <f t="shared" si="534"/>
        <v>0</v>
      </c>
      <c r="AN1810" s="16">
        <f t="shared" si="534"/>
        <v>0</v>
      </c>
      <c r="AO1810" s="16">
        <f t="shared" si="534"/>
        <v>0</v>
      </c>
      <c r="AP1810" s="16">
        <f t="shared" si="534"/>
        <v>0</v>
      </c>
      <c r="AQ1810" s="16">
        <f t="shared" si="534"/>
        <v>0</v>
      </c>
      <c r="AR1810" s="16">
        <f t="shared" si="534"/>
        <v>0</v>
      </c>
      <c r="AS1810" s="16">
        <f t="shared" si="534"/>
        <v>0</v>
      </c>
      <c r="AT1810" s="16">
        <f t="shared" si="534"/>
        <v>0</v>
      </c>
      <c r="AU1810" s="16">
        <f t="shared" si="534"/>
        <v>0</v>
      </c>
      <c r="AV1810" s="16">
        <f t="shared" si="534"/>
        <v>0</v>
      </c>
      <c r="AW1810" s="16">
        <f t="shared" si="534"/>
        <v>0</v>
      </c>
      <c r="AX1810" s="16">
        <f t="shared" si="534"/>
        <v>0</v>
      </c>
      <c r="AY1810" s="16">
        <f t="shared" si="534"/>
        <v>0</v>
      </c>
      <c r="AZ1810" s="16">
        <f t="shared" si="534"/>
        <v>0</v>
      </c>
      <c r="BA1810" s="16">
        <f t="shared" si="534"/>
        <v>0</v>
      </c>
      <c r="BB1810" s="16">
        <f t="shared" si="534"/>
        <v>0</v>
      </c>
      <c r="BC1810" s="16">
        <f t="shared" si="534"/>
        <v>0</v>
      </c>
      <c r="BD1810" s="16">
        <f t="shared" si="534"/>
        <v>0</v>
      </c>
      <c r="BE1810" s="16">
        <f t="shared" si="534"/>
        <v>0</v>
      </c>
      <c r="BF1810" s="16">
        <f t="shared" si="534"/>
        <v>0</v>
      </c>
      <c r="BG1810" s="104">
        <f t="shared" ref="BG1810:CB1810" si="535">E1810-E1816-E1822-E1828-E1834</f>
        <v>0</v>
      </c>
      <c r="BH1810" s="104">
        <f t="shared" si="535"/>
        <v>0</v>
      </c>
      <c r="BI1810" s="104">
        <f t="shared" si="535"/>
        <v>0</v>
      </c>
      <c r="BJ1810" s="104">
        <f t="shared" si="535"/>
        <v>0</v>
      </c>
      <c r="BK1810" s="104">
        <f t="shared" si="535"/>
        <v>0</v>
      </c>
      <c r="BL1810" s="104">
        <f t="shared" si="535"/>
        <v>0</v>
      </c>
      <c r="BM1810" s="104">
        <f t="shared" si="535"/>
        <v>0</v>
      </c>
      <c r="BN1810" s="104">
        <f t="shared" si="535"/>
        <v>0</v>
      </c>
      <c r="BO1810" s="104">
        <f t="shared" si="535"/>
        <v>0</v>
      </c>
      <c r="BP1810" s="104">
        <f t="shared" si="535"/>
        <v>0</v>
      </c>
      <c r="BQ1810" s="104">
        <f t="shared" si="535"/>
        <v>0</v>
      </c>
      <c r="BR1810" s="104">
        <f t="shared" si="535"/>
        <v>0</v>
      </c>
      <c r="BS1810" s="104">
        <f t="shared" si="535"/>
        <v>0</v>
      </c>
      <c r="BT1810" s="104">
        <f t="shared" si="535"/>
        <v>0</v>
      </c>
      <c r="BU1810" s="104">
        <f t="shared" si="535"/>
        <v>0</v>
      </c>
      <c r="BV1810" s="104">
        <f t="shared" si="535"/>
        <v>0</v>
      </c>
      <c r="BW1810" s="104">
        <f t="shared" si="535"/>
        <v>0</v>
      </c>
      <c r="BX1810" s="104">
        <f t="shared" si="535"/>
        <v>0</v>
      </c>
      <c r="BY1810" s="104">
        <f t="shared" si="535"/>
        <v>0</v>
      </c>
      <c r="BZ1810" s="104">
        <f t="shared" si="535"/>
        <v>0</v>
      </c>
      <c r="CA1810" s="104">
        <f t="shared" si="535"/>
        <v>0</v>
      </c>
      <c r="CB1810" s="104">
        <f t="shared" si="535"/>
        <v>0</v>
      </c>
    </row>
    <row r="1811" spans="4:36">
      <c r="D1811" s="16" t="s">
        <v>860</v>
      </c>
      <c r="E1811" s="16">
        <v>9216.7029</v>
      </c>
      <c r="F1811" s="16">
        <v>7892.1428</v>
      </c>
      <c r="G1811" s="16">
        <v>6206.6407</v>
      </c>
      <c r="H1811" s="16">
        <v>1685.5021</v>
      </c>
      <c r="I1811" s="16">
        <v>174.1597</v>
      </c>
      <c r="J1811" s="16">
        <v>339.6456</v>
      </c>
      <c r="K1811" s="16">
        <v>0</v>
      </c>
      <c r="L1811" s="16">
        <v>170.7711</v>
      </c>
      <c r="M1811" s="16">
        <v>168.8745</v>
      </c>
      <c r="N1811" s="16">
        <v>371.018</v>
      </c>
      <c r="O1811" s="16">
        <v>371.018</v>
      </c>
      <c r="P1811" s="16">
        <v>0</v>
      </c>
      <c r="Q1811" s="16">
        <v>0</v>
      </c>
      <c r="R1811" s="16">
        <v>439.7368</v>
      </c>
      <c r="S1811" s="16">
        <v>280.272</v>
      </c>
      <c r="T1811" s="16">
        <v>158.7501</v>
      </c>
      <c r="U1811" s="16">
        <v>0.7147</v>
      </c>
      <c r="V1811" s="16">
        <v>0</v>
      </c>
      <c r="W1811" s="16">
        <v>0</v>
      </c>
      <c r="X1811" s="16">
        <v>0</v>
      </c>
      <c r="Y1811" s="16">
        <v>0</v>
      </c>
      <c r="Z1811" s="16">
        <v>0</v>
      </c>
      <c r="AE1811" s="103">
        <f t="shared" si="521"/>
        <v>6.25277607468888e-13</v>
      </c>
      <c r="AF1811" s="103">
        <f t="shared" si="522"/>
        <v>0</v>
      </c>
      <c r="AG1811" s="103">
        <f t="shared" si="523"/>
        <v>0</v>
      </c>
      <c r="AH1811" s="103">
        <f t="shared" si="524"/>
        <v>0</v>
      </c>
      <c r="AI1811" s="103">
        <f t="shared" si="525"/>
        <v>2.18713935851156e-14</v>
      </c>
      <c r="AJ1811" s="103">
        <f t="shared" si="526"/>
        <v>0</v>
      </c>
    </row>
    <row r="1812" spans="4:36">
      <c r="D1812" s="16" t="s">
        <v>861</v>
      </c>
      <c r="E1812" s="16">
        <v>6211.2629</v>
      </c>
      <c r="F1812" s="16">
        <v>5052.4731</v>
      </c>
      <c r="G1812" s="16">
        <v>4187.4201</v>
      </c>
      <c r="H1812" s="16">
        <v>865.053</v>
      </c>
      <c r="I1812" s="16">
        <v>5.6431</v>
      </c>
      <c r="J1812" s="16">
        <v>211.5528</v>
      </c>
      <c r="K1812" s="16">
        <v>0</v>
      </c>
      <c r="L1812" s="16">
        <v>163.751</v>
      </c>
      <c r="M1812" s="16">
        <v>47.8018</v>
      </c>
      <c r="N1812" s="16">
        <v>388.0833</v>
      </c>
      <c r="O1812" s="16">
        <v>388.0833</v>
      </c>
      <c r="P1812" s="16">
        <v>0</v>
      </c>
      <c r="Q1812" s="16">
        <v>0</v>
      </c>
      <c r="R1812" s="16">
        <v>362.0492</v>
      </c>
      <c r="S1812" s="16">
        <v>307.0885</v>
      </c>
      <c r="T1812" s="16">
        <v>51.8376</v>
      </c>
      <c r="U1812" s="16">
        <v>3.1231</v>
      </c>
      <c r="V1812" s="16">
        <v>191.0284</v>
      </c>
      <c r="W1812" s="16">
        <v>189.9851</v>
      </c>
      <c r="X1812" s="16">
        <v>0</v>
      </c>
      <c r="Y1812" s="16">
        <v>1.0433</v>
      </c>
      <c r="Z1812" s="16">
        <v>0.433</v>
      </c>
      <c r="AE1812" s="103">
        <f t="shared" si="521"/>
        <v>-3.76754183406547e-13</v>
      </c>
      <c r="AF1812" s="103">
        <f t="shared" si="522"/>
        <v>0</v>
      </c>
      <c r="AG1812" s="103">
        <f t="shared" si="523"/>
        <v>0</v>
      </c>
      <c r="AH1812" s="103">
        <f t="shared" si="524"/>
        <v>0</v>
      </c>
      <c r="AI1812" s="103">
        <f t="shared" si="525"/>
        <v>-2.75335310107039e-14</v>
      </c>
      <c r="AJ1812" s="103">
        <f t="shared" si="526"/>
        <v>1.64313007644523e-14</v>
      </c>
    </row>
    <row r="1813" spans="4:36">
      <c r="D1813" s="16" t="s">
        <v>862</v>
      </c>
      <c r="E1813" s="16">
        <v>2673.1818</v>
      </c>
      <c r="F1813" s="16">
        <v>2373.8929</v>
      </c>
      <c r="G1813" s="16">
        <v>2256.0817</v>
      </c>
      <c r="H1813" s="16">
        <v>117.8112</v>
      </c>
      <c r="I1813" s="16">
        <v>4.8569</v>
      </c>
      <c r="J1813" s="16">
        <v>23.6968</v>
      </c>
      <c r="K1813" s="16">
        <v>0</v>
      </c>
      <c r="L1813" s="16">
        <v>23.3737</v>
      </c>
      <c r="M1813" s="16">
        <v>0.3231</v>
      </c>
      <c r="N1813" s="16">
        <v>138.323</v>
      </c>
      <c r="O1813" s="16">
        <v>138.323</v>
      </c>
      <c r="P1813" s="16">
        <v>0</v>
      </c>
      <c r="Q1813" s="16">
        <v>0</v>
      </c>
      <c r="R1813" s="16">
        <v>132.4122</v>
      </c>
      <c r="S1813" s="16">
        <v>128.327</v>
      </c>
      <c r="T1813" s="16">
        <v>0</v>
      </c>
      <c r="U1813" s="16">
        <v>4.0852</v>
      </c>
      <c r="V1813" s="16">
        <v>0</v>
      </c>
      <c r="W1813" s="16">
        <v>0</v>
      </c>
      <c r="X1813" s="16">
        <v>0</v>
      </c>
      <c r="Y1813" s="16">
        <v>0</v>
      </c>
      <c r="Z1813" s="16">
        <v>0</v>
      </c>
      <c r="AE1813" s="103">
        <f t="shared" si="521"/>
        <v>0</v>
      </c>
      <c r="AF1813" s="103">
        <f t="shared" si="522"/>
        <v>-3.5527136788005e-13</v>
      </c>
      <c r="AG1813" s="103">
        <f t="shared" si="523"/>
        <v>0</v>
      </c>
      <c r="AH1813" s="103">
        <f t="shared" si="524"/>
        <v>0</v>
      </c>
      <c r="AI1813" s="103">
        <f t="shared" si="525"/>
        <v>1.4210854715202e-14</v>
      </c>
      <c r="AJ1813" s="103">
        <f t="shared" si="526"/>
        <v>0</v>
      </c>
    </row>
    <row r="1814" spans="4:36">
      <c r="D1814" s="16" t="s">
        <v>863</v>
      </c>
      <c r="E1814" s="16">
        <v>5588.6434</v>
      </c>
      <c r="F1814" s="16">
        <v>5328.8028</v>
      </c>
      <c r="G1814" s="16">
        <v>4456.0491</v>
      </c>
      <c r="H1814" s="16">
        <v>872.7537</v>
      </c>
      <c r="I1814" s="16">
        <v>19.2928</v>
      </c>
      <c r="J1814" s="16">
        <v>42.9076</v>
      </c>
      <c r="K1814" s="16">
        <v>42.9076</v>
      </c>
      <c r="L1814" s="16">
        <v>0</v>
      </c>
      <c r="M1814" s="16">
        <v>0</v>
      </c>
      <c r="N1814" s="16">
        <v>107.212</v>
      </c>
      <c r="O1814" s="16">
        <v>107.212</v>
      </c>
      <c r="P1814" s="16">
        <v>0</v>
      </c>
      <c r="Q1814" s="16">
        <v>0</v>
      </c>
      <c r="R1814" s="16">
        <v>90.4282</v>
      </c>
      <c r="S1814" s="16">
        <v>84.5164</v>
      </c>
      <c r="T1814" s="16">
        <v>0</v>
      </c>
      <c r="U1814" s="16">
        <v>5.9118</v>
      </c>
      <c r="V1814" s="16">
        <v>0</v>
      </c>
      <c r="W1814" s="16">
        <v>0</v>
      </c>
      <c r="X1814" s="16">
        <v>0</v>
      </c>
      <c r="Y1814" s="16">
        <v>0</v>
      </c>
      <c r="Z1814" s="16">
        <v>0</v>
      </c>
      <c r="AE1814" s="103">
        <f t="shared" si="521"/>
        <v>-4.68958205601666e-13</v>
      </c>
      <c r="AF1814" s="103">
        <f t="shared" si="522"/>
        <v>0</v>
      </c>
      <c r="AG1814" s="103">
        <f t="shared" si="523"/>
        <v>0</v>
      </c>
      <c r="AH1814" s="103">
        <f t="shared" si="524"/>
        <v>0</v>
      </c>
      <c r="AI1814" s="103">
        <f t="shared" si="525"/>
        <v>0</v>
      </c>
      <c r="AJ1814" s="103">
        <f t="shared" si="526"/>
        <v>0</v>
      </c>
    </row>
    <row r="1815" spans="4:36">
      <c r="D1815" s="16" t="s">
        <v>864</v>
      </c>
      <c r="E1815" s="16">
        <v>31920.2193</v>
      </c>
      <c r="F1815" s="16">
        <v>22491.4903</v>
      </c>
      <c r="G1815" s="16">
        <v>20975.397</v>
      </c>
      <c r="H1815" s="16">
        <v>1516.0933</v>
      </c>
      <c r="I1815" s="16">
        <v>36.6607</v>
      </c>
      <c r="J1815" s="16">
        <v>1337.3293</v>
      </c>
      <c r="K1815" s="16">
        <v>1037.1788</v>
      </c>
      <c r="L1815" s="16">
        <v>69.0224000000001</v>
      </c>
      <c r="M1815" s="16">
        <v>231.1281</v>
      </c>
      <c r="N1815" s="16">
        <v>4722.795</v>
      </c>
      <c r="O1815" s="16">
        <v>4722.795</v>
      </c>
      <c r="P1815" s="16">
        <v>0</v>
      </c>
      <c r="Q1815" s="16">
        <v>72.4366</v>
      </c>
      <c r="R1815" s="16">
        <v>2240.0554</v>
      </c>
      <c r="S1815" s="16">
        <v>1634.6258</v>
      </c>
      <c r="T1815" s="16">
        <v>268.8671</v>
      </c>
      <c r="U1815" s="16">
        <v>336.5625</v>
      </c>
      <c r="V1815" s="16">
        <v>1019.2504</v>
      </c>
      <c r="W1815" s="16">
        <v>845.571100000001</v>
      </c>
      <c r="X1815" s="16">
        <v>2.7739</v>
      </c>
      <c r="Y1815" s="16">
        <v>170.9054</v>
      </c>
      <c r="Z1815" s="16">
        <v>0.2016</v>
      </c>
      <c r="AE1815" s="103">
        <f t="shared" si="521"/>
        <v>-1.60582658281783e-12</v>
      </c>
      <c r="AF1815" s="103">
        <f t="shared" si="522"/>
        <v>0</v>
      </c>
      <c r="AG1815" s="103">
        <f t="shared" si="523"/>
        <v>0</v>
      </c>
      <c r="AH1815" s="103">
        <f t="shared" si="524"/>
        <v>0</v>
      </c>
      <c r="AI1815" s="103">
        <f t="shared" si="525"/>
        <v>0</v>
      </c>
      <c r="AJ1815" s="103">
        <f t="shared" si="526"/>
        <v>-9.9475983006414e-13</v>
      </c>
    </row>
    <row r="1816" spans="3:58">
      <c r="C1816" s="16" t="s">
        <v>865</v>
      </c>
      <c r="D1816" s="16" t="s">
        <v>88</v>
      </c>
      <c r="E1816" s="16">
        <v>3078.1414</v>
      </c>
      <c r="F1816" s="16">
        <v>2316.9525</v>
      </c>
      <c r="G1816" s="16">
        <v>2287.071</v>
      </c>
      <c r="H1816" s="16">
        <v>29.8815</v>
      </c>
      <c r="I1816" s="16">
        <v>175.9393</v>
      </c>
      <c r="J1816" s="16">
        <v>126.2773</v>
      </c>
      <c r="K1816" s="16">
        <v>2.0125</v>
      </c>
      <c r="L1816" s="16">
        <v>1.2219</v>
      </c>
      <c r="M1816" s="16">
        <v>123.0429</v>
      </c>
      <c r="N1816" s="16">
        <v>268.491</v>
      </c>
      <c r="O1816" s="16">
        <v>268.491</v>
      </c>
      <c r="P1816" s="16">
        <v>0</v>
      </c>
      <c r="Q1816" s="16">
        <v>0.7826</v>
      </c>
      <c r="R1816" s="16">
        <v>189.0641</v>
      </c>
      <c r="S1816" s="16">
        <v>189.0641</v>
      </c>
      <c r="T1816" s="16">
        <v>0</v>
      </c>
      <c r="U1816" s="16">
        <v>0</v>
      </c>
      <c r="V1816" s="16">
        <v>0</v>
      </c>
      <c r="W1816" s="16">
        <v>0</v>
      </c>
      <c r="X1816" s="16">
        <v>0</v>
      </c>
      <c r="Y1816" s="16">
        <v>0</v>
      </c>
      <c r="Z1816" s="16">
        <v>0.6346</v>
      </c>
      <c r="AE1816" s="103">
        <f t="shared" si="521"/>
        <v>1.50324197534246e-13</v>
      </c>
      <c r="AF1816" s="103">
        <f t="shared" si="522"/>
        <v>-3.90798504668055e-14</v>
      </c>
      <c r="AG1816" s="103">
        <f t="shared" si="523"/>
        <v>0</v>
      </c>
      <c r="AH1816" s="103">
        <f t="shared" si="524"/>
        <v>0</v>
      </c>
      <c r="AI1816" s="103">
        <f t="shared" si="525"/>
        <v>0</v>
      </c>
      <c r="AJ1816" s="103">
        <f t="shared" si="526"/>
        <v>0</v>
      </c>
      <c r="AK1816" s="16">
        <f t="shared" ref="AK1816:BF1816" si="536">E1816-SUM(E1817:E1821)</f>
        <v>0</v>
      </c>
      <c r="AL1816" s="16">
        <f t="shared" si="536"/>
        <v>0</v>
      </c>
      <c r="AM1816" s="16">
        <f t="shared" si="536"/>
        <v>0</v>
      </c>
      <c r="AN1816" s="16">
        <f t="shared" si="536"/>
        <v>0</v>
      </c>
      <c r="AO1816" s="16">
        <f t="shared" si="536"/>
        <v>0</v>
      </c>
      <c r="AP1816" s="16">
        <f t="shared" si="536"/>
        <v>0</v>
      </c>
      <c r="AQ1816" s="16">
        <f t="shared" si="536"/>
        <v>0</v>
      </c>
      <c r="AR1816" s="16">
        <f t="shared" si="536"/>
        <v>0</v>
      </c>
      <c r="AS1816" s="16">
        <f t="shared" si="536"/>
        <v>0</v>
      </c>
      <c r="AT1816" s="16">
        <f t="shared" si="536"/>
        <v>0</v>
      </c>
      <c r="AU1816" s="16">
        <f t="shared" si="536"/>
        <v>0</v>
      </c>
      <c r="AV1816" s="16">
        <f t="shared" si="536"/>
        <v>0</v>
      </c>
      <c r="AW1816" s="16">
        <f t="shared" si="536"/>
        <v>0</v>
      </c>
      <c r="AX1816" s="16">
        <f t="shared" si="536"/>
        <v>0</v>
      </c>
      <c r="AY1816" s="16">
        <f t="shared" si="536"/>
        <v>0</v>
      </c>
      <c r="AZ1816" s="16">
        <f t="shared" si="536"/>
        <v>0</v>
      </c>
      <c r="BA1816" s="16">
        <f t="shared" si="536"/>
        <v>0</v>
      </c>
      <c r="BB1816" s="16">
        <f t="shared" si="536"/>
        <v>0</v>
      </c>
      <c r="BC1816" s="16">
        <f t="shared" si="536"/>
        <v>0</v>
      </c>
      <c r="BD1816" s="16">
        <f t="shared" si="536"/>
        <v>0</v>
      </c>
      <c r="BE1816" s="16">
        <f t="shared" si="536"/>
        <v>0</v>
      </c>
      <c r="BF1816" s="16">
        <f t="shared" si="536"/>
        <v>0</v>
      </c>
    </row>
    <row r="1817" spans="4:36">
      <c r="D1817" s="16" t="s">
        <v>860</v>
      </c>
      <c r="E1817" s="16">
        <v>1194.9782</v>
      </c>
      <c r="F1817" s="16">
        <v>877.4908</v>
      </c>
      <c r="G1817" s="16">
        <v>849.0833</v>
      </c>
      <c r="H1817" s="16">
        <v>28.4075</v>
      </c>
      <c r="I1817" s="16">
        <v>173.8904</v>
      </c>
      <c r="J1817" s="16">
        <v>63.8184</v>
      </c>
      <c r="K1817" s="16">
        <v>0</v>
      </c>
      <c r="L1817" s="16">
        <v>0.8614</v>
      </c>
      <c r="M1817" s="16">
        <v>62.957</v>
      </c>
      <c r="N1817" s="16">
        <v>70.5875</v>
      </c>
      <c r="O1817" s="16">
        <v>70.5875</v>
      </c>
      <c r="P1817" s="16">
        <v>0</v>
      </c>
      <c r="Q1817" s="16">
        <v>0</v>
      </c>
      <c r="R1817" s="16">
        <v>9.1911</v>
      </c>
      <c r="S1817" s="16">
        <v>9.1911</v>
      </c>
      <c r="T1817" s="16">
        <v>0</v>
      </c>
      <c r="U1817" s="16">
        <v>0</v>
      </c>
      <c r="V1817" s="16">
        <v>0</v>
      </c>
      <c r="W1817" s="16">
        <v>0</v>
      </c>
      <c r="X1817" s="16">
        <v>0</v>
      </c>
      <c r="Y1817" s="16">
        <v>0</v>
      </c>
      <c r="Z1817" s="16">
        <v>0</v>
      </c>
      <c r="AE1817" s="103">
        <f t="shared" si="521"/>
        <v>-2.30926389122033e-14</v>
      </c>
      <c r="AF1817" s="103">
        <f t="shared" si="522"/>
        <v>2.8421709430404e-14</v>
      </c>
      <c r="AG1817" s="103">
        <f t="shared" si="523"/>
        <v>0</v>
      </c>
      <c r="AH1817" s="103">
        <f t="shared" si="524"/>
        <v>0</v>
      </c>
      <c r="AI1817" s="103">
        <f t="shared" si="525"/>
        <v>0</v>
      </c>
      <c r="AJ1817" s="103">
        <f t="shared" si="526"/>
        <v>0</v>
      </c>
    </row>
    <row r="1818" spans="4:36">
      <c r="D1818" s="16" t="s">
        <v>861</v>
      </c>
      <c r="E1818" s="16">
        <v>172.1195</v>
      </c>
      <c r="F1818" s="16">
        <v>170.7891</v>
      </c>
      <c r="G1818" s="16">
        <v>170.7891</v>
      </c>
      <c r="H1818" s="16">
        <v>0</v>
      </c>
      <c r="I1818" s="16">
        <v>0</v>
      </c>
      <c r="J1818" s="16">
        <v>0</v>
      </c>
      <c r="K1818" s="16">
        <v>0</v>
      </c>
      <c r="L1818" s="16">
        <v>0</v>
      </c>
      <c r="M1818" s="16">
        <v>0</v>
      </c>
      <c r="N1818" s="16">
        <v>0.8974</v>
      </c>
      <c r="O1818" s="16">
        <v>0.8974</v>
      </c>
      <c r="P1818" s="16">
        <v>0</v>
      </c>
      <c r="Q1818" s="16">
        <v>0</v>
      </c>
      <c r="R1818" s="16">
        <v>0</v>
      </c>
      <c r="S1818" s="16">
        <v>0</v>
      </c>
      <c r="T1818" s="16">
        <v>0</v>
      </c>
      <c r="U1818" s="16">
        <v>0</v>
      </c>
      <c r="V1818" s="16">
        <v>0</v>
      </c>
      <c r="W1818" s="16">
        <v>0</v>
      </c>
      <c r="X1818" s="16">
        <v>0</v>
      </c>
      <c r="Y1818" s="16">
        <v>0</v>
      </c>
      <c r="Z1818" s="16">
        <v>0.433</v>
      </c>
      <c r="AE1818" s="103">
        <f t="shared" si="521"/>
        <v>-2.60902410786912e-15</v>
      </c>
      <c r="AF1818" s="103">
        <f t="shared" si="522"/>
        <v>0</v>
      </c>
      <c r="AG1818" s="103">
        <f t="shared" si="523"/>
        <v>0</v>
      </c>
      <c r="AH1818" s="103">
        <f t="shared" si="524"/>
        <v>0</v>
      </c>
      <c r="AI1818" s="103">
        <f t="shared" si="525"/>
        <v>0</v>
      </c>
      <c r="AJ1818" s="103">
        <f t="shared" si="526"/>
        <v>0</v>
      </c>
    </row>
    <row r="1819" spans="4:36">
      <c r="D1819" s="16" t="s">
        <v>862</v>
      </c>
      <c r="E1819" s="16">
        <v>222.5756</v>
      </c>
      <c r="F1819" s="16">
        <v>182.1575</v>
      </c>
      <c r="G1819" s="16">
        <v>182.1575</v>
      </c>
      <c r="H1819" s="16">
        <v>0</v>
      </c>
      <c r="I1819" s="16">
        <v>0</v>
      </c>
      <c r="J1819" s="16">
        <v>0</v>
      </c>
      <c r="K1819" s="16">
        <v>0</v>
      </c>
      <c r="L1819" s="16">
        <v>0</v>
      </c>
      <c r="M1819" s="16">
        <v>0</v>
      </c>
      <c r="N1819" s="16">
        <v>11.9965</v>
      </c>
      <c r="O1819" s="16">
        <v>11.9965</v>
      </c>
      <c r="P1819" s="16">
        <v>0</v>
      </c>
      <c r="Q1819" s="16">
        <v>0</v>
      </c>
      <c r="R1819" s="16">
        <v>28.4216</v>
      </c>
      <c r="S1819" s="16">
        <v>28.4216</v>
      </c>
      <c r="T1819" s="16">
        <v>0</v>
      </c>
      <c r="U1819" s="16">
        <v>0</v>
      </c>
      <c r="V1819" s="16">
        <v>0</v>
      </c>
      <c r="W1819" s="16">
        <v>0</v>
      </c>
      <c r="X1819" s="16">
        <v>0</v>
      </c>
      <c r="Y1819" s="16">
        <v>0</v>
      </c>
      <c r="Z1819" s="16">
        <v>0</v>
      </c>
      <c r="AE1819" s="103">
        <f t="shared" si="521"/>
        <v>0</v>
      </c>
      <c r="AF1819" s="103">
        <f t="shared" si="522"/>
        <v>0</v>
      </c>
      <c r="AG1819" s="103">
        <f t="shared" si="523"/>
        <v>0</v>
      </c>
      <c r="AH1819" s="103">
        <f t="shared" si="524"/>
        <v>0</v>
      </c>
      <c r="AI1819" s="103">
        <f t="shared" si="525"/>
        <v>0</v>
      </c>
      <c r="AJ1819" s="103">
        <f t="shared" si="526"/>
        <v>0</v>
      </c>
    </row>
    <row r="1820" spans="4:36">
      <c r="D1820" s="16" t="s">
        <v>863</v>
      </c>
      <c r="E1820" s="16">
        <v>166.8231</v>
      </c>
      <c r="F1820" s="16">
        <v>159.0569</v>
      </c>
      <c r="G1820" s="16">
        <v>159.0569</v>
      </c>
      <c r="H1820" s="16">
        <v>0</v>
      </c>
      <c r="I1820" s="16">
        <v>0</v>
      </c>
      <c r="J1820" s="16">
        <v>0</v>
      </c>
      <c r="K1820" s="16">
        <v>0</v>
      </c>
      <c r="L1820" s="16">
        <v>0</v>
      </c>
      <c r="M1820" s="16">
        <v>0</v>
      </c>
      <c r="N1820" s="16">
        <v>7.5576</v>
      </c>
      <c r="O1820" s="16">
        <v>7.5576</v>
      </c>
      <c r="P1820" s="16">
        <v>0</v>
      </c>
      <c r="Q1820" s="16">
        <v>0</v>
      </c>
      <c r="R1820" s="16">
        <v>0.2086</v>
      </c>
      <c r="S1820" s="16">
        <v>0.2086</v>
      </c>
      <c r="T1820" s="16">
        <v>0</v>
      </c>
      <c r="U1820" s="16">
        <v>0</v>
      </c>
      <c r="V1820" s="16">
        <v>0</v>
      </c>
      <c r="W1820" s="16">
        <v>0</v>
      </c>
      <c r="X1820" s="16">
        <v>0</v>
      </c>
      <c r="Y1820" s="16">
        <v>0</v>
      </c>
      <c r="Z1820" s="16">
        <v>0</v>
      </c>
      <c r="AE1820" s="103">
        <f t="shared" si="521"/>
        <v>-2.1094237467878e-15</v>
      </c>
      <c r="AF1820" s="103">
        <f t="shared" si="522"/>
        <v>0</v>
      </c>
      <c r="AG1820" s="103">
        <f t="shared" si="523"/>
        <v>0</v>
      </c>
      <c r="AH1820" s="103">
        <f t="shared" si="524"/>
        <v>0</v>
      </c>
      <c r="AI1820" s="103">
        <f t="shared" si="525"/>
        <v>0</v>
      </c>
      <c r="AJ1820" s="103">
        <f t="shared" si="526"/>
        <v>0</v>
      </c>
    </row>
    <row r="1821" spans="4:36">
      <c r="D1821" s="16" t="s">
        <v>864</v>
      </c>
      <c r="E1821" s="16">
        <v>1321.645</v>
      </c>
      <c r="F1821" s="16">
        <v>927.4582</v>
      </c>
      <c r="G1821" s="16">
        <v>925.9842</v>
      </c>
      <c r="H1821" s="16">
        <v>1.474</v>
      </c>
      <c r="I1821" s="16">
        <v>2.0489</v>
      </c>
      <c r="J1821" s="16">
        <v>62.4589</v>
      </c>
      <c r="K1821" s="16">
        <v>2.0125</v>
      </c>
      <c r="L1821" s="16">
        <v>0.3605</v>
      </c>
      <c r="M1821" s="16">
        <v>60.0859</v>
      </c>
      <c r="N1821" s="16">
        <v>177.452</v>
      </c>
      <c r="O1821" s="16">
        <v>177.452</v>
      </c>
      <c r="P1821" s="16">
        <v>0</v>
      </c>
      <c r="Q1821" s="16">
        <v>0.7826</v>
      </c>
      <c r="R1821" s="16">
        <v>151.2428</v>
      </c>
      <c r="S1821" s="16">
        <v>151.2428</v>
      </c>
      <c r="T1821" s="16">
        <v>0</v>
      </c>
      <c r="U1821" s="16">
        <v>0</v>
      </c>
      <c r="V1821" s="16">
        <v>0</v>
      </c>
      <c r="W1821" s="16">
        <v>0</v>
      </c>
      <c r="X1821" s="16">
        <v>0</v>
      </c>
      <c r="Y1821" s="16">
        <v>0</v>
      </c>
      <c r="Z1821" s="16">
        <v>0.2016</v>
      </c>
      <c r="AE1821" s="103">
        <f t="shared" si="521"/>
        <v>-1.28785870856518e-14</v>
      </c>
      <c r="AF1821" s="103">
        <f t="shared" si="522"/>
        <v>4.64073224293315e-14</v>
      </c>
      <c r="AG1821" s="103">
        <f t="shared" si="523"/>
        <v>0</v>
      </c>
      <c r="AH1821" s="103">
        <f t="shared" si="524"/>
        <v>0</v>
      </c>
      <c r="AI1821" s="103">
        <f t="shared" si="525"/>
        <v>0</v>
      </c>
      <c r="AJ1821" s="103">
        <f t="shared" si="526"/>
        <v>0</v>
      </c>
    </row>
    <row r="1822" spans="3:58">
      <c r="C1822" s="16" t="s">
        <v>866</v>
      </c>
      <c r="D1822" s="16" t="s">
        <v>88</v>
      </c>
      <c r="E1822" s="16">
        <v>52531.8689</v>
      </c>
      <c r="F1822" s="16">
        <v>40821.8494</v>
      </c>
      <c r="G1822" s="16">
        <v>35794.5176</v>
      </c>
      <c r="H1822" s="16">
        <v>5027.3318</v>
      </c>
      <c r="I1822" s="16">
        <v>64.6739</v>
      </c>
      <c r="J1822" s="16">
        <v>1828.8548</v>
      </c>
      <c r="K1822" s="16">
        <v>1078.0739</v>
      </c>
      <c r="L1822" s="16">
        <v>425.6963</v>
      </c>
      <c r="M1822" s="16">
        <v>325.0846</v>
      </c>
      <c r="N1822" s="16">
        <v>5458.9403</v>
      </c>
      <c r="O1822" s="16">
        <v>5458.9403</v>
      </c>
      <c r="P1822" s="16">
        <v>0</v>
      </c>
      <c r="Q1822" s="16">
        <v>71.654</v>
      </c>
      <c r="R1822" s="16">
        <v>3075.6177</v>
      </c>
      <c r="S1822" s="16">
        <v>2245.7656</v>
      </c>
      <c r="T1822" s="16">
        <v>479.4548</v>
      </c>
      <c r="U1822" s="16">
        <v>350.3973</v>
      </c>
      <c r="V1822" s="16">
        <v>1210.2788</v>
      </c>
      <c r="W1822" s="16">
        <v>1035.5562</v>
      </c>
      <c r="X1822" s="16">
        <v>2.7739</v>
      </c>
      <c r="Y1822" s="16">
        <v>171.9487</v>
      </c>
      <c r="Z1822" s="16">
        <v>0</v>
      </c>
      <c r="AE1822" s="103">
        <f t="shared" si="521"/>
        <v>3.18323145620525e-12</v>
      </c>
      <c r="AF1822" s="103">
        <f t="shared" si="522"/>
        <v>0</v>
      </c>
      <c r="AG1822" s="103">
        <f t="shared" si="523"/>
        <v>0</v>
      </c>
      <c r="AH1822" s="103">
        <f t="shared" si="524"/>
        <v>0</v>
      </c>
      <c r="AI1822" s="103">
        <f t="shared" si="525"/>
        <v>0</v>
      </c>
      <c r="AJ1822" s="103">
        <f t="shared" si="526"/>
        <v>0</v>
      </c>
      <c r="AK1822" s="16">
        <f t="shared" ref="AK1822:BF1822" si="537">E1822-SUM(E1823:E1827)</f>
        <v>0</v>
      </c>
      <c r="AL1822" s="16">
        <f t="shared" si="537"/>
        <v>0</v>
      </c>
      <c r="AM1822" s="16">
        <f t="shared" si="537"/>
        <v>0</v>
      </c>
      <c r="AN1822" s="16">
        <f t="shared" si="537"/>
        <v>0</v>
      </c>
      <c r="AO1822" s="16">
        <f t="shared" si="537"/>
        <v>0</v>
      </c>
      <c r="AP1822" s="16">
        <f t="shared" si="537"/>
        <v>0</v>
      </c>
      <c r="AQ1822" s="16">
        <f t="shared" si="537"/>
        <v>0</v>
      </c>
      <c r="AR1822" s="16">
        <f t="shared" si="537"/>
        <v>0</v>
      </c>
      <c r="AS1822" s="16">
        <f t="shared" si="537"/>
        <v>0</v>
      </c>
      <c r="AT1822" s="16">
        <f t="shared" si="537"/>
        <v>0</v>
      </c>
      <c r="AU1822" s="16">
        <f t="shared" si="537"/>
        <v>0</v>
      </c>
      <c r="AV1822" s="16">
        <f t="shared" si="537"/>
        <v>0</v>
      </c>
      <c r="AW1822" s="16">
        <f t="shared" si="537"/>
        <v>0</v>
      </c>
      <c r="AX1822" s="16">
        <f t="shared" si="537"/>
        <v>0</v>
      </c>
      <c r="AY1822" s="16">
        <f t="shared" si="537"/>
        <v>0</v>
      </c>
      <c r="AZ1822" s="16">
        <f t="shared" si="537"/>
        <v>0</v>
      </c>
      <c r="BA1822" s="16">
        <f t="shared" si="537"/>
        <v>0</v>
      </c>
      <c r="BB1822" s="16">
        <f t="shared" si="537"/>
        <v>0</v>
      </c>
      <c r="BC1822" s="16">
        <f t="shared" si="537"/>
        <v>0</v>
      </c>
      <c r="BD1822" s="16">
        <f t="shared" si="537"/>
        <v>0</v>
      </c>
      <c r="BE1822" s="16">
        <f t="shared" si="537"/>
        <v>0</v>
      </c>
      <c r="BF1822" s="16">
        <f t="shared" si="537"/>
        <v>0</v>
      </c>
    </row>
    <row r="1823" spans="4:36">
      <c r="D1823" s="16" t="s">
        <v>860</v>
      </c>
      <c r="E1823" s="16">
        <v>8021.7247</v>
      </c>
      <c r="F1823" s="16">
        <v>7014.652</v>
      </c>
      <c r="G1823" s="16">
        <v>5357.5574</v>
      </c>
      <c r="H1823" s="16">
        <v>1657.0946</v>
      </c>
      <c r="I1823" s="16">
        <v>0.2693</v>
      </c>
      <c r="J1823" s="16">
        <v>275.8272</v>
      </c>
      <c r="K1823" s="16">
        <v>0</v>
      </c>
      <c r="L1823" s="16">
        <v>169.9097</v>
      </c>
      <c r="M1823" s="16">
        <v>105.9175</v>
      </c>
      <c r="N1823" s="16">
        <v>300.4305</v>
      </c>
      <c r="O1823" s="16">
        <v>300.4305</v>
      </c>
      <c r="P1823" s="16">
        <v>0</v>
      </c>
      <c r="Q1823" s="16">
        <v>0</v>
      </c>
      <c r="R1823" s="16">
        <v>430.5457</v>
      </c>
      <c r="S1823" s="16">
        <v>271.0809</v>
      </c>
      <c r="T1823" s="16">
        <v>158.7501</v>
      </c>
      <c r="U1823" s="16">
        <v>0.7147</v>
      </c>
      <c r="V1823" s="16">
        <v>0</v>
      </c>
      <c r="W1823" s="16">
        <v>0</v>
      </c>
      <c r="X1823" s="16">
        <v>0</v>
      </c>
      <c r="Y1823" s="16">
        <v>0</v>
      </c>
      <c r="Z1823" s="16">
        <v>0</v>
      </c>
      <c r="AE1823" s="103">
        <f t="shared" si="521"/>
        <v>-3.97903932025656e-13</v>
      </c>
      <c r="AF1823" s="103">
        <f t="shared" si="522"/>
        <v>0</v>
      </c>
      <c r="AG1823" s="103">
        <f t="shared" si="523"/>
        <v>0</v>
      </c>
      <c r="AH1823" s="103">
        <f t="shared" si="524"/>
        <v>0</v>
      </c>
      <c r="AI1823" s="103">
        <f t="shared" si="525"/>
        <v>2.18713935851156e-14</v>
      </c>
      <c r="AJ1823" s="103">
        <f t="shared" si="526"/>
        <v>0</v>
      </c>
    </row>
    <row r="1824" spans="4:36">
      <c r="D1824" s="16" t="s">
        <v>861</v>
      </c>
      <c r="E1824" s="16">
        <v>6039.1434</v>
      </c>
      <c r="F1824" s="16">
        <v>4881.684</v>
      </c>
      <c r="G1824" s="16">
        <v>4016.631</v>
      </c>
      <c r="H1824" s="16">
        <v>865.053</v>
      </c>
      <c r="I1824" s="16">
        <v>5.6431</v>
      </c>
      <c r="J1824" s="16">
        <v>211.5528</v>
      </c>
      <c r="K1824" s="16">
        <v>0</v>
      </c>
      <c r="L1824" s="16">
        <v>163.751</v>
      </c>
      <c r="M1824" s="16">
        <v>47.8018</v>
      </c>
      <c r="N1824" s="16">
        <v>387.1859</v>
      </c>
      <c r="O1824" s="16">
        <v>387.1859</v>
      </c>
      <c r="P1824" s="16">
        <v>0</v>
      </c>
      <c r="Q1824" s="16">
        <v>0</v>
      </c>
      <c r="R1824" s="16">
        <v>362.0492</v>
      </c>
      <c r="S1824" s="16">
        <v>307.0885</v>
      </c>
      <c r="T1824" s="16">
        <v>51.8376</v>
      </c>
      <c r="U1824" s="16">
        <v>3.1231</v>
      </c>
      <c r="V1824" s="16">
        <v>191.0284</v>
      </c>
      <c r="W1824" s="16">
        <v>189.9851</v>
      </c>
      <c r="X1824" s="16">
        <v>0</v>
      </c>
      <c r="Y1824" s="16">
        <v>1.0433</v>
      </c>
      <c r="Z1824" s="16">
        <v>0</v>
      </c>
      <c r="AE1824" s="103">
        <f t="shared" si="521"/>
        <v>-1.4210854715202e-13</v>
      </c>
      <c r="AF1824" s="103">
        <f t="shared" si="522"/>
        <v>0</v>
      </c>
      <c r="AG1824" s="103">
        <f t="shared" si="523"/>
        <v>0</v>
      </c>
      <c r="AH1824" s="103">
        <f t="shared" si="524"/>
        <v>0</v>
      </c>
      <c r="AI1824" s="103">
        <f t="shared" si="525"/>
        <v>-2.75335310107039e-14</v>
      </c>
      <c r="AJ1824" s="103">
        <f t="shared" si="526"/>
        <v>1.64313007644523e-14</v>
      </c>
    </row>
    <row r="1825" spans="4:36">
      <c r="D1825" s="16" t="s">
        <v>862</v>
      </c>
      <c r="E1825" s="16">
        <v>2450.6062</v>
      </c>
      <c r="F1825" s="16">
        <v>2191.7354</v>
      </c>
      <c r="G1825" s="16">
        <v>2073.9242</v>
      </c>
      <c r="H1825" s="16">
        <v>117.8112</v>
      </c>
      <c r="I1825" s="16">
        <v>4.8569</v>
      </c>
      <c r="J1825" s="16">
        <v>23.6968</v>
      </c>
      <c r="K1825" s="16">
        <v>0</v>
      </c>
      <c r="L1825" s="16">
        <v>23.3737</v>
      </c>
      <c r="M1825" s="16">
        <v>0.3231</v>
      </c>
      <c r="N1825" s="16">
        <v>126.3265</v>
      </c>
      <c r="O1825" s="16">
        <v>126.3265</v>
      </c>
      <c r="P1825" s="16">
        <v>0</v>
      </c>
      <c r="Q1825" s="16">
        <v>0</v>
      </c>
      <c r="R1825" s="16">
        <v>103.9906</v>
      </c>
      <c r="S1825" s="16">
        <v>99.9054</v>
      </c>
      <c r="T1825" s="16">
        <v>0</v>
      </c>
      <c r="U1825" s="16">
        <v>4.0852</v>
      </c>
      <c r="V1825" s="16">
        <v>0</v>
      </c>
      <c r="W1825" s="16">
        <v>0</v>
      </c>
      <c r="X1825" s="16">
        <v>0</v>
      </c>
      <c r="Y1825" s="16">
        <v>0</v>
      </c>
      <c r="Z1825" s="16">
        <v>0</v>
      </c>
      <c r="AE1825" s="103">
        <f t="shared" si="521"/>
        <v>1.56319401867222e-13</v>
      </c>
      <c r="AF1825" s="103">
        <f t="shared" si="522"/>
        <v>0</v>
      </c>
      <c r="AG1825" s="103">
        <f t="shared" si="523"/>
        <v>0</v>
      </c>
      <c r="AH1825" s="103">
        <f t="shared" si="524"/>
        <v>0</v>
      </c>
      <c r="AI1825" s="103">
        <f t="shared" si="525"/>
        <v>0</v>
      </c>
      <c r="AJ1825" s="103">
        <f t="shared" si="526"/>
        <v>0</v>
      </c>
    </row>
    <row r="1826" spans="4:36">
      <c r="D1826" s="16" t="s">
        <v>863</v>
      </c>
      <c r="E1826" s="16">
        <v>5421.8203</v>
      </c>
      <c r="F1826" s="16">
        <v>5169.7459</v>
      </c>
      <c r="G1826" s="16">
        <v>4296.9922</v>
      </c>
      <c r="H1826" s="16">
        <v>872.7537</v>
      </c>
      <c r="I1826" s="16">
        <v>19.2928</v>
      </c>
      <c r="J1826" s="16">
        <v>42.9076</v>
      </c>
      <c r="K1826" s="16">
        <v>42.9076</v>
      </c>
      <c r="L1826" s="16">
        <v>0</v>
      </c>
      <c r="M1826" s="16">
        <v>0</v>
      </c>
      <c r="N1826" s="16">
        <v>99.6544</v>
      </c>
      <c r="O1826" s="16">
        <v>99.6544</v>
      </c>
      <c r="P1826" s="16">
        <v>0</v>
      </c>
      <c r="Q1826" s="16">
        <v>0</v>
      </c>
      <c r="R1826" s="16">
        <v>90.2196</v>
      </c>
      <c r="S1826" s="16">
        <v>84.3078</v>
      </c>
      <c r="T1826" s="16">
        <v>0</v>
      </c>
      <c r="U1826" s="16">
        <v>5.9118</v>
      </c>
      <c r="V1826" s="16">
        <v>0</v>
      </c>
      <c r="W1826" s="16">
        <v>0</v>
      </c>
      <c r="X1826" s="16">
        <v>0</v>
      </c>
      <c r="Y1826" s="16">
        <v>0</v>
      </c>
      <c r="Z1826" s="16">
        <v>0</v>
      </c>
      <c r="AE1826" s="103">
        <f t="shared" si="521"/>
        <v>4.2632564145606e-13</v>
      </c>
      <c r="AF1826" s="103">
        <f t="shared" si="522"/>
        <v>0</v>
      </c>
      <c r="AG1826" s="103">
        <f t="shared" si="523"/>
        <v>0</v>
      </c>
      <c r="AH1826" s="103">
        <f t="shared" si="524"/>
        <v>0</v>
      </c>
      <c r="AI1826" s="103">
        <f t="shared" si="525"/>
        <v>0</v>
      </c>
      <c r="AJ1826" s="103">
        <f t="shared" si="526"/>
        <v>0</v>
      </c>
    </row>
    <row r="1827" spans="4:36">
      <c r="D1827" s="16" t="s">
        <v>864</v>
      </c>
      <c r="E1827" s="16">
        <v>30598.5743</v>
      </c>
      <c r="F1827" s="16">
        <v>21564.0321</v>
      </c>
      <c r="G1827" s="16">
        <v>20049.4128</v>
      </c>
      <c r="H1827" s="16">
        <v>1514.6193</v>
      </c>
      <c r="I1827" s="16">
        <v>34.6118</v>
      </c>
      <c r="J1827" s="16">
        <v>1274.8704</v>
      </c>
      <c r="K1827" s="16">
        <v>1035.1663</v>
      </c>
      <c r="L1827" s="16">
        <v>68.6619000000001</v>
      </c>
      <c r="M1827" s="16">
        <v>171.0422</v>
      </c>
      <c r="N1827" s="16">
        <v>4545.343</v>
      </c>
      <c r="O1827" s="16">
        <v>4545.343</v>
      </c>
      <c r="P1827" s="16">
        <v>0</v>
      </c>
      <c r="Q1827" s="16">
        <v>71.654</v>
      </c>
      <c r="R1827" s="16">
        <v>2088.8126</v>
      </c>
      <c r="S1827" s="16">
        <v>1483.383</v>
      </c>
      <c r="T1827" s="16">
        <v>268.8671</v>
      </c>
      <c r="U1827" s="16">
        <v>336.5625</v>
      </c>
      <c r="V1827" s="16">
        <v>1019.2504</v>
      </c>
      <c r="W1827" s="16">
        <v>845.571100000001</v>
      </c>
      <c r="X1827" s="16">
        <v>2.7739</v>
      </c>
      <c r="Y1827" s="16">
        <v>170.9054</v>
      </c>
      <c r="Z1827" s="16">
        <v>0</v>
      </c>
      <c r="AE1827" s="103">
        <f t="shared" si="521"/>
        <v>-5.6843418860808e-13</v>
      </c>
      <c r="AF1827" s="103">
        <f t="shared" si="522"/>
        <v>2.04636307898909e-12</v>
      </c>
      <c r="AG1827" s="103">
        <f t="shared" si="523"/>
        <v>0</v>
      </c>
      <c r="AH1827" s="103">
        <f t="shared" si="524"/>
        <v>0</v>
      </c>
      <c r="AI1827" s="103">
        <f t="shared" si="525"/>
        <v>0</v>
      </c>
      <c r="AJ1827" s="103">
        <f t="shared" si="526"/>
        <v>-9.9475983006414e-13</v>
      </c>
    </row>
    <row r="1828" spans="3:58">
      <c r="C1828" s="16" t="s">
        <v>867</v>
      </c>
      <c r="D1828" s="16" t="s">
        <v>88</v>
      </c>
      <c r="E1828" s="16">
        <v>0</v>
      </c>
      <c r="F1828" s="16">
        <v>0</v>
      </c>
      <c r="G1828" s="16">
        <v>0</v>
      </c>
      <c r="H1828" s="16">
        <v>0</v>
      </c>
      <c r="I1828" s="16">
        <v>0</v>
      </c>
      <c r="J1828" s="16">
        <v>0</v>
      </c>
      <c r="K1828" s="16">
        <v>0</v>
      </c>
      <c r="L1828" s="16">
        <v>0</v>
      </c>
      <c r="M1828" s="16">
        <v>0</v>
      </c>
      <c r="N1828" s="16">
        <v>0</v>
      </c>
      <c r="O1828" s="16">
        <v>0</v>
      </c>
      <c r="P1828" s="16">
        <v>0</v>
      </c>
      <c r="Q1828" s="16">
        <v>0</v>
      </c>
      <c r="R1828" s="16">
        <v>0</v>
      </c>
      <c r="S1828" s="16">
        <v>0</v>
      </c>
      <c r="T1828" s="16">
        <v>0</v>
      </c>
      <c r="U1828" s="16">
        <v>0</v>
      </c>
      <c r="V1828" s="16">
        <v>0</v>
      </c>
      <c r="W1828" s="16">
        <v>0</v>
      </c>
      <c r="X1828" s="16">
        <v>0</v>
      </c>
      <c r="Y1828" s="16">
        <v>0</v>
      </c>
      <c r="Z1828" s="16">
        <v>0</v>
      </c>
      <c r="AE1828" s="103">
        <f t="shared" si="521"/>
        <v>0</v>
      </c>
      <c r="AF1828" s="103">
        <f t="shared" si="522"/>
        <v>0</v>
      </c>
      <c r="AG1828" s="103">
        <f t="shared" si="523"/>
        <v>0</v>
      </c>
      <c r="AH1828" s="103">
        <f t="shared" si="524"/>
        <v>0</v>
      </c>
      <c r="AI1828" s="103">
        <f t="shared" si="525"/>
        <v>0</v>
      </c>
      <c r="AJ1828" s="103">
        <f t="shared" si="526"/>
        <v>0</v>
      </c>
      <c r="AK1828" s="16">
        <f t="shared" ref="AK1828:BF1828" si="538">E1828-SUM(E1829:E1833)</f>
        <v>0</v>
      </c>
      <c r="AL1828" s="16">
        <f t="shared" si="538"/>
        <v>0</v>
      </c>
      <c r="AM1828" s="16">
        <f t="shared" si="538"/>
        <v>0</v>
      </c>
      <c r="AN1828" s="16">
        <f t="shared" si="538"/>
        <v>0</v>
      </c>
      <c r="AO1828" s="16">
        <f t="shared" si="538"/>
        <v>0</v>
      </c>
      <c r="AP1828" s="16">
        <f t="shared" si="538"/>
        <v>0</v>
      </c>
      <c r="AQ1828" s="16">
        <f t="shared" si="538"/>
        <v>0</v>
      </c>
      <c r="AR1828" s="16">
        <f t="shared" si="538"/>
        <v>0</v>
      </c>
      <c r="AS1828" s="16">
        <f t="shared" si="538"/>
        <v>0</v>
      </c>
      <c r="AT1828" s="16">
        <f t="shared" si="538"/>
        <v>0</v>
      </c>
      <c r="AU1828" s="16">
        <f t="shared" si="538"/>
        <v>0</v>
      </c>
      <c r="AV1828" s="16">
        <f t="shared" si="538"/>
        <v>0</v>
      </c>
      <c r="AW1828" s="16">
        <f t="shared" si="538"/>
        <v>0</v>
      </c>
      <c r="AX1828" s="16">
        <f t="shared" si="538"/>
        <v>0</v>
      </c>
      <c r="AY1828" s="16">
        <f t="shared" si="538"/>
        <v>0</v>
      </c>
      <c r="AZ1828" s="16">
        <f t="shared" si="538"/>
        <v>0</v>
      </c>
      <c r="BA1828" s="16">
        <f t="shared" si="538"/>
        <v>0</v>
      </c>
      <c r="BB1828" s="16">
        <f t="shared" si="538"/>
        <v>0</v>
      </c>
      <c r="BC1828" s="16">
        <f t="shared" si="538"/>
        <v>0</v>
      </c>
      <c r="BD1828" s="16">
        <f t="shared" si="538"/>
        <v>0</v>
      </c>
      <c r="BE1828" s="16">
        <f t="shared" si="538"/>
        <v>0</v>
      </c>
      <c r="BF1828" s="16">
        <f t="shared" si="538"/>
        <v>0</v>
      </c>
    </row>
    <row r="1829" spans="4:36">
      <c r="D1829" s="16" t="s">
        <v>860</v>
      </c>
      <c r="E1829" s="16">
        <v>0</v>
      </c>
      <c r="F1829" s="16">
        <v>0</v>
      </c>
      <c r="G1829" s="16">
        <v>0</v>
      </c>
      <c r="H1829" s="16">
        <v>0</v>
      </c>
      <c r="I1829" s="16">
        <v>0</v>
      </c>
      <c r="J1829" s="16">
        <v>0</v>
      </c>
      <c r="K1829" s="16">
        <v>0</v>
      </c>
      <c r="L1829" s="16">
        <v>0</v>
      </c>
      <c r="M1829" s="16">
        <v>0</v>
      </c>
      <c r="N1829" s="16">
        <v>0</v>
      </c>
      <c r="O1829" s="16">
        <v>0</v>
      </c>
      <c r="P1829" s="16">
        <v>0</v>
      </c>
      <c r="Q1829" s="16">
        <v>0</v>
      </c>
      <c r="R1829" s="16">
        <v>0</v>
      </c>
      <c r="S1829" s="16">
        <v>0</v>
      </c>
      <c r="T1829" s="16">
        <v>0</v>
      </c>
      <c r="U1829" s="16">
        <v>0</v>
      </c>
      <c r="V1829" s="16">
        <v>0</v>
      </c>
      <c r="W1829" s="16">
        <v>0</v>
      </c>
      <c r="X1829" s="16">
        <v>0</v>
      </c>
      <c r="Y1829" s="16">
        <v>0</v>
      </c>
      <c r="Z1829" s="16">
        <v>0</v>
      </c>
      <c r="AE1829" s="103">
        <f t="shared" si="521"/>
        <v>0</v>
      </c>
      <c r="AF1829" s="103">
        <f t="shared" si="522"/>
        <v>0</v>
      </c>
      <c r="AG1829" s="103">
        <f t="shared" si="523"/>
        <v>0</v>
      </c>
      <c r="AH1829" s="103">
        <f t="shared" si="524"/>
        <v>0</v>
      </c>
      <c r="AI1829" s="103">
        <f t="shared" si="525"/>
        <v>0</v>
      </c>
      <c r="AJ1829" s="103">
        <f t="shared" si="526"/>
        <v>0</v>
      </c>
    </row>
    <row r="1830" spans="4:36">
      <c r="D1830" s="16" t="s">
        <v>861</v>
      </c>
      <c r="E1830" s="16">
        <v>0</v>
      </c>
      <c r="F1830" s="16">
        <v>0</v>
      </c>
      <c r="G1830" s="16">
        <v>0</v>
      </c>
      <c r="H1830" s="16">
        <v>0</v>
      </c>
      <c r="I1830" s="16">
        <v>0</v>
      </c>
      <c r="J1830" s="16">
        <v>0</v>
      </c>
      <c r="K1830" s="16">
        <v>0</v>
      </c>
      <c r="L1830" s="16">
        <v>0</v>
      </c>
      <c r="M1830" s="16">
        <v>0</v>
      </c>
      <c r="N1830" s="16">
        <v>0</v>
      </c>
      <c r="O1830" s="16">
        <v>0</v>
      </c>
      <c r="P1830" s="16">
        <v>0</v>
      </c>
      <c r="Q1830" s="16">
        <v>0</v>
      </c>
      <c r="R1830" s="16">
        <v>0</v>
      </c>
      <c r="S1830" s="16">
        <v>0</v>
      </c>
      <c r="T1830" s="16">
        <v>0</v>
      </c>
      <c r="U1830" s="16">
        <v>0</v>
      </c>
      <c r="V1830" s="16">
        <v>0</v>
      </c>
      <c r="W1830" s="16">
        <v>0</v>
      </c>
      <c r="X1830" s="16">
        <v>0</v>
      </c>
      <c r="Y1830" s="16">
        <v>0</v>
      </c>
      <c r="Z1830" s="16">
        <v>0</v>
      </c>
      <c r="AE1830" s="103">
        <f t="shared" si="521"/>
        <v>0</v>
      </c>
      <c r="AF1830" s="103">
        <f t="shared" si="522"/>
        <v>0</v>
      </c>
      <c r="AG1830" s="103">
        <f t="shared" si="523"/>
        <v>0</v>
      </c>
      <c r="AH1830" s="103">
        <f t="shared" si="524"/>
        <v>0</v>
      </c>
      <c r="AI1830" s="103">
        <f t="shared" si="525"/>
        <v>0</v>
      </c>
      <c r="AJ1830" s="103">
        <f t="shared" si="526"/>
        <v>0</v>
      </c>
    </row>
    <row r="1831" spans="4:36">
      <c r="D1831" s="16" t="s">
        <v>862</v>
      </c>
      <c r="E1831" s="16">
        <v>0</v>
      </c>
      <c r="F1831" s="16">
        <v>0</v>
      </c>
      <c r="G1831" s="16">
        <v>0</v>
      </c>
      <c r="H1831" s="16">
        <v>0</v>
      </c>
      <c r="I1831" s="16">
        <v>0</v>
      </c>
      <c r="J1831" s="16">
        <v>0</v>
      </c>
      <c r="K1831" s="16">
        <v>0</v>
      </c>
      <c r="L1831" s="16">
        <v>0</v>
      </c>
      <c r="M1831" s="16">
        <v>0</v>
      </c>
      <c r="N1831" s="16">
        <v>0</v>
      </c>
      <c r="O1831" s="16">
        <v>0</v>
      </c>
      <c r="P1831" s="16">
        <v>0</v>
      </c>
      <c r="Q1831" s="16">
        <v>0</v>
      </c>
      <c r="R1831" s="16">
        <v>0</v>
      </c>
      <c r="S1831" s="16">
        <v>0</v>
      </c>
      <c r="T1831" s="16">
        <v>0</v>
      </c>
      <c r="U1831" s="16">
        <v>0</v>
      </c>
      <c r="V1831" s="16">
        <v>0</v>
      </c>
      <c r="W1831" s="16">
        <v>0</v>
      </c>
      <c r="X1831" s="16">
        <v>0</v>
      </c>
      <c r="Y1831" s="16">
        <v>0</v>
      </c>
      <c r="Z1831" s="16">
        <v>0</v>
      </c>
      <c r="AE1831" s="103">
        <f t="shared" si="521"/>
        <v>0</v>
      </c>
      <c r="AF1831" s="103">
        <f t="shared" si="522"/>
        <v>0</v>
      </c>
      <c r="AG1831" s="103">
        <f t="shared" si="523"/>
        <v>0</v>
      </c>
      <c r="AH1831" s="103">
        <f t="shared" si="524"/>
        <v>0</v>
      </c>
      <c r="AI1831" s="103">
        <f t="shared" si="525"/>
        <v>0</v>
      </c>
      <c r="AJ1831" s="103">
        <f t="shared" si="526"/>
        <v>0</v>
      </c>
    </row>
    <row r="1832" spans="4:36">
      <c r="D1832" s="16" t="s">
        <v>863</v>
      </c>
      <c r="E1832" s="16">
        <v>0</v>
      </c>
      <c r="F1832" s="16">
        <v>0</v>
      </c>
      <c r="G1832" s="16">
        <v>0</v>
      </c>
      <c r="H1832" s="16">
        <v>0</v>
      </c>
      <c r="I1832" s="16">
        <v>0</v>
      </c>
      <c r="J1832" s="16">
        <v>0</v>
      </c>
      <c r="K1832" s="16">
        <v>0</v>
      </c>
      <c r="L1832" s="16">
        <v>0</v>
      </c>
      <c r="M1832" s="16">
        <v>0</v>
      </c>
      <c r="N1832" s="16">
        <v>0</v>
      </c>
      <c r="O1832" s="16">
        <v>0</v>
      </c>
      <c r="P1832" s="16">
        <v>0</v>
      </c>
      <c r="Q1832" s="16">
        <v>0</v>
      </c>
      <c r="R1832" s="16">
        <v>0</v>
      </c>
      <c r="S1832" s="16">
        <v>0</v>
      </c>
      <c r="T1832" s="16">
        <v>0</v>
      </c>
      <c r="U1832" s="16">
        <v>0</v>
      </c>
      <c r="V1832" s="16">
        <v>0</v>
      </c>
      <c r="W1832" s="16">
        <v>0</v>
      </c>
      <c r="X1832" s="16">
        <v>0</v>
      </c>
      <c r="Y1832" s="16">
        <v>0</v>
      </c>
      <c r="Z1832" s="16">
        <v>0</v>
      </c>
      <c r="AE1832" s="103">
        <f t="shared" si="521"/>
        <v>0</v>
      </c>
      <c r="AF1832" s="103">
        <f t="shared" si="522"/>
        <v>0</v>
      </c>
      <c r="AG1832" s="103">
        <f t="shared" si="523"/>
        <v>0</v>
      </c>
      <c r="AH1832" s="103">
        <f t="shared" si="524"/>
        <v>0</v>
      </c>
      <c r="AI1832" s="103">
        <f t="shared" si="525"/>
        <v>0</v>
      </c>
      <c r="AJ1832" s="103">
        <f t="shared" si="526"/>
        <v>0</v>
      </c>
    </row>
    <row r="1833" spans="4:36">
      <c r="D1833" s="16" t="s">
        <v>864</v>
      </c>
      <c r="E1833" s="16">
        <v>0</v>
      </c>
      <c r="F1833" s="16">
        <v>0</v>
      </c>
      <c r="G1833" s="16">
        <v>0</v>
      </c>
      <c r="H1833" s="16">
        <v>0</v>
      </c>
      <c r="I1833" s="16">
        <v>0</v>
      </c>
      <c r="J1833" s="16">
        <v>0</v>
      </c>
      <c r="K1833" s="16">
        <v>0</v>
      </c>
      <c r="L1833" s="16">
        <v>0</v>
      </c>
      <c r="M1833" s="16">
        <v>0</v>
      </c>
      <c r="N1833" s="16">
        <v>0</v>
      </c>
      <c r="O1833" s="16">
        <v>0</v>
      </c>
      <c r="P1833" s="16">
        <v>0</v>
      </c>
      <c r="Q1833" s="16">
        <v>0</v>
      </c>
      <c r="R1833" s="16">
        <v>0</v>
      </c>
      <c r="S1833" s="16">
        <v>0</v>
      </c>
      <c r="T1833" s="16">
        <v>0</v>
      </c>
      <c r="U1833" s="16">
        <v>0</v>
      </c>
      <c r="V1833" s="16">
        <v>0</v>
      </c>
      <c r="W1833" s="16">
        <v>0</v>
      </c>
      <c r="X1833" s="16">
        <v>0</v>
      </c>
      <c r="Y1833" s="16">
        <v>0</v>
      </c>
      <c r="Z1833" s="16">
        <v>0</v>
      </c>
      <c r="AE1833" s="103">
        <f t="shared" si="521"/>
        <v>0</v>
      </c>
      <c r="AF1833" s="103">
        <f t="shared" si="522"/>
        <v>0</v>
      </c>
      <c r="AG1833" s="103">
        <f t="shared" si="523"/>
        <v>0</v>
      </c>
      <c r="AH1833" s="103">
        <f t="shared" si="524"/>
        <v>0</v>
      </c>
      <c r="AI1833" s="103">
        <f t="shared" si="525"/>
        <v>0</v>
      </c>
      <c r="AJ1833" s="103">
        <f t="shared" si="526"/>
        <v>0</v>
      </c>
    </row>
    <row r="1834" spans="3:58">
      <c r="C1834" s="16" t="s">
        <v>368</v>
      </c>
      <c r="D1834" s="16" t="s">
        <v>88</v>
      </c>
      <c r="E1834" s="16">
        <v>0</v>
      </c>
      <c r="F1834" s="16">
        <v>0</v>
      </c>
      <c r="G1834" s="16">
        <v>0</v>
      </c>
      <c r="H1834" s="16">
        <v>0</v>
      </c>
      <c r="I1834" s="16">
        <v>0</v>
      </c>
      <c r="J1834" s="16">
        <v>0</v>
      </c>
      <c r="K1834" s="16">
        <v>0</v>
      </c>
      <c r="L1834" s="16">
        <v>0</v>
      </c>
      <c r="M1834" s="16">
        <v>0</v>
      </c>
      <c r="N1834" s="16">
        <v>0</v>
      </c>
      <c r="O1834" s="16">
        <v>0</v>
      </c>
      <c r="P1834" s="16">
        <v>0</v>
      </c>
      <c r="Q1834" s="16">
        <v>0</v>
      </c>
      <c r="R1834" s="16">
        <v>0</v>
      </c>
      <c r="S1834" s="16">
        <v>0</v>
      </c>
      <c r="T1834" s="16">
        <v>0</v>
      </c>
      <c r="U1834" s="16">
        <v>0</v>
      </c>
      <c r="V1834" s="16">
        <v>0</v>
      </c>
      <c r="W1834" s="16">
        <v>0</v>
      </c>
      <c r="X1834" s="16">
        <v>0</v>
      </c>
      <c r="Y1834" s="16">
        <v>0</v>
      </c>
      <c r="Z1834" s="16">
        <v>0</v>
      </c>
      <c r="AE1834" s="103">
        <f t="shared" si="521"/>
        <v>0</v>
      </c>
      <c r="AF1834" s="103">
        <f t="shared" si="522"/>
        <v>0</v>
      </c>
      <c r="AG1834" s="103">
        <f t="shared" si="523"/>
        <v>0</v>
      </c>
      <c r="AH1834" s="103">
        <f t="shared" si="524"/>
        <v>0</v>
      </c>
      <c r="AI1834" s="103">
        <f t="shared" si="525"/>
        <v>0</v>
      </c>
      <c r="AJ1834" s="103">
        <f t="shared" si="526"/>
        <v>0</v>
      </c>
      <c r="AK1834" s="16">
        <f t="shared" ref="AK1834:BF1834" si="539">E1834-SUM(E1835:E1839)</f>
        <v>0</v>
      </c>
      <c r="AL1834" s="16">
        <f t="shared" si="539"/>
        <v>0</v>
      </c>
      <c r="AM1834" s="16">
        <f t="shared" si="539"/>
        <v>0</v>
      </c>
      <c r="AN1834" s="16">
        <f t="shared" si="539"/>
        <v>0</v>
      </c>
      <c r="AO1834" s="16">
        <f t="shared" si="539"/>
        <v>0</v>
      </c>
      <c r="AP1834" s="16">
        <f t="shared" si="539"/>
        <v>0</v>
      </c>
      <c r="AQ1834" s="16">
        <f t="shared" si="539"/>
        <v>0</v>
      </c>
      <c r="AR1834" s="16">
        <f t="shared" si="539"/>
        <v>0</v>
      </c>
      <c r="AS1834" s="16">
        <f t="shared" si="539"/>
        <v>0</v>
      </c>
      <c r="AT1834" s="16">
        <f t="shared" si="539"/>
        <v>0</v>
      </c>
      <c r="AU1834" s="16">
        <f t="shared" si="539"/>
        <v>0</v>
      </c>
      <c r="AV1834" s="16">
        <f t="shared" si="539"/>
        <v>0</v>
      </c>
      <c r="AW1834" s="16">
        <f t="shared" si="539"/>
        <v>0</v>
      </c>
      <c r="AX1834" s="16">
        <f t="shared" si="539"/>
        <v>0</v>
      </c>
      <c r="AY1834" s="16">
        <f t="shared" si="539"/>
        <v>0</v>
      </c>
      <c r="AZ1834" s="16">
        <f t="shared" si="539"/>
        <v>0</v>
      </c>
      <c r="BA1834" s="16">
        <f t="shared" si="539"/>
        <v>0</v>
      </c>
      <c r="BB1834" s="16">
        <f t="shared" si="539"/>
        <v>0</v>
      </c>
      <c r="BC1834" s="16">
        <f t="shared" si="539"/>
        <v>0</v>
      </c>
      <c r="BD1834" s="16">
        <f t="shared" si="539"/>
        <v>0</v>
      </c>
      <c r="BE1834" s="16">
        <f t="shared" si="539"/>
        <v>0</v>
      </c>
      <c r="BF1834" s="16">
        <f t="shared" si="539"/>
        <v>0</v>
      </c>
    </row>
    <row r="1835" spans="4:36">
      <c r="D1835" s="16" t="s">
        <v>860</v>
      </c>
      <c r="E1835" s="16">
        <v>0</v>
      </c>
      <c r="F1835" s="16">
        <v>0</v>
      </c>
      <c r="G1835" s="16">
        <v>0</v>
      </c>
      <c r="H1835" s="16">
        <v>0</v>
      </c>
      <c r="I1835" s="16">
        <v>0</v>
      </c>
      <c r="J1835" s="16">
        <v>0</v>
      </c>
      <c r="K1835" s="16">
        <v>0</v>
      </c>
      <c r="L1835" s="16">
        <v>0</v>
      </c>
      <c r="M1835" s="16">
        <v>0</v>
      </c>
      <c r="N1835" s="16">
        <v>0</v>
      </c>
      <c r="O1835" s="16">
        <v>0</v>
      </c>
      <c r="P1835" s="16">
        <v>0</v>
      </c>
      <c r="Q1835" s="16">
        <v>0</v>
      </c>
      <c r="R1835" s="16">
        <v>0</v>
      </c>
      <c r="S1835" s="16">
        <v>0</v>
      </c>
      <c r="T1835" s="16">
        <v>0</v>
      </c>
      <c r="U1835" s="16">
        <v>0</v>
      </c>
      <c r="V1835" s="16">
        <v>0</v>
      </c>
      <c r="W1835" s="16">
        <v>0</v>
      </c>
      <c r="X1835" s="16">
        <v>0</v>
      </c>
      <c r="Y1835" s="16">
        <v>0</v>
      </c>
      <c r="Z1835" s="16">
        <v>0</v>
      </c>
      <c r="AE1835" s="103">
        <f t="shared" si="521"/>
        <v>0</v>
      </c>
      <c r="AF1835" s="103">
        <f t="shared" si="522"/>
        <v>0</v>
      </c>
      <c r="AG1835" s="103">
        <f t="shared" si="523"/>
        <v>0</v>
      </c>
      <c r="AH1835" s="103">
        <f t="shared" si="524"/>
        <v>0</v>
      </c>
      <c r="AI1835" s="103">
        <f t="shared" si="525"/>
        <v>0</v>
      </c>
      <c r="AJ1835" s="103">
        <f t="shared" si="526"/>
        <v>0</v>
      </c>
    </row>
    <row r="1836" spans="4:36">
      <c r="D1836" s="16" t="s">
        <v>861</v>
      </c>
      <c r="E1836" s="16">
        <v>0</v>
      </c>
      <c r="F1836" s="16">
        <v>0</v>
      </c>
      <c r="G1836" s="16">
        <v>0</v>
      </c>
      <c r="H1836" s="16">
        <v>0</v>
      </c>
      <c r="I1836" s="16">
        <v>0</v>
      </c>
      <c r="J1836" s="16">
        <v>0</v>
      </c>
      <c r="K1836" s="16">
        <v>0</v>
      </c>
      <c r="L1836" s="16">
        <v>0</v>
      </c>
      <c r="M1836" s="16">
        <v>0</v>
      </c>
      <c r="N1836" s="16">
        <v>0</v>
      </c>
      <c r="O1836" s="16">
        <v>0</v>
      </c>
      <c r="P1836" s="16">
        <v>0</v>
      </c>
      <c r="Q1836" s="16">
        <v>0</v>
      </c>
      <c r="R1836" s="16">
        <v>0</v>
      </c>
      <c r="S1836" s="16">
        <v>0</v>
      </c>
      <c r="T1836" s="16">
        <v>0</v>
      </c>
      <c r="U1836" s="16">
        <v>0</v>
      </c>
      <c r="V1836" s="16">
        <v>0</v>
      </c>
      <c r="W1836" s="16">
        <v>0</v>
      </c>
      <c r="X1836" s="16">
        <v>0</v>
      </c>
      <c r="Y1836" s="16">
        <v>0</v>
      </c>
      <c r="Z1836" s="16">
        <v>0</v>
      </c>
      <c r="AE1836" s="103">
        <f t="shared" si="521"/>
        <v>0</v>
      </c>
      <c r="AF1836" s="103">
        <f t="shared" si="522"/>
        <v>0</v>
      </c>
      <c r="AG1836" s="103">
        <f t="shared" si="523"/>
        <v>0</v>
      </c>
      <c r="AH1836" s="103">
        <f t="shared" si="524"/>
        <v>0</v>
      </c>
      <c r="AI1836" s="103">
        <f t="shared" si="525"/>
        <v>0</v>
      </c>
      <c r="AJ1836" s="103">
        <f t="shared" si="526"/>
        <v>0</v>
      </c>
    </row>
    <row r="1837" spans="4:36">
      <c r="D1837" s="16" t="s">
        <v>862</v>
      </c>
      <c r="E1837" s="16">
        <v>0</v>
      </c>
      <c r="F1837" s="16">
        <v>0</v>
      </c>
      <c r="G1837" s="16">
        <v>0</v>
      </c>
      <c r="H1837" s="16">
        <v>0</v>
      </c>
      <c r="I1837" s="16">
        <v>0</v>
      </c>
      <c r="J1837" s="16">
        <v>0</v>
      </c>
      <c r="K1837" s="16">
        <v>0</v>
      </c>
      <c r="L1837" s="16">
        <v>0</v>
      </c>
      <c r="M1837" s="16">
        <v>0</v>
      </c>
      <c r="N1837" s="16">
        <v>0</v>
      </c>
      <c r="O1837" s="16">
        <v>0</v>
      </c>
      <c r="P1837" s="16">
        <v>0</v>
      </c>
      <c r="Q1837" s="16">
        <v>0</v>
      </c>
      <c r="R1837" s="16">
        <v>0</v>
      </c>
      <c r="S1837" s="16">
        <v>0</v>
      </c>
      <c r="T1837" s="16">
        <v>0</v>
      </c>
      <c r="U1837" s="16">
        <v>0</v>
      </c>
      <c r="V1837" s="16">
        <v>0</v>
      </c>
      <c r="W1837" s="16">
        <v>0</v>
      </c>
      <c r="X1837" s="16">
        <v>0</v>
      </c>
      <c r="Y1837" s="16">
        <v>0</v>
      </c>
      <c r="Z1837" s="16">
        <v>0</v>
      </c>
      <c r="AE1837" s="103">
        <f t="shared" ref="AE1837:AE1900" si="540">E1837-F1837-I1837-J1837-N1837-R1837-V1837-Z1837-Q1837</f>
        <v>0</v>
      </c>
      <c r="AF1837" s="103">
        <f t="shared" ref="AF1837:AF1900" si="541">F1837-G1837-H1837</f>
        <v>0</v>
      </c>
      <c r="AG1837" s="103">
        <f t="shared" ref="AG1837:AG1900" si="542">J1837-K1837-L1837-M1837</f>
        <v>0</v>
      </c>
      <c r="AH1837" s="103">
        <f t="shared" ref="AH1837:AH1900" si="543">N1837-O1837-P1837</f>
        <v>0</v>
      </c>
      <c r="AI1837" s="103">
        <f t="shared" ref="AI1837:AI1900" si="544">R1837-S1837-T1837-U1837</f>
        <v>0</v>
      </c>
      <c r="AJ1837" s="103">
        <f t="shared" ref="AJ1837:AJ1900" si="545">V1837-W1837-X1837-Y1837</f>
        <v>0</v>
      </c>
    </row>
    <row r="1838" spans="4:36">
      <c r="D1838" s="16" t="s">
        <v>863</v>
      </c>
      <c r="E1838" s="16">
        <v>0</v>
      </c>
      <c r="F1838" s="16">
        <v>0</v>
      </c>
      <c r="G1838" s="16">
        <v>0</v>
      </c>
      <c r="H1838" s="16">
        <v>0</v>
      </c>
      <c r="I1838" s="16">
        <v>0</v>
      </c>
      <c r="J1838" s="16">
        <v>0</v>
      </c>
      <c r="K1838" s="16">
        <v>0</v>
      </c>
      <c r="L1838" s="16">
        <v>0</v>
      </c>
      <c r="M1838" s="16">
        <v>0</v>
      </c>
      <c r="N1838" s="16">
        <v>0</v>
      </c>
      <c r="O1838" s="16">
        <v>0</v>
      </c>
      <c r="P1838" s="16">
        <v>0</v>
      </c>
      <c r="Q1838" s="16">
        <v>0</v>
      </c>
      <c r="R1838" s="16">
        <v>0</v>
      </c>
      <c r="S1838" s="16">
        <v>0</v>
      </c>
      <c r="T1838" s="16">
        <v>0</v>
      </c>
      <c r="U1838" s="16">
        <v>0</v>
      </c>
      <c r="V1838" s="16">
        <v>0</v>
      </c>
      <c r="W1838" s="16">
        <v>0</v>
      </c>
      <c r="X1838" s="16">
        <v>0</v>
      </c>
      <c r="Y1838" s="16">
        <v>0</v>
      </c>
      <c r="Z1838" s="16">
        <v>0</v>
      </c>
      <c r="AE1838" s="103">
        <f t="shared" si="540"/>
        <v>0</v>
      </c>
      <c r="AF1838" s="103">
        <f t="shared" si="541"/>
        <v>0</v>
      </c>
      <c r="AG1838" s="103">
        <f t="shared" si="542"/>
        <v>0</v>
      </c>
      <c r="AH1838" s="103">
        <f t="shared" si="543"/>
        <v>0</v>
      </c>
      <c r="AI1838" s="103">
        <f t="shared" si="544"/>
        <v>0</v>
      </c>
      <c r="AJ1838" s="103">
        <f t="shared" si="545"/>
        <v>0</v>
      </c>
    </row>
    <row r="1839" spans="4:36">
      <c r="D1839" s="16" t="s">
        <v>864</v>
      </c>
      <c r="E1839" s="16">
        <v>0</v>
      </c>
      <c r="F1839" s="16">
        <v>0</v>
      </c>
      <c r="G1839" s="16">
        <v>0</v>
      </c>
      <c r="H1839" s="16">
        <v>0</v>
      </c>
      <c r="I1839" s="16">
        <v>0</v>
      </c>
      <c r="J1839" s="16">
        <v>0</v>
      </c>
      <c r="K1839" s="16">
        <v>0</v>
      </c>
      <c r="L1839" s="16">
        <v>0</v>
      </c>
      <c r="M1839" s="16">
        <v>0</v>
      </c>
      <c r="N1839" s="16">
        <v>0</v>
      </c>
      <c r="O1839" s="16">
        <v>0</v>
      </c>
      <c r="P1839" s="16">
        <v>0</v>
      </c>
      <c r="Q1839" s="16">
        <v>0</v>
      </c>
      <c r="R1839" s="16">
        <v>0</v>
      </c>
      <c r="S1839" s="16">
        <v>0</v>
      </c>
      <c r="T1839" s="16">
        <v>0</v>
      </c>
      <c r="U1839" s="16">
        <v>0</v>
      </c>
      <c r="V1839" s="16">
        <v>0</v>
      </c>
      <c r="W1839" s="16">
        <v>0</v>
      </c>
      <c r="X1839" s="16">
        <v>0</v>
      </c>
      <c r="Y1839" s="16">
        <v>0</v>
      </c>
      <c r="Z1839" s="16">
        <v>0</v>
      </c>
      <c r="AE1839" s="103">
        <f t="shared" si="540"/>
        <v>0</v>
      </c>
      <c r="AF1839" s="103">
        <f t="shared" si="541"/>
        <v>0</v>
      </c>
      <c r="AG1839" s="103">
        <f t="shared" si="542"/>
        <v>0</v>
      </c>
      <c r="AH1839" s="103">
        <f t="shared" si="543"/>
        <v>0</v>
      </c>
      <c r="AI1839" s="103">
        <f t="shared" si="544"/>
        <v>0</v>
      </c>
      <c r="AJ1839" s="103">
        <f t="shared" si="545"/>
        <v>0</v>
      </c>
    </row>
    <row r="1840" spans="1:80">
      <c r="A1840" s="16" t="s">
        <v>919</v>
      </c>
      <c r="B1840" s="16">
        <v>134801.6436</v>
      </c>
      <c r="C1840" s="16" t="s">
        <v>88</v>
      </c>
      <c r="D1840" s="16" t="s">
        <v>88</v>
      </c>
      <c r="E1840" s="16">
        <v>17772.8196</v>
      </c>
      <c r="F1840" s="16">
        <v>13395.4733</v>
      </c>
      <c r="G1840" s="16">
        <v>13260.6209</v>
      </c>
      <c r="H1840" s="16">
        <v>134.8524</v>
      </c>
      <c r="I1840" s="16">
        <v>12.7697</v>
      </c>
      <c r="J1840" s="16">
        <v>109.2201</v>
      </c>
      <c r="K1840" s="16">
        <v>66.2007</v>
      </c>
      <c r="L1840" s="16">
        <v>24.0829</v>
      </c>
      <c r="M1840" s="16">
        <v>18.9365</v>
      </c>
      <c r="N1840" s="16">
        <v>2930.9663</v>
      </c>
      <c r="O1840" s="16">
        <v>2930.9663</v>
      </c>
      <c r="P1840" s="16">
        <v>0</v>
      </c>
      <c r="Q1840" s="16">
        <v>46.4336</v>
      </c>
      <c r="R1840" s="16">
        <v>995.4703</v>
      </c>
      <c r="S1840" s="16">
        <v>883.0187</v>
      </c>
      <c r="T1840" s="16">
        <v>0</v>
      </c>
      <c r="U1840" s="16">
        <v>112.4516</v>
      </c>
      <c r="V1840" s="16">
        <v>282.4863</v>
      </c>
      <c r="W1840" s="16">
        <v>239.8963</v>
      </c>
      <c r="X1840" s="16">
        <v>14.9982</v>
      </c>
      <c r="Y1840" s="16">
        <v>27.5918</v>
      </c>
      <c r="Z1840" s="16">
        <v>0</v>
      </c>
      <c r="AB1840" s="101">
        <f>(F1840+K1840+L1840)/B1840</f>
        <v>0.100041487179612</v>
      </c>
      <c r="AE1840" s="103">
        <f t="shared" si="540"/>
        <v>-1.56319401867222e-13</v>
      </c>
      <c r="AF1840" s="103">
        <f t="shared" si="541"/>
        <v>-2.27373675443232e-13</v>
      </c>
      <c r="AG1840" s="103">
        <f t="shared" si="542"/>
        <v>0</v>
      </c>
      <c r="AH1840" s="103">
        <f t="shared" si="543"/>
        <v>0</v>
      </c>
      <c r="AI1840" s="103">
        <f t="shared" si="544"/>
        <v>0</v>
      </c>
      <c r="AJ1840" s="103">
        <f t="shared" si="545"/>
        <v>3.19744231092045e-14</v>
      </c>
      <c r="AK1840" s="16">
        <f t="shared" ref="AK1840:BF1840" si="546">E1840-SUM(E1841:E1845)</f>
        <v>0</v>
      </c>
      <c r="AL1840" s="16">
        <f t="shared" si="546"/>
        <v>0</v>
      </c>
      <c r="AM1840" s="16">
        <f t="shared" si="546"/>
        <v>0</v>
      </c>
      <c r="AN1840" s="16">
        <f t="shared" si="546"/>
        <v>0</v>
      </c>
      <c r="AO1840" s="16">
        <f t="shared" si="546"/>
        <v>0</v>
      </c>
      <c r="AP1840" s="16">
        <f t="shared" si="546"/>
        <v>0</v>
      </c>
      <c r="AQ1840" s="16">
        <f t="shared" si="546"/>
        <v>0</v>
      </c>
      <c r="AR1840" s="16">
        <f t="shared" si="546"/>
        <v>0</v>
      </c>
      <c r="AS1840" s="16">
        <f t="shared" si="546"/>
        <v>0</v>
      </c>
      <c r="AT1840" s="16">
        <f t="shared" si="546"/>
        <v>0</v>
      </c>
      <c r="AU1840" s="16">
        <f t="shared" si="546"/>
        <v>0</v>
      </c>
      <c r="AV1840" s="16">
        <f t="shared" si="546"/>
        <v>0</v>
      </c>
      <c r="AW1840" s="16">
        <f t="shared" si="546"/>
        <v>0</v>
      </c>
      <c r="AX1840" s="16">
        <f t="shared" si="546"/>
        <v>0</v>
      </c>
      <c r="AY1840" s="16">
        <f t="shared" si="546"/>
        <v>0</v>
      </c>
      <c r="AZ1840" s="16">
        <f t="shared" si="546"/>
        <v>0</v>
      </c>
      <c r="BA1840" s="16">
        <f t="shared" si="546"/>
        <v>0</v>
      </c>
      <c r="BB1840" s="16">
        <f t="shared" si="546"/>
        <v>0</v>
      </c>
      <c r="BC1840" s="16">
        <f t="shared" si="546"/>
        <v>0</v>
      </c>
      <c r="BD1840" s="16">
        <f t="shared" si="546"/>
        <v>0</v>
      </c>
      <c r="BE1840" s="16">
        <f t="shared" si="546"/>
        <v>0</v>
      </c>
      <c r="BF1840" s="16">
        <f t="shared" si="546"/>
        <v>0</v>
      </c>
      <c r="BG1840" s="104">
        <f t="shared" ref="BG1840:CB1840" si="547">E1840-E1846-E1852-E1858-E1864</f>
        <v>0</v>
      </c>
      <c r="BH1840" s="104">
        <f t="shared" si="547"/>
        <v>0</v>
      </c>
      <c r="BI1840" s="104">
        <f t="shared" si="547"/>
        <v>0</v>
      </c>
      <c r="BJ1840" s="104">
        <f t="shared" si="547"/>
        <v>0</v>
      </c>
      <c r="BK1840" s="104">
        <f t="shared" si="547"/>
        <v>0</v>
      </c>
      <c r="BL1840" s="104">
        <f t="shared" si="547"/>
        <v>0</v>
      </c>
      <c r="BM1840" s="104">
        <f t="shared" si="547"/>
        <v>0</v>
      </c>
      <c r="BN1840" s="104">
        <f t="shared" si="547"/>
        <v>0</v>
      </c>
      <c r="BO1840" s="104">
        <f t="shared" si="547"/>
        <v>0</v>
      </c>
      <c r="BP1840" s="104">
        <f t="shared" si="547"/>
        <v>0</v>
      </c>
      <c r="BQ1840" s="104">
        <f t="shared" si="547"/>
        <v>0</v>
      </c>
      <c r="BR1840" s="104">
        <f t="shared" si="547"/>
        <v>0</v>
      </c>
      <c r="BS1840" s="104">
        <f t="shared" si="547"/>
        <v>0</v>
      </c>
      <c r="BT1840" s="104">
        <f t="shared" si="547"/>
        <v>-1.4210854715202e-13</v>
      </c>
      <c r="BU1840" s="104">
        <f t="shared" si="547"/>
        <v>0</v>
      </c>
      <c r="BV1840" s="104">
        <f t="shared" si="547"/>
        <v>0</v>
      </c>
      <c r="BW1840" s="104">
        <f t="shared" si="547"/>
        <v>0</v>
      </c>
      <c r="BX1840" s="104">
        <f t="shared" si="547"/>
        <v>0</v>
      </c>
      <c r="BY1840" s="104">
        <f t="shared" si="547"/>
        <v>0</v>
      </c>
      <c r="BZ1840" s="104">
        <f t="shared" si="547"/>
        <v>0</v>
      </c>
      <c r="CA1840" s="104">
        <f t="shared" si="547"/>
        <v>0</v>
      </c>
      <c r="CB1840" s="104">
        <f t="shared" si="547"/>
        <v>0</v>
      </c>
    </row>
    <row r="1841" spans="4:36">
      <c r="D1841" s="16" t="s">
        <v>860</v>
      </c>
      <c r="E1841" s="16">
        <v>2733.1422</v>
      </c>
      <c r="F1841" s="16">
        <v>2603.2941</v>
      </c>
      <c r="G1841" s="16">
        <v>2603.2941</v>
      </c>
      <c r="H1841" s="16">
        <v>0</v>
      </c>
      <c r="I1841" s="16">
        <v>1.147</v>
      </c>
      <c r="J1841" s="16">
        <v>1.4203</v>
      </c>
      <c r="K1841" s="16">
        <v>0</v>
      </c>
      <c r="L1841" s="16">
        <v>1.2604</v>
      </c>
      <c r="M1841" s="16">
        <v>0.1599</v>
      </c>
      <c r="N1841" s="16">
        <v>66.3374</v>
      </c>
      <c r="O1841" s="16">
        <v>66.3374</v>
      </c>
      <c r="P1841" s="16">
        <v>0</v>
      </c>
      <c r="Q1841" s="16">
        <v>0</v>
      </c>
      <c r="R1841" s="16">
        <v>60.9434</v>
      </c>
      <c r="S1841" s="16">
        <v>60.9434</v>
      </c>
      <c r="T1841" s="16">
        <v>0</v>
      </c>
      <c r="U1841" s="16">
        <v>0</v>
      </c>
      <c r="V1841" s="16">
        <v>0</v>
      </c>
      <c r="W1841" s="16">
        <v>0</v>
      </c>
      <c r="X1841" s="16">
        <v>0</v>
      </c>
      <c r="Y1841" s="16">
        <v>0</v>
      </c>
      <c r="Z1841" s="16">
        <v>0</v>
      </c>
      <c r="AE1841" s="103">
        <f t="shared" si="540"/>
        <v>-2.8421709430404e-13</v>
      </c>
      <c r="AF1841" s="103">
        <f t="shared" si="541"/>
        <v>0</v>
      </c>
      <c r="AG1841" s="103">
        <f t="shared" si="542"/>
        <v>0</v>
      </c>
      <c r="AH1841" s="103">
        <f t="shared" si="543"/>
        <v>0</v>
      </c>
      <c r="AI1841" s="103">
        <f t="shared" si="544"/>
        <v>0</v>
      </c>
      <c r="AJ1841" s="103">
        <f t="shared" si="545"/>
        <v>0</v>
      </c>
    </row>
    <row r="1842" spans="4:36">
      <c r="D1842" s="16" t="s">
        <v>861</v>
      </c>
      <c r="E1842" s="16">
        <v>0</v>
      </c>
      <c r="F1842" s="16">
        <v>0</v>
      </c>
      <c r="G1842" s="16">
        <v>0</v>
      </c>
      <c r="H1842" s="16">
        <v>0</v>
      </c>
      <c r="I1842" s="16">
        <v>0</v>
      </c>
      <c r="J1842" s="16">
        <v>0</v>
      </c>
      <c r="K1842" s="16">
        <v>0</v>
      </c>
      <c r="L1842" s="16">
        <v>0</v>
      </c>
      <c r="M1842" s="16">
        <v>0</v>
      </c>
      <c r="N1842" s="16">
        <v>0</v>
      </c>
      <c r="O1842" s="16">
        <v>0</v>
      </c>
      <c r="P1842" s="16">
        <v>0</v>
      </c>
      <c r="Q1842" s="16">
        <v>0</v>
      </c>
      <c r="R1842" s="16">
        <v>0</v>
      </c>
      <c r="S1842" s="16">
        <v>0</v>
      </c>
      <c r="T1842" s="16">
        <v>0</v>
      </c>
      <c r="U1842" s="16">
        <v>0</v>
      </c>
      <c r="V1842" s="16">
        <v>0</v>
      </c>
      <c r="W1842" s="16">
        <v>0</v>
      </c>
      <c r="X1842" s="16">
        <v>0</v>
      </c>
      <c r="Y1842" s="16">
        <v>0</v>
      </c>
      <c r="Z1842" s="16">
        <v>0</v>
      </c>
      <c r="AE1842" s="103">
        <f t="shared" si="540"/>
        <v>0</v>
      </c>
      <c r="AF1842" s="103">
        <f t="shared" si="541"/>
        <v>0</v>
      </c>
      <c r="AG1842" s="103">
        <f t="shared" si="542"/>
        <v>0</v>
      </c>
      <c r="AH1842" s="103">
        <f t="shared" si="543"/>
        <v>0</v>
      </c>
      <c r="AI1842" s="103">
        <f t="shared" si="544"/>
        <v>0</v>
      </c>
      <c r="AJ1842" s="103">
        <f t="shared" si="545"/>
        <v>0</v>
      </c>
    </row>
    <row r="1843" spans="4:36">
      <c r="D1843" s="16" t="s">
        <v>862</v>
      </c>
      <c r="E1843" s="16">
        <v>0</v>
      </c>
      <c r="F1843" s="16">
        <v>0</v>
      </c>
      <c r="G1843" s="16">
        <v>0</v>
      </c>
      <c r="H1843" s="16">
        <v>0</v>
      </c>
      <c r="I1843" s="16">
        <v>0</v>
      </c>
      <c r="J1843" s="16">
        <v>0</v>
      </c>
      <c r="K1843" s="16">
        <v>0</v>
      </c>
      <c r="L1843" s="16">
        <v>0</v>
      </c>
      <c r="M1843" s="16">
        <v>0</v>
      </c>
      <c r="N1843" s="16">
        <v>0</v>
      </c>
      <c r="O1843" s="16">
        <v>0</v>
      </c>
      <c r="P1843" s="16">
        <v>0</v>
      </c>
      <c r="Q1843" s="16">
        <v>0</v>
      </c>
      <c r="R1843" s="16">
        <v>0</v>
      </c>
      <c r="S1843" s="16">
        <v>0</v>
      </c>
      <c r="T1843" s="16">
        <v>0</v>
      </c>
      <c r="U1843" s="16">
        <v>0</v>
      </c>
      <c r="V1843" s="16">
        <v>0</v>
      </c>
      <c r="W1843" s="16">
        <v>0</v>
      </c>
      <c r="X1843" s="16">
        <v>0</v>
      </c>
      <c r="Y1843" s="16">
        <v>0</v>
      </c>
      <c r="Z1843" s="16">
        <v>0</v>
      </c>
      <c r="AE1843" s="103">
        <f t="shared" si="540"/>
        <v>0</v>
      </c>
      <c r="AF1843" s="103">
        <f t="shared" si="541"/>
        <v>0</v>
      </c>
      <c r="AG1843" s="103">
        <f t="shared" si="542"/>
        <v>0</v>
      </c>
      <c r="AH1843" s="103">
        <f t="shared" si="543"/>
        <v>0</v>
      </c>
      <c r="AI1843" s="103">
        <f t="shared" si="544"/>
        <v>0</v>
      </c>
      <c r="AJ1843" s="103">
        <f t="shared" si="545"/>
        <v>0</v>
      </c>
    </row>
    <row r="1844" spans="4:36">
      <c r="D1844" s="16" t="s">
        <v>863</v>
      </c>
      <c r="E1844" s="16">
        <v>0</v>
      </c>
      <c r="F1844" s="16">
        <v>0</v>
      </c>
      <c r="G1844" s="16">
        <v>0</v>
      </c>
      <c r="H1844" s="16">
        <v>0</v>
      </c>
      <c r="I1844" s="16">
        <v>0</v>
      </c>
      <c r="J1844" s="16">
        <v>0</v>
      </c>
      <c r="K1844" s="16">
        <v>0</v>
      </c>
      <c r="L1844" s="16">
        <v>0</v>
      </c>
      <c r="M1844" s="16">
        <v>0</v>
      </c>
      <c r="N1844" s="16">
        <v>0</v>
      </c>
      <c r="O1844" s="16">
        <v>0</v>
      </c>
      <c r="P1844" s="16">
        <v>0</v>
      </c>
      <c r="Q1844" s="16">
        <v>0</v>
      </c>
      <c r="R1844" s="16">
        <v>0</v>
      </c>
      <c r="S1844" s="16">
        <v>0</v>
      </c>
      <c r="T1844" s="16">
        <v>0</v>
      </c>
      <c r="U1844" s="16">
        <v>0</v>
      </c>
      <c r="V1844" s="16">
        <v>0</v>
      </c>
      <c r="W1844" s="16">
        <v>0</v>
      </c>
      <c r="X1844" s="16">
        <v>0</v>
      </c>
      <c r="Y1844" s="16">
        <v>0</v>
      </c>
      <c r="Z1844" s="16">
        <v>0</v>
      </c>
      <c r="AE1844" s="103">
        <f t="shared" si="540"/>
        <v>0</v>
      </c>
      <c r="AF1844" s="103">
        <f t="shared" si="541"/>
        <v>0</v>
      </c>
      <c r="AG1844" s="103">
        <f t="shared" si="542"/>
        <v>0</v>
      </c>
      <c r="AH1844" s="103">
        <f t="shared" si="543"/>
        <v>0</v>
      </c>
      <c r="AI1844" s="103">
        <f t="shared" si="544"/>
        <v>0</v>
      </c>
      <c r="AJ1844" s="103">
        <f t="shared" si="545"/>
        <v>0</v>
      </c>
    </row>
    <row r="1845" spans="4:36">
      <c r="D1845" s="16" t="s">
        <v>864</v>
      </c>
      <c r="E1845" s="16">
        <v>15039.6774</v>
      </c>
      <c r="F1845" s="16">
        <v>10792.1792</v>
      </c>
      <c r="G1845" s="16">
        <v>10657.3268</v>
      </c>
      <c r="H1845" s="16">
        <v>134.8524</v>
      </c>
      <c r="I1845" s="16">
        <v>11.6227</v>
      </c>
      <c r="J1845" s="16">
        <v>107.7998</v>
      </c>
      <c r="K1845" s="16">
        <v>66.2007</v>
      </c>
      <c r="L1845" s="16">
        <v>22.8225</v>
      </c>
      <c r="M1845" s="16">
        <v>18.7766</v>
      </c>
      <c r="N1845" s="16">
        <v>2864.6289</v>
      </c>
      <c r="O1845" s="16">
        <v>2864.6289</v>
      </c>
      <c r="P1845" s="16">
        <v>0</v>
      </c>
      <c r="Q1845" s="16">
        <v>46.4336</v>
      </c>
      <c r="R1845" s="16">
        <v>934.5269</v>
      </c>
      <c r="S1845" s="16">
        <v>822.0753</v>
      </c>
      <c r="T1845" s="16">
        <v>0</v>
      </c>
      <c r="U1845" s="16">
        <v>112.4516</v>
      </c>
      <c r="V1845" s="16">
        <v>282.4863</v>
      </c>
      <c r="W1845" s="16">
        <v>239.8963</v>
      </c>
      <c r="X1845" s="16">
        <v>14.9982</v>
      </c>
      <c r="Y1845" s="16">
        <v>27.5918</v>
      </c>
      <c r="Z1845" s="16">
        <v>0</v>
      </c>
      <c r="AE1845" s="103">
        <f t="shared" si="540"/>
        <v>1.84741111297626e-13</v>
      </c>
      <c r="AF1845" s="103">
        <f t="shared" si="541"/>
        <v>-2.27373675443232e-13</v>
      </c>
      <c r="AG1845" s="103">
        <f t="shared" si="542"/>
        <v>0</v>
      </c>
      <c r="AH1845" s="103">
        <f t="shared" si="543"/>
        <v>0</v>
      </c>
      <c r="AI1845" s="103">
        <f t="shared" si="544"/>
        <v>0</v>
      </c>
      <c r="AJ1845" s="103">
        <f t="shared" si="545"/>
        <v>3.19744231092045e-14</v>
      </c>
    </row>
    <row r="1846" spans="3:58">
      <c r="C1846" s="16" t="s">
        <v>865</v>
      </c>
      <c r="D1846" s="16" t="s">
        <v>88</v>
      </c>
      <c r="E1846" s="16">
        <v>1904.8041</v>
      </c>
      <c r="F1846" s="16">
        <v>1392.3986</v>
      </c>
      <c r="G1846" s="16">
        <v>1388.7616</v>
      </c>
      <c r="H1846" s="16">
        <v>3.637</v>
      </c>
      <c r="I1846" s="16">
        <v>0</v>
      </c>
      <c r="J1846" s="16">
        <v>6.7797</v>
      </c>
      <c r="K1846" s="16">
        <v>4.5619</v>
      </c>
      <c r="L1846" s="16">
        <v>2.2178</v>
      </c>
      <c r="M1846" s="16">
        <v>0</v>
      </c>
      <c r="N1846" s="16">
        <v>298.8169</v>
      </c>
      <c r="O1846" s="16">
        <v>298.8169</v>
      </c>
      <c r="P1846" s="16">
        <v>0</v>
      </c>
      <c r="Q1846" s="16">
        <v>0</v>
      </c>
      <c r="R1846" s="16">
        <v>162.8803</v>
      </c>
      <c r="S1846" s="16">
        <v>141.6198</v>
      </c>
      <c r="T1846" s="16">
        <v>0</v>
      </c>
      <c r="U1846" s="16">
        <v>21.2605</v>
      </c>
      <c r="V1846" s="16">
        <v>43.9286</v>
      </c>
      <c r="W1846" s="16">
        <v>43.9286</v>
      </c>
      <c r="X1846" s="16">
        <v>0</v>
      </c>
      <c r="Y1846" s="16">
        <v>0</v>
      </c>
      <c r="Z1846" s="16">
        <v>0</v>
      </c>
      <c r="AE1846" s="103">
        <f t="shared" si="540"/>
        <v>9.9475983006414e-14</v>
      </c>
      <c r="AF1846" s="103">
        <f t="shared" si="541"/>
        <v>-5.6399329650958e-14</v>
      </c>
      <c r="AG1846" s="103">
        <f t="shared" si="542"/>
        <v>0</v>
      </c>
      <c r="AH1846" s="103">
        <f t="shared" si="543"/>
        <v>0</v>
      </c>
      <c r="AI1846" s="103">
        <f t="shared" si="544"/>
        <v>0</v>
      </c>
      <c r="AJ1846" s="103">
        <f t="shared" si="545"/>
        <v>0</v>
      </c>
      <c r="AK1846" s="16">
        <f t="shared" ref="AK1846:BF1846" si="548">E1846-SUM(E1847:E1851)</f>
        <v>0</v>
      </c>
      <c r="AL1846" s="16">
        <f t="shared" si="548"/>
        <v>0</v>
      </c>
      <c r="AM1846" s="16">
        <f t="shared" si="548"/>
        <v>0</v>
      </c>
      <c r="AN1846" s="16">
        <f t="shared" si="548"/>
        <v>0</v>
      </c>
      <c r="AO1846" s="16">
        <f t="shared" si="548"/>
        <v>0</v>
      </c>
      <c r="AP1846" s="16">
        <f t="shared" si="548"/>
        <v>0</v>
      </c>
      <c r="AQ1846" s="16">
        <f t="shared" si="548"/>
        <v>0</v>
      </c>
      <c r="AR1846" s="16">
        <f t="shared" si="548"/>
        <v>0</v>
      </c>
      <c r="AS1846" s="16">
        <f t="shared" si="548"/>
        <v>0</v>
      </c>
      <c r="AT1846" s="16">
        <f t="shared" si="548"/>
        <v>0</v>
      </c>
      <c r="AU1846" s="16">
        <f t="shared" si="548"/>
        <v>0</v>
      </c>
      <c r="AV1846" s="16">
        <f t="shared" si="548"/>
        <v>0</v>
      </c>
      <c r="AW1846" s="16">
        <f t="shared" si="548"/>
        <v>0</v>
      </c>
      <c r="AX1846" s="16">
        <f t="shared" si="548"/>
        <v>0</v>
      </c>
      <c r="AY1846" s="16">
        <f t="shared" si="548"/>
        <v>0</v>
      </c>
      <c r="AZ1846" s="16">
        <f t="shared" si="548"/>
        <v>0</v>
      </c>
      <c r="BA1846" s="16">
        <f t="shared" si="548"/>
        <v>0</v>
      </c>
      <c r="BB1846" s="16">
        <f t="shared" si="548"/>
        <v>0</v>
      </c>
      <c r="BC1846" s="16">
        <f t="shared" si="548"/>
        <v>0</v>
      </c>
      <c r="BD1846" s="16">
        <f t="shared" si="548"/>
        <v>0</v>
      </c>
      <c r="BE1846" s="16">
        <f t="shared" si="548"/>
        <v>0</v>
      </c>
      <c r="BF1846" s="16">
        <f t="shared" si="548"/>
        <v>0</v>
      </c>
    </row>
    <row r="1847" spans="4:36">
      <c r="D1847" s="16" t="s">
        <v>860</v>
      </c>
      <c r="E1847" s="16">
        <v>42.8658</v>
      </c>
      <c r="F1847" s="16">
        <v>42.4239</v>
      </c>
      <c r="G1847" s="16">
        <v>42.4239</v>
      </c>
      <c r="H1847" s="16">
        <v>0</v>
      </c>
      <c r="I1847" s="16">
        <v>0</v>
      </c>
      <c r="J1847" s="16">
        <v>0</v>
      </c>
      <c r="K1847" s="16">
        <v>0</v>
      </c>
      <c r="L1847" s="16">
        <v>0</v>
      </c>
      <c r="M1847" s="16">
        <v>0</v>
      </c>
      <c r="N1847" s="16">
        <v>0</v>
      </c>
      <c r="O1847" s="16">
        <v>0</v>
      </c>
      <c r="P1847" s="16">
        <v>0</v>
      </c>
      <c r="Q1847" s="16">
        <v>0</v>
      </c>
      <c r="R1847" s="16">
        <v>0.4419</v>
      </c>
      <c r="S1847" s="16">
        <v>0.4419</v>
      </c>
      <c r="T1847" s="16">
        <v>0</v>
      </c>
      <c r="U1847" s="16">
        <v>0</v>
      </c>
      <c r="V1847" s="16">
        <v>0</v>
      </c>
      <c r="W1847" s="16">
        <v>0</v>
      </c>
      <c r="X1847" s="16">
        <v>0</v>
      </c>
      <c r="Y1847" s="16">
        <v>0</v>
      </c>
      <c r="Z1847" s="16">
        <v>0</v>
      </c>
      <c r="AE1847" s="103">
        <f t="shared" si="540"/>
        <v>-3.1641356201817e-15</v>
      </c>
      <c r="AF1847" s="103">
        <f t="shared" si="541"/>
        <v>0</v>
      </c>
      <c r="AG1847" s="103">
        <f t="shared" si="542"/>
        <v>0</v>
      </c>
      <c r="AH1847" s="103">
        <f t="shared" si="543"/>
        <v>0</v>
      </c>
      <c r="AI1847" s="103">
        <f t="shared" si="544"/>
        <v>0</v>
      </c>
      <c r="AJ1847" s="103">
        <f t="shared" si="545"/>
        <v>0</v>
      </c>
    </row>
    <row r="1848" spans="4:36">
      <c r="D1848" s="16" t="s">
        <v>861</v>
      </c>
      <c r="E1848" s="16">
        <v>0</v>
      </c>
      <c r="F1848" s="16">
        <v>0</v>
      </c>
      <c r="G1848" s="16">
        <v>0</v>
      </c>
      <c r="H1848" s="16">
        <v>0</v>
      </c>
      <c r="I1848" s="16">
        <v>0</v>
      </c>
      <c r="J1848" s="16">
        <v>0</v>
      </c>
      <c r="K1848" s="16">
        <v>0</v>
      </c>
      <c r="L1848" s="16">
        <v>0</v>
      </c>
      <c r="M1848" s="16">
        <v>0</v>
      </c>
      <c r="N1848" s="16">
        <v>0</v>
      </c>
      <c r="O1848" s="16">
        <v>0</v>
      </c>
      <c r="P1848" s="16">
        <v>0</v>
      </c>
      <c r="Q1848" s="16">
        <v>0</v>
      </c>
      <c r="R1848" s="16">
        <v>0</v>
      </c>
      <c r="S1848" s="16">
        <v>0</v>
      </c>
      <c r="T1848" s="16">
        <v>0</v>
      </c>
      <c r="U1848" s="16">
        <v>0</v>
      </c>
      <c r="V1848" s="16">
        <v>0</v>
      </c>
      <c r="W1848" s="16">
        <v>0</v>
      </c>
      <c r="X1848" s="16">
        <v>0</v>
      </c>
      <c r="Y1848" s="16">
        <v>0</v>
      </c>
      <c r="Z1848" s="16">
        <v>0</v>
      </c>
      <c r="AE1848" s="103">
        <f t="shared" si="540"/>
        <v>0</v>
      </c>
      <c r="AF1848" s="103">
        <f t="shared" si="541"/>
        <v>0</v>
      </c>
      <c r="AG1848" s="103">
        <f t="shared" si="542"/>
        <v>0</v>
      </c>
      <c r="AH1848" s="103">
        <f t="shared" si="543"/>
        <v>0</v>
      </c>
      <c r="AI1848" s="103">
        <f t="shared" si="544"/>
        <v>0</v>
      </c>
      <c r="AJ1848" s="103">
        <f t="shared" si="545"/>
        <v>0</v>
      </c>
    </row>
    <row r="1849" spans="4:36">
      <c r="D1849" s="16" t="s">
        <v>862</v>
      </c>
      <c r="E1849" s="16">
        <v>0</v>
      </c>
      <c r="F1849" s="16">
        <v>0</v>
      </c>
      <c r="G1849" s="16">
        <v>0</v>
      </c>
      <c r="H1849" s="16">
        <v>0</v>
      </c>
      <c r="I1849" s="16">
        <v>0</v>
      </c>
      <c r="J1849" s="16">
        <v>0</v>
      </c>
      <c r="K1849" s="16">
        <v>0</v>
      </c>
      <c r="L1849" s="16">
        <v>0</v>
      </c>
      <c r="M1849" s="16">
        <v>0</v>
      </c>
      <c r="N1849" s="16">
        <v>0</v>
      </c>
      <c r="O1849" s="16">
        <v>0</v>
      </c>
      <c r="P1849" s="16">
        <v>0</v>
      </c>
      <c r="Q1849" s="16">
        <v>0</v>
      </c>
      <c r="R1849" s="16">
        <v>0</v>
      </c>
      <c r="S1849" s="16">
        <v>0</v>
      </c>
      <c r="T1849" s="16">
        <v>0</v>
      </c>
      <c r="U1849" s="16">
        <v>0</v>
      </c>
      <c r="V1849" s="16">
        <v>0</v>
      </c>
      <c r="W1849" s="16">
        <v>0</v>
      </c>
      <c r="X1849" s="16">
        <v>0</v>
      </c>
      <c r="Y1849" s="16">
        <v>0</v>
      </c>
      <c r="Z1849" s="16">
        <v>0</v>
      </c>
      <c r="AE1849" s="103">
        <f t="shared" si="540"/>
        <v>0</v>
      </c>
      <c r="AF1849" s="103">
        <f t="shared" si="541"/>
        <v>0</v>
      </c>
      <c r="AG1849" s="103">
        <f t="shared" si="542"/>
        <v>0</v>
      </c>
      <c r="AH1849" s="103">
        <f t="shared" si="543"/>
        <v>0</v>
      </c>
      <c r="AI1849" s="103">
        <f t="shared" si="544"/>
        <v>0</v>
      </c>
      <c r="AJ1849" s="103">
        <f t="shared" si="545"/>
        <v>0</v>
      </c>
    </row>
    <row r="1850" spans="4:36">
      <c r="D1850" s="16" t="s">
        <v>863</v>
      </c>
      <c r="E1850" s="16">
        <v>0</v>
      </c>
      <c r="F1850" s="16">
        <v>0</v>
      </c>
      <c r="G1850" s="16">
        <v>0</v>
      </c>
      <c r="H1850" s="16">
        <v>0</v>
      </c>
      <c r="I1850" s="16">
        <v>0</v>
      </c>
      <c r="J1850" s="16">
        <v>0</v>
      </c>
      <c r="K1850" s="16">
        <v>0</v>
      </c>
      <c r="L1850" s="16">
        <v>0</v>
      </c>
      <c r="M1850" s="16">
        <v>0</v>
      </c>
      <c r="N1850" s="16">
        <v>0</v>
      </c>
      <c r="O1850" s="16">
        <v>0</v>
      </c>
      <c r="P1850" s="16">
        <v>0</v>
      </c>
      <c r="Q1850" s="16">
        <v>0</v>
      </c>
      <c r="R1850" s="16">
        <v>0</v>
      </c>
      <c r="S1850" s="16">
        <v>0</v>
      </c>
      <c r="T1850" s="16">
        <v>0</v>
      </c>
      <c r="U1850" s="16">
        <v>0</v>
      </c>
      <c r="V1850" s="16">
        <v>0</v>
      </c>
      <c r="W1850" s="16">
        <v>0</v>
      </c>
      <c r="X1850" s="16">
        <v>0</v>
      </c>
      <c r="Y1850" s="16">
        <v>0</v>
      </c>
      <c r="Z1850" s="16">
        <v>0</v>
      </c>
      <c r="AE1850" s="103">
        <f t="shared" si="540"/>
        <v>0</v>
      </c>
      <c r="AF1850" s="103">
        <f t="shared" si="541"/>
        <v>0</v>
      </c>
      <c r="AG1850" s="103">
        <f t="shared" si="542"/>
        <v>0</v>
      </c>
      <c r="AH1850" s="103">
        <f t="shared" si="543"/>
        <v>0</v>
      </c>
      <c r="AI1850" s="103">
        <f t="shared" si="544"/>
        <v>0</v>
      </c>
      <c r="AJ1850" s="103">
        <f t="shared" si="545"/>
        <v>0</v>
      </c>
    </row>
    <row r="1851" spans="4:36">
      <c r="D1851" s="16" t="s">
        <v>864</v>
      </c>
      <c r="E1851" s="16">
        <v>1861.9383</v>
      </c>
      <c r="F1851" s="16">
        <v>1349.9747</v>
      </c>
      <c r="G1851" s="16">
        <v>1346.3377</v>
      </c>
      <c r="H1851" s="16">
        <v>3.637</v>
      </c>
      <c r="I1851" s="16">
        <v>0</v>
      </c>
      <c r="J1851" s="16">
        <v>6.7797</v>
      </c>
      <c r="K1851" s="16">
        <v>4.5619</v>
      </c>
      <c r="L1851" s="16">
        <v>2.2178</v>
      </c>
      <c r="M1851" s="16">
        <v>0</v>
      </c>
      <c r="N1851" s="16">
        <v>298.8169</v>
      </c>
      <c r="O1851" s="16">
        <v>298.8169</v>
      </c>
      <c r="P1851" s="16">
        <v>0</v>
      </c>
      <c r="Q1851" s="16">
        <v>0</v>
      </c>
      <c r="R1851" s="16">
        <v>162.4384</v>
      </c>
      <c r="S1851" s="16">
        <v>141.1779</v>
      </c>
      <c r="T1851" s="16">
        <v>0</v>
      </c>
      <c r="U1851" s="16">
        <v>21.2605</v>
      </c>
      <c r="V1851" s="16">
        <v>43.9286</v>
      </c>
      <c r="W1851" s="16">
        <v>43.9286</v>
      </c>
      <c r="X1851" s="16">
        <v>0</v>
      </c>
      <c r="Y1851" s="16">
        <v>0</v>
      </c>
      <c r="Z1851" s="16">
        <v>0</v>
      </c>
      <c r="AE1851" s="103">
        <f t="shared" si="540"/>
        <v>7.105427357601e-14</v>
      </c>
      <c r="AF1851" s="103">
        <f t="shared" si="541"/>
        <v>-5.6399329650958e-14</v>
      </c>
      <c r="AG1851" s="103">
        <f t="shared" si="542"/>
        <v>0</v>
      </c>
      <c r="AH1851" s="103">
        <f t="shared" si="543"/>
        <v>0</v>
      </c>
      <c r="AI1851" s="103">
        <f t="shared" si="544"/>
        <v>0</v>
      </c>
      <c r="AJ1851" s="103">
        <f t="shared" si="545"/>
        <v>0</v>
      </c>
    </row>
    <row r="1852" spans="3:58">
      <c r="C1852" s="16" t="s">
        <v>866</v>
      </c>
      <c r="D1852" s="16" t="s">
        <v>88</v>
      </c>
      <c r="E1852" s="16">
        <v>10779.2298</v>
      </c>
      <c r="F1852" s="16">
        <v>8284.9754</v>
      </c>
      <c r="G1852" s="16">
        <v>8187.1108</v>
      </c>
      <c r="H1852" s="16">
        <v>97.8646</v>
      </c>
      <c r="I1852" s="16">
        <v>10.2933</v>
      </c>
      <c r="J1852" s="16">
        <v>60.2756</v>
      </c>
      <c r="K1852" s="16">
        <v>36.6314</v>
      </c>
      <c r="L1852" s="16">
        <v>12.3637</v>
      </c>
      <c r="M1852" s="16">
        <v>11.2805</v>
      </c>
      <c r="N1852" s="16">
        <v>1538.9996</v>
      </c>
      <c r="O1852" s="16">
        <v>1538.9996</v>
      </c>
      <c r="P1852" s="16">
        <v>0</v>
      </c>
      <c r="Q1852" s="16">
        <v>26.4004</v>
      </c>
      <c r="R1852" s="16">
        <v>681.5614</v>
      </c>
      <c r="S1852" s="16">
        <v>624.5101</v>
      </c>
      <c r="T1852" s="16">
        <v>0</v>
      </c>
      <c r="U1852" s="16">
        <v>57.0513</v>
      </c>
      <c r="V1852" s="16">
        <v>176.7241</v>
      </c>
      <c r="W1852" s="16">
        <v>146.8732</v>
      </c>
      <c r="X1852" s="16">
        <v>13.2132</v>
      </c>
      <c r="Y1852" s="16">
        <v>16.6377</v>
      </c>
      <c r="Z1852" s="16">
        <v>0</v>
      </c>
      <c r="AE1852" s="103">
        <f t="shared" si="540"/>
        <v>-9.59232693276135e-14</v>
      </c>
      <c r="AF1852" s="103">
        <f t="shared" si="541"/>
        <v>-1.02318153949454e-12</v>
      </c>
      <c r="AG1852" s="103">
        <f t="shared" si="542"/>
        <v>0</v>
      </c>
      <c r="AH1852" s="103">
        <f t="shared" si="543"/>
        <v>0</v>
      </c>
      <c r="AI1852" s="103">
        <f t="shared" si="544"/>
        <v>8.5265128291212e-14</v>
      </c>
      <c r="AJ1852" s="103">
        <f t="shared" si="545"/>
        <v>0</v>
      </c>
      <c r="AK1852" s="16">
        <f t="shared" ref="AK1852:BF1852" si="549">E1852-SUM(E1853:E1857)</f>
        <v>0</v>
      </c>
      <c r="AL1852" s="16">
        <f t="shared" si="549"/>
        <v>0</v>
      </c>
      <c r="AM1852" s="16">
        <f t="shared" si="549"/>
        <v>0</v>
      </c>
      <c r="AN1852" s="16">
        <f t="shared" si="549"/>
        <v>0</v>
      </c>
      <c r="AO1852" s="16">
        <f t="shared" si="549"/>
        <v>0</v>
      </c>
      <c r="AP1852" s="16">
        <f t="shared" si="549"/>
        <v>0</v>
      </c>
      <c r="AQ1852" s="16">
        <f t="shared" si="549"/>
        <v>0</v>
      </c>
      <c r="AR1852" s="16">
        <f t="shared" si="549"/>
        <v>0</v>
      </c>
      <c r="AS1852" s="16">
        <f t="shared" si="549"/>
        <v>0</v>
      </c>
      <c r="AT1852" s="16">
        <f t="shared" si="549"/>
        <v>0</v>
      </c>
      <c r="AU1852" s="16">
        <f t="shared" si="549"/>
        <v>0</v>
      </c>
      <c r="AV1852" s="16">
        <f t="shared" si="549"/>
        <v>0</v>
      </c>
      <c r="AW1852" s="16">
        <f t="shared" si="549"/>
        <v>0</v>
      </c>
      <c r="AX1852" s="16">
        <f t="shared" si="549"/>
        <v>0</v>
      </c>
      <c r="AY1852" s="16">
        <f t="shared" si="549"/>
        <v>0</v>
      </c>
      <c r="AZ1852" s="16">
        <f t="shared" si="549"/>
        <v>0</v>
      </c>
      <c r="BA1852" s="16">
        <f t="shared" si="549"/>
        <v>0</v>
      </c>
      <c r="BB1852" s="16">
        <f t="shared" si="549"/>
        <v>0</v>
      </c>
      <c r="BC1852" s="16">
        <f t="shared" si="549"/>
        <v>0</v>
      </c>
      <c r="BD1852" s="16">
        <f t="shared" si="549"/>
        <v>0</v>
      </c>
      <c r="BE1852" s="16">
        <f t="shared" si="549"/>
        <v>0</v>
      </c>
      <c r="BF1852" s="16">
        <f t="shared" si="549"/>
        <v>0</v>
      </c>
    </row>
    <row r="1853" spans="4:36">
      <c r="D1853" s="16" t="s">
        <v>860</v>
      </c>
      <c r="E1853" s="16">
        <v>2607.5733</v>
      </c>
      <c r="F1853" s="16">
        <v>2479.1421</v>
      </c>
      <c r="G1853" s="16">
        <v>2479.1421</v>
      </c>
      <c r="H1853" s="16">
        <v>0</v>
      </c>
      <c r="I1853" s="16">
        <v>1.147</v>
      </c>
      <c r="J1853" s="16">
        <v>1.4203</v>
      </c>
      <c r="K1853" s="16">
        <v>0</v>
      </c>
      <c r="L1853" s="16">
        <v>1.2604</v>
      </c>
      <c r="M1853" s="16">
        <v>0.1599</v>
      </c>
      <c r="N1853" s="16">
        <v>65.8449</v>
      </c>
      <c r="O1853" s="16">
        <v>65.8449</v>
      </c>
      <c r="P1853" s="16">
        <v>0</v>
      </c>
      <c r="Q1853" s="16">
        <v>0</v>
      </c>
      <c r="R1853" s="16">
        <v>60.019</v>
      </c>
      <c r="S1853" s="16">
        <v>60.019</v>
      </c>
      <c r="T1853" s="16">
        <v>0</v>
      </c>
      <c r="U1853" s="16">
        <v>0</v>
      </c>
      <c r="V1853" s="16">
        <v>0</v>
      </c>
      <c r="W1853" s="16">
        <v>0</v>
      </c>
      <c r="X1853" s="16">
        <v>0</v>
      </c>
      <c r="Y1853" s="16">
        <v>0</v>
      </c>
      <c r="Z1853" s="16">
        <v>0</v>
      </c>
      <c r="AE1853" s="103">
        <f t="shared" si="540"/>
        <v>0</v>
      </c>
      <c r="AF1853" s="103">
        <f t="shared" si="541"/>
        <v>0</v>
      </c>
      <c r="AG1853" s="103">
        <f t="shared" si="542"/>
        <v>0</v>
      </c>
      <c r="AH1853" s="103">
        <f t="shared" si="543"/>
        <v>0</v>
      </c>
      <c r="AI1853" s="103">
        <f t="shared" si="544"/>
        <v>0</v>
      </c>
      <c r="AJ1853" s="103">
        <f t="shared" si="545"/>
        <v>0</v>
      </c>
    </row>
    <row r="1854" spans="4:36">
      <c r="D1854" s="16" t="s">
        <v>861</v>
      </c>
      <c r="E1854" s="16">
        <v>0</v>
      </c>
      <c r="F1854" s="16">
        <v>0</v>
      </c>
      <c r="G1854" s="16">
        <v>0</v>
      </c>
      <c r="H1854" s="16">
        <v>0</v>
      </c>
      <c r="I1854" s="16">
        <v>0</v>
      </c>
      <c r="J1854" s="16">
        <v>0</v>
      </c>
      <c r="K1854" s="16">
        <v>0</v>
      </c>
      <c r="L1854" s="16">
        <v>0</v>
      </c>
      <c r="M1854" s="16">
        <v>0</v>
      </c>
      <c r="N1854" s="16">
        <v>0</v>
      </c>
      <c r="O1854" s="16">
        <v>0</v>
      </c>
      <c r="P1854" s="16">
        <v>0</v>
      </c>
      <c r="Q1854" s="16">
        <v>0</v>
      </c>
      <c r="R1854" s="16">
        <v>0</v>
      </c>
      <c r="S1854" s="16">
        <v>0</v>
      </c>
      <c r="T1854" s="16">
        <v>0</v>
      </c>
      <c r="U1854" s="16">
        <v>0</v>
      </c>
      <c r="V1854" s="16">
        <v>0</v>
      </c>
      <c r="W1854" s="16">
        <v>0</v>
      </c>
      <c r="X1854" s="16">
        <v>0</v>
      </c>
      <c r="Y1854" s="16">
        <v>0</v>
      </c>
      <c r="Z1854" s="16">
        <v>0</v>
      </c>
      <c r="AE1854" s="103">
        <f t="shared" si="540"/>
        <v>0</v>
      </c>
      <c r="AF1854" s="103">
        <f t="shared" si="541"/>
        <v>0</v>
      </c>
      <c r="AG1854" s="103">
        <f t="shared" si="542"/>
        <v>0</v>
      </c>
      <c r="AH1854" s="103">
        <f t="shared" si="543"/>
        <v>0</v>
      </c>
      <c r="AI1854" s="103">
        <f t="shared" si="544"/>
        <v>0</v>
      </c>
      <c r="AJ1854" s="103">
        <f t="shared" si="545"/>
        <v>0</v>
      </c>
    </row>
    <row r="1855" spans="4:36">
      <c r="D1855" s="16" t="s">
        <v>862</v>
      </c>
      <c r="E1855" s="16">
        <v>0</v>
      </c>
      <c r="F1855" s="16">
        <v>0</v>
      </c>
      <c r="G1855" s="16">
        <v>0</v>
      </c>
      <c r="H1855" s="16">
        <v>0</v>
      </c>
      <c r="I1855" s="16">
        <v>0</v>
      </c>
      <c r="J1855" s="16">
        <v>0</v>
      </c>
      <c r="K1855" s="16">
        <v>0</v>
      </c>
      <c r="L1855" s="16">
        <v>0</v>
      </c>
      <c r="M1855" s="16">
        <v>0</v>
      </c>
      <c r="N1855" s="16">
        <v>0</v>
      </c>
      <c r="O1855" s="16">
        <v>0</v>
      </c>
      <c r="P1855" s="16">
        <v>0</v>
      </c>
      <c r="Q1855" s="16">
        <v>0</v>
      </c>
      <c r="R1855" s="16">
        <v>0</v>
      </c>
      <c r="S1855" s="16">
        <v>0</v>
      </c>
      <c r="T1855" s="16">
        <v>0</v>
      </c>
      <c r="U1855" s="16">
        <v>0</v>
      </c>
      <c r="V1855" s="16">
        <v>0</v>
      </c>
      <c r="W1855" s="16">
        <v>0</v>
      </c>
      <c r="X1855" s="16">
        <v>0</v>
      </c>
      <c r="Y1855" s="16">
        <v>0</v>
      </c>
      <c r="Z1855" s="16">
        <v>0</v>
      </c>
      <c r="AE1855" s="103">
        <f t="shared" si="540"/>
        <v>0</v>
      </c>
      <c r="AF1855" s="103">
        <f t="shared" si="541"/>
        <v>0</v>
      </c>
      <c r="AG1855" s="103">
        <f t="shared" si="542"/>
        <v>0</v>
      </c>
      <c r="AH1855" s="103">
        <f t="shared" si="543"/>
        <v>0</v>
      </c>
      <c r="AI1855" s="103">
        <f t="shared" si="544"/>
        <v>0</v>
      </c>
      <c r="AJ1855" s="103">
        <f t="shared" si="545"/>
        <v>0</v>
      </c>
    </row>
    <row r="1856" spans="4:36">
      <c r="D1856" s="16" t="s">
        <v>863</v>
      </c>
      <c r="E1856" s="16">
        <v>0</v>
      </c>
      <c r="F1856" s="16">
        <v>0</v>
      </c>
      <c r="G1856" s="16">
        <v>0</v>
      </c>
      <c r="H1856" s="16">
        <v>0</v>
      </c>
      <c r="I1856" s="16">
        <v>0</v>
      </c>
      <c r="J1856" s="16">
        <v>0</v>
      </c>
      <c r="K1856" s="16">
        <v>0</v>
      </c>
      <c r="L1856" s="16">
        <v>0</v>
      </c>
      <c r="M1856" s="16">
        <v>0</v>
      </c>
      <c r="N1856" s="16">
        <v>0</v>
      </c>
      <c r="O1856" s="16">
        <v>0</v>
      </c>
      <c r="P1856" s="16">
        <v>0</v>
      </c>
      <c r="Q1856" s="16">
        <v>0</v>
      </c>
      <c r="R1856" s="16">
        <v>0</v>
      </c>
      <c r="S1856" s="16">
        <v>0</v>
      </c>
      <c r="T1856" s="16">
        <v>0</v>
      </c>
      <c r="U1856" s="16">
        <v>0</v>
      </c>
      <c r="V1856" s="16">
        <v>0</v>
      </c>
      <c r="W1856" s="16">
        <v>0</v>
      </c>
      <c r="X1856" s="16">
        <v>0</v>
      </c>
      <c r="Y1856" s="16">
        <v>0</v>
      </c>
      <c r="Z1856" s="16">
        <v>0</v>
      </c>
      <c r="AE1856" s="103">
        <f t="shared" si="540"/>
        <v>0</v>
      </c>
      <c r="AF1856" s="103">
        <f t="shared" si="541"/>
        <v>0</v>
      </c>
      <c r="AG1856" s="103">
        <f t="shared" si="542"/>
        <v>0</v>
      </c>
      <c r="AH1856" s="103">
        <f t="shared" si="543"/>
        <v>0</v>
      </c>
      <c r="AI1856" s="103">
        <f t="shared" si="544"/>
        <v>0</v>
      </c>
      <c r="AJ1856" s="103">
        <f t="shared" si="545"/>
        <v>0</v>
      </c>
    </row>
    <row r="1857" spans="4:36">
      <c r="D1857" s="16" t="s">
        <v>864</v>
      </c>
      <c r="E1857" s="16">
        <v>8171.6565</v>
      </c>
      <c r="F1857" s="16">
        <v>5805.8333</v>
      </c>
      <c r="G1857" s="16">
        <v>5707.9687</v>
      </c>
      <c r="H1857" s="16">
        <v>97.8646</v>
      </c>
      <c r="I1857" s="16">
        <v>9.1463</v>
      </c>
      <c r="J1857" s="16">
        <v>58.8553</v>
      </c>
      <c r="K1857" s="16">
        <v>36.6314</v>
      </c>
      <c r="L1857" s="16">
        <v>11.1033</v>
      </c>
      <c r="M1857" s="16">
        <v>11.1206</v>
      </c>
      <c r="N1857" s="16">
        <v>1473.1547</v>
      </c>
      <c r="O1857" s="16">
        <v>1473.1547</v>
      </c>
      <c r="P1857" s="16">
        <v>0</v>
      </c>
      <c r="Q1857" s="16">
        <v>26.4004</v>
      </c>
      <c r="R1857" s="16">
        <v>621.5424</v>
      </c>
      <c r="S1857" s="16">
        <v>564.4911</v>
      </c>
      <c r="T1857" s="16">
        <v>0</v>
      </c>
      <c r="U1857" s="16">
        <v>57.0513</v>
      </c>
      <c r="V1857" s="16">
        <v>176.7241</v>
      </c>
      <c r="W1857" s="16">
        <v>146.8732</v>
      </c>
      <c r="X1857" s="16">
        <v>13.2132</v>
      </c>
      <c r="Y1857" s="16">
        <v>16.6377</v>
      </c>
      <c r="Z1857" s="16">
        <v>0</v>
      </c>
      <c r="AE1857" s="103">
        <f t="shared" si="540"/>
        <v>-3.23296944770846e-13</v>
      </c>
      <c r="AF1857" s="103">
        <f t="shared" si="541"/>
        <v>-1.13686837721616e-13</v>
      </c>
      <c r="AG1857" s="103">
        <f t="shared" si="542"/>
        <v>0</v>
      </c>
      <c r="AH1857" s="103">
        <f t="shared" si="543"/>
        <v>0</v>
      </c>
      <c r="AI1857" s="103">
        <f t="shared" si="544"/>
        <v>8.5265128291212e-14</v>
      </c>
      <c r="AJ1857" s="103">
        <f t="shared" si="545"/>
        <v>0</v>
      </c>
    </row>
    <row r="1858" spans="3:58">
      <c r="C1858" s="16" t="s">
        <v>867</v>
      </c>
      <c r="D1858" s="16" t="s">
        <v>88</v>
      </c>
      <c r="E1858" s="16">
        <v>5088.7857</v>
      </c>
      <c r="F1858" s="16">
        <v>3718.0993</v>
      </c>
      <c r="G1858" s="16">
        <v>3684.7485</v>
      </c>
      <c r="H1858" s="16">
        <v>33.3508</v>
      </c>
      <c r="I1858" s="16">
        <v>2.4764</v>
      </c>
      <c r="J1858" s="16">
        <v>42.1648</v>
      </c>
      <c r="K1858" s="16">
        <v>25.0074</v>
      </c>
      <c r="L1858" s="16">
        <v>9.5014</v>
      </c>
      <c r="M1858" s="16">
        <v>7.656</v>
      </c>
      <c r="N1858" s="16">
        <v>1093.1498</v>
      </c>
      <c r="O1858" s="16">
        <v>1093.1498</v>
      </c>
      <c r="P1858" s="16">
        <v>0</v>
      </c>
      <c r="Q1858" s="16">
        <v>20.0332</v>
      </c>
      <c r="R1858" s="16">
        <v>151.0286</v>
      </c>
      <c r="S1858" s="16">
        <v>116.8888</v>
      </c>
      <c r="T1858" s="16">
        <v>0</v>
      </c>
      <c r="U1858" s="16">
        <v>34.1398</v>
      </c>
      <c r="V1858" s="16">
        <v>61.8336</v>
      </c>
      <c r="W1858" s="16">
        <v>49.0945</v>
      </c>
      <c r="X1858" s="16">
        <v>1.785</v>
      </c>
      <c r="Y1858" s="16">
        <v>10.9541</v>
      </c>
      <c r="Z1858" s="16">
        <v>0</v>
      </c>
      <c r="AE1858" s="103">
        <f t="shared" si="540"/>
        <v>5.54223333892878e-13</v>
      </c>
      <c r="AF1858" s="103">
        <f t="shared" si="541"/>
        <v>-2.91322521661641e-13</v>
      </c>
      <c r="AG1858" s="103">
        <f t="shared" si="542"/>
        <v>0</v>
      </c>
      <c r="AH1858" s="103">
        <f t="shared" si="543"/>
        <v>0</v>
      </c>
      <c r="AI1858" s="103">
        <f t="shared" si="544"/>
        <v>0</v>
      </c>
      <c r="AJ1858" s="103">
        <f t="shared" si="545"/>
        <v>0</v>
      </c>
      <c r="AK1858" s="16">
        <f t="shared" ref="AK1858:BF1858" si="550">E1858-SUM(E1859:E1863)</f>
        <v>0</v>
      </c>
      <c r="AL1858" s="16">
        <f t="shared" si="550"/>
        <v>0</v>
      </c>
      <c r="AM1858" s="16">
        <f t="shared" si="550"/>
        <v>0</v>
      </c>
      <c r="AN1858" s="16">
        <f t="shared" si="550"/>
        <v>0</v>
      </c>
      <c r="AO1858" s="16">
        <f t="shared" si="550"/>
        <v>0</v>
      </c>
      <c r="AP1858" s="16">
        <f t="shared" si="550"/>
        <v>0</v>
      </c>
      <c r="AQ1858" s="16">
        <f t="shared" si="550"/>
        <v>0</v>
      </c>
      <c r="AR1858" s="16">
        <f t="shared" si="550"/>
        <v>0</v>
      </c>
      <c r="AS1858" s="16">
        <f t="shared" si="550"/>
        <v>0</v>
      </c>
      <c r="AT1858" s="16">
        <f t="shared" si="550"/>
        <v>0</v>
      </c>
      <c r="AU1858" s="16">
        <f t="shared" si="550"/>
        <v>0</v>
      </c>
      <c r="AV1858" s="16">
        <f t="shared" si="550"/>
        <v>0</v>
      </c>
      <c r="AW1858" s="16">
        <f t="shared" si="550"/>
        <v>0</v>
      </c>
      <c r="AX1858" s="16">
        <f t="shared" si="550"/>
        <v>0</v>
      </c>
      <c r="AY1858" s="16">
        <f t="shared" si="550"/>
        <v>0</v>
      </c>
      <c r="AZ1858" s="16">
        <f t="shared" si="550"/>
        <v>0</v>
      </c>
      <c r="BA1858" s="16">
        <f t="shared" si="550"/>
        <v>0</v>
      </c>
      <c r="BB1858" s="16">
        <f t="shared" si="550"/>
        <v>0</v>
      </c>
      <c r="BC1858" s="16">
        <f t="shared" si="550"/>
        <v>0</v>
      </c>
      <c r="BD1858" s="16">
        <f t="shared" si="550"/>
        <v>0</v>
      </c>
      <c r="BE1858" s="16">
        <f t="shared" si="550"/>
        <v>0</v>
      </c>
      <c r="BF1858" s="16">
        <f t="shared" si="550"/>
        <v>0</v>
      </c>
    </row>
    <row r="1859" spans="4:36">
      <c r="D1859" s="16" t="s">
        <v>860</v>
      </c>
      <c r="E1859" s="16">
        <v>82.7031</v>
      </c>
      <c r="F1859" s="16">
        <v>81.7281</v>
      </c>
      <c r="G1859" s="16">
        <v>81.7281</v>
      </c>
      <c r="H1859" s="16">
        <v>0</v>
      </c>
      <c r="I1859" s="16">
        <v>0</v>
      </c>
      <c r="J1859" s="16">
        <v>0</v>
      </c>
      <c r="K1859" s="16">
        <v>0</v>
      </c>
      <c r="L1859" s="16">
        <v>0</v>
      </c>
      <c r="M1859" s="16">
        <v>0</v>
      </c>
      <c r="N1859" s="16">
        <v>0.4925</v>
      </c>
      <c r="O1859" s="16">
        <v>0.4925</v>
      </c>
      <c r="P1859" s="16">
        <v>0</v>
      </c>
      <c r="Q1859" s="16">
        <v>0</v>
      </c>
      <c r="R1859" s="16">
        <v>0.4825</v>
      </c>
      <c r="S1859" s="16">
        <v>0.4825</v>
      </c>
      <c r="T1859" s="16">
        <v>0</v>
      </c>
      <c r="U1859" s="16">
        <v>0</v>
      </c>
      <c r="V1859" s="16">
        <v>0</v>
      </c>
      <c r="W1859" s="16">
        <v>0</v>
      </c>
      <c r="X1859" s="16">
        <v>0</v>
      </c>
      <c r="Y1859" s="16">
        <v>0</v>
      </c>
      <c r="Z1859" s="16">
        <v>0</v>
      </c>
      <c r="AE1859" s="103">
        <f t="shared" si="540"/>
        <v>8.54871728961371e-15</v>
      </c>
      <c r="AF1859" s="103">
        <f t="shared" si="541"/>
        <v>0</v>
      </c>
      <c r="AG1859" s="103">
        <f t="shared" si="542"/>
        <v>0</v>
      </c>
      <c r="AH1859" s="103">
        <f t="shared" si="543"/>
        <v>0</v>
      </c>
      <c r="AI1859" s="103">
        <f t="shared" si="544"/>
        <v>0</v>
      </c>
      <c r="AJ1859" s="103">
        <f t="shared" si="545"/>
        <v>0</v>
      </c>
    </row>
    <row r="1860" spans="4:36">
      <c r="D1860" s="16" t="s">
        <v>861</v>
      </c>
      <c r="E1860" s="16">
        <v>0</v>
      </c>
      <c r="F1860" s="16">
        <v>0</v>
      </c>
      <c r="G1860" s="16">
        <v>0</v>
      </c>
      <c r="H1860" s="16">
        <v>0</v>
      </c>
      <c r="I1860" s="16">
        <v>0</v>
      </c>
      <c r="J1860" s="16">
        <v>0</v>
      </c>
      <c r="K1860" s="16">
        <v>0</v>
      </c>
      <c r="L1860" s="16">
        <v>0</v>
      </c>
      <c r="M1860" s="16">
        <v>0</v>
      </c>
      <c r="N1860" s="16">
        <v>0</v>
      </c>
      <c r="O1860" s="16">
        <v>0</v>
      </c>
      <c r="P1860" s="16">
        <v>0</v>
      </c>
      <c r="Q1860" s="16">
        <v>0</v>
      </c>
      <c r="R1860" s="16">
        <v>0</v>
      </c>
      <c r="S1860" s="16">
        <v>0</v>
      </c>
      <c r="T1860" s="16">
        <v>0</v>
      </c>
      <c r="U1860" s="16">
        <v>0</v>
      </c>
      <c r="V1860" s="16">
        <v>0</v>
      </c>
      <c r="W1860" s="16">
        <v>0</v>
      </c>
      <c r="X1860" s="16">
        <v>0</v>
      </c>
      <c r="Y1860" s="16">
        <v>0</v>
      </c>
      <c r="Z1860" s="16">
        <v>0</v>
      </c>
      <c r="AE1860" s="103">
        <f t="shared" si="540"/>
        <v>0</v>
      </c>
      <c r="AF1860" s="103">
        <f t="shared" si="541"/>
        <v>0</v>
      </c>
      <c r="AG1860" s="103">
        <f t="shared" si="542"/>
        <v>0</v>
      </c>
      <c r="AH1860" s="103">
        <f t="shared" si="543"/>
        <v>0</v>
      </c>
      <c r="AI1860" s="103">
        <f t="shared" si="544"/>
        <v>0</v>
      </c>
      <c r="AJ1860" s="103">
        <f t="shared" si="545"/>
        <v>0</v>
      </c>
    </row>
    <row r="1861" spans="4:36">
      <c r="D1861" s="16" t="s">
        <v>862</v>
      </c>
      <c r="E1861" s="16">
        <v>0</v>
      </c>
      <c r="F1861" s="16">
        <v>0</v>
      </c>
      <c r="G1861" s="16">
        <v>0</v>
      </c>
      <c r="H1861" s="16">
        <v>0</v>
      </c>
      <c r="I1861" s="16">
        <v>0</v>
      </c>
      <c r="J1861" s="16">
        <v>0</v>
      </c>
      <c r="K1861" s="16">
        <v>0</v>
      </c>
      <c r="L1861" s="16">
        <v>0</v>
      </c>
      <c r="M1861" s="16">
        <v>0</v>
      </c>
      <c r="N1861" s="16">
        <v>0</v>
      </c>
      <c r="O1861" s="16">
        <v>0</v>
      </c>
      <c r="P1861" s="16">
        <v>0</v>
      </c>
      <c r="Q1861" s="16">
        <v>0</v>
      </c>
      <c r="R1861" s="16">
        <v>0</v>
      </c>
      <c r="S1861" s="16">
        <v>0</v>
      </c>
      <c r="T1861" s="16">
        <v>0</v>
      </c>
      <c r="U1861" s="16">
        <v>0</v>
      </c>
      <c r="V1861" s="16">
        <v>0</v>
      </c>
      <c r="W1861" s="16">
        <v>0</v>
      </c>
      <c r="X1861" s="16">
        <v>0</v>
      </c>
      <c r="Y1861" s="16">
        <v>0</v>
      </c>
      <c r="Z1861" s="16">
        <v>0</v>
      </c>
      <c r="AE1861" s="103">
        <f t="shared" si="540"/>
        <v>0</v>
      </c>
      <c r="AF1861" s="103">
        <f t="shared" si="541"/>
        <v>0</v>
      </c>
      <c r="AG1861" s="103">
        <f t="shared" si="542"/>
        <v>0</v>
      </c>
      <c r="AH1861" s="103">
        <f t="shared" si="543"/>
        <v>0</v>
      </c>
      <c r="AI1861" s="103">
        <f t="shared" si="544"/>
        <v>0</v>
      </c>
      <c r="AJ1861" s="103">
        <f t="shared" si="545"/>
        <v>0</v>
      </c>
    </row>
    <row r="1862" spans="4:36">
      <c r="D1862" s="16" t="s">
        <v>863</v>
      </c>
      <c r="E1862" s="16">
        <v>0</v>
      </c>
      <c r="F1862" s="16">
        <v>0</v>
      </c>
      <c r="G1862" s="16">
        <v>0</v>
      </c>
      <c r="H1862" s="16">
        <v>0</v>
      </c>
      <c r="I1862" s="16">
        <v>0</v>
      </c>
      <c r="J1862" s="16">
        <v>0</v>
      </c>
      <c r="K1862" s="16">
        <v>0</v>
      </c>
      <c r="L1862" s="16">
        <v>0</v>
      </c>
      <c r="M1862" s="16">
        <v>0</v>
      </c>
      <c r="N1862" s="16">
        <v>0</v>
      </c>
      <c r="O1862" s="16">
        <v>0</v>
      </c>
      <c r="P1862" s="16">
        <v>0</v>
      </c>
      <c r="Q1862" s="16">
        <v>0</v>
      </c>
      <c r="R1862" s="16">
        <v>0</v>
      </c>
      <c r="S1862" s="16">
        <v>0</v>
      </c>
      <c r="T1862" s="16">
        <v>0</v>
      </c>
      <c r="U1862" s="16">
        <v>0</v>
      </c>
      <c r="V1862" s="16">
        <v>0</v>
      </c>
      <c r="W1862" s="16">
        <v>0</v>
      </c>
      <c r="X1862" s="16">
        <v>0</v>
      </c>
      <c r="Y1862" s="16">
        <v>0</v>
      </c>
      <c r="Z1862" s="16">
        <v>0</v>
      </c>
      <c r="AE1862" s="103">
        <f t="shared" si="540"/>
        <v>0</v>
      </c>
      <c r="AF1862" s="103">
        <f t="shared" si="541"/>
        <v>0</v>
      </c>
      <c r="AG1862" s="103">
        <f t="shared" si="542"/>
        <v>0</v>
      </c>
      <c r="AH1862" s="103">
        <f t="shared" si="543"/>
        <v>0</v>
      </c>
      <c r="AI1862" s="103">
        <f t="shared" si="544"/>
        <v>0</v>
      </c>
      <c r="AJ1862" s="103">
        <f t="shared" si="545"/>
        <v>0</v>
      </c>
    </row>
    <row r="1863" spans="4:36">
      <c r="D1863" s="16" t="s">
        <v>864</v>
      </c>
      <c r="E1863" s="16">
        <v>5006.0826</v>
      </c>
      <c r="F1863" s="16">
        <v>3636.3712</v>
      </c>
      <c r="G1863" s="16">
        <v>3603.0204</v>
      </c>
      <c r="H1863" s="16">
        <v>33.3508</v>
      </c>
      <c r="I1863" s="16">
        <v>2.4764</v>
      </c>
      <c r="J1863" s="16">
        <v>42.1648</v>
      </c>
      <c r="K1863" s="16">
        <v>25.0074</v>
      </c>
      <c r="L1863" s="16">
        <v>9.5014</v>
      </c>
      <c r="M1863" s="16">
        <v>7.656</v>
      </c>
      <c r="N1863" s="16">
        <v>1092.6573</v>
      </c>
      <c r="O1863" s="16">
        <v>1092.6573</v>
      </c>
      <c r="P1863" s="16">
        <v>0</v>
      </c>
      <c r="Q1863" s="16">
        <v>20.0332</v>
      </c>
      <c r="R1863" s="16">
        <v>150.5461</v>
      </c>
      <c r="S1863" s="16">
        <v>116.4063</v>
      </c>
      <c r="T1863" s="16">
        <v>0</v>
      </c>
      <c r="U1863" s="16">
        <v>34.1398</v>
      </c>
      <c r="V1863" s="16">
        <v>61.8336</v>
      </c>
      <c r="W1863" s="16">
        <v>49.0945</v>
      </c>
      <c r="X1863" s="16">
        <v>1.785</v>
      </c>
      <c r="Y1863" s="16">
        <v>10.9541</v>
      </c>
      <c r="Z1863" s="16">
        <v>0</v>
      </c>
      <c r="AE1863" s="103">
        <f t="shared" si="540"/>
        <v>-4.12114786740858e-13</v>
      </c>
      <c r="AF1863" s="103">
        <f t="shared" si="541"/>
        <v>1.63424829224823e-13</v>
      </c>
      <c r="AG1863" s="103">
        <f t="shared" si="542"/>
        <v>0</v>
      </c>
      <c r="AH1863" s="103">
        <f t="shared" si="543"/>
        <v>0</v>
      </c>
      <c r="AI1863" s="103">
        <f t="shared" si="544"/>
        <v>0</v>
      </c>
      <c r="AJ1863" s="103">
        <f t="shared" si="545"/>
        <v>0</v>
      </c>
    </row>
    <row r="1864" spans="3:58">
      <c r="C1864" s="16" t="s">
        <v>368</v>
      </c>
      <c r="D1864" s="16" t="s">
        <v>88</v>
      </c>
      <c r="E1864" s="16">
        <v>0</v>
      </c>
      <c r="F1864" s="16">
        <v>0</v>
      </c>
      <c r="G1864" s="16">
        <v>0</v>
      </c>
      <c r="H1864" s="16">
        <v>0</v>
      </c>
      <c r="I1864" s="16">
        <v>0</v>
      </c>
      <c r="J1864" s="16">
        <v>0</v>
      </c>
      <c r="K1864" s="16">
        <v>0</v>
      </c>
      <c r="L1864" s="16">
        <v>0</v>
      </c>
      <c r="M1864" s="16">
        <v>0</v>
      </c>
      <c r="N1864" s="16">
        <v>0</v>
      </c>
      <c r="O1864" s="16">
        <v>0</v>
      </c>
      <c r="P1864" s="16">
        <v>0</v>
      </c>
      <c r="Q1864" s="16">
        <v>0</v>
      </c>
      <c r="R1864" s="16">
        <v>0</v>
      </c>
      <c r="S1864" s="16">
        <v>0</v>
      </c>
      <c r="T1864" s="16">
        <v>0</v>
      </c>
      <c r="U1864" s="16">
        <v>0</v>
      </c>
      <c r="V1864" s="16">
        <v>0</v>
      </c>
      <c r="W1864" s="16">
        <v>0</v>
      </c>
      <c r="X1864" s="16">
        <v>0</v>
      </c>
      <c r="Y1864" s="16">
        <v>0</v>
      </c>
      <c r="Z1864" s="16">
        <v>0</v>
      </c>
      <c r="AE1864" s="103">
        <f t="shared" si="540"/>
        <v>0</v>
      </c>
      <c r="AF1864" s="103">
        <f t="shared" si="541"/>
        <v>0</v>
      </c>
      <c r="AG1864" s="103">
        <f t="shared" si="542"/>
        <v>0</v>
      </c>
      <c r="AH1864" s="103">
        <f t="shared" si="543"/>
        <v>0</v>
      </c>
      <c r="AI1864" s="103">
        <f t="shared" si="544"/>
        <v>0</v>
      </c>
      <c r="AJ1864" s="103">
        <f t="shared" si="545"/>
        <v>0</v>
      </c>
      <c r="AK1864" s="16">
        <f t="shared" ref="AK1864:BF1864" si="551">E1864-SUM(E1865:E1869)</f>
        <v>0</v>
      </c>
      <c r="AL1864" s="16">
        <f t="shared" si="551"/>
        <v>0</v>
      </c>
      <c r="AM1864" s="16">
        <f t="shared" si="551"/>
        <v>0</v>
      </c>
      <c r="AN1864" s="16">
        <f t="shared" si="551"/>
        <v>0</v>
      </c>
      <c r="AO1864" s="16">
        <f t="shared" si="551"/>
        <v>0</v>
      </c>
      <c r="AP1864" s="16">
        <f t="shared" si="551"/>
        <v>0</v>
      </c>
      <c r="AQ1864" s="16">
        <f t="shared" si="551"/>
        <v>0</v>
      </c>
      <c r="AR1864" s="16">
        <f t="shared" si="551"/>
        <v>0</v>
      </c>
      <c r="AS1864" s="16">
        <f t="shared" si="551"/>
        <v>0</v>
      </c>
      <c r="AT1864" s="16">
        <f t="shared" si="551"/>
        <v>0</v>
      </c>
      <c r="AU1864" s="16">
        <f t="shared" si="551"/>
        <v>0</v>
      </c>
      <c r="AV1864" s="16">
        <f t="shared" si="551"/>
        <v>0</v>
      </c>
      <c r="AW1864" s="16">
        <f t="shared" si="551"/>
        <v>0</v>
      </c>
      <c r="AX1864" s="16">
        <f t="shared" si="551"/>
        <v>0</v>
      </c>
      <c r="AY1864" s="16">
        <f t="shared" si="551"/>
        <v>0</v>
      </c>
      <c r="AZ1864" s="16">
        <f t="shared" si="551"/>
        <v>0</v>
      </c>
      <c r="BA1864" s="16">
        <f t="shared" si="551"/>
        <v>0</v>
      </c>
      <c r="BB1864" s="16">
        <f t="shared" si="551"/>
        <v>0</v>
      </c>
      <c r="BC1864" s="16">
        <f t="shared" si="551"/>
        <v>0</v>
      </c>
      <c r="BD1864" s="16">
        <f t="shared" si="551"/>
        <v>0</v>
      </c>
      <c r="BE1864" s="16">
        <f t="shared" si="551"/>
        <v>0</v>
      </c>
      <c r="BF1864" s="16">
        <f t="shared" si="551"/>
        <v>0</v>
      </c>
    </row>
    <row r="1865" spans="4:36">
      <c r="D1865" s="16" t="s">
        <v>860</v>
      </c>
      <c r="E1865" s="16">
        <v>0</v>
      </c>
      <c r="F1865" s="16">
        <v>0</v>
      </c>
      <c r="G1865" s="16">
        <v>0</v>
      </c>
      <c r="H1865" s="16">
        <v>0</v>
      </c>
      <c r="I1865" s="16">
        <v>0</v>
      </c>
      <c r="J1865" s="16">
        <v>0</v>
      </c>
      <c r="K1865" s="16">
        <v>0</v>
      </c>
      <c r="L1865" s="16">
        <v>0</v>
      </c>
      <c r="M1865" s="16">
        <v>0</v>
      </c>
      <c r="N1865" s="16">
        <v>0</v>
      </c>
      <c r="O1865" s="16">
        <v>0</v>
      </c>
      <c r="P1865" s="16">
        <v>0</v>
      </c>
      <c r="Q1865" s="16">
        <v>0</v>
      </c>
      <c r="R1865" s="16">
        <v>0</v>
      </c>
      <c r="S1865" s="16">
        <v>0</v>
      </c>
      <c r="T1865" s="16">
        <v>0</v>
      </c>
      <c r="U1865" s="16">
        <v>0</v>
      </c>
      <c r="V1865" s="16">
        <v>0</v>
      </c>
      <c r="W1865" s="16">
        <v>0</v>
      </c>
      <c r="X1865" s="16">
        <v>0</v>
      </c>
      <c r="Y1865" s="16">
        <v>0</v>
      </c>
      <c r="Z1865" s="16">
        <v>0</v>
      </c>
      <c r="AE1865" s="103">
        <f t="shared" si="540"/>
        <v>0</v>
      </c>
      <c r="AF1865" s="103">
        <f t="shared" si="541"/>
        <v>0</v>
      </c>
      <c r="AG1865" s="103">
        <f t="shared" si="542"/>
        <v>0</v>
      </c>
      <c r="AH1865" s="103">
        <f t="shared" si="543"/>
        <v>0</v>
      </c>
      <c r="AI1865" s="103">
        <f t="shared" si="544"/>
        <v>0</v>
      </c>
      <c r="AJ1865" s="103">
        <f t="shared" si="545"/>
        <v>0</v>
      </c>
    </row>
    <row r="1866" spans="4:36">
      <c r="D1866" s="16" t="s">
        <v>861</v>
      </c>
      <c r="E1866" s="16">
        <v>0</v>
      </c>
      <c r="F1866" s="16">
        <v>0</v>
      </c>
      <c r="G1866" s="16">
        <v>0</v>
      </c>
      <c r="H1866" s="16">
        <v>0</v>
      </c>
      <c r="I1866" s="16">
        <v>0</v>
      </c>
      <c r="J1866" s="16">
        <v>0</v>
      </c>
      <c r="K1866" s="16">
        <v>0</v>
      </c>
      <c r="L1866" s="16">
        <v>0</v>
      </c>
      <c r="M1866" s="16">
        <v>0</v>
      </c>
      <c r="N1866" s="16">
        <v>0</v>
      </c>
      <c r="O1866" s="16">
        <v>0</v>
      </c>
      <c r="P1866" s="16">
        <v>0</v>
      </c>
      <c r="Q1866" s="16">
        <v>0</v>
      </c>
      <c r="R1866" s="16">
        <v>0</v>
      </c>
      <c r="S1866" s="16">
        <v>0</v>
      </c>
      <c r="T1866" s="16">
        <v>0</v>
      </c>
      <c r="U1866" s="16">
        <v>0</v>
      </c>
      <c r="V1866" s="16">
        <v>0</v>
      </c>
      <c r="W1866" s="16">
        <v>0</v>
      </c>
      <c r="X1866" s="16">
        <v>0</v>
      </c>
      <c r="Y1866" s="16">
        <v>0</v>
      </c>
      <c r="Z1866" s="16">
        <v>0</v>
      </c>
      <c r="AE1866" s="103">
        <f t="shared" si="540"/>
        <v>0</v>
      </c>
      <c r="AF1866" s="103">
        <f t="shared" si="541"/>
        <v>0</v>
      </c>
      <c r="AG1866" s="103">
        <f t="shared" si="542"/>
        <v>0</v>
      </c>
      <c r="AH1866" s="103">
        <f t="shared" si="543"/>
        <v>0</v>
      </c>
      <c r="AI1866" s="103">
        <f t="shared" si="544"/>
        <v>0</v>
      </c>
      <c r="AJ1866" s="103">
        <f t="shared" si="545"/>
        <v>0</v>
      </c>
    </row>
    <row r="1867" spans="4:36">
      <c r="D1867" s="16" t="s">
        <v>862</v>
      </c>
      <c r="E1867" s="16">
        <v>0</v>
      </c>
      <c r="F1867" s="16">
        <v>0</v>
      </c>
      <c r="G1867" s="16">
        <v>0</v>
      </c>
      <c r="H1867" s="16">
        <v>0</v>
      </c>
      <c r="I1867" s="16">
        <v>0</v>
      </c>
      <c r="J1867" s="16">
        <v>0</v>
      </c>
      <c r="K1867" s="16">
        <v>0</v>
      </c>
      <c r="L1867" s="16">
        <v>0</v>
      </c>
      <c r="M1867" s="16">
        <v>0</v>
      </c>
      <c r="N1867" s="16">
        <v>0</v>
      </c>
      <c r="O1867" s="16">
        <v>0</v>
      </c>
      <c r="P1867" s="16">
        <v>0</v>
      </c>
      <c r="Q1867" s="16">
        <v>0</v>
      </c>
      <c r="R1867" s="16">
        <v>0</v>
      </c>
      <c r="S1867" s="16">
        <v>0</v>
      </c>
      <c r="T1867" s="16">
        <v>0</v>
      </c>
      <c r="U1867" s="16">
        <v>0</v>
      </c>
      <c r="V1867" s="16">
        <v>0</v>
      </c>
      <c r="W1867" s="16">
        <v>0</v>
      </c>
      <c r="X1867" s="16">
        <v>0</v>
      </c>
      <c r="Y1867" s="16">
        <v>0</v>
      </c>
      <c r="Z1867" s="16">
        <v>0</v>
      </c>
      <c r="AE1867" s="103">
        <f t="shared" si="540"/>
        <v>0</v>
      </c>
      <c r="AF1867" s="103">
        <f t="shared" si="541"/>
        <v>0</v>
      </c>
      <c r="AG1867" s="103">
        <f t="shared" si="542"/>
        <v>0</v>
      </c>
      <c r="AH1867" s="103">
        <f t="shared" si="543"/>
        <v>0</v>
      </c>
      <c r="AI1867" s="103">
        <f t="shared" si="544"/>
        <v>0</v>
      </c>
      <c r="AJ1867" s="103">
        <f t="shared" si="545"/>
        <v>0</v>
      </c>
    </row>
    <row r="1868" spans="4:36">
      <c r="D1868" s="16" t="s">
        <v>863</v>
      </c>
      <c r="E1868" s="16">
        <v>0</v>
      </c>
      <c r="F1868" s="16">
        <v>0</v>
      </c>
      <c r="G1868" s="16">
        <v>0</v>
      </c>
      <c r="H1868" s="16">
        <v>0</v>
      </c>
      <c r="I1868" s="16">
        <v>0</v>
      </c>
      <c r="J1868" s="16">
        <v>0</v>
      </c>
      <c r="K1868" s="16">
        <v>0</v>
      </c>
      <c r="L1868" s="16">
        <v>0</v>
      </c>
      <c r="M1868" s="16">
        <v>0</v>
      </c>
      <c r="N1868" s="16">
        <v>0</v>
      </c>
      <c r="O1868" s="16">
        <v>0</v>
      </c>
      <c r="P1868" s="16">
        <v>0</v>
      </c>
      <c r="Q1868" s="16">
        <v>0</v>
      </c>
      <c r="R1868" s="16">
        <v>0</v>
      </c>
      <c r="S1868" s="16">
        <v>0</v>
      </c>
      <c r="T1868" s="16">
        <v>0</v>
      </c>
      <c r="U1868" s="16">
        <v>0</v>
      </c>
      <c r="V1868" s="16">
        <v>0</v>
      </c>
      <c r="W1868" s="16">
        <v>0</v>
      </c>
      <c r="X1868" s="16">
        <v>0</v>
      </c>
      <c r="Y1868" s="16">
        <v>0</v>
      </c>
      <c r="Z1868" s="16">
        <v>0</v>
      </c>
      <c r="AE1868" s="103">
        <f t="shared" si="540"/>
        <v>0</v>
      </c>
      <c r="AF1868" s="103">
        <f t="shared" si="541"/>
        <v>0</v>
      </c>
      <c r="AG1868" s="103">
        <f t="shared" si="542"/>
        <v>0</v>
      </c>
      <c r="AH1868" s="103">
        <f t="shared" si="543"/>
        <v>0</v>
      </c>
      <c r="AI1868" s="103">
        <f t="shared" si="544"/>
        <v>0</v>
      </c>
      <c r="AJ1868" s="103">
        <f t="shared" si="545"/>
        <v>0</v>
      </c>
    </row>
    <row r="1869" spans="4:36">
      <c r="D1869" s="16" t="s">
        <v>864</v>
      </c>
      <c r="E1869" s="16">
        <v>0</v>
      </c>
      <c r="F1869" s="16">
        <v>0</v>
      </c>
      <c r="G1869" s="16">
        <v>0</v>
      </c>
      <c r="H1869" s="16">
        <v>0</v>
      </c>
      <c r="I1869" s="16">
        <v>0</v>
      </c>
      <c r="J1869" s="16">
        <v>0</v>
      </c>
      <c r="K1869" s="16">
        <v>0</v>
      </c>
      <c r="L1869" s="16">
        <v>0</v>
      </c>
      <c r="M1869" s="16">
        <v>0</v>
      </c>
      <c r="N1869" s="16">
        <v>0</v>
      </c>
      <c r="O1869" s="16">
        <v>0</v>
      </c>
      <c r="P1869" s="16">
        <v>0</v>
      </c>
      <c r="Q1869" s="16">
        <v>0</v>
      </c>
      <c r="R1869" s="16">
        <v>0</v>
      </c>
      <c r="S1869" s="16">
        <v>0</v>
      </c>
      <c r="T1869" s="16">
        <v>0</v>
      </c>
      <c r="U1869" s="16">
        <v>0</v>
      </c>
      <c r="V1869" s="16">
        <v>0</v>
      </c>
      <c r="W1869" s="16">
        <v>0</v>
      </c>
      <c r="X1869" s="16">
        <v>0</v>
      </c>
      <c r="Y1869" s="16">
        <v>0</v>
      </c>
      <c r="Z1869" s="16">
        <v>0</v>
      </c>
      <c r="AE1869" s="103">
        <f t="shared" si="540"/>
        <v>0</v>
      </c>
      <c r="AF1869" s="103">
        <f t="shared" si="541"/>
        <v>0</v>
      </c>
      <c r="AG1869" s="103">
        <f t="shared" si="542"/>
        <v>0</v>
      </c>
      <c r="AH1869" s="103">
        <f t="shared" si="543"/>
        <v>0</v>
      </c>
      <c r="AI1869" s="103">
        <f t="shared" si="544"/>
        <v>0</v>
      </c>
      <c r="AJ1869" s="103">
        <f t="shared" si="545"/>
        <v>0</v>
      </c>
    </row>
    <row r="1870" spans="1:80">
      <c r="A1870" s="16" t="s">
        <v>920</v>
      </c>
      <c r="B1870" s="16">
        <v>237269.943</v>
      </c>
      <c r="C1870" s="16" t="s">
        <v>88</v>
      </c>
      <c r="D1870" s="16" t="s">
        <v>88</v>
      </c>
      <c r="E1870" s="16">
        <v>187785.9466</v>
      </c>
      <c r="F1870" s="16">
        <v>178933.7171</v>
      </c>
      <c r="G1870" s="16">
        <v>175181.1665</v>
      </c>
      <c r="H1870" s="16">
        <v>3752.5506</v>
      </c>
      <c r="I1870" s="16">
        <v>343.8639</v>
      </c>
      <c r="J1870" s="16">
        <v>6373.242</v>
      </c>
      <c r="K1870" s="16">
        <v>2400.118</v>
      </c>
      <c r="L1870" s="16">
        <v>1842.8972</v>
      </c>
      <c r="M1870" s="16">
        <v>2130.2268</v>
      </c>
      <c r="N1870" s="16">
        <v>1278.0601</v>
      </c>
      <c r="O1870" s="16">
        <v>1278.0601</v>
      </c>
      <c r="P1870" s="16">
        <v>0</v>
      </c>
      <c r="Q1870" s="16">
        <v>3.5278</v>
      </c>
      <c r="R1870" s="16">
        <v>579.7352</v>
      </c>
      <c r="S1870" s="16">
        <v>51.8495</v>
      </c>
      <c r="T1870" s="16">
        <v>190.8634</v>
      </c>
      <c r="U1870" s="16">
        <v>337.0223</v>
      </c>
      <c r="V1870" s="16">
        <v>241.9654</v>
      </c>
      <c r="W1870" s="16">
        <v>185.8917</v>
      </c>
      <c r="X1870" s="16">
        <v>0.7648</v>
      </c>
      <c r="Y1870" s="16">
        <v>55.3089</v>
      </c>
      <c r="Z1870" s="16">
        <v>31.8351</v>
      </c>
      <c r="AB1870" s="101">
        <f>(F1870+K1870+L1870)/B1870</f>
        <v>0.772018275825185</v>
      </c>
      <c r="AE1870" s="103">
        <f t="shared" si="540"/>
        <v>-1.3618439709262e-11</v>
      </c>
      <c r="AF1870" s="103">
        <f t="shared" si="541"/>
        <v>1.68256519827992e-11</v>
      </c>
      <c r="AG1870" s="103">
        <f t="shared" si="542"/>
        <v>0</v>
      </c>
      <c r="AH1870" s="103">
        <f t="shared" si="543"/>
        <v>0</v>
      </c>
      <c r="AI1870" s="103">
        <f t="shared" si="544"/>
        <v>0</v>
      </c>
      <c r="AJ1870" s="103">
        <f t="shared" si="545"/>
        <v>0</v>
      </c>
      <c r="AK1870" s="16">
        <f t="shared" ref="AK1870:BF1870" si="552">E1870-SUM(E1871:E1875)</f>
        <v>0</v>
      </c>
      <c r="AL1870" s="16">
        <f t="shared" si="552"/>
        <v>0</v>
      </c>
      <c r="AM1870" s="16">
        <f t="shared" si="552"/>
        <v>0</v>
      </c>
      <c r="AN1870" s="16">
        <f t="shared" si="552"/>
        <v>0</v>
      </c>
      <c r="AO1870" s="16">
        <f t="shared" si="552"/>
        <v>0</v>
      </c>
      <c r="AP1870" s="16">
        <f t="shared" si="552"/>
        <v>0</v>
      </c>
      <c r="AQ1870" s="16">
        <f t="shared" si="552"/>
        <v>0</v>
      </c>
      <c r="AR1870" s="16">
        <f t="shared" si="552"/>
        <v>0</v>
      </c>
      <c r="AS1870" s="16">
        <f t="shared" si="552"/>
        <v>0</v>
      </c>
      <c r="AT1870" s="16">
        <f t="shared" si="552"/>
        <v>0</v>
      </c>
      <c r="AU1870" s="16">
        <f t="shared" si="552"/>
        <v>0</v>
      </c>
      <c r="AV1870" s="16">
        <f t="shared" si="552"/>
        <v>0</v>
      </c>
      <c r="AW1870" s="16">
        <f t="shared" si="552"/>
        <v>0</v>
      </c>
      <c r="AX1870" s="16">
        <f t="shared" si="552"/>
        <v>0</v>
      </c>
      <c r="AY1870" s="16">
        <f t="shared" si="552"/>
        <v>0</v>
      </c>
      <c r="AZ1870" s="16">
        <f t="shared" si="552"/>
        <v>0</v>
      </c>
      <c r="BA1870" s="16">
        <f t="shared" si="552"/>
        <v>0</v>
      </c>
      <c r="BB1870" s="16">
        <f t="shared" si="552"/>
        <v>0</v>
      </c>
      <c r="BC1870" s="16">
        <f t="shared" si="552"/>
        <v>0</v>
      </c>
      <c r="BD1870" s="16">
        <f t="shared" si="552"/>
        <v>0</v>
      </c>
      <c r="BE1870" s="16">
        <f t="shared" si="552"/>
        <v>0</v>
      </c>
      <c r="BF1870" s="16">
        <f t="shared" si="552"/>
        <v>0</v>
      </c>
      <c r="BG1870" s="104">
        <f t="shared" ref="BG1870:CB1870" si="553">E1870-E1876-E1882-E1888-E1894</f>
        <v>0</v>
      </c>
      <c r="BH1870" s="104">
        <f t="shared" si="553"/>
        <v>0</v>
      </c>
      <c r="BI1870" s="104">
        <f t="shared" si="553"/>
        <v>0</v>
      </c>
      <c r="BJ1870" s="104">
        <f t="shared" si="553"/>
        <v>0</v>
      </c>
      <c r="BK1870" s="104">
        <f t="shared" si="553"/>
        <v>0</v>
      </c>
      <c r="BL1870" s="104">
        <f t="shared" si="553"/>
        <v>0</v>
      </c>
      <c r="BM1870" s="104">
        <f t="shared" si="553"/>
        <v>0</v>
      </c>
      <c r="BN1870" s="104">
        <f t="shared" si="553"/>
        <v>0</v>
      </c>
      <c r="BO1870" s="104">
        <f t="shared" si="553"/>
        <v>0</v>
      </c>
      <c r="BP1870" s="104">
        <f t="shared" si="553"/>
        <v>0</v>
      </c>
      <c r="BQ1870" s="104">
        <f t="shared" si="553"/>
        <v>0</v>
      </c>
      <c r="BR1870" s="104">
        <f t="shared" si="553"/>
        <v>0</v>
      </c>
      <c r="BS1870" s="104">
        <f t="shared" si="553"/>
        <v>0</v>
      </c>
      <c r="BT1870" s="104">
        <f t="shared" si="553"/>
        <v>0</v>
      </c>
      <c r="BU1870" s="104">
        <f t="shared" si="553"/>
        <v>0</v>
      </c>
      <c r="BV1870" s="104">
        <f t="shared" si="553"/>
        <v>0</v>
      </c>
      <c r="BW1870" s="104">
        <f t="shared" si="553"/>
        <v>0</v>
      </c>
      <c r="BX1870" s="104">
        <f t="shared" si="553"/>
        <v>0</v>
      </c>
      <c r="BY1870" s="104">
        <f t="shared" si="553"/>
        <v>0</v>
      </c>
      <c r="BZ1870" s="104">
        <f t="shared" si="553"/>
        <v>0</v>
      </c>
      <c r="CA1870" s="104">
        <f t="shared" si="553"/>
        <v>0</v>
      </c>
      <c r="CB1870" s="104">
        <f t="shared" si="553"/>
        <v>0</v>
      </c>
    </row>
    <row r="1871" spans="4:36">
      <c r="D1871" s="16" t="s">
        <v>860</v>
      </c>
      <c r="E1871" s="16">
        <v>66735.6004000001</v>
      </c>
      <c r="F1871" s="16">
        <v>65335.4072000001</v>
      </c>
      <c r="G1871" s="16">
        <v>65115.1468000001</v>
      </c>
      <c r="H1871" s="16">
        <v>220.2604</v>
      </c>
      <c r="I1871" s="16">
        <v>179.3746</v>
      </c>
      <c r="J1871" s="16">
        <v>858.353599999999</v>
      </c>
      <c r="K1871" s="16">
        <v>0</v>
      </c>
      <c r="L1871" s="16">
        <v>629.450599999999</v>
      </c>
      <c r="M1871" s="16">
        <v>228.903</v>
      </c>
      <c r="N1871" s="16">
        <v>162.9337</v>
      </c>
      <c r="O1871" s="16">
        <v>162.9337</v>
      </c>
      <c r="P1871" s="16">
        <v>0</v>
      </c>
      <c r="Q1871" s="16">
        <v>0</v>
      </c>
      <c r="R1871" s="16">
        <v>170.9761</v>
      </c>
      <c r="S1871" s="16">
        <v>4.5275</v>
      </c>
      <c r="T1871" s="16">
        <v>35.9827</v>
      </c>
      <c r="U1871" s="16">
        <v>130.4659</v>
      </c>
      <c r="V1871" s="16">
        <v>28.5552</v>
      </c>
      <c r="W1871" s="16">
        <v>18.3623</v>
      </c>
      <c r="X1871" s="16">
        <v>0</v>
      </c>
      <c r="Y1871" s="16">
        <v>10.1929</v>
      </c>
      <c r="Z1871" s="16">
        <v>0</v>
      </c>
      <c r="AE1871" s="103">
        <f t="shared" si="540"/>
        <v>-4.84590145788388e-12</v>
      </c>
      <c r="AF1871" s="103">
        <f t="shared" si="541"/>
        <v>6.48014975013211e-12</v>
      </c>
      <c r="AG1871" s="103">
        <f t="shared" si="542"/>
        <v>0</v>
      </c>
      <c r="AH1871" s="103">
        <f t="shared" si="543"/>
        <v>0</v>
      </c>
      <c r="AI1871" s="103">
        <f t="shared" si="544"/>
        <v>0</v>
      </c>
      <c r="AJ1871" s="103">
        <f t="shared" si="545"/>
        <v>0</v>
      </c>
    </row>
    <row r="1872" spans="4:36">
      <c r="D1872" s="16" t="s">
        <v>861</v>
      </c>
      <c r="E1872" s="16">
        <v>25707.8349</v>
      </c>
      <c r="F1872" s="16">
        <v>23915.5206</v>
      </c>
      <c r="G1872" s="16">
        <v>23059.0877</v>
      </c>
      <c r="H1872" s="16">
        <v>856.4329</v>
      </c>
      <c r="I1872" s="16">
        <v>1.7078</v>
      </c>
      <c r="J1872" s="16">
        <v>1379.0301</v>
      </c>
      <c r="K1872" s="16">
        <v>0</v>
      </c>
      <c r="L1872" s="16">
        <v>539.9726</v>
      </c>
      <c r="M1872" s="16">
        <v>839.0575</v>
      </c>
      <c r="N1872" s="16">
        <v>231.3045</v>
      </c>
      <c r="O1872" s="16">
        <v>231.3045</v>
      </c>
      <c r="P1872" s="16">
        <v>0</v>
      </c>
      <c r="Q1872" s="16">
        <v>0</v>
      </c>
      <c r="R1872" s="16">
        <v>98.0447</v>
      </c>
      <c r="S1872" s="16">
        <v>1.9157</v>
      </c>
      <c r="T1872" s="16">
        <v>26.427</v>
      </c>
      <c r="U1872" s="16">
        <v>69.702</v>
      </c>
      <c r="V1872" s="16">
        <v>62.7933</v>
      </c>
      <c r="W1872" s="16">
        <v>44.921</v>
      </c>
      <c r="X1872" s="16">
        <v>0</v>
      </c>
      <c r="Y1872" s="16">
        <v>17.8723</v>
      </c>
      <c r="Z1872" s="16">
        <v>19.4339</v>
      </c>
      <c r="AE1872" s="103">
        <f t="shared" si="540"/>
        <v>1.96820337805548e-12</v>
      </c>
      <c r="AF1872" s="103">
        <f t="shared" si="541"/>
        <v>0</v>
      </c>
      <c r="AG1872" s="103">
        <f t="shared" si="542"/>
        <v>0</v>
      </c>
      <c r="AH1872" s="103">
        <f t="shared" si="543"/>
        <v>0</v>
      </c>
      <c r="AI1872" s="103">
        <f t="shared" si="544"/>
        <v>0</v>
      </c>
      <c r="AJ1872" s="103">
        <f t="shared" si="545"/>
        <v>0</v>
      </c>
    </row>
    <row r="1873" spans="4:36">
      <c r="D1873" s="16" t="s">
        <v>862</v>
      </c>
      <c r="E1873" s="16">
        <v>0</v>
      </c>
      <c r="F1873" s="16">
        <v>0</v>
      </c>
      <c r="G1873" s="16">
        <v>0</v>
      </c>
      <c r="H1873" s="16">
        <v>0</v>
      </c>
      <c r="I1873" s="16">
        <v>0</v>
      </c>
      <c r="J1873" s="16">
        <v>0</v>
      </c>
      <c r="K1873" s="16">
        <v>0</v>
      </c>
      <c r="L1873" s="16">
        <v>0</v>
      </c>
      <c r="M1873" s="16">
        <v>0</v>
      </c>
      <c r="N1873" s="16">
        <v>0</v>
      </c>
      <c r="O1873" s="16">
        <v>0</v>
      </c>
      <c r="P1873" s="16">
        <v>0</v>
      </c>
      <c r="Q1873" s="16">
        <v>0</v>
      </c>
      <c r="R1873" s="16">
        <v>0</v>
      </c>
      <c r="S1873" s="16">
        <v>0</v>
      </c>
      <c r="T1873" s="16">
        <v>0</v>
      </c>
      <c r="U1873" s="16">
        <v>0</v>
      </c>
      <c r="V1873" s="16">
        <v>0</v>
      </c>
      <c r="W1873" s="16">
        <v>0</v>
      </c>
      <c r="X1873" s="16">
        <v>0</v>
      </c>
      <c r="Y1873" s="16">
        <v>0</v>
      </c>
      <c r="Z1873" s="16">
        <v>0</v>
      </c>
      <c r="AE1873" s="103">
        <f t="shared" si="540"/>
        <v>0</v>
      </c>
      <c r="AF1873" s="103">
        <f t="shared" si="541"/>
        <v>0</v>
      </c>
      <c r="AG1873" s="103">
        <f t="shared" si="542"/>
        <v>0</v>
      </c>
      <c r="AH1873" s="103">
        <f t="shared" si="543"/>
        <v>0</v>
      </c>
      <c r="AI1873" s="103">
        <f t="shared" si="544"/>
        <v>0</v>
      </c>
      <c r="AJ1873" s="103">
        <f t="shared" si="545"/>
        <v>0</v>
      </c>
    </row>
    <row r="1874" spans="4:36">
      <c r="D1874" s="16" t="s">
        <v>863</v>
      </c>
      <c r="E1874" s="16">
        <v>0</v>
      </c>
      <c r="F1874" s="16">
        <v>0</v>
      </c>
      <c r="G1874" s="16">
        <v>0</v>
      </c>
      <c r="H1874" s="16">
        <v>0</v>
      </c>
      <c r="I1874" s="16">
        <v>0</v>
      </c>
      <c r="J1874" s="16">
        <v>0</v>
      </c>
      <c r="K1874" s="16">
        <v>0</v>
      </c>
      <c r="L1874" s="16">
        <v>0</v>
      </c>
      <c r="M1874" s="16">
        <v>0</v>
      </c>
      <c r="N1874" s="16">
        <v>0</v>
      </c>
      <c r="O1874" s="16">
        <v>0</v>
      </c>
      <c r="P1874" s="16">
        <v>0</v>
      </c>
      <c r="Q1874" s="16">
        <v>0</v>
      </c>
      <c r="R1874" s="16">
        <v>0</v>
      </c>
      <c r="S1874" s="16">
        <v>0</v>
      </c>
      <c r="T1874" s="16">
        <v>0</v>
      </c>
      <c r="U1874" s="16">
        <v>0</v>
      </c>
      <c r="V1874" s="16">
        <v>0</v>
      </c>
      <c r="W1874" s="16">
        <v>0</v>
      </c>
      <c r="X1874" s="16">
        <v>0</v>
      </c>
      <c r="Y1874" s="16">
        <v>0</v>
      </c>
      <c r="Z1874" s="16">
        <v>0</v>
      </c>
      <c r="AE1874" s="103">
        <f t="shared" si="540"/>
        <v>0</v>
      </c>
      <c r="AF1874" s="103">
        <f t="shared" si="541"/>
        <v>0</v>
      </c>
      <c r="AG1874" s="103">
        <f t="shared" si="542"/>
        <v>0</v>
      </c>
      <c r="AH1874" s="103">
        <f t="shared" si="543"/>
        <v>0</v>
      </c>
      <c r="AI1874" s="103">
        <f t="shared" si="544"/>
        <v>0</v>
      </c>
      <c r="AJ1874" s="103">
        <f t="shared" si="545"/>
        <v>0</v>
      </c>
    </row>
    <row r="1875" spans="4:36">
      <c r="D1875" s="16" t="s">
        <v>864</v>
      </c>
      <c r="E1875" s="16">
        <v>95342.5112999999</v>
      </c>
      <c r="F1875" s="16">
        <v>89682.7893</v>
      </c>
      <c r="G1875" s="16">
        <v>87006.932</v>
      </c>
      <c r="H1875" s="16">
        <v>2675.8573</v>
      </c>
      <c r="I1875" s="16">
        <v>162.7815</v>
      </c>
      <c r="J1875" s="16">
        <v>4135.8583</v>
      </c>
      <c r="K1875" s="16">
        <v>2400.118</v>
      </c>
      <c r="L1875" s="16">
        <v>673.474000000001</v>
      </c>
      <c r="M1875" s="16">
        <v>1062.2663</v>
      </c>
      <c r="N1875" s="16">
        <v>883.8219</v>
      </c>
      <c r="O1875" s="16">
        <v>883.8219</v>
      </c>
      <c r="P1875" s="16">
        <v>0</v>
      </c>
      <c r="Q1875" s="16">
        <v>3.5278</v>
      </c>
      <c r="R1875" s="16">
        <v>310.7144</v>
      </c>
      <c r="S1875" s="16">
        <v>45.4063</v>
      </c>
      <c r="T1875" s="16">
        <v>128.4537</v>
      </c>
      <c r="U1875" s="16">
        <v>136.8544</v>
      </c>
      <c r="V1875" s="16">
        <v>150.6169</v>
      </c>
      <c r="W1875" s="16">
        <v>122.6084</v>
      </c>
      <c r="X1875" s="16">
        <v>0.7648</v>
      </c>
      <c r="Y1875" s="16">
        <v>27.2437</v>
      </c>
      <c r="Z1875" s="16">
        <v>12.4012</v>
      </c>
      <c r="AE1875" s="103">
        <f t="shared" si="540"/>
        <v>-1.07516662239959e-10</v>
      </c>
      <c r="AF1875" s="103">
        <f t="shared" si="541"/>
        <v>0</v>
      </c>
      <c r="AG1875" s="103">
        <f t="shared" si="542"/>
        <v>0</v>
      </c>
      <c r="AH1875" s="103">
        <f t="shared" si="543"/>
        <v>0</v>
      </c>
      <c r="AI1875" s="103">
        <f t="shared" si="544"/>
        <v>0</v>
      </c>
      <c r="AJ1875" s="103">
        <f t="shared" si="545"/>
        <v>0</v>
      </c>
    </row>
    <row r="1876" spans="3:58">
      <c r="C1876" s="16" t="s">
        <v>865</v>
      </c>
      <c r="D1876" s="16" t="s">
        <v>88</v>
      </c>
      <c r="E1876" s="16">
        <v>4488.9938</v>
      </c>
      <c r="F1876" s="16">
        <v>4420.7841</v>
      </c>
      <c r="G1876" s="16">
        <v>4420.0151</v>
      </c>
      <c r="H1876" s="16">
        <v>0.769</v>
      </c>
      <c r="I1876" s="16">
        <v>0</v>
      </c>
      <c r="J1876" s="16">
        <v>25.5228</v>
      </c>
      <c r="K1876" s="16">
        <v>0</v>
      </c>
      <c r="L1876" s="16">
        <v>8.3733</v>
      </c>
      <c r="M1876" s="16">
        <v>17.1495</v>
      </c>
      <c r="N1876" s="16">
        <v>0</v>
      </c>
      <c r="O1876" s="16">
        <v>0</v>
      </c>
      <c r="P1876" s="16">
        <v>0</v>
      </c>
      <c r="Q1876" s="16">
        <v>0</v>
      </c>
      <c r="R1876" s="16">
        <v>22.9927</v>
      </c>
      <c r="S1876" s="16">
        <v>0</v>
      </c>
      <c r="T1876" s="16">
        <v>0</v>
      </c>
      <c r="U1876" s="16">
        <v>22.9927</v>
      </c>
      <c r="V1876" s="16">
        <v>0.511</v>
      </c>
      <c r="W1876" s="16">
        <v>0</v>
      </c>
      <c r="X1876" s="16">
        <v>0</v>
      </c>
      <c r="Y1876" s="16">
        <v>0.511</v>
      </c>
      <c r="Z1876" s="16">
        <v>19.1832</v>
      </c>
      <c r="AE1876" s="103">
        <f t="shared" si="540"/>
        <v>3.37507799486048e-13</v>
      </c>
      <c r="AF1876" s="103">
        <f t="shared" si="541"/>
        <v>2.32813768263895e-13</v>
      </c>
      <c r="AG1876" s="103">
        <f t="shared" si="542"/>
        <v>0</v>
      </c>
      <c r="AH1876" s="103">
        <f t="shared" si="543"/>
        <v>0</v>
      </c>
      <c r="AI1876" s="103">
        <f t="shared" si="544"/>
        <v>0</v>
      </c>
      <c r="AJ1876" s="103">
        <f t="shared" si="545"/>
        <v>0</v>
      </c>
      <c r="AK1876" s="16">
        <f t="shared" ref="AK1876:BF1876" si="554">E1876-SUM(E1877:E1881)</f>
        <v>0</v>
      </c>
      <c r="AL1876" s="16">
        <f t="shared" si="554"/>
        <v>0</v>
      </c>
      <c r="AM1876" s="16">
        <f t="shared" si="554"/>
        <v>0</v>
      </c>
      <c r="AN1876" s="16">
        <f t="shared" si="554"/>
        <v>0</v>
      </c>
      <c r="AO1876" s="16">
        <f t="shared" si="554"/>
        <v>0</v>
      </c>
      <c r="AP1876" s="16">
        <f t="shared" si="554"/>
        <v>0</v>
      </c>
      <c r="AQ1876" s="16">
        <f t="shared" si="554"/>
        <v>0</v>
      </c>
      <c r="AR1876" s="16">
        <f t="shared" si="554"/>
        <v>0</v>
      </c>
      <c r="AS1876" s="16">
        <f t="shared" si="554"/>
        <v>0</v>
      </c>
      <c r="AT1876" s="16">
        <f t="shared" si="554"/>
        <v>0</v>
      </c>
      <c r="AU1876" s="16">
        <f t="shared" si="554"/>
        <v>0</v>
      </c>
      <c r="AV1876" s="16">
        <f t="shared" si="554"/>
        <v>0</v>
      </c>
      <c r="AW1876" s="16">
        <f t="shared" si="554"/>
        <v>0</v>
      </c>
      <c r="AX1876" s="16">
        <f t="shared" si="554"/>
        <v>0</v>
      </c>
      <c r="AY1876" s="16">
        <f t="shared" si="554"/>
        <v>0</v>
      </c>
      <c r="AZ1876" s="16">
        <f t="shared" si="554"/>
        <v>0</v>
      </c>
      <c r="BA1876" s="16">
        <f t="shared" si="554"/>
        <v>0</v>
      </c>
      <c r="BB1876" s="16">
        <f t="shared" si="554"/>
        <v>0</v>
      </c>
      <c r="BC1876" s="16">
        <f t="shared" si="554"/>
        <v>0</v>
      </c>
      <c r="BD1876" s="16">
        <f t="shared" si="554"/>
        <v>0</v>
      </c>
      <c r="BE1876" s="16">
        <f t="shared" si="554"/>
        <v>0</v>
      </c>
      <c r="BF1876" s="16">
        <f t="shared" si="554"/>
        <v>0</v>
      </c>
    </row>
    <row r="1877" spans="4:36">
      <c r="D1877" s="16" t="s">
        <v>860</v>
      </c>
      <c r="E1877" s="16">
        <v>4267.0894</v>
      </c>
      <c r="F1877" s="16">
        <v>4224.9833</v>
      </c>
      <c r="G1877" s="16">
        <v>4224.4838</v>
      </c>
      <c r="H1877" s="16">
        <v>0.4995</v>
      </c>
      <c r="I1877" s="16">
        <v>0</v>
      </c>
      <c r="J1877" s="16">
        <v>25.4207</v>
      </c>
      <c r="K1877" s="16">
        <v>0</v>
      </c>
      <c r="L1877" s="16">
        <v>8.3733</v>
      </c>
      <c r="M1877" s="16">
        <v>17.0474</v>
      </c>
      <c r="N1877" s="16">
        <v>0</v>
      </c>
      <c r="O1877" s="16">
        <v>0</v>
      </c>
      <c r="P1877" s="16">
        <v>0</v>
      </c>
      <c r="Q1877" s="16">
        <v>0</v>
      </c>
      <c r="R1877" s="16">
        <v>16.1744</v>
      </c>
      <c r="S1877" s="16">
        <v>0</v>
      </c>
      <c r="T1877" s="16">
        <v>0</v>
      </c>
      <c r="U1877" s="16">
        <v>16.1744</v>
      </c>
      <c r="V1877" s="16">
        <v>0.511</v>
      </c>
      <c r="W1877" s="16">
        <v>0</v>
      </c>
      <c r="X1877" s="16">
        <v>0</v>
      </c>
      <c r="Y1877" s="16">
        <v>0.511</v>
      </c>
      <c r="Z1877" s="16">
        <v>0</v>
      </c>
      <c r="AE1877" s="103">
        <f t="shared" si="540"/>
        <v>-2.91988655476416e-14</v>
      </c>
      <c r="AF1877" s="103">
        <f t="shared" si="541"/>
        <v>-1.01862962509358e-13</v>
      </c>
      <c r="AG1877" s="103">
        <f t="shared" si="542"/>
        <v>0</v>
      </c>
      <c r="AH1877" s="103">
        <f t="shared" si="543"/>
        <v>0</v>
      </c>
      <c r="AI1877" s="103">
        <f t="shared" si="544"/>
        <v>0</v>
      </c>
      <c r="AJ1877" s="103">
        <f t="shared" si="545"/>
        <v>0</v>
      </c>
    </row>
    <row r="1878" spans="4:36">
      <c r="D1878" s="16" t="s">
        <v>861</v>
      </c>
      <c r="E1878" s="16">
        <v>127.8898</v>
      </c>
      <c r="F1878" s="16">
        <v>106.7074</v>
      </c>
      <c r="G1878" s="16">
        <v>106.7074</v>
      </c>
      <c r="H1878" s="16">
        <v>0</v>
      </c>
      <c r="I1878" s="16">
        <v>0</v>
      </c>
      <c r="J1878" s="16">
        <v>0</v>
      </c>
      <c r="K1878" s="16">
        <v>0</v>
      </c>
      <c r="L1878" s="16">
        <v>0</v>
      </c>
      <c r="M1878" s="16">
        <v>0</v>
      </c>
      <c r="N1878" s="16">
        <v>0</v>
      </c>
      <c r="O1878" s="16">
        <v>0</v>
      </c>
      <c r="P1878" s="16">
        <v>0</v>
      </c>
      <c r="Q1878" s="16">
        <v>0</v>
      </c>
      <c r="R1878" s="16">
        <v>6.8183</v>
      </c>
      <c r="S1878" s="16">
        <v>0</v>
      </c>
      <c r="T1878" s="16">
        <v>0</v>
      </c>
      <c r="U1878" s="16">
        <v>6.8183</v>
      </c>
      <c r="V1878" s="16">
        <v>0</v>
      </c>
      <c r="W1878" s="16">
        <v>0</v>
      </c>
      <c r="X1878" s="16">
        <v>0</v>
      </c>
      <c r="Y1878" s="16">
        <v>0</v>
      </c>
      <c r="Z1878" s="16">
        <v>14.3641</v>
      </c>
      <c r="AE1878" s="103">
        <f t="shared" si="540"/>
        <v>-1.4210854715202e-14</v>
      </c>
      <c r="AF1878" s="103">
        <f t="shared" si="541"/>
        <v>0</v>
      </c>
      <c r="AG1878" s="103">
        <f t="shared" si="542"/>
        <v>0</v>
      </c>
      <c r="AH1878" s="103">
        <f t="shared" si="543"/>
        <v>0</v>
      </c>
      <c r="AI1878" s="103">
        <f t="shared" si="544"/>
        <v>0</v>
      </c>
      <c r="AJ1878" s="103">
        <f t="shared" si="545"/>
        <v>0</v>
      </c>
    </row>
    <row r="1879" spans="4:36">
      <c r="D1879" s="16" t="s">
        <v>862</v>
      </c>
      <c r="E1879" s="16">
        <v>0</v>
      </c>
      <c r="F1879" s="16">
        <v>0</v>
      </c>
      <c r="G1879" s="16">
        <v>0</v>
      </c>
      <c r="H1879" s="16">
        <v>0</v>
      </c>
      <c r="I1879" s="16">
        <v>0</v>
      </c>
      <c r="J1879" s="16">
        <v>0</v>
      </c>
      <c r="K1879" s="16">
        <v>0</v>
      </c>
      <c r="L1879" s="16">
        <v>0</v>
      </c>
      <c r="M1879" s="16">
        <v>0</v>
      </c>
      <c r="N1879" s="16">
        <v>0</v>
      </c>
      <c r="O1879" s="16">
        <v>0</v>
      </c>
      <c r="P1879" s="16">
        <v>0</v>
      </c>
      <c r="Q1879" s="16">
        <v>0</v>
      </c>
      <c r="R1879" s="16">
        <v>0</v>
      </c>
      <c r="S1879" s="16">
        <v>0</v>
      </c>
      <c r="T1879" s="16">
        <v>0</v>
      </c>
      <c r="U1879" s="16">
        <v>0</v>
      </c>
      <c r="V1879" s="16">
        <v>0</v>
      </c>
      <c r="W1879" s="16">
        <v>0</v>
      </c>
      <c r="X1879" s="16">
        <v>0</v>
      </c>
      <c r="Y1879" s="16">
        <v>0</v>
      </c>
      <c r="Z1879" s="16">
        <v>0</v>
      </c>
      <c r="AE1879" s="103">
        <f t="shared" si="540"/>
        <v>0</v>
      </c>
      <c r="AF1879" s="103">
        <f t="shared" si="541"/>
        <v>0</v>
      </c>
      <c r="AG1879" s="103">
        <f t="shared" si="542"/>
        <v>0</v>
      </c>
      <c r="AH1879" s="103">
        <f t="shared" si="543"/>
        <v>0</v>
      </c>
      <c r="AI1879" s="103">
        <f t="shared" si="544"/>
        <v>0</v>
      </c>
      <c r="AJ1879" s="103">
        <f t="shared" si="545"/>
        <v>0</v>
      </c>
    </row>
    <row r="1880" spans="4:36">
      <c r="D1880" s="16" t="s">
        <v>863</v>
      </c>
      <c r="E1880" s="16">
        <v>0</v>
      </c>
      <c r="F1880" s="16">
        <v>0</v>
      </c>
      <c r="G1880" s="16">
        <v>0</v>
      </c>
      <c r="H1880" s="16">
        <v>0</v>
      </c>
      <c r="I1880" s="16">
        <v>0</v>
      </c>
      <c r="J1880" s="16">
        <v>0</v>
      </c>
      <c r="K1880" s="16">
        <v>0</v>
      </c>
      <c r="L1880" s="16">
        <v>0</v>
      </c>
      <c r="M1880" s="16">
        <v>0</v>
      </c>
      <c r="N1880" s="16">
        <v>0</v>
      </c>
      <c r="O1880" s="16">
        <v>0</v>
      </c>
      <c r="P1880" s="16">
        <v>0</v>
      </c>
      <c r="Q1880" s="16">
        <v>0</v>
      </c>
      <c r="R1880" s="16">
        <v>0</v>
      </c>
      <c r="S1880" s="16">
        <v>0</v>
      </c>
      <c r="T1880" s="16">
        <v>0</v>
      </c>
      <c r="U1880" s="16">
        <v>0</v>
      </c>
      <c r="V1880" s="16">
        <v>0</v>
      </c>
      <c r="W1880" s="16">
        <v>0</v>
      </c>
      <c r="X1880" s="16">
        <v>0</v>
      </c>
      <c r="Y1880" s="16">
        <v>0</v>
      </c>
      <c r="Z1880" s="16">
        <v>0</v>
      </c>
      <c r="AE1880" s="103">
        <f t="shared" si="540"/>
        <v>0</v>
      </c>
      <c r="AF1880" s="103">
        <f t="shared" si="541"/>
        <v>0</v>
      </c>
      <c r="AG1880" s="103">
        <f t="shared" si="542"/>
        <v>0</v>
      </c>
      <c r="AH1880" s="103">
        <f t="shared" si="543"/>
        <v>0</v>
      </c>
      <c r="AI1880" s="103">
        <f t="shared" si="544"/>
        <v>0</v>
      </c>
      <c r="AJ1880" s="103">
        <f t="shared" si="545"/>
        <v>0</v>
      </c>
    </row>
    <row r="1881" spans="4:36">
      <c r="D1881" s="16" t="s">
        <v>864</v>
      </c>
      <c r="E1881" s="16">
        <v>94.0146</v>
      </c>
      <c r="F1881" s="16">
        <v>89.0934</v>
      </c>
      <c r="G1881" s="16">
        <v>88.8239</v>
      </c>
      <c r="H1881" s="16">
        <v>0.2695</v>
      </c>
      <c r="I1881" s="16">
        <v>0</v>
      </c>
      <c r="J1881" s="16">
        <v>0.1021</v>
      </c>
      <c r="K1881" s="16">
        <v>0</v>
      </c>
      <c r="L1881" s="16">
        <v>0</v>
      </c>
      <c r="M1881" s="16">
        <v>0.1021</v>
      </c>
      <c r="N1881" s="16">
        <v>0</v>
      </c>
      <c r="O1881" s="16">
        <v>0</v>
      </c>
      <c r="P1881" s="16">
        <v>0</v>
      </c>
      <c r="Q1881" s="16">
        <v>0</v>
      </c>
      <c r="R1881" s="16">
        <v>0</v>
      </c>
      <c r="S1881" s="16">
        <v>0</v>
      </c>
      <c r="T1881" s="16">
        <v>0</v>
      </c>
      <c r="U1881" s="16">
        <v>0</v>
      </c>
      <c r="V1881" s="16">
        <v>0</v>
      </c>
      <c r="W1881" s="16">
        <v>0</v>
      </c>
      <c r="X1881" s="16">
        <v>0</v>
      </c>
      <c r="Y1881" s="16">
        <v>0</v>
      </c>
      <c r="Z1881" s="16">
        <v>4.8191</v>
      </c>
      <c r="AE1881" s="103">
        <f t="shared" si="540"/>
        <v>0</v>
      </c>
      <c r="AF1881" s="103">
        <f t="shared" si="541"/>
        <v>7.82707232360735e-15</v>
      </c>
      <c r="AG1881" s="103">
        <f t="shared" si="542"/>
        <v>0</v>
      </c>
      <c r="AH1881" s="103">
        <f t="shared" si="543"/>
        <v>0</v>
      </c>
      <c r="AI1881" s="103">
        <f t="shared" si="544"/>
        <v>0</v>
      </c>
      <c r="AJ1881" s="103">
        <f t="shared" si="545"/>
        <v>0</v>
      </c>
    </row>
    <row r="1882" spans="3:58">
      <c r="C1882" s="16" t="s">
        <v>866</v>
      </c>
      <c r="D1882" s="16" t="s">
        <v>88</v>
      </c>
      <c r="E1882" s="16">
        <v>0.2081</v>
      </c>
      <c r="F1882" s="16">
        <v>0</v>
      </c>
      <c r="G1882" s="16">
        <v>0</v>
      </c>
      <c r="H1882" s="16">
        <v>0</v>
      </c>
      <c r="I1882" s="16">
        <v>0</v>
      </c>
      <c r="J1882" s="16">
        <v>0</v>
      </c>
      <c r="K1882" s="16">
        <v>0</v>
      </c>
      <c r="L1882" s="16">
        <v>0</v>
      </c>
      <c r="M1882" s="16">
        <v>0</v>
      </c>
      <c r="N1882" s="16">
        <v>0</v>
      </c>
      <c r="O1882" s="16">
        <v>0</v>
      </c>
      <c r="P1882" s="16">
        <v>0</v>
      </c>
      <c r="Q1882" s="16">
        <v>0</v>
      </c>
      <c r="R1882" s="16">
        <v>0</v>
      </c>
      <c r="S1882" s="16">
        <v>0</v>
      </c>
      <c r="T1882" s="16">
        <v>0</v>
      </c>
      <c r="U1882" s="16">
        <v>0</v>
      </c>
      <c r="V1882" s="16">
        <v>0</v>
      </c>
      <c r="W1882" s="16">
        <v>0</v>
      </c>
      <c r="X1882" s="16">
        <v>0</v>
      </c>
      <c r="Y1882" s="16">
        <v>0</v>
      </c>
      <c r="Z1882" s="16">
        <v>0.2081</v>
      </c>
      <c r="AE1882" s="103">
        <f t="shared" si="540"/>
        <v>0</v>
      </c>
      <c r="AF1882" s="103">
        <f t="shared" si="541"/>
        <v>0</v>
      </c>
      <c r="AG1882" s="103">
        <f t="shared" si="542"/>
        <v>0</v>
      </c>
      <c r="AH1882" s="103">
        <f t="shared" si="543"/>
        <v>0</v>
      </c>
      <c r="AI1882" s="103">
        <f t="shared" si="544"/>
        <v>0</v>
      </c>
      <c r="AJ1882" s="103">
        <f t="shared" si="545"/>
        <v>0</v>
      </c>
      <c r="AK1882" s="16">
        <f t="shared" ref="AK1882:BF1882" si="555">E1882-SUM(E1883:E1887)</f>
        <v>0</v>
      </c>
      <c r="AL1882" s="16">
        <f t="shared" si="555"/>
        <v>0</v>
      </c>
      <c r="AM1882" s="16">
        <f t="shared" si="555"/>
        <v>0</v>
      </c>
      <c r="AN1882" s="16">
        <f t="shared" si="555"/>
        <v>0</v>
      </c>
      <c r="AO1882" s="16">
        <f t="shared" si="555"/>
        <v>0</v>
      </c>
      <c r="AP1882" s="16">
        <f t="shared" si="555"/>
        <v>0</v>
      </c>
      <c r="AQ1882" s="16">
        <f t="shared" si="555"/>
        <v>0</v>
      </c>
      <c r="AR1882" s="16">
        <f t="shared" si="555"/>
        <v>0</v>
      </c>
      <c r="AS1882" s="16">
        <f t="shared" si="555"/>
        <v>0</v>
      </c>
      <c r="AT1882" s="16">
        <f t="shared" si="555"/>
        <v>0</v>
      </c>
      <c r="AU1882" s="16">
        <f t="shared" si="555"/>
        <v>0</v>
      </c>
      <c r="AV1882" s="16">
        <f t="shared" si="555"/>
        <v>0</v>
      </c>
      <c r="AW1882" s="16">
        <f t="shared" si="555"/>
        <v>0</v>
      </c>
      <c r="AX1882" s="16">
        <f t="shared" si="555"/>
        <v>0</v>
      </c>
      <c r="AY1882" s="16">
        <f t="shared" si="555"/>
        <v>0</v>
      </c>
      <c r="AZ1882" s="16">
        <f t="shared" si="555"/>
        <v>0</v>
      </c>
      <c r="BA1882" s="16">
        <f t="shared" si="555"/>
        <v>0</v>
      </c>
      <c r="BB1882" s="16">
        <f t="shared" si="555"/>
        <v>0</v>
      </c>
      <c r="BC1882" s="16">
        <f t="shared" si="555"/>
        <v>0</v>
      </c>
      <c r="BD1882" s="16">
        <f t="shared" si="555"/>
        <v>0</v>
      </c>
      <c r="BE1882" s="16">
        <f t="shared" si="555"/>
        <v>0</v>
      </c>
      <c r="BF1882" s="16">
        <f t="shared" si="555"/>
        <v>0</v>
      </c>
    </row>
    <row r="1883" spans="4:36">
      <c r="D1883" s="16" t="s">
        <v>860</v>
      </c>
      <c r="E1883" s="16">
        <v>0</v>
      </c>
      <c r="F1883" s="16">
        <v>0</v>
      </c>
      <c r="G1883" s="16">
        <v>0</v>
      </c>
      <c r="H1883" s="16">
        <v>0</v>
      </c>
      <c r="I1883" s="16">
        <v>0</v>
      </c>
      <c r="J1883" s="16">
        <v>0</v>
      </c>
      <c r="K1883" s="16">
        <v>0</v>
      </c>
      <c r="L1883" s="16">
        <v>0</v>
      </c>
      <c r="M1883" s="16">
        <v>0</v>
      </c>
      <c r="N1883" s="16">
        <v>0</v>
      </c>
      <c r="O1883" s="16">
        <v>0</v>
      </c>
      <c r="P1883" s="16">
        <v>0</v>
      </c>
      <c r="Q1883" s="16">
        <v>0</v>
      </c>
      <c r="R1883" s="16">
        <v>0</v>
      </c>
      <c r="S1883" s="16">
        <v>0</v>
      </c>
      <c r="T1883" s="16">
        <v>0</v>
      </c>
      <c r="U1883" s="16">
        <v>0</v>
      </c>
      <c r="V1883" s="16">
        <v>0</v>
      </c>
      <c r="W1883" s="16">
        <v>0</v>
      </c>
      <c r="X1883" s="16">
        <v>0</v>
      </c>
      <c r="Y1883" s="16">
        <v>0</v>
      </c>
      <c r="Z1883" s="16">
        <v>0</v>
      </c>
      <c r="AE1883" s="103">
        <f t="shared" si="540"/>
        <v>0</v>
      </c>
      <c r="AF1883" s="103">
        <f t="shared" si="541"/>
        <v>0</v>
      </c>
      <c r="AG1883" s="103">
        <f t="shared" si="542"/>
        <v>0</v>
      </c>
      <c r="AH1883" s="103">
        <f t="shared" si="543"/>
        <v>0</v>
      </c>
      <c r="AI1883" s="103">
        <f t="shared" si="544"/>
        <v>0</v>
      </c>
      <c r="AJ1883" s="103">
        <f t="shared" si="545"/>
        <v>0</v>
      </c>
    </row>
    <row r="1884" spans="4:36">
      <c r="D1884" s="16" t="s">
        <v>861</v>
      </c>
      <c r="E1884" s="16">
        <v>0</v>
      </c>
      <c r="F1884" s="16">
        <v>0</v>
      </c>
      <c r="G1884" s="16">
        <v>0</v>
      </c>
      <c r="H1884" s="16">
        <v>0</v>
      </c>
      <c r="I1884" s="16">
        <v>0</v>
      </c>
      <c r="J1884" s="16">
        <v>0</v>
      </c>
      <c r="K1884" s="16">
        <v>0</v>
      </c>
      <c r="L1884" s="16">
        <v>0</v>
      </c>
      <c r="M1884" s="16">
        <v>0</v>
      </c>
      <c r="N1884" s="16">
        <v>0</v>
      </c>
      <c r="O1884" s="16">
        <v>0</v>
      </c>
      <c r="P1884" s="16">
        <v>0</v>
      </c>
      <c r="Q1884" s="16">
        <v>0</v>
      </c>
      <c r="R1884" s="16">
        <v>0</v>
      </c>
      <c r="S1884" s="16">
        <v>0</v>
      </c>
      <c r="T1884" s="16">
        <v>0</v>
      </c>
      <c r="U1884" s="16">
        <v>0</v>
      </c>
      <c r="V1884" s="16">
        <v>0</v>
      </c>
      <c r="W1884" s="16">
        <v>0</v>
      </c>
      <c r="X1884" s="16">
        <v>0</v>
      </c>
      <c r="Y1884" s="16">
        <v>0</v>
      </c>
      <c r="Z1884" s="16">
        <v>0</v>
      </c>
      <c r="AE1884" s="103">
        <f t="shared" si="540"/>
        <v>0</v>
      </c>
      <c r="AF1884" s="103">
        <f t="shared" si="541"/>
        <v>0</v>
      </c>
      <c r="AG1884" s="103">
        <f t="shared" si="542"/>
        <v>0</v>
      </c>
      <c r="AH1884" s="103">
        <f t="shared" si="543"/>
        <v>0</v>
      </c>
      <c r="AI1884" s="103">
        <f t="shared" si="544"/>
        <v>0</v>
      </c>
      <c r="AJ1884" s="103">
        <f t="shared" si="545"/>
        <v>0</v>
      </c>
    </row>
    <row r="1885" spans="4:36">
      <c r="D1885" s="16" t="s">
        <v>862</v>
      </c>
      <c r="E1885" s="16">
        <v>0</v>
      </c>
      <c r="F1885" s="16">
        <v>0</v>
      </c>
      <c r="G1885" s="16">
        <v>0</v>
      </c>
      <c r="H1885" s="16">
        <v>0</v>
      </c>
      <c r="I1885" s="16">
        <v>0</v>
      </c>
      <c r="J1885" s="16">
        <v>0</v>
      </c>
      <c r="K1885" s="16">
        <v>0</v>
      </c>
      <c r="L1885" s="16">
        <v>0</v>
      </c>
      <c r="M1885" s="16">
        <v>0</v>
      </c>
      <c r="N1885" s="16">
        <v>0</v>
      </c>
      <c r="O1885" s="16">
        <v>0</v>
      </c>
      <c r="P1885" s="16">
        <v>0</v>
      </c>
      <c r="Q1885" s="16">
        <v>0</v>
      </c>
      <c r="R1885" s="16">
        <v>0</v>
      </c>
      <c r="S1885" s="16">
        <v>0</v>
      </c>
      <c r="T1885" s="16">
        <v>0</v>
      </c>
      <c r="U1885" s="16">
        <v>0</v>
      </c>
      <c r="V1885" s="16">
        <v>0</v>
      </c>
      <c r="W1885" s="16">
        <v>0</v>
      </c>
      <c r="X1885" s="16">
        <v>0</v>
      </c>
      <c r="Y1885" s="16">
        <v>0</v>
      </c>
      <c r="Z1885" s="16">
        <v>0</v>
      </c>
      <c r="AE1885" s="103">
        <f t="shared" si="540"/>
        <v>0</v>
      </c>
      <c r="AF1885" s="103">
        <f t="shared" si="541"/>
        <v>0</v>
      </c>
      <c r="AG1885" s="103">
        <f t="shared" si="542"/>
        <v>0</v>
      </c>
      <c r="AH1885" s="103">
        <f t="shared" si="543"/>
        <v>0</v>
      </c>
      <c r="AI1885" s="103">
        <f t="shared" si="544"/>
        <v>0</v>
      </c>
      <c r="AJ1885" s="103">
        <f t="shared" si="545"/>
        <v>0</v>
      </c>
    </row>
    <row r="1886" spans="4:36">
      <c r="D1886" s="16" t="s">
        <v>863</v>
      </c>
      <c r="E1886" s="16">
        <v>0</v>
      </c>
      <c r="F1886" s="16">
        <v>0</v>
      </c>
      <c r="G1886" s="16">
        <v>0</v>
      </c>
      <c r="H1886" s="16">
        <v>0</v>
      </c>
      <c r="I1886" s="16">
        <v>0</v>
      </c>
      <c r="J1886" s="16">
        <v>0</v>
      </c>
      <c r="K1886" s="16">
        <v>0</v>
      </c>
      <c r="L1886" s="16">
        <v>0</v>
      </c>
      <c r="M1886" s="16">
        <v>0</v>
      </c>
      <c r="N1886" s="16">
        <v>0</v>
      </c>
      <c r="O1886" s="16">
        <v>0</v>
      </c>
      <c r="P1886" s="16">
        <v>0</v>
      </c>
      <c r="Q1886" s="16">
        <v>0</v>
      </c>
      <c r="R1886" s="16">
        <v>0</v>
      </c>
      <c r="S1886" s="16">
        <v>0</v>
      </c>
      <c r="T1886" s="16">
        <v>0</v>
      </c>
      <c r="U1886" s="16">
        <v>0</v>
      </c>
      <c r="V1886" s="16">
        <v>0</v>
      </c>
      <c r="W1886" s="16">
        <v>0</v>
      </c>
      <c r="X1886" s="16">
        <v>0</v>
      </c>
      <c r="Y1886" s="16">
        <v>0</v>
      </c>
      <c r="Z1886" s="16">
        <v>0</v>
      </c>
      <c r="AE1886" s="103">
        <f t="shared" si="540"/>
        <v>0</v>
      </c>
      <c r="AF1886" s="103">
        <f t="shared" si="541"/>
        <v>0</v>
      </c>
      <c r="AG1886" s="103">
        <f t="shared" si="542"/>
        <v>0</v>
      </c>
      <c r="AH1886" s="103">
        <f t="shared" si="543"/>
        <v>0</v>
      </c>
      <c r="AI1886" s="103">
        <f t="shared" si="544"/>
        <v>0</v>
      </c>
      <c r="AJ1886" s="103">
        <f t="shared" si="545"/>
        <v>0</v>
      </c>
    </row>
    <row r="1887" spans="4:36">
      <c r="D1887" s="16" t="s">
        <v>864</v>
      </c>
      <c r="E1887" s="16">
        <v>0.2081</v>
      </c>
      <c r="F1887" s="16">
        <v>0</v>
      </c>
      <c r="G1887" s="16">
        <v>0</v>
      </c>
      <c r="H1887" s="16">
        <v>0</v>
      </c>
      <c r="I1887" s="16">
        <v>0</v>
      </c>
      <c r="J1887" s="16">
        <v>0</v>
      </c>
      <c r="K1887" s="16">
        <v>0</v>
      </c>
      <c r="L1887" s="16">
        <v>0</v>
      </c>
      <c r="M1887" s="16">
        <v>0</v>
      </c>
      <c r="N1887" s="16">
        <v>0</v>
      </c>
      <c r="O1887" s="16">
        <v>0</v>
      </c>
      <c r="P1887" s="16">
        <v>0</v>
      </c>
      <c r="Q1887" s="16">
        <v>0</v>
      </c>
      <c r="R1887" s="16">
        <v>0</v>
      </c>
      <c r="S1887" s="16">
        <v>0</v>
      </c>
      <c r="T1887" s="16">
        <v>0</v>
      </c>
      <c r="U1887" s="16">
        <v>0</v>
      </c>
      <c r="V1887" s="16">
        <v>0</v>
      </c>
      <c r="W1887" s="16">
        <v>0</v>
      </c>
      <c r="X1887" s="16">
        <v>0</v>
      </c>
      <c r="Y1887" s="16">
        <v>0</v>
      </c>
      <c r="Z1887" s="16">
        <v>0.2081</v>
      </c>
      <c r="AE1887" s="103">
        <f t="shared" si="540"/>
        <v>0</v>
      </c>
      <c r="AF1887" s="103">
        <f t="shared" si="541"/>
        <v>0</v>
      </c>
      <c r="AG1887" s="103">
        <f t="shared" si="542"/>
        <v>0</v>
      </c>
      <c r="AH1887" s="103">
        <f t="shared" si="543"/>
        <v>0</v>
      </c>
      <c r="AI1887" s="103">
        <f t="shared" si="544"/>
        <v>0</v>
      </c>
      <c r="AJ1887" s="103">
        <f t="shared" si="545"/>
        <v>0</v>
      </c>
    </row>
    <row r="1888" spans="3:58">
      <c r="C1888" s="16" t="s">
        <v>867</v>
      </c>
      <c r="D1888" s="16" t="s">
        <v>88</v>
      </c>
      <c r="E1888" s="16">
        <v>183296.7447</v>
      </c>
      <c r="F1888" s="16">
        <v>174512.933</v>
      </c>
      <c r="G1888" s="16">
        <v>170761.1514</v>
      </c>
      <c r="H1888" s="16">
        <v>3751.7816</v>
      </c>
      <c r="I1888" s="16">
        <v>343.8639</v>
      </c>
      <c r="J1888" s="16">
        <v>6347.7192</v>
      </c>
      <c r="K1888" s="16">
        <v>2400.118</v>
      </c>
      <c r="L1888" s="16">
        <v>1834.5239</v>
      </c>
      <c r="M1888" s="16">
        <v>2113.0773</v>
      </c>
      <c r="N1888" s="16">
        <v>1278.0601</v>
      </c>
      <c r="O1888" s="16">
        <v>1278.0601</v>
      </c>
      <c r="P1888" s="16">
        <v>0</v>
      </c>
      <c r="Q1888" s="16">
        <v>3.5278</v>
      </c>
      <c r="R1888" s="16">
        <v>556.7425</v>
      </c>
      <c r="S1888" s="16">
        <v>51.8495</v>
      </c>
      <c r="T1888" s="16">
        <v>190.8634</v>
      </c>
      <c r="U1888" s="16">
        <v>314.0296</v>
      </c>
      <c r="V1888" s="16">
        <v>241.4544</v>
      </c>
      <c r="W1888" s="16">
        <v>185.8917</v>
      </c>
      <c r="X1888" s="16">
        <v>0.7648</v>
      </c>
      <c r="Y1888" s="16">
        <v>54.7979</v>
      </c>
      <c r="Z1888" s="16">
        <v>12.4438</v>
      </c>
      <c r="AE1888" s="103">
        <f t="shared" si="540"/>
        <v>2.05160333166532e-11</v>
      </c>
      <c r="AF1888" s="103">
        <f t="shared" si="541"/>
        <v>-1.22781784739345e-11</v>
      </c>
      <c r="AG1888" s="103">
        <f t="shared" si="542"/>
        <v>0</v>
      </c>
      <c r="AH1888" s="103">
        <f t="shared" si="543"/>
        <v>0</v>
      </c>
      <c r="AI1888" s="103">
        <f t="shared" si="544"/>
        <v>0</v>
      </c>
      <c r="AJ1888" s="103">
        <f t="shared" si="545"/>
        <v>0</v>
      </c>
      <c r="AK1888" s="16">
        <f t="shared" ref="AK1888:BF1888" si="556">E1888-SUM(E1889:E1893)</f>
        <v>0</v>
      </c>
      <c r="AL1888" s="16">
        <f t="shared" si="556"/>
        <v>0</v>
      </c>
      <c r="AM1888" s="16">
        <f t="shared" si="556"/>
        <v>0</v>
      </c>
      <c r="AN1888" s="16">
        <f t="shared" si="556"/>
        <v>0</v>
      </c>
      <c r="AO1888" s="16">
        <f t="shared" si="556"/>
        <v>0</v>
      </c>
      <c r="AP1888" s="16">
        <f t="shared" si="556"/>
        <v>0</v>
      </c>
      <c r="AQ1888" s="16">
        <f t="shared" si="556"/>
        <v>0</v>
      </c>
      <c r="AR1888" s="16">
        <f t="shared" si="556"/>
        <v>0</v>
      </c>
      <c r="AS1888" s="16">
        <f t="shared" si="556"/>
        <v>0</v>
      </c>
      <c r="AT1888" s="16">
        <f t="shared" si="556"/>
        <v>0</v>
      </c>
      <c r="AU1888" s="16">
        <f t="shared" si="556"/>
        <v>0</v>
      </c>
      <c r="AV1888" s="16">
        <f t="shared" si="556"/>
        <v>0</v>
      </c>
      <c r="AW1888" s="16">
        <f t="shared" si="556"/>
        <v>0</v>
      </c>
      <c r="AX1888" s="16">
        <f t="shared" si="556"/>
        <v>0</v>
      </c>
      <c r="AY1888" s="16">
        <f t="shared" si="556"/>
        <v>0</v>
      </c>
      <c r="AZ1888" s="16">
        <f t="shared" si="556"/>
        <v>0</v>
      </c>
      <c r="BA1888" s="16">
        <f t="shared" si="556"/>
        <v>0</v>
      </c>
      <c r="BB1888" s="16">
        <f t="shared" si="556"/>
        <v>0</v>
      </c>
      <c r="BC1888" s="16">
        <f t="shared" si="556"/>
        <v>0</v>
      </c>
      <c r="BD1888" s="16">
        <f t="shared" si="556"/>
        <v>0</v>
      </c>
      <c r="BE1888" s="16">
        <f t="shared" si="556"/>
        <v>0</v>
      </c>
      <c r="BF1888" s="16">
        <f t="shared" si="556"/>
        <v>0</v>
      </c>
    </row>
    <row r="1889" spans="4:36">
      <c r="D1889" s="16" t="s">
        <v>860</v>
      </c>
      <c r="E1889" s="16">
        <v>62468.5110000001</v>
      </c>
      <c r="F1889" s="16">
        <v>61110.4239000001</v>
      </c>
      <c r="G1889" s="16">
        <v>60890.6630000001</v>
      </c>
      <c r="H1889" s="16">
        <v>219.7609</v>
      </c>
      <c r="I1889" s="16">
        <v>179.3746</v>
      </c>
      <c r="J1889" s="16">
        <v>832.932899999999</v>
      </c>
      <c r="K1889" s="16">
        <v>0</v>
      </c>
      <c r="L1889" s="16">
        <v>621.077299999999</v>
      </c>
      <c r="M1889" s="16">
        <v>211.8556</v>
      </c>
      <c r="N1889" s="16">
        <v>162.9337</v>
      </c>
      <c r="O1889" s="16">
        <v>162.9337</v>
      </c>
      <c r="P1889" s="16">
        <v>0</v>
      </c>
      <c r="Q1889" s="16">
        <v>0</v>
      </c>
      <c r="R1889" s="16">
        <v>154.8017</v>
      </c>
      <c r="S1889" s="16">
        <v>4.5275</v>
      </c>
      <c r="T1889" s="16">
        <v>35.9827</v>
      </c>
      <c r="U1889" s="16">
        <v>114.2915</v>
      </c>
      <c r="V1889" s="16">
        <v>28.0442</v>
      </c>
      <c r="W1889" s="16">
        <v>18.3623</v>
      </c>
      <c r="X1889" s="16">
        <v>0</v>
      </c>
      <c r="Y1889" s="16">
        <v>9.6819</v>
      </c>
      <c r="Z1889" s="16">
        <v>0</v>
      </c>
      <c r="AE1889" s="103">
        <f t="shared" si="540"/>
        <v>-2.08544292945589e-12</v>
      </c>
      <c r="AF1889" s="103">
        <f t="shared" si="541"/>
        <v>1.13686837721616e-12</v>
      </c>
      <c r="AG1889" s="103">
        <f t="shared" si="542"/>
        <v>0</v>
      </c>
      <c r="AH1889" s="103">
        <f t="shared" si="543"/>
        <v>0</v>
      </c>
      <c r="AI1889" s="103">
        <f t="shared" si="544"/>
        <v>0</v>
      </c>
      <c r="AJ1889" s="103">
        <f t="shared" si="545"/>
        <v>0</v>
      </c>
    </row>
    <row r="1890" spans="4:36">
      <c r="D1890" s="16" t="s">
        <v>861</v>
      </c>
      <c r="E1890" s="16">
        <v>25579.9451</v>
      </c>
      <c r="F1890" s="16">
        <v>23808.8132</v>
      </c>
      <c r="G1890" s="16">
        <v>22952.3803</v>
      </c>
      <c r="H1890" s="16">
        <v>856.4329</v>
      </c>
      <c r="I1890" s="16">
        <v>1.7078</v>
      </c>
      <c r="J1890" s="16">
        <v>1379.0301</v>
      </c>
      <c r="K1890" s="16">
        <v>0</v>
      </c>
      <c r="L1890" s="16">
        <v>539.9726</v>
      </c>
      <c r="M1890" s="16">
        <v>839.0575</v>
      </c>
      <c r="N1890" s="16">
        <v>231.3045</v>
      </c>
      <c r="O1890" s="16">
        <v>231.3045</v>
      </c>
      <c r="P1890" s="16">
        <v>0</v>
      </c>
      <c r="Q1890" s="16">
        <v>0</v>
      </c>
      <c r="R1890" s="16">
        <v>91.2264</v>
      </c>
      <c r="S1890" s="16">
        <v>1.9157</v>
      </c>
      <c r="T1890" s="16">
        <v>26.427</v>
      </c>
      <c r="U1890" s="16">
        <v>62.8837</v>
      </c>
      <c r="V1890" s="16">
        <v>62.7933</v>
      </c>
      <c r="W1890" s="16">
        <v>44.921</v>
      </c>
      <c r="X1890" s="16">
        <v>0</v>
      </c>
      <c r="Y1890" s="16">
        <v>17.8723</v>
      </c>
      <c r="Z1890" s="16">
        <v>5.0698</v>
      </c>
      <c r="AE1890" s="103">
        <f t="shared" si="540"/>
        <v>4.69846384021366e-13</v>
      </c>
      <c r="AF1890" s="103">
        <f t="shared" si="541"/>
        <v>0</v>
      </c>
      <c r="AG1890" s="103">
        <f t="shared" si="542"/>
        <v>0</v>
      </c>
      <c r="AH1890" s="103">
        <f t="shared" si="543"/>
        <v>0</v>
      </c>
      <c r="AI1890" s="103">
        <f t="shared" si="544"/>
        <v>0</v>
      </c>
      <c r="AJ1890" s="103">
        <f t="shared" si="545"/>
        <v>0</v>
      </c>
    </row>
    <row r="1891" spans="4:36">
      <c r="D1891" s="16" t="s">
        <v>862</v>
      </c>
      <c r="E1891" s="16">
        <v>0</v>
      </c>
      <c r="F1891" s="16">
        <v>0</v>
      </c>
      <c r="G1891" s="16">
        <v>0</v>
      </c>
      <c r="H1891" s="16">
        <v>0</v>
      </c>
      <c r="I1891" s="16">
        <v>0</v>
      </c>
      <c r="J1891" s="16">
        <v>0</v>
      </c>
      <c r="K1891" s="16">
        <v>0</v>
      </c>
      <c r="L1891" s="16">
        <v>0</v>
      </c>
      <c r="M1891" s="16">
        <v>0</v>
      </c>
      <c r="N1891" s="16">
        <v>0</v>
      </c>
      <c r="O1891" s="16">
        <v>0</v>
      </c>
      <c r="P1891" s="16">
        <v>0</v>
      </c>
      <c r="Q1891" s="16">
        <v>0</v>
      </c>
      <c r="R1891" s="16">
        <v>0</v>
      </c>
      <c r="S1891" s="16">
        <v>0</v>
      </c>
      <c r="T1891" s="16">
        <v>0</v>
      </c>
      <c r="U1891" s="16">
        <v>0</v>
      </c>
      <c r="V1891" s="16">
        <v>0</v>
      </c>
      <c r="W1891" s="16">
        <v>0</v>
      </c>
      <c r="X1891" s="16">
        <v>0</v>
      </c>
      <c r="Y1891" s="16">
        <v>0</v>
      </c>
      <c r="Z1891" s="16">
        <v>0</v>
      </c>
      <c r="AE1891" s="103">
        <f t="shared" si="540"/>
        <v>0</v>
      </c>
      <c r="AF1891" s="103">
        <f t="shared" si="541"/>
        <v>0</v>
      </c>
      <c r="AG1891" s="103">
        <f t="shared" si="542"/>
        <v>0</v>
      </c>
      <c r="AH1891" s="103">
        <f t="shared" si="543"/>
        <v>0</v>
      </c>
      <c r="AI1891" s="103">
        <f t="shared" si="544"/>
        <v>0</v>
      </c>
      <c r="AJ1891" s="103">
        <f t="shared" si="545"/>
        <v>0</v>
      </c>
    </row>
    <row r="1892" spans="4:36">
      <c r="D1892" s="16" t="s">
        <v>863</v>
      </c>
      <c r="E1892" s="16">
        <v>0</v>
      </c>
      <c r="F1892" s="16">
        <v>0</v>
      </c>
      <c r="G1892" s="16">
        <v>0</v>
      </c>
      <c r="H1892" s="16">
        <v>0</v>
      </c>
      <c r="I1892" s="16">
        <v>0</v>
      </c>
      <c r="J1892" s="16">
        <v>0</v>
      </c>
      <c r="K1892" s="16">
        <v>0</v>
      </c>
      <c r="L1892" s="16">
        <v>0</v>
      </c>
      <c r="M1892" s="16">
        <v>0</v>
      </c>
      <c r="N1892" s="16">
        <v>0</v>
      </c>
      <c r="O1892" s="16">
        <v>0</v>
      </c>
      <c r="P1892" s="16">
        <v>0</v>
      </c>
      <c r="Q1892" s="16">
        <v>0</v>
      </c>
      <c r="R1892" s="16">
        <v>0</v>
      </c>
      <c r="S1892" s="16">
        <v>0</v>
      </c>
      <c r="T1892" s="16">
        <v>0</v>
      </c>
      <c r="U1892" s="16">
        <v>0</v>
      </c>
      <c r="V1892" s="16">
        <v>0</v>
      </c>
      <c r="W1892" s="16">
        <v>0</v>
      </c>
      <c r="X1892" s="16">
        <v>0</v>
      </c>
      <c r="Y1892" s="16">
        <v>0</v>
      </c>
      <c r="Z1892" s="16">
        <v>0</v>
      </c>
      <c r="AE1892" s="103">
        <f t="shared" si="540"/>
        <v>0</v>
      </c>
      <c r="AF1892" s="103">
        <f t="shared" si="541"/>
        <v>0</v>
      </c>
      <c r="AG1892" s="103">
        <f t="shared" si="542"/>
        <v>0</v>
      </c>
      <c r="AH1892" s="103">
        <f t="shared" si="543"/>
        <v>0</v>
      </c>
      <c r="AI1892" s="103">
        <f t="shared" si="544"/>
        <v>0</v>
      </c>
      <c r="AJ1892" s="103">
        <f t="shared" si="545"/>
        <v>0</v>
      </c>
    </row>
    <row r="1893" spans="4:36">
      <c r="D1893" s="16" t="s">
        <v>864</v>
      </c>
      <c r="E1893" s="16">
        <v>95248.2885999999</v>
      </c>
      <c r="F1893" s="16">
        <v>89593.6959</v>
      </c>
      <c r="G1893" s="16">
        <v>86918.1081</v>
      </c>
      <c r="H1893" s="16">
        <v>2675.5878</v>
      </c>
      <c r="I1893" s="16">
        <v>162.7815</v>
      </c>
      <c r="J1893" s="16">
        <v>4135.7562</v>
      </c>
      <c r="K1893" s="16">
        <v>2400.118</v>
      </c>
      <c r="L1893" s="16">
        <v>673.474000000001</v>
      </c>
      <c r="M1893" s="16">
        <v>1062.1642</v>
      </c>
      <c r="N1893" s="16">
        <v>883.8219</v>
      </c>
      <c r="O1893" s="16">
        <v>883.8219</v>
      </c>
      <c r="P1893" s="16">
        <v>0</v>
      </c>
      <c r="Q1893" s="16">
        <v>3.5278</v>
      </c>
      <c r="R1893" s="16">
        <v>310.7144</v>
      </c>
      <c r="S1893" s="16">
        <v>45.4063</v>
      </c>
      <c r="T1893" s="16">
        <v>128.4537</v>
      </c>
      <c r="U1893" s="16">
        <v>136.8544</v>
      </c>
      <c r="V1893" s="16">
        <v>150.6169</v>
      </c>
      <c r="W1893" s="16">
        <v>122.6084</v>
      </c>
      <c r="X1893" s="16">
        <v>0.7648</v>
      </c>
      <c r="Y1893" s="16">
        <v>27.2437</v>
      </c>
      <c r="Z1893" s="16">
        <v>7.374</v>
      </c>
      <c r="AE1893" s="103">
        <f t="shared" si="540"/>
        <v>-1.07965192341908e-10</v>
      </c>
      <c r="AF1893" s="103">
        <f t="shared" si="541"/>
        <v>8.64019966684282e-12</v>
      </c>
      <c r="AG1893" s="103">
        <f t="shared" si="542"/>
        <v>0</v>
      </c>
      <c r="AH1893" s="103">
        <f t="shared" si="543"/>
        <v>0</v>
      </c>
      <c r="AI1893" s="103">
        <f t="shared" si="544"/>
        <v>0</v>
      </c>
      <c r="AJ1893" s="103">
        <f t="shared" si="545"/>
        <v>0</v>
      </c>
    </row>
    <row r="1894" spans="3:58">
      <c r="C1894" s="16" t="s">
        <v>368</v>
      </c>
      <c r="D1894" s="16" t="s">
        <v>88</v>
      </c>
      <c r="E1894" s="16">
        <v>0</v>
      </c>
      <c r="F1894" s="16">
        <v>0</v>
      </c>
      <c r="G1894" s="16">
        <v>0</v>
      </c>
      <c r="H1894" s="16">
        <v>0</v>
      </c>
      <c r="I1894" s="16">
        <v>0</v>
      </c>
      <c r="J1894" s="16">
        <v>0</v>
      </c>
      <c r="K1894" s="16">
        <v>0</v>
      </c>
      <c r="L1894" s="16">
        <v>0</v>
      </c>
      <c r="M1894" s="16">
        <v>0</v>
      </c>
      <c r="N1894" s="16">
        <v>0</v>
      </c>
      <c r="O1894" s="16">
        <v>0</v>
      </c>
      <c r="P1894" s="16">
        <v>0</v>
      </c>
      <c r="Q1894" s="16">
        <v>0</v>
      </c>
      <c r="R1894" s="16">
        <v>0</v>
      </c>
      <c r="S1894" s="16">
        <v>0</v>
      </c>
      <c r="T1894" s="16">
        <v>0</v>
      </c>
      <c r="U1894" s="16">
        <v>0</v>
      </c>
      <c r="V1894" s="16">
        <v>0</v>
      </c>
      <c r="W1894" s="16">
        <v>0</v>
      </c>
      <c r="X1894" s="16">
        <v>0</v>
      </c>
      <c r="Y1894" s="16">
        <v>0</v>
      </c>
      <c r="Z1894" s="16">
        <v>0</v>
      </c>
      <c r="AE1894" s="103">
        <f t="shared" si="540"/>
        <v>0</v>
      </c>
      <c r="AF1894" s="103">
        <f t="shared" si="541"/>
        <v>0</v>
      </c>
      <c r="AG1894" s="103">
        <f t="shared" si="542"/>
        <v>0</v>
      </c>
      <c r="AH1894" s="103">
        <f t="shared" si="543"/>
        <v>0</v>
      </c>
      <c r="AI1894" s="103">
        <f t="shared" si="544"/>
        <v>0</v>
      </c>
      <c r="AJ1894" s="103">
        <f t="shared" si="545"/>
        <v>0</v>
      </c>
      <c r="AK1894" s="16">
        <f t="shared" ref="AK1894:BF1894" si="557">E1894-SUM(E1895:E1899)</f>
        <v>0</v>
      </c>
      <c r="AL1894" s="16">
        <f t="shared" si="557"/>
        <v>0</v>
      </c>
      <c r="AM1894" s="16">
        <f t="shared" si="557"/>
        <v>0</v>
      </c>
      <c r="AN1894" s="16">
        <f t="shared" si="557"/>
        <v>0</v>
      </c>
      <c r="AO1894" s="16">
        <f t="shared" si="557"/>
        <v>0</v>
      </c>
      <c r="AP1894" s="16">
        <f t="shared" si="557"/>
        <v>0</v>
      </c>
      <c r="AQ1894" s="16">
        <f t="shared" si="557"/>
        <v>0</v>
      </c>
      <c r="AR1894" s="16">
        <f t="shared" si="557"/>
        <v>0</v>
      </c>
      <c r="AS1894" s="16">
        <f t="shared" si="557"/>
        <v>0</v>
      </c>
      <c r="AT1894" s="16">
        <f t="shared" si="557"/>
        <v>0</v>
      </c>
      <c r="AU1894" s="16">
        <f t="shared" si="557"/>
        <v>0</v>
      </c>
      <c r="AV1894" s="16">
        <f t="shared" si="557"/>
        <v>0</v>
      </c>
      <c r="AW1894" s="16">
        <f t="shared" si="557"/>
        <v>0</v>
      </c>
      <c r="AX1894" s="16">
        <f t="shared" si="557"/>
        <v>0</v>
      </c>
      <c r="AY1894" s="16">
        <f t="shared" si="557"/>
        <v>0</v>
      </c>
      <c r="AZ1894" s="16">
        <f t="shared" si="557"/>
        <v>0</v>
      </c>
      <c r="BA1894" s="16">
        <f t="shared" si="557"/>
        <v>0</v>
      </c>
      <c r="BB1894" s="16">
        <f t="shared" si="557"/>
        <v>0</v>
      </c>
      <c r="BC1894" s="16">
        <f t="shared" si="557"/>
        <v>0</v>
      </c>
      <c r="BD1894" s="16">
        <f t="shared" si="557"/>
        <v>0</v>
      </c>
      <c r="BE1894" s="16">
        <f t="shared" si="557"/>
        <v>0</v>
      </c>
      <c r="BF1894" s="16">
        <f t="shared" si="557"/>
        <v>0</v>
      </c>
    </row>
    <row r="1895" spans="4:36">
      <c r="D1895" s="16" t="s">
        <v>860</v>
      </c>
      <c r="E1895" s="16">
        <v>0</v>
      </c>
      <c r="F1895" s="16">
        <v>0</v>
      </c>
      <c r="G1895" s="16">
        <v>0</v>
      </c>
      <c r="H1895" s="16">
        <v>0</v>
      </c>
      <c r="I1895" s="16">
        <v>0</v>
      </c>
      <c r="J1895" s="16">
        <v>0</v>
      </c>
      <c r="K1895" s="16">
        <v>0</v>
      </c>
      <c r="L1895" s="16">
        <v>0</v>
      </c>
      <c r="M1895" s="16">
        <v>0</v>
      </c>
      <c r="N1895" s="16">
        <v>0</v>
      </c>
      <c r="O1895" s="16">
        <v>0</v>
      </c>
      <c r="P1895" s="16">
        <v>0</v>
      </c>
      <c r="Q1895" s="16">
        <v>0</v>
      </c>
      <c r="R1895" s="16">
        <v>0</v>
      </c>
      <c r="S1895" s="16">
        <v>0</v>
      </c>
      <c r="T1895" s="16">
        <v>0</v>
      </c>
      <c r="U1895" s="16">
        <v>0</v>
      </c>
      <c r="V1895" s="16">
        <v>0</v>
      </c>
      <c r="W1895" s="16">
        <v>0</v>
      </c>
      <c r="X1895" s="16">
        <v>0</v>
      </c>
      <c r="Y1895" s="16">
        <v>0</v>
      </c>
      <c r="Z1895" s="16">
        <v>0</v>
      </c>
      <c r="AE1895" s="103">
        <f t="shared" si="540"/>
        <v>0</v>
      </c>
      <c r="AF1895" s="103">
        <f t="shared" si="541"/>
        <v>0</v>
      </c>
      <c r="AG1895" s="103">
        <f t="shared" si="542"/>
        <v>0</v>
      </c>
      <c r="AH1895" s="103">
        <f t="shared" si="543"/>
        <v>0</v>
      </c>
      <c r="AI1895" s="103">
        <f t="shared" si="544"/>
        <v>0</v>
      </c>
      <c r="AJ1895" s="103">
        <f t="shared" si="545"/>
        <v>0</v>
      </c>
    </row>
    <row r="1896" spans="4:36">
      <c r="D1896" s="16" t="s">
        <v>861</v>
      </c>
      <c r="E1896" s="16">
        <v>0</v>
      </c>
      <c r="F1896" s="16">
        <v>0</v>
      </c>
      <c r="G1896" s="16">
        <v>0</v>
      </c>
      <c r="H1896" s="16">
        <v>0</v>
      </c>
      <c r="I1896" s="16">
        <v>0</v>
      </c>
      <c r="J1896" s="16">
        <v>0</v>
      </c>
      <c r="K1896" s="16">
        <v>0</v>
      </c>
      <c r="L1896" s="16">
        <v>0</v>
      </c>
      <c r="M1896" s="16">
        <v>0</v>
      </c>
      <c r="N1896" s="16">
        <v>0</v>
      </c>
      <c r="O1896" s="16">
        <v>0</v>
      </c>
      <c r="P1896" s="16">
        <v>0</v>
      </c>
      <c r="Q1896" s="16">
        <v>0</v>
      </c>
      <c r="R1896" s="16">
        <v>0</v>
      </c>
      <c r="S1896" s="16">
        <v>0</v>
      </c>
      <c r="T1896" s="16">
        <v>0</v>
      </c>
      <c r="U1896" s="16">
        <v>0</v>
      </c>
      <c r="V1896" s="16">
        <v>0</v>
      </c>
      <c r="W1896" s="16">
        <v>0</v>
      </c>
      <c r="X1896" s="16">
        <v>0</v>
      </c>
      <c r="Y1896" s="16">
        <v>0</v>
      </c>
      <c r="Z1896" s="16">
        <v>0</v>
      </c>
      <c r="AE1896" s="103">
        <f t="shared" si="540"/>
        <v>0</v>
      </c>
      <c r="AF1896" s="103">
        <f t="shared" si="541"/>
        <v>0</v>
      </c>
      <c r="AG1896" s="103">
        <f t="shared" si="542"/>
        <v>0</v>
      </c>
      <c r="AH1896" s="103">
        <f t="shared" si="543"/>
        <v>0</v>
      </c>
      <c r="AI1896" s="103">
        <f t="shared" si="544"/>
        <v>0</v>
      </c>
      <c r="AJ1896" s="103">
        <f t="shared" si="545"/>
        <v>0</v>
      </c>
    </row>
    <row r="1897" spans="4:36">
      <c r="D1897" s="16" t="s">
        <v>862</v>
      </c>
      <c r="E1897" s="16">
        <v>0</v>
      </c>
      <c r="F1897" s="16">
        <v>0</v>
      </c>
      <c r="G1897" s="16">
        <v>0</v>
      </c>
      <c r="H1897" s="16">
        <v>0</v>
      </c>
      <c r="I1897" s="16">
        <v>0</v>
      </c>
      <c r="J1897" s="16">
        <v>0</v>
      </c>
      <c r="K1897" s="16">
        <v>0</v>
      </c>
      <c r="L1897" s="16">
        <v>0</v>
      </c>
      <c r="M1897" s="16">
        <v>0</v>
      </c>
      <c r="N1897" s="16">
        <v>0</v>
      </c>
      <c r="O1897" s="16">
        <v>0</v>
      </c>
      <c r="P1897" s="16">
        <v>0</v>
      </c>
      <c r="Q1897" s="16">
        <v>0</v>
      </c>
      <c r="R1897" s="16">
        <v>0</v>
      </c>
      <c r="S1897" s="16">
        <v>0</v>
      </c>
      <c r="T1897" s="16">
        <v>0</v>
      </c>
      <c r="U1897" s="16">
        <v>0</v>
      </c>
      <c r="V1897" s="16">
        <v>0</v>
      </c>
      <c r="W1897" s="16">
        <v>0</v>
      </c>
      <c r="X1897" s="16">
        <v>0</v>
      </c>
      <c r="Y1897" s="16">
        <v>0</v>
      </c>
      <c r="Z1897" s="16">
        <v>0</v>
      </c>
      <c r="AE1897" s="103">
        <f t="shared" si="540"/>
        <v>0</v>
      </c>
      <c r="AF1897" s="103">
        <f t="shared" si="541"/>
        <v>0</v>
      </c>
      <c r="AG1897" s="103">
        <f t="shared" si="542"/>
        <v>0</v>
      </c>
      <c r="AH1897" s="103">
        <f t="shared" si="543"/>
        <v>0</v>
      </c>
      <c r="AI1897" s="103">
        <f t="shared" si="544"/>
        <v>0</v>
      </c>
      <c r="AJ1897" s="103">
        <f t="shared" si="545"/>
        <v>0</v>
      </c>
    </row>
    <row r="1898" spans="4:36">
      <c r="D1898" s="16" t="s">
        <v>863</v>
      </c>
      <c r="E1898" s="16">
        <v>0</v>
      </c>
      <c r="F1898" s="16">
        <v>0</v>
      </c>
      <c r="G1898" s="16">
        <v>0</v>
      </c>
      <c r="H1898" s="16">
        <v>0</v>
      </c>
      <c r="I1898" s="16">
        <v>0</v>
      </c>
      <c r="J1898" s="16">
        <v>0</v>
      </c>
      <c r="K1898" s="16">
        <v>0</v>
      </c>
      <c r="L1898" s="16">
        <v>0</v>
      </c>
      <c r="M1898" s="16">
        <v>0</v>
      </c>
      <c r="N1898" s="16">
        <v>0</v>
      </c>
      <c r="O1898" s="16">
        <v>0</v>
      </c>
      <c r="P1898" s="16">
        <v>0</v>
      </c>
      <c r="Q1898" s="16">
        <v>0</v>
      </c>
      <c r="R1898" s="16">
        <v>0</v>
      </c>
      <c r="S1898" s="16">
        <v>0</v>
      </c>
      <c r="T1898" s="16">
        <v>0</v>
      </c>
      <c r="U1898" s="16">
        <v>0</v>
      </c>
      <c r="V1898" s="16">
        <v>0</v>
      </c>
      <c r="W1898" s="16">
        <v>0</v>
      </c>
      <c r="X1898" s="16">
        <v>0</v>
      </c>
      <c r="Y1898" s="16">
        <v>0</v>
      </c>
      <c r="Z1898" s="16">
        <v>0</v>
      </c>
      <c r="AE1898" s="103">
        <f t="shared" si="540"/>
        <v>0</v>
      </c>
      <c r="AF1898" s="103">
        <f t="shared" si="541"/>
        <v>0</v>
      </c>
      <c r="AG1898" s="103">
        <f t="shared" si="542"/>
        <v>0</v>
      </c>
      <c r="AH1898" s="103">
        <f t="shared" si="543"/>
        <v>0</v>
      </c>
      <c r="AI1898" s="103">
        <f t="shared" si="544"/>
        <v>0</v>
      </c>
      <c r="AJ1898" s="103">
        <f t="shared" si="545"/>
        <v>0</v>
      </c>
    </row>
    <row r="1899" spans="4:36">
      <c r="D1899" s="16" t="s">
        <v>864</v>
      </c>
      <c r="E1899" s="16">
        <v>0</v>
      </c>
      <c r="F1899" s="16">
        <v>0</v>
      </c>
      <c r="G1899" s="16">
        <v>0</v>
      </c>
      <c r="H1899" s="16">
        <v>0</v>
      </c>
      <c r="I1899" s="16">
        <v>0</v>
      </c>
      <c r="J1899" s="16">
        <v>0</v>
      </c>
      <c r="K1899" s="16">
        <v>0</v>
      </c>
      <c r="L1899" s="16">
        <v>0</v>
      </c>
      <c r="M1899" s="16">
        <v>0</v>
      </c>
      <c r="N1899" s="16">
        <v>0</v>
      </c>
      <c r="O1899" s="16">
        <v>0</v>
      </c>
      <c r="P1899" s="16">
        <v>0</v>
      </c>
      <c r="Q1899" s="16">
        <v>0</v>
      </c>
      <c r="R1899" s="16">
        <v>0</v>
      </c>
      <c r="S1899" s="16">
        <v>0</v>
      </c>
      <c r="T1899" s="16">
        <v>0</v>
      </c>
      <c r="U1899" s="16">
        <v>0</v>
      </c>
      <c r="V1899" s="16">
        <v>0</v>
      </c>
      <c r="W1899" s="16">
        <v>0</v>
      </c>
      <c r="X1899" s="16">
        <v>0</v>
      </c>
      <c r="Y1899" s="16">
        <v>0</v>
      </c>
      <c r="Z1899" s="16">
        <v>0</v>
      </c>
      <c r="AE1899" s="103">
        <f t="shared" si="540"/>
        <v>0</v>
      </c>
      <c r="AF1899" s="103">
        <f t="shared" si="541"/>
        <v>0</v>
      </c>
      <c r="AG1899" s="103">
        <f t="shared" si="542"/>
        <v>0</v>
      </c>
      <c r="AH1899" s="103">
        <f t="shared" si="543"/>
        <v>0</v>
      </c>
      <c r="AI1899" s="103">
        <f t="shared" si="544"/>
        <v>0</v>
      </c>
      <c r="AJ1899" s="103">
        <f t="shared" si="545"/>
        <v>0</v>
      </c>
    </row>
    <row r="1900" spans="1:80">
      <c r="A1900" s="16" t="s">
        <v>921</v>
      </c>
      <c r="B1900" s="16">
        <v>155274.9427</v>
      </c>
      <c r="C1900" s="16" t="s">
        <v>88</v>
      </c>
      <c r="D1900" s="16" t="s">
        <v>88</v>
      </c>
      <c r="E1900" s="16">
        <v>52640.8432</v>
      </c>
      <c r="F1900" s="16">
        <v>45265.4037</v>
      </c>
      <c r="G1900" s="16">
        <v>45015.6887</v>
      </c>
      <c r="H1900" s="16">
        <v>249.715</v>
      </c>
      <c r="I1900" s="16">
        <v>103.5758</v>
      </c>
      <c r="J1900" s="16">
        <v>3923.8875</v>
      </c>
      <c r="K1900" s="16">
        <v>639.6356</v>
      </c>
      <c r="L1900" s="16">
        <v>2651.2846</v>
      </c>
      <c r="M1900" s="16">
        <v>632.9673</v>
      </c>
      <c r="N1900" s="16">
        <v>2245.1987</v>
      </c>
      <c r="O1900" s="16">
        <v>2245.1987</v>
      </c>
      <c r="P1900" s="16">
        <v>0</v>
      </c>
      <c r="Q1900" s="16">
        <v>74.9858</v>
      </c>
      <c r="R1900" s="16">
        <v>898.673900000001</v>
      </c>
      <c r="S1900" s="16">
        <v>830.917300000001</v>
      </c>
      <c r="T1900" s="16">
        <v>7.5431</v>
      </c>
      <c r="U1900" s="16">
        <v>60.2135</v>
      </c>
      <c r="V1900" s="16">
        <v>127.9724</v>
      </c>
      <c r="W1900" s="16">
        <v>77.2837</v>
      </c>
      <c r="X1900" s="16">
        <v>2.0304</v>
      </c>
      <c r="Y1900" s="16">
        <v>48.6583</v>
      </c>
      <c r="Z1900" s="16">
        <v>1.1454</v>
      </c>
      <c r="AB1900" s="101">
        <f>(F1900+K1900+L1900)/B1900</f>
        <v>0.312711909955836</v>
      </c>
      <c r="AE1900" s="103">
        <f t="shared" si="540"/>
        <v>0</v>
      </c>
      <c r="AF1900" s="103">
        <f t="shared" si="541"/>
        <v>3.78008735424373e-12</v>
      </c>
      <c r="AG1900" s="103">
        <f t="shared" si="542"/>
        <v>0</v>
      </c>
      <c r="AH1900" s="103">
        <f t="shared" si="543"/>
        <v>0</v>
      </c>
      <c r="AI1900" s="103">
        <f t="shared" si="544"/>
        <v>0</v>
      </c>
      <c r="AJ1900" s="103">
        <f t="shared" si="545"/>
        <v>0</v>
      </c>
      <c r="AK1900" s="16">
        <f t="shared" ref="AK1900:BF1900" si="558">E1900-SUM(E1901:E1905)</f>
        <v>0</v>
      </c>
      <c r="AL1900" s="16">
        <f t="shared" si="558"/>
        <v>0</v>
      </c>
      <c r="AM1900" s="16">
        <f t="shared" si="558"/>
        <v>0</v>
      </c>
      <c r="AN1900" s="16">
        <f t="shared" si="558"/>
        <v>0</v>
      </c>
      <c r="AO1900" s="16">
        <f t="shared" si="558"/>
        <v>0</v>
      </c>
      <c r="AP1900" s="16">
        <f t="shared" si="558"/>
        <v>0</v>
      </c>
      <c r="AQ1900" s="16">
        <f t="shared" si="558"/>
        <v>0</v>
      </c>
      <c r="AR1900" s="16">
        <f t="shared" si="558"/>
        <v>0</v>
      </c>
      <c r="AS1900" s="16">
        <f t="shared" si="558"/>
        <v>0</v>
      </c>
      <c r="AT1900" s="16">
        <f t="shared" si="558"/>
        <v>0</v>
      </c>
      <c r="AU1900" s="16">
        <f t="shared" si="558"/>
        <v>0</v>
      </c>
      <c r="AV1900" s="16">
        <f t="shared" si="558"/>
        <v>0</v>
      </c>
      <c r="AW1900" s="16">
        <f t="shared" si="558"/>
        <v>0</v>
      </c>
      <c r="AX1900" s="16">
        <f t="shared" si="558"/>
        <v>0</v>
      </c>
      <c r="AY1900" s="16">
        <f t="shared" si="558"/>
        <v>0</v>
      </c>
      <c r="AZ1900" s="16">
        <f t="shared" si="558"/>
        <v>0</v>
      </c>
      <c r="BA1900" s="16">
        <f t="shared" si="558"/>
        <v>0</v>
      </c>
      <c r="BB1900" s="16">
        <f t="shared" si="558"/>
        <v>0</v>
      </c>
      <c r="BC1900" s="16">
        <f t="shared" si="558"/>
        <v>0</v>
      </c>
      <c r="BD1900" s="16">
        <f t="shared" si="558"/>
        <v>0</v>
      </c>
      <c r="BE1900" s="16">
        <f t="shared" si="558"/>
        <v>0</v>
      </c>
      <c r="BF1900" s="16">
        <f t="shared" si="558"/>
        <v>0</v>
      </c>
      <c r="BG1900" s="104">
        <f t="shared" ref="BG1900:CB1900" si="559">E1900-E1906-E1912-E1918-E1924</f>
        <v>0</v>
      </c>
      <c r="BH1900" s="104">
        <f t="shared" si="559"/>
        <v>0</v>
      </c>
      <c r="BI1900" s="104">
        <f t="shared" si="559"/>
        <v>0</v>
      </c>
      <c r="BJ1900" s="104">
        <f t="shared" si="559"/>
        <v>0</v>
      </c>
      <c r="BK1900" s="104">
        <f t="shared" si="559"/>
        <v>0</v>
      </c>
      <c r="BL1900" s="104">
        <f t="shared" si="559"/>
        <v>0</v>
      </c>
      <c r="BM1900" s="104">
        <f t="shared" si="559"/>
        <v>0</v>
      </c>
      <c r="BN1900" s="104">
        <f t="shared" si="559"/>
        <v>0</v>
      </c>
      <c r="BO1900" s="104">
        <f t="shared" si="559"/>
        <v>1.02318153949454e-12</v>
      </c>
      <c r="BP1900" s="104">
        <f t="shared" si="559"/>
        <v>0</v>
      </c>
      <c r="BQ1900" s="104">
        <f t="shared" si="559"/>
        <v>0</v>
      </c>
      <c r="BR1900" s="104">
        <f t="shared" si="559"/>
        <v>0</v>
      </c>
      <c r="BS1900" s="104">
        <f t="shared" si="559"/>
        <v>0</v>
      </c>
      <c r="BT1900" s="104">
        <f t="shared" si="559"/>
        <v>0</v>
      </c>
      <c r="BU1900" s="104">
        <f t="shared" si="559"/>
        <v>0</v>
      </c>
      <c r="BV1900" s="104">
        <f t="shared" si="559"/>
        <v>0</v>
      </c>
      <c r="BW1900" s="104">
        <f t="shared" si="559"/>
        <v>0</v>
      </c>
      <c r="BX1900" s="104">
        <f t="shared" si="559"/>
        <v>0</v>
      </c>
      <c r="BY1900" s="104">
        <f t="shared" si="559"/>
        <v>0</v>
      </c>
      <c r="BZ1900" s="104">
        <f t="shared" si="559"/>
        <v>0</v>
      </c>
      <c r="CA1900" s="104">
        <f t="shared" si="559"/>
        <v>0</v>
      </c>
      <c r="CB1900" s="104">
        <f t="shared" si="559"/>
        <v>0</v>
      </c>
    </row>
    <row r="1901" spans="4:36">
      <c r="D1901" s="16" t="s">
        <v>860</v>
      </c>
      <c r="E1901" s="16">
        <v>10736.7655</v>
      </c>
      <c r="F1901" s="16">
        <v>9479.0033</v>
      </c>
      <c r="G1901" s="16">
        <v>9431.5649</v>
      </c>
      <c r="H1901" s="16">
        <v>47.4384</v>
      </c>
      <c r="I1901" s="16">
        <v>40.532</v>
      </c>
      <c r="J1901" s="16">
        <v>996.1638</v>
      </c>
      <c r="K1901" s="16">
        <v>0</v>
      </c>
      <c r="L1901" s="16">
        <v>833.4919</v>
      </c>
      <c r="M1901" s="16">
        <v>162.6719</v>
      </c>
      <c r="N1901" s="16">
        <v>202.4533</v>
      </c>
      <c r="O1901" s="16">
        <v>202.4533</v>
      </c>
      <c r="P1901" s="16">
        <v>0</v>
      </c>
      <c r="Q1901" s="16">
        <v>0</v>
      </c>
      <c r="R1901" s="16">
        <v>18.4496</v>
      </c>
      <c r="S1901" s="16">
        <v>18.4496</v>
      </c>
      <c r="T1901" s="16">
        <v>0</v>
      </c>
      <c r="U1901" s="16">
        <v>0</v>
      </c>
      <c r="V1901" s="16">
        <v>0.1635</v>
      </c>
      <c r="W1901" s="16">
        <v>0</v>
      </c>
      <c r="X1901" s="16">
        <v>0</v>
      </c>
      <c r="Y1901" s="16">
        <v>0.1635</v>
      </c>
      <c r="Z1901" s="16">
        <v>0</v>
      </c>
      <c r="AE1901" s="103">
        <f t="shared" ref="AE1901:AE1964" si="560">E1901-F1901-I1901-J1901-N1901-R1901-V1901-Z1901-Q1901</f>
        <v>-7.64749374937423e-13</v>
      </c>
      <c r="AF1901" s="103">
        <f t="shared" ref="AF1901:AF1964" si="561">F1901-G1901-H1901</f>
        <v>9.09494701772928e-13</v>
      </c>
      <c r="AG1901" s="103">
        <f t="shared" ref="AG1901:AG1964" si="562">J1901-K1901-L1901-M1901</f>
        <v>0</v>
      </c>
      <c r="AH1901" s="103">
        <f t="shared" ref="AH1901:AH1964" si="563">N1901-O1901-P1901</f>
        <v>0</v>
      </c>
      <c r="AI1901" s="103">
        <f t="shared" ref="AI1901:AI1964" si="564">R1901-S1901-T1901-U1901</f>
        <v>0</v>
      </c>
      <c r="AJ1901" s="103">
        <f t="shared" ref="AJ1901:AJ1964" si="565">V1901-W1901-X1901-Y1901</f>
        <v>0</v>
      </c>
    </row>
    <row r="1902" spans="4:36">
      <c r="D1902" s="16" t="s">
        <v>861</v>
      </c>
      <c r="E1902" s="16">
        <v>10533.4199</v>
      </c>
      <c r="F1902" s="16">
        <v>8925.8464</v>
      </c>
      <c r="G1902" s="16">
        <v>8899.0938</v>
      </c>
      <c r="H1902" s="16">
        <v>26.7526</v>
      </c>
      <c r="I1902" s="16">
        <v>1.4761</v>
      </c>
      <c r="J1902" s="16">
        <v>1302.1714</v>
      </c>
      <c r="K1902" s="16">
        <v>0</v>
      </c>
      <c r="L1902" s="16">
        <v>1188.3702</v>
      </c>
      <c r="M1902" s="16">
        <v>113.8012</v>
      </c>
      <c r="N1902" s="16">
        <v>265.2168</v>
      </c>
      <c r="O1902" s="16">
        <v>265.2168</v>
      </c>
      <c r="P1902" s="16">
        <v>0</v>
      </c>
      <c r="Q1902" s="16">
        <v>0</v>
      </c>
      <c r="R1902" s="16">
        <v>37.7058</v>
      </c>
      <c r="S1902" s="16">
        <v>34.6243</v>
      </c>
      <c r="T1902" s="16">
        <v>0</v>
      </c>
      <c r="U1902" s="16">
        <v>3.0815</v>
      </c>
      <c r="V1902" s="16">
        <v>0.5917</v>
      </c>
      <c r="W1902" s="16">
        <v>0</v>
      </c>
      <c r="X1902" s="16">
        <v>0</v>
      </c>
      <c r="Y1902" s="16">
        <v>0.5917</v>
      </c>
      <c r="Z1902" s="16">
        <v>0.4117</v>
      </c>
      <c r="AE1902" s="103">
        <f t="shared" si="560"/>
        <v>4.04176692114788e-13</v>
      </c>
      <c r="AF1902" s="103">
        <f t="shared" si="561"/>
        <v>-1.98951966012828e-13</v>
      </c>
      <c r="AG1902" s="103">
        <f t="shared" si="562"/>
        <v>-1.13686837721616e-13</v>
      </c>
      <c r="AH1902" s="103">
        <f t="shared" si="563"/>
        <v>0</v>
      </c>
      <c r="AI1902" s="103">
        <f t="shared" si="564"/>
        <v>5.32907051820075e-15</v>
      </c>
      <c r="AJ1902" s="103">
        <f t="shared" si="565"/>
        <v>0</v>
      </c>
    </row>
    <row r="1903" spans="4:36">
      <c r="D1903" s="16" t="s">
        <v>862</v>
      </c>
      <c r="E1903" s="16">
        <v>0</v>
      </c>
      <c r="F1903" s="16">
        <v>0</v>
      </c>
      <c r="G1903" s="16">
        <v>0</v>
      </c>
      <c r="H1903" s="16">
        <v>0</v>
      </c>
      <c r="I1903" s="16">
        <v>0</v>
      </c>
      <c r="J1903" s="16">
        <v>0</v>
      </c>
      <c r="K1903" s="16">
        <v>0</v>
      </c>
      <c r="L1903" s="16">
        <v>0</v>
      </c>
      <c r="M1903" s="16">
        <v>0</v>
      </c>
      <c r="N1903" s="16">
        <v>0</v>
      </c>
      <c r="O1903" s="16">
        <v>0</v>
      </c>
      <c r="P1903" s="16">
        <v>0</v>
      </c>
      <c r="Q1903" s="16">
        <v>0</v>
      </c>
      <c r="R1903" s="16">
        <v>0</v>
      </c>
      <c r="S1903" s="16">
        <v>0</v>
      </c>
      <c r="T1903" s="16">
        <v>0</v>
      </c>
      <c r="U1903" s="16">
        <v>0</v>
      </c>
      <c r="V1903" s="16">
        <v>0</v>
      </c>
      <c r="W1903" s="16">
        <v>0</v>
      </c>
      <c r="X1903" s="16">
        <v>0</v>
      </c>
      <c r="Y1903" s="16">
        <v>0</v>
      </c>
      <c r="Z1903" s="16">
        <v>0</v>
      </c>
      <c r="AE1903" s="103">
        <f t="shared" si="560"/>
        <v>0</v>
      </c>
      <c r="AF1903" s="103">
        <f t="shared" si="561"/>
        <v>0</v>
      </c>
      <c r="AG1903" s="103">
        <f t="shared" si="562"/>
        <v>0</v>
      </c>
      <c r="AH1903" s="103">
        <f t="shared" si="563"/>
        <v>0</v>
      </c>
      <c r="AI1903" s="103">
        <f t="shared" si="564"/>
        <v>0</v>
      </c>
      <c r="AJ1903" s="103">
        <f t="shared" si="565"/>
        <v>0</v>
      </c>
    </row>
    <row r="1904" spans="4:36">
      <c r="D1904" s="16" t="s">
        <v>863</v>
      </c>
      <c r="E1904" s="16">
        <v>1780.9611</v>
      </c>
      <c r="F1904" s="16">
        <v>1765.0669</v>
      </c>
      <c r="G1904" s="16">
        <v>1765.0669</v>
      </c>
      <c r="H1904" s="16">
        <v>0</v>
      </c>
      <c r="I1904" s="16">
        <v>0</v>
      </c>
      <c r="J1904" s="16">
        <v>0</v>
      </c>
      <c r="K1904" s="16">
        <v>0</v>
      </c>
      <c r="L1904" s="16">
        <v>0</v>
      </c>
      <c r="M1904" s="16">
        <v>0</v>
      </c>
      <c r="N1904" s="16">
        <v>4.5729</v>
      </c>
      <c r="O1904" s="16">
        <v>4.5729</v>
      </c>
      <c r="P1904" s="16">
        <v>0</v>
      </c>
      <c r="Q1904" s="16">
        <v>0</v>
      </c>
      <c r="R1904" s="16">
        <v>11.3213</v>
      </c>
      <c r="S1904" s="16">
        <v>11.3213</v>
      </c>
      <c r="T1904" s="16">
        <v>0</v>
      </c>
      <c r="U1904" s="16">
        <v>0</v>
      </c>
      <c r="V1904" s="16">
        <v>0</v>
      </c>
      <c r="W1904" s="16">
        <v>0</v>
      </c>
      <c r="X1904" s="16">
        <v>0</v>
      </c>
      <c r="Y1904" s="16">
        <v>0</v>
      </c>
      <c r="Z1904" s="16">
        <v>0</v>
      </c>
      <c r="AE1904" s="103">
        <f t="shared" si="560"/>
        <v>-4.61852778244065e-14</v>
      </c>
      <c r="AF1904" s="103">
        <f t="shared" si="561"/>
        <v>0</v>
      </c>
      <c r="AG1904" s="103">
        <f t="shared" si="562"/>
        <v>0</v>
      </c>
      <c r="AH1904" s="103">
        <f t="shared" si="563"/>
        <v>0</v>
      </c>
      <c r="AI1904" s="103">
        <f t="shared" si="564"/>
        <v>0</v>
      </c>
      <c r="AJ1904" s="103">
        <f t="shared" si="565"/>
        <v>0</v>
      </c>
    </row>
    <row r="1905" spans="4:36">
      <c r="D1905" s="16" t="s">
        <v>864</v>
      </c>
      <c r="E1905" s="16">
        <v>29589.6967</v>
      </c>
      <c r="F1905" s="16">
        <v>25095.4871</v>
      </c>
      <c r="G1905" s="16">
        <v>24919.9631</v>
      </c>
      <c r="H1905" s="16">
        <v>175.524</v>
      </c>
      <c r="I1905" s="16">
        <v>61.5677</v>
      </c>
      <c r="J1905" s="16">
        <v>1625.5523</v>
      </c>
      <c r="K1905" s="16">
        <v>639.6356</v>
      </c>
      <c r="L1905" s="16">
        <v>629.4225</v>
      </c>
      <c r="M1905" s="16">
        <v>356.4942</v>
      </c>
      <c r="N1905" s="16">
        <v>1772.9557</v>
      </c>
      <c r="O1905" s="16">
        <v>1772.9557</v>
      </c>
      <c r="P1905" s="16">
        <v>0</v>
      </c>
      <c r="Q1905" s="16">
        <v>74.9858</v>
      </c>
      <c r="R1905" s="16">
        <v>831.197200000001</v>
      </c>
      <c r="S1905" s="16">
        <v>766.522100000001</v>
      </c>
      <c r="T1905" s="16">
        <v>7.5431</v>
      </c>
      <c r="U1905" s="16">
        <v>57.132</v>
      </c>
      <c r="V1905" s="16">
        <v>127.2172</v>
      </c>
      <c r="W1905" s="16">
        <v>77.2837</v>
      </c>
      <c r="X1905" s="16">
        <v>2.0304</v>
      </c>
      <c r="Y1905" s="16">
        <v>47.9031</v>
      </c>
      <c r="Z1905" s="16">
        <v>0.7337</v>
      </c>
      <c r="AE1905" s="103">
        <f t="shared" si="560"/>
        <v>1.10844666778576e-12</v>
      </c>
      <c r="AF1905" s="103">
        <f t="shared" si="561"/>
        <v>-2.38742359215394e-12</v>
      </c>
      <c r="AG1905" s="103">
        <f t="shared" si="562"/>
        <v>0</v>
      </c>
      <c r="AH1905" s="103">
        <f t="shared" si="563"/>
        <v>0</v>
      </c>
      <c r="AI1905" s="103">
        <f t="shared" si="564"/>
        <v>-7.105427357601e-14</v>
      </c>
      <c r="AJ1905" s="103">
        <f t="shared" si="565"/>
        <v>0</v>
      </c>
    </row>
    <row r="1906" spans="3:58">
      <c r="C1906" s="16" t="s">
        <v>865</v>
      </c>
      <c r="D1906" s="16" t="s">
        <v>88</v>
      </c>
      <c r="E1906" s="16">
        <v>0</v>
      </c>
      <c r="F1906" s="16">
        <v>0</v>
      </c>
      <c r="G1906" s="16">
        <v>0</v>
      </c>
      <c r="H1906" s="16">
        <v>0</v>
      </c>
      <c r="I1906" s="16">
        <v>0</v>
      </c>
      <c r="J1906" s="16">
        <v>0</v>
      </c>
      <c r="K1906" s="16">
        <v>0</v>
      </c>
      <c r="L1906" s="16">
        <v>0</v>
      </c>
      <c r="M1906" s="16">
        <v>0</v>
      </c>
      <c r="N1906" s="16">
        <v>0</v>
      </c>
      <c r="O1906" s="16">
        <v>0</v>
      </c>
      <c r="P1906" s="16">
        <v>0</v>
      </c>
      <c r="Q1906" s="16">
        <v>0</v>
      </c>
      <c r="R1906" s="16">
        <v>0</v>
      </c>
      <c r="S1906" s="16">
        <v>0</v>
      </c>
      <c r="T1906" s="16">
        <v>0</v>
      </c>
      <c r="U1906" s="16">
        <v>0</v>
      </c>
      <c r="V1906" s="16">
        <v>0</v>
      </c>
      <c r="W1906" s="16">
        <v>0</v>
      </c>
      <c r="X1906" s="16">
        <v>0</v>
      </c>
      <c r="Y1906" s="16">
        <v>0</v>
      </c>
      <c r="Z1906" s="16">
        <v>0</v>
      </c>
      <c r="AE1906" s="103">
        <f t="shared" si="560"/>
        <v>0</v>
      </c>
      <c r="AF1906" s="103">
        <f t="shared" si="561"/>
        <v>0</v>
      </c>
      <c r="AG1906" s="103">
        <f t="shared" si="562"/>
        <v>0</v>
      </c>
      <c r="AH1906" s="103">
        <f t="shared" si="563"/>
        <v>0</v>
      </c>
      <c r="AI1906" s="103">
        <f t="shared" si="564"/>
        <v>0</v>
      </c>
      <c r="AJ1906" s="103">
        <f t="shared" si="565"/>
        <v>0</v>
      </c>
      <c r="AK1906" s="16">
        <f t="shared" ref="AK1906:BF1906" si="566">E1906-SUM(E1907:E1911)</f>
        <v>0</v>
      </c>
      <c r="AL1906" s="16">
        <f t="shared" si="566"/>
        <v>0</v>
      </c>
      <c r="AM1906" s="16">
        <f t="shared" si="566"/>
        <v>0</v>
      </c>
      <c r="AN1906" s="16">
        <f t="shared" si="566"/>
        <v>0</v>
      </c>
      <c r="AO1906" s="16">
        <f t="shared" si="566"/>
        <v>0</v>
      </c>
      <c r="AP1906" s="16">
        <f t="shared" si="566"/>
        <v>0</v>
      </c>
      <c r="AQ1906" s="16">
        <f t="shared" si="566"/>
        <v>0</v>
      </c>
      <c r="AR1906" s="16">
        <f t="shared" si="566"/>
        <v>0</v>
      </c>
      <c r="AS1906" s="16">
        <f t="shared" si="566"/>
        <v>0</v>
      </c>
      <c r="AT1906" s="16">
        <f t="shared" si="566"/>
        <v>0</v>
      </c>
      <c r="AU1906" s="16">
        <f t="shared" si="566"/>
        <v>0</v>
      </c>
      <c r="AV1906" s="16">
        <f t="shared" si="566"/>
        <v>0</v>
      </c>
      <c r="AW1906" s="16">
        <f t="shared" si="566"/>
        <v>0</v>
      </c>
      <c r="AX1906" s="16">
        <f t="shared" si="566"/>
        <v>0</v>
      </c>
      <c r="AY1906" s="16">
        <f t="shared" si="566"/>
        <v>0</v>
      </c>
      <c r="AZ1906" s="16">
        <f t="shared" si="566"/>
        <v>0</v>
      </c>
      <c r="BA1906" s="16">
        <f t="shared" si="566"/>
        <v>0</v>
      </c>
      <c r="BB1906" s="16">
        <f t="shared" si="566"/>
        <v>0</v>
      </c>
      <c r="BC1906" s="16">
        <f t="shared" si="566"/>
        <v>0</v>
      </c>
      <c r="BD1906" s="16">
        <f t="shared" si="566"/>
        <v>0</v>
      </c>
      <c r="BE1906" s="16">
        <f t="shared" si="566"/>
        <v>0</v>
      </c>
      <c r="BF1906" s="16">
        <f t="shared" si="566"/>
        <v>0</v>
      </c>
    </row>
    <row r="1907" spans="4:36">
      <c r="D1907" s="16" t="s">
        <v>860</v>
      </c>
      <c r="E1907" s="16">
        <v>0</v>
      </c>
      <c r="F1907" s="16">
        <v>0</v>
      </c>
      <c r="G1907" s="16">
        <v>0</v>
      </c>
      <c r="H1907" s="16">
        <v>0</v>
      </c>
      <c r="I1907" s="16">
        <v>0</v>
      </c>
      <c r="J1907" s="16">
        <v>0</v>
      </c>
      <c r="K1907" s="16">
        <v>0</v>
      </c>
      <c r="L1907" s="16">
        <v>0</v>
      </c>
      <c r="M1907" s="16">
        <v>0</v>
      </c>
      <c r="N1907" s="16">
        <v>0</v>
      </c>
      <c r="O1907" s="16">
        <v>0</v>
      </c>
      <c r="P1907" s="16">
        <v>0</v>
      </c>
      <c r="Q1907" s="16">
        <v>0</v>
      </c>
      <c r="R1907" s="16">
        <v>0</v>
      </c>
      <c r="S1907" s="16">
        <v>0</v>
      </c>
      <c r="T1907" s="16">
        <v>0</v>
      </c>
      <c r="U1907" s="16">
        <v>0</v>
      </c>
      <c r="V1907" s="16">
        <v>0</v>
      </c>
      <c r="W1907" s="16">
        <v>0</v>
      </c>
      <c r="X1907" s="16">
        <v>0</v>
      </c>
      <c r="Y1907" s="16">
        <v>0</v>
      </c>
      <c r="Z1907" s="16">
        <v>0</v>
      </c>
      <c r="AE1907" s="103">
        <f t="shared" si="560"/>
        <v>0</v>
      </c>
      <c r="AF1907" s="103">
        <f t="shared" si="561"/>
        <v>0</v>
      </c>
      <c r="AG1907" s="103">
        <f t="shared" si="562"/>
        <v>0</v>
      </c>
      <c r="AH1907" s="103">
        <f t="shared" si="563"/>
        <v>0</v>
      </c>
      <c r="AI1907" s="103">
        <f t="shared" si="564"/>
        <v>0</v>
      </c>
      <c r="AJ1907" s="103">
        <f t="shared" si="565"/>
        <v>0</v>
      </c>
    </row>
    <row r="1908" spans="4:36">
      <c r="D1908" s="16" t="s">
        <v>861</v>
      </c>
      <c r="E1908" s="16">
        <v>0</v>
      </c>
      <c r="F1908" s="16">
        <v>0</v>
      </c>
      <c r="G1908" s="16">
        <v>0</v>
      </c>
      <c r="H1908" s="16">
        <v>0</v>
      </c>
      <c r="I1908" s="16">
        <v>0</v>
      </c>
      <c r="J1908" s="16">
        <v>0</v>
      </c>
      <c r="K1908" s="16">
        <v>0</v>
      </c>
      <c r="L1908" s="16">
        <v>0</v>
      </c>
      <c r="M1908" s="16">
        <v>0</v>
      </c>
      <c r="N1908" s="16">
        <v>0</v>
      </c>
      <c r="O1908" s="16">
        <v>0</v>
      </c>
      <c r="P1908" s="16">
        <v>0</v>
      </c>
      <c r="Q1908" s="16">
        <v>0</v>
      </c>
      <c r="R1908" s="16">
        <v>0</v>
      </c>
      <c r="S1908" s="16">
        <v>0</v>
      </c>
      <c r="T1908" s="16">
        <v>0</v>
      </c>
      <c r="U1908" s="16">
        <v>0</v>
      </c>
      <c r="V1908" s="16">
        <v>0</v>
      </c>
      <c r="W1908" s="16">
        <v>0</v>
      </c>
      <c r="X1908" s="16">
        <v>0</v>
      </c>
      <c r="Y1908" s="16">
        <v>0</v>
      </c>
      <c r="Z1908" s="16">
        <v>0</v>
      </c>
      <c r="AE1908" s="103">
        <f t="shared" si="560"/>
        <v>0</v>
      </c>
      <c r="AF1908" s="103">
        <f t="shared" si="561"/>
        <v>0</v>
      </c>
      <c r="AG1908" s="103">
        <f t="shared" si="562"/>
        <v>0</v>
      </c>
      <c r="AH1908" s="103">
        <f t="shared" si="563"/>
        <v>0</v>
      </c>
      <c r="AI1908" s="103">
        <f t="shared" si="564"/>
        <v>0</v>
      </c>
      <c r="AJ1908" s="103">
        <f t="shared" si="565"/>
        <v>0</v>
      </c>
    </row>
    <row r="1909" spans="4:36">
      <c r="D1909" s="16" t="s">
        <v>862</v>
      </c>
      <c r="E1909" s="16">
        <v>0</v>
      </c>
      <c r="F1909" s="16">
        <v>0</v>
      </c>
      <c r="G1909" s="16">
        <v>0</v>
      </c>
      <c r="H1909" s="16">
        <v>0</v>
      </c>
      <c r="I1909" s="16">
        <v>0</v>
      </c>
      <c r="J1909" s="16">
        <v>0</v>
      </c>
      <c r="K1909" s="16">
        <v>0</v>
      </c>
      <c r="L1909" s="16">
        <v>0</v>
      </c>
      <c r="M1909" s="16">
        <v>0</v>
      </c>
      <c r="N1909" s="16">
        <v>0</v>
      </c>
      <c r="O1909" s="16">
        <v>0</v>
      </c>
      <c r="P1909" s="16">
        <v>0</v>
      </c>
      <c r="Q1909" s="16">
        <v>0</v>
      </c>
      <c r="R1909" s="16">
        <v>0</v>
      </c>
      <c r="S1909" s="16">
        <v>0</v>
      </c>
      <c r="T1909" s="16">
        <v>0</v>
      </c>
      <c r="U1909" s="16">
        <v>0</v>
      </c>
      <c r="V1909" s="16">
        <v>0</v>
      </c>
      <c r="W1909" s="16">
        <v>0</v>
      </c>
      <c r="X1909" s="16">
        <v>0</v>
      </c>
      <c r="Y1909" s="16">
        <v>0</v>
      </c>
      <c r="Z1909" s="16">
        <v>0</v>
      </c>
      <c r="AE1909" s="103">
        <f t="shared" si="560"/>
        <v>0</v>
      </c>
      <c r="AF1909" s="103">
        <f t="shared" si="561"/>
        <v>0</v>
      </c>
      <c r="AG1909" s="103">
        <f t="shared" si="562"/>
        <v>0</v>
      </c>
      <c r="AH1909" s="103">
        <f t="shared" si="563"/>
        <v>0</v>
      </c>
      <c r="AI1909" s="103">
        <f t="shared" si="564"/>
        <v>0</v>
      </c>
      <c r="AJ1909" s="103">
        <f t="shared" si="565"/>
        <v>0</v>
      </c>
    </row>
    <row r="1910" spans="4:36">
      <c r="D1910" s="16" t="s">
        <v>863</v>
      </c>
      <c r="E1910" s="16">
        <v>0</v>
      </c>
      <c r="F1910" s="16">
        <v>0</v>
      </c>
      <c r="G1910" s="16">
        <v>0</v>
      </c>
      <c r="H1910" s="16">
        <v>0</v>
      </c>
      <c r="I1910" s="16">
        <v>0</v>
      </c>
      <c r="J1910" s="16">
        <v>0</v>
      </c>
      <c r="K1910" s="16">
        <v>0</v>
      </c>
      <c r="L1910" s="16">
        <v>0</v>
      </c>
      <c r="M1910" s="16">
        <v>0</v>
      </c>
      <c r="N1910" s="16">
        <v>0</v>
      </c>
      <c r="O1910" s="16">
        <v>0</v>
      </c>
      <c r="P1910" s="16">
        <v>0</v>
      </c>
      <c r="Q1910" s="16">
        <v>0</v>
      </c>
      <c r="R1910" s="16">
        <v>0</v>
      </c>
      <c r="S1910" s="16">
        <v>0</v>
      </c>
      <c r="T1910" s="16">
        <v>0</v>
      </c>
      <c r="U1910" s="16">
        <v>0</v>
      </c>
      <c r="V1910" s="16">
        <v>0</v>
      </c>
      <c r="W1910" s="16">
        <v>0</v>
      </c>
      <c r="X1910" s="16">
        <v>0</v>
      </c>
      <c r="Y1910" s="16">
        <v>0</v>
      </c>
      <c r="Z1910" s="16">
        <v>0</v>
      </c>
      <c r="AE1910" s="103">
        <f t="shared" si="560"/>
        <v>0</v>
      </c>
      <c r="AF1910" s="103">
        <f t="shared" si="561"/>
        <v>0</v>
      </c>
      <c r="AG1910" s="103">
        <f t="shared" si="562"/>
        <v>0</v>
      </c>
      <c r="AH1910" s="103">
        <f t="shared" si="563"/>
        <v>0</v>
      </c>
      <c r="AI1910" s="103">
        <f t="shared" si="564"/>
        <v>0</v>
      </c>
      <c r="AJ1910" s="103">
        <f t="shared" si="565"/>
        <v>0</v>
      </c>
    </row>
    <row r="1911" spans="4:36">
      <c r="D1911" s="16" t="s">
        <v>864</v>
      </c>
      <c r="E1911" s="16">
        <v>0</v>
      </c>
      <c r="F1911" s="16">
        <v>0</v>
      </c>
      <c r="G1911" s="16">
        <v>0</v>
      </c>
      <c r="H1911" s="16">
        <v>0</v>
      </c>
      <c r="I1911" s="16">
        <v>0</v>
      </c>
      <c r="J1911" s="16">
        <v>0</v>
      </c>
      <c r="K1911" s="16">
        <v>0</v>
      </c>
      <c r="L1911" s="16">
        <v>0</v>
      </c>
      <c r="M1911" s="16">
        <v>0</v>
      </c>
      <c r="N1911" s="16">
        <v>0</v>
      </c>
      <c r="O1911" s="16">
        <v>0</v>
      </c>
      <c r="P1911" s="16">
        <v>0</v>
      </c>
      <c r="Q1911" s="16">
        <v>0</v>
      </c>
      <c r="R1911" s="16">
        <v>0</v>
      </c>
      <c r="S1911" s="16">
        <v>0</v>
      </c>
      <c r="T1911" s="16">
        <v>0</v>
      </c>
      <c r="U1911" s="16">
        <v>0</v>
      </c>
      <c r="V1911" s="16">
        <v>0</v>
      </c>
      <c r="W1911" s="16">
        <v>0</v>
      </c>
      <c r="X1911" s="16">
        <v>0</v>
      </c>
      <c r="Y1911" s="16">
        <v>0</v>
      </c>
      <c r="Z1911" s="16">
        <v>0</v>
      </c>
      <c r="AE1911" s="103">
        <f t="shared" si="560"/>
        <v>0</v>
      </c>
      <c r="AF1911" s="103">
        <f t="shared" si="561"/>
        <v>0</v>
      </c>
      <c r="AG1911" s="103">
        <f t="shared" si="562"/>
        <v>0</v>
      </c>
      <c r="AH1911" s="103">
        <f t="shared" si="563"/>
        <v>0</v>
      </c>
      <c r="AI1911" s="103">
        <f t="shared" si="564"/>
        <v>0</v>
      </c>
      <c r="AJ1911" s="103">
        <f t="shared" si="565"/>
        <v>0</v>
      </c>
    </row>
    <row r="1912" spans="3:58">
      <c r="C1912" s="16" t="s">
        <v>866</v>
      </c>
      <c r="D1912" s="16" t="s">
        <v>88</v>
      </c>
      <c r="E1912" s="16">
        <v>1129.5852</v>
      </c>
      <c r="F1912" s="16">
        <v>1076.8135</v>
      </c>
      <c r="G1912" s="16">
        <v>1073.0859</v>
      </c>
      <c r="H1912" s="16">
        <v>3.7276</v>
      </c>
      <c r="I1912" s="16">
        <v>0</v>
      </c>
      <c r="J1912" s="16">
        <v>10.9155</v>
      </c>
      <c r="K1912" s="16">
        <v>1.131</v>
      </c>
      <c r="L1912" s="16">
        <v>0.913</v>
      </c>
      <c r="M1912" s="16">
        <v>8.8715</v>
      </c>
      <c r="N1912" s="16">
        <v>34.708</v>
      </c>
      <c r="O1912" s="16">
        <v>34.708</v>
      </c>
      <c r="P1912" s="16">
        <v>0</v>
      </c>
      <c r="Q1912" s="16">
        <v>1.6428</v>
      </c>
      <c r="R1912" s="16">
        <v>2.0727</v>
      </c>
      <c r="S1912" s="16">
        <v>2.0727</v>
      </c>
      <c r="T1912" s="16">
        <v>0</v>
      </c>
      <c r="U1912" s="16">
        <v>0</v>
      </c>
      <c r="V1912" s="16">
        <v>3.4327</v>
      </c>
      <c r="W1912" s="16">
        <v>0</v>
      </c>
      <c r="X1912" s="16">
        <v>0</v>
      </c>
      <c r="Y1912" s="16">
        <v>3.4327</v>
      </c>
      <c r="Z1912" s="16">
        <v>0</v>
      </c>
      <c r="AE1912" s="103">
        <f t="shared" si="560"/>
        <v>9.54791801177635e-15</v>
      </c>
      <c r="AF1912" s="103">
        <f t="shared" si="561"/>
        <v>-6.12843109593086e-14</v>
      </c>
      <c r="AG1912" s="103">
        <f t="shared" si="562"/>
        <v>0</v>
      </c>
      <c r="AH1912" s="103">
        <f t="shared" si="563"/>
        <v>0</v>
      </c>
      <c r="AI1912" s="103">
        <f t="shared" si="564"/>
        <v>0</v>
      </c>
      <c r="AJ1912" s="103">
        <f t="shared" si="565"/>
        <v>0</v>
      </c>
      <c r="AK1912" s="16">
        <f t="shared" ref="AK1912:BF1912" si="567">E1912-SUM(E1913:E1917)</f>
        <v>0</v>
      </c>
      <c r="AL1912" s="16">
        <f t="shared" si="567"/>
        <v>0</v>
      </c>
      <c r="AM1912" s="16">
        <f t="shared" si="567"/>
        <v>0</v>
      </c>
      <c r="AN1912" s="16">
        <f t="shared" si="567"/>
        <v>0</v>
      </c>
      <c r="AO1912" s="16">
        <f t="shared" si="567"/>
        <v>0</v>
      </c>
      <c r="AP1912" s="16">
        <f t="shared" si="567"/>
        <v>0</v>
      </c>
      <c r="AQ1912" s="16">
        <f t="shared" si="567"/>
        <v>0</v>
      </c>
      <c r="AR1912" s="16">
        <f t="shared" si="567"/>
        <v>0</v>
      </c>
      <c r="AS1912" s="16">
        <f t="shared" si="567"/>
        <v>0</v>
      </c>
      <c r="AT1912" s="16">
        <f t="shared" si="567"/>
        <v>0</v>
      </c>
      <c r="AU1912" s="16">
        <f t="shared" si="567"/>
        <v>0</v>
      </c>
      <c r="AV1912" s="16">
        <f t="shared" si="567"/>
        <v>0</v>
      </c>
      <c r="AW1912" s="16">
        <f t="shared" si="567"/>
        <v>0</v>
      </c>
      <c r="AX1912" s="16">
        <f t="shared" si="567"/>
        <v>0</v>
      </c>
      <c r="AY1912" s="16">
        <f t="shared" si="567"/>
        <v>0</v>
      </c>
      <c r="AZ1912" s="16">
        <f t="shared" si="567"/>
        <v>0</v>
      </c>
      <c r="BA1912" s="16">
        <f t="shared" si="567"/>
        <v>0</v>
      </c>
      <c r="BB1912" s="16">
        <f t="shared" si="567"/>
        <v>0</v>
      </c>
      <c r="BC1912" s="16">
        <f t="shared" si="567"/>
        <v>0</v>
      </c>
      <c r="BD1912" s="16">
        <f t="shared" si="567"/>
        <v>0</v>
      </c>
      <c r="BE1912" s="16">
        <f t="shared" si="567"/>
        <v>0</v>
      </c>
      <c r="BF1912" s="16">
        <f t="shared" si="567"/>
        <v>0</v>
      </c>
    </row>
    <row r="1913" spans="4:36">
      <c r="D1913" s="16" t="s">
        <v>860</v>
      </c>
      <c r="E1913" s="16">
        <v>0</v>
      </c>
      <c r="F1913" s="16">
        <v>0</v>
      </c>
      <c r="G1913" s="16">
        <v>0</v>
      </c>
      <c r="H1913" s="16">
        <v>0</v>
      </c>
      <c r="I1913" s="16">
        <v>0</v>
      </c>
      <c r="J1913" s="16">
        <v>0</v>
      </c>
      <c r="K1913" s="16">
        <v>0</v>
      </c>
      <c r="L1913" s="16">
        <v>0</v>
      </c>
      <c r="M1913" s="16">
        <v>0</v>
      </c>
      <c r="N1913" s="16">
        <v>0</v>
      </c>
      <c r="O1913" s="16">
        <v>0</v>
      </c>
      <c r="P1913" s="16">
        <v>0</v>
      </c>
      <c r="Q1913" s="16">
        <v>0</v>
      </c>
      <c r="R1913" s="16">
        <v>0</v>
      </c>
      <c r="S1913" s="16">
        <v>0</v>
      </c>
      <c r="T1913" s="16">
        <v>0</v>
      </c>
      <c r="U1913" s="16">
        <v>0</v>
      </c>
      <c r="V1913" s="16">
        <v>0</v>
      </c>
      <c r="W1913" s="16">
        <v>0</v>
      </c>
      <c r="X1913" s="16">
        <v>0</v>
      </c>
      <c r="Y1913" s="16">
        <v>0</v>
      </c>
      <c r="Z1913" s="16">
        <v>0</v>
      </c>
      <c r="AE1913" s="103">
        <f t="shared" si="560"/>
        <v>0</v>
      </c>
      <c r="AF1913" s="103">
        <f t="shared" si="561"/>
        <v>0</v>
      </c>
      <c r="AG1913" s="103">
        <f t="shared" si="562"/>
        <v>0</v>
      </c>
      <c r="AH1913" s="103">
        <f t="shared" si="563"/>
        <v>0</v>
      </c>
      <c r="AI1913" s="103">
        <f t="shared" si="564"/>
        <v>0</v>
      </c>
      <c r="AJ1913" s="103">
        <f t="shared" si="565"/>
        <v>0</v>
      </c>
    </row>
    <row r="1914" spans="4:36">
      <c r="D1914" s="16" t="s">
        <v>861</v>
      </c>
      <c r="E1914" s="16">
        <v>663.4719</v>
      </c>
      <c r="F1914" s="16">
        <v>653.8933</v>
      </c>
      <c r="G1914" s="16">
        <v>653.8933</v>
      </c>
      <c r="H1914" s="16">
        <v>0</v>
      </c>
      <c r="I1914" s="16">
        <v>0</v>
      </c>
      <c r="J1914" s="16">
        <v>2.3136</v>
      </c>
      <c r="K1914" s="16">
        <v>0</v>
      </c>
      <c r="L1914" s="16">
        <v>0.913</v>
      </c>
      <c r="M1914" s="16">
        <v>1.4006</v>
      </c>
      <c r="N1914" s="16">
        <v>7.265</v>
      </c>
      <c r="O1914" s="16">
        <v>7.265</v>
      </c>
      <c r="P1914" s="16">
        <v>0</v>
      </c>
      <c r="Q1914" s="16">
        <v>0</v>
      </c>
      <c r="R1914" s="16">
        <v>0</v>
      </c>
      <c r="S1914" s="16">
        <v>0</v>
      </c>
      <c r="T1914" s="16">
        <v>0</v>
      </c>
      <c r="U1914" s="16">
        <v>0</v>
      </c>
      <c r="V1914" s="16">
        <v>0</v>
      </c>
      <c r="W1914" s="16">
        <v>0</v>
      </c>
      <c r="X1914" s="16">
        <v>0</v>
      </c>
      <c r="Y1914" s="16">
        <v>0</v>
      </c>
      <c r="Z1914" s="16">
        <v>0</v>
      </c>
      <c r="AE1914" s="103">
        <f t="shared" si="560"/>
        <v>5.15143483426073e-14</v>
      </c>
      <c r="AF1914" s="103">
        <f t="shared" si="561"/>
        <v>0</v>
      </c>
      <c r="AG1914" s="103">
        <f t="shared" si="562"/>
        <v>0</v>
      </c>
      <c r="AH1914" s="103">
        <f t="shared" si="563"/>
        <v>0</v>
      </c>
      <c r="AI1914" s="103">
        <f t="shared" si="564"/>
        <v>0</v>
      </c>
      <c r="AJ1914" s="103">
        <f t="shared" si="565"/>
        <v>0</v>
      </c>
    </row>
    <row r="1915" spans="4:36">
      <c r="D1915" s="16" t="s">
        <v>862</v>
      </c>
      <c r="E1915" s="16">
        <v>0</v>
      </c>
      <c r="F1915" s="16">
        <v>0</v>
      </c>
      <c r="G1915" s="16">
        <v>0</v>
      </c>
      <c r="H1915" s="16">
        <v>0</v>
      </c>
      <c r="I1915" s="16">
        <v>0</v>
      </c>
      <c r="J1915" s="16">
        <v>0</v>
      </c>
      <c r="K1915" s="16">
        <v>0</v>
      </c>
      <c r="L1915" s="16">
        <v>0</v>
      </c>
      <c r="M1915" s="16">
        <v>0</v>
      </c>
      <c r="N1915" s="16">
        <v>0</v>
      </c>
      <c r="O1915" s="16">
        <v>0</v>
      </c>
      <c r="P1915" s="16">
        <v>0</v>
      </c>
      <c r="Q1915" s="16">
        <v>0</v>
      </c>
      <c r="R1915" s="16">
        <v>0</v>
      </c>
      <c r="S1915" s="16">
        <v>0</v>
      </c>
      <c r="T1915" s="16">
        <v>0</v>
      </c>
      <c r="U1915" s="16">
        <v>0</v>
      </c>
      <c r="V1915" s="16">
        <v>0</v>
      </c>
      <c r="W1915" s="16">
        <v>0</v>
      </c>
      <c r="X1915" s="16">
        <v>0</v>
      </c>
      <c r="Y1915" s="16">
        <v>0</v>
      </c>
      <c r="Z1915" s="16">
        <v>0</v>
      </c>
      <c r="AE1915" s="103">
        <f t="shared" si="560"/>
        <v>0</v>
      </c>
      <c r="AF1915" s="103">
        <f t="shared" si="561"/>
        <v>0</v>
      </c>
      <c r="AG1915" s="103">
        <f t="shared" si="562"/>
        <v>0</v>
      </c>
      <c r="AH1915" s="103">
        <f t="shared" si="563"/>
        <v>0</v>
      </c>
      <c r="AI1915" s="103">
        <f t="shared" si="564"/>
        <v>0</v>
      </c>
      <c r="AJ1915" s="103">
        <f t="shared" si="565"/>
        <v>0</v>
      </c>
    </row>
    <row r="1916" spans="4:36">
      <c r="D1916" s="16" t="s">
        <v>863</v>
      </c>
      <c r="E1916" s="16">
        <v>42.6683</v>
      </c>
      <c r="F1916" s="16">
        <v>42.6683</v>
      </c>
      <c r="G1916" s="16">
        <v>42.6683</v>
      </c>
      <c r="H1916" s="16">
        <v>0</v>
      </c>
      <c r="I1916" s="16">
        <v>0</v>
      </c>
      <c r="J1916" s="16">
        <v>0</v>
      </c>
      <c r="K1916" s="16">
        <v>0</v>
      </c>
      <c r="L1916" s="16">
        <v>0</v>
      </c>
      <c r="M1916" s="16">
        <v>0</v>
      </c>
      <c r="N1916" s="16">
        <v>0</v>
      </c>
      <c r="O1916" s="16">
        <v>0</v>
      </c>
      <c r="P1916" s="16">
        <v>0</v>
      </c>
      <c r="Q1916" s="16">
        <v>0</v>
      </c>
      <c r="R1916" s="16">
        <v>0</v>
      </c>
      <c r="S1916" s="16">
        <v>0</v>
      </c>
      <c r="T1916" s="16">
        <v>0</v>
      </c>
      <c r="U1916" s="16">
        <v>0</v>
      </c>
      <c r="V1916" s="16">
        <v>0</v>
      </c>
      <c r="W1916" s="16">
        <v>0</v>
      </c>
      <c r="X1916" s="16">
        <v>0</v>
      </c>
      <c r="Y1916" s="16">
        <v>0</v>
      </c>
      <c r="Z1916" s="16">
        <v>0</v>
      </c>
      <c r="AE1916" s="103">
        <f t="shared" si="560"/>
        <v>0</v>
      </c>
      <c r="AF1916" s="103">
        <f t="shared" si="561"/>
        <v>0</v>
      </c>
      <c r="AG1916" s="103">
        <f t="shared" si="562"/>
        <v>0</v>
      </c>
      <c r="AH1916" s="103">
        <f t="shared" si="563"/>
        <v>0</v>
      </c>
      <c r="AI1916" s="103">
        <f t="shared" si="564"/>
        <v>0</v>
      </c>
      <c r="AJ1916" s="103">
        <f t="shared" si="565"/>
        <v>0</v>
      </c>
    </row>
    <row r="1917" spans="4:36">
      <c r="D1917" s="16" t="s">
        <v>864</v>
      </c>
      <c r="E1917" s="16">
        <v>423.445</v>
      </c>
      <c r="F1917" s="16">
        <v>380.2519</v>
      </c>
      <c r="G1917" s="16">
        <v>376.5243</v>
      </c>
      <c r="H1917" s="16">
        <v>3.7276</v>
      </c>
      <c r="I1917" s="16">
        <v>0</v>
      </c>
      <c r="J1917" s="16">
        <v>8.6019</v>
      </c>
      <c r="K1917" s="16">
        <v>1.131</v>
      </c>
      <c r="L1917" s="16">
        <v>0</v>
      </c>
      <c r="M1917" s="16">
        <v>7.4709</v>
      </c>
      <c r="N1917" s="16">
        <v>27.443</v>
      </c>
      <c r="O1917" s="16">
        <v>27.443</v>
      </c>
      <c r="P1917" s="16">
        <v>0</v>
      </c>
      <c r="Q1917" s="16">
        <v>1.6428</v>
      </c>
      <c r="R1917" s="16">
        <v>2.0727</v>
      </c>
      <c r="S1917" s="16">
        <v>2.0727</v>
      </c>
      <c r="T1917" s="16">
        <v>0</v>
      </c>
      <c r="U1917" s="16">
        <v>0</v>
      </c>
      <c r="V1917" s="16">
        <v>3.4327</v>
      </c>
      <c r="W1917" s="16">
        <v>0</v>
      </c>
      <c r="X1917" s="16">
        <v>0</v>
      </c>
      <c r="Y1917" s="16">
        <v>3.4327</v>
      </c>
      <c r="Z1917" s="16">
        <v>0</v>
      </c>
      <c r="AE1917" s="103">
        <f t="shared" si="560"/>
        <v>1.31006316905768e-14</v>
      </c>
      <c r="AF1917" s="103">
        <f t="shared" si="561"/>
        <v>-4.44089209850063e-15</v>
      </c>
      <c r="AG1917" s="103">
        <f t="shared" si="562"/>
        <v>0</v>
      </c>
      <c r="AH1917" s="103">
        <f t="shared" si="563"/>
        <v>0</v>
      </c>
      <c r="AI1917" s="103">
        <f t="shared" si="564"/>
        <v>0</v>
      </c>
      <c r="AJ1917" s="103">
        <f t="shared" si="565"/>
        <v>0</v>
      </c>
    </row>
    <row r="1918" spans="3:58">
      <c r="C1918" s="16" t="s">
        <v>867</v>
      </c>
      <c r="D1918" s="16" t="s">
        <v>88</v>
      </c>
      <c r="E1918" s="16">
        <v>51511.258</v>
      </c>
      <c r="F1918" s="16">
        <v>44188.5902</v>
      </c>
      <c r="G1918" s="16">
        <v>43942.6028</v>
      </c>
      <c r="H1918" s="16">
        <v>245.9874</v>
      </c>
      <c r="I1918" s="16">
        <v>103.5758</v>
      </c>
      <c r="J1918" s="16">
        <v>3912.972</v>
      </c>
      <c r="K1918" s="16">
        <v>638.5046</v>
      </c>
      <c r="L1918" s="16">
        <v>2650.3716</v>
      </c>
      <c r="M1918" s="16">
        <v>624.095799999999</v>
      </c>
      <c r="N1918" s="16">
        <v>2210.4907</v>
      </c>
      <c r="O1918" s="16">
        <v>2210.4907</v>
      </c>
      <c r="P1918" s="16">
        <v>0</v>
      </c>
      <c r="Q1918" s="16">
        <v>73.343</v>
      </c>
      <c r="R1918" s="16">
        <v>896.601200000001</v>
      </c>
      <c r="S1918" s="16">
        <v>828.844600000001</v>
      </c>
      <c r="T1918" s="16">
        <v>7.5431</v>
      </c>
      <c r="U1918" s="16">
        <v>60.2135</v>
      </c>
      <c r="V1918" s="16">
        <v>124.5397</v>
      </c>
      <c r="W1918" s="16">
        <v>77.2837</v>
      </c>
      <c r="X1918" s="16">
        <v>2.0304</v>
      </c>
      <c r="Y1918" s="16">
        <v>45.2256</v>
      </c>
      <c r="Z1918" s="16">
        <v>1.1454</v>
      </c>
      <c r="AE1918" s="103">
        <f t="shared" si="560"/>
        <v>2.27373675443232e-12</v>
      </c>
      <c r="AF1918" s="103">
        <f t="shared" si="561"/>
        <v>-1.84741111297626e-12</v>
      </c>
      <c r="AG1918" s="103">
        <f t="shared" si="562"/>
        <v>1.47792889038101e-12</v>
      </c>
      <c r="AH1918" s="103">
        <f t="shared" si="563"/>
        <v>0</v>
      </c>
      <c r="AI1918" s="103">
        <f t="shared" si="564"/>
        <v>-7.105427357601e-14</v>
      </c>
      <c r="AJ1918" s="103">
        <f t="shared" si="565"/>
        <v>0</v>
      </c>
      <c r="AK1918" s="16">
        <f t="shared" ref="AK1918:BF1918" si="568">E1918-SUM(E1919:E1923)</f>
        <v>0</v>
      </c>
      <c r="AL1918" s="16">
        <f t="shared" si="568"/>
        <v>0</v>
      </c>
      <c r="AM1918" s="16">
        <f t="shared" si="568"/>
        <v>0</v>
      </c>
      <c r="AN1918" s="16">
        <f t="shared" si="568"/>
        <v>0</v>
      </c>
      <c r="AO1918" s="16">
        <f t="shared" si="568"/>
        <v>0</v>
      </c>
      <c r="AP1918" s="16">
        <f t="shared" si="568"/>
        <v>0</v>
      </c>
      <c r="AQ1918" s="16">
        <f t="shared" si="568"/>
        <v>0</v>
      </c>
      <c r="AR1918" s="16">
        <f t="shared" si="568"/>
        <v>0</v>
      </c>
      <c r="AS1918" s="16">
        <f t="shared" si="568"/>
        <v>-1.02318153949454e-12</v>
      </c>
      <c r="AT1918" s="16">
        <f t="shared" si="568"/>
        <v>0</v>
      </c>
      <c r="AU1918" s="16">
        <f t="shared" si="568"/>
        <v>0</v>
      </c>
      <c r="AV1918" s="16">
        <f t="shared" si="568"/>
        <v>0</v>
      </c>
      <c r="AW1918" s="16">
        <f t="shared" si="568"/>
        <v>0</v>
      </c>
      <c r="AX1918" s="16">
        <f t="shared" si="568"/>
        <v>0</v>
      </c>
      <c r="AY1918" s="16">
        <f t="shared" si="568"/>
        <v>0</v>
      </c>
      <c r="AZ1918" s="16">
        <f t="shared" si="568"/>
        <v>0</v>
      </c>
      <c r="BA1918" s="16">
        <f t="shared" si="568"/>
        <v>0</v>
      </c>
      <c r="BB1918" s="16">
        <f t="shared" si="568"/>
        <v>0</v>
      </c>
      <c r="BC1918" s="16">
        <f t="shared" si="568"/>
        <v>0</v>
      </c>
      <c r="BD1918" s="16">
        <f t="shared" si="568"/>
        <v>0</v>
      </c>
      <c r="BE1918" s="16">
        <f t="shared" si="568"/>
        <v>0</v>
      </c>
      <c r="BF1918" s="16">
        <f t="shared" si="568"/>
        <v>0</v>
      </c>
    </row>
    <row r="1919" spans="4:36">
      <c r="D1919" s="16" t="s">
        <v>860</v>
      </c>
      <c r="E1919" s="16">
        <v>10736.7655</v>
      </c>
      <c r="F1919" s="16">
        <v>9479.0033</v>
      </c>
      <c r="G1919" s="16">
        <v>9431.5649</v>
      </c>
      <c r="H1919" s="16">
        <v>47.4384</v>
      </c>
      <c r="I1919" s="16">
        <v>40.532</v>
      </c>
      <c r="J1919" s="16">
        <v>996.1638</v>
      </c>
      <c r="K1919" s="16">
        <v>0</v>
      </c>
      <c r="L1919" s="16">
        <v>833.4919</v>
      </c>
      <c r="M1919" s="16">
        <v>162.6719</v>
      </c>
      <c r="N1919" s="16">
        <v>202.4533</v>
      </c>
      <c r="O1919" s="16">
        <v>202.4533</v>
      </c>
      <c r="P1919" s="16">
        <v>0</v>
      </c>
      <c r="Q1919" s="16">
        <v>0</v>
      </c>
      <c r="R1919" s="16">
        <v>18.4496</v>
      </c>
      <c r="S1919" s="16">
        <v>18.4496</v>
      </c>
      <c r="T1919" s="16">
        <v>0</v>
      </c>
      <c r="U1919" s="16">
        <v>0</v>
      </c>
      <c r="V1919" s="16">
        <v>0.1635</v>
      </c>
      <c r="W1919" s="16">
        <v>0</v>
      </c>
      <c r="X1919" s="16">
        <v>0</v>
      </c>
      <c r="Y1919" s="16">
        <v>0.1635</v>
      </c>
      <c r="Z1919" s="16">
        <v>0</v>
      </c>
      <c r="AE1919" s="103">
        <f t="shared" si="560"/>
        <v>-7.64749374937423e-13</v>
      </c>
      <c r="AF1919" s="103">
        <f t="shared" si="561"/>
        <v>9.09494701772928e-13</v>
      </c>
      <c r="AG1919" s="103">
        <f t="shared" si="562"/>
        <v>0</v>
      </c>
      <c r="AH1919" s="103">
        <f t="shared" si="563"/>
        <v>0</v>
      </c>
      <c r="AI1919" s="103">
        <f t="shared" si="564"/>
        <v>0</v>
      </c>
      <c r="AJ1919" s="103">
        <f t="shared" si="565"/>
        <v>0</v>
      </c>
    </row>
    <row r="1920" spans="4:36">
      <c r="D1920" s="16" t="s">
        <v>861</v>
      </c>
      <c r="E1920" s="16">
        <v>9869.94800000001</v>
      </c>
      <c r="F1920" s="16">
        <v>8271.95310000001</v>
      </c>
      <c r="G1920" s="16">
        <v>8245.20050000001</v>
      </c>
      <c r="H1920" s="16">
        <v>26.7526</v>
      </c>
      <c r="I1920" s="16">
        <v>1.4761</v>
      </c>
      <c r="J1920" s="16">
        <v>1299.8578</v>
      </c>
      <c r="K1920" s="16">
        <v>0</v>
      </c>
      <c r="L1920" s="16">
        <v>1187.4572</v>
      </c>
      <c r="M1920" s="16">
        <v>112.4006</v>
      </c>
      <c r="N1920" s="16">
        <v>257.9518</v>
      </c>
      <c r="O1920" s="16">
        <v>257.9518</v>
      </c>
      <c r="P1920" s="16">
        <v>0</v>
      </c>
      <c r="Q1920" s="16">
        <v>0</v>
      </c>
      <c r="R1920" s="16">
        <v>37.7058</v>
      </c>
      <c r="S1920" s="16">
        <v>34.6243</v>
      </c>
      <c r="T1920" s="16">
        <v>0</v>
      </c>
      <c r="U1920" s="16">
        <v>3.0815</v>
      </c>
      <c r="V1920" s="16">
        <v>0.5917</v>
      </c>
      <c r="W1920" s="16">
        <v>0</v>
      </c>
      <c r="X1920" s="16">
        <v>0</v>
      </c>
      <c r="Y1920" s="16">
        <v>0.5917</v>
      </c>
      <c r="Z1920" s="16">
        <v>0.4117</v>
      </c>
      <c r="AE1920" s="103">
        <f t="shared" si="560"/>
        <v>-3.91631171936524e-13</v>
      </c>
      <c r="AF1920" s="103">
        <f t="shared" si="561"/>
        <v>-1.98951966012828e-13</v>
      </c>
      <c r="AG1920" s="103">
        <f t="shared" si="562"/>
        <v>0</v>
      </c>
      <c r="AH1920" s="103">
        <f t="shared" si="563"/>
        <v>0</v>
      </c>
      <c r="AI1920" s="103">
        <f t="shared" si="564"/>
        <v>5.32907051820075e-15</v>
      </c>
      <c r="AJ1920" s="103">
        <f t="shared" si="565"/>
        <v>0</v>
      </c>
    </row>
    <row r="1921" spans="4:36">
      <c r="D1921" s="16" t="s">
        <v>862</v>
      </c>
      <c r="E1921" s="16">
        <v>0</v>
      </c>
      <c r="F1921" s="16">
        <v>0</v>
      </c>
      <c r="G1921" s="16">
        <v>0</v>
      </c>
      <c r="H1921" s="16">
        <v>0</v>
      </c>
      <c r="I1921" s="16">
        <v>0</v>
      </c>
      <c r="J1921" s="16">
        <v>0</v>
      </c>
      <c r="K1921" s="16">
        <v>0</v>
      </c>
      <c r="L1921" s="16">
        <v>0</v>
      </c>
      <c r="M1921" s="16">
        <v>0</v>
      </c>
      <c r="N1921" s="16">
        <v>0</v>
      </c>
      <c r="O1921" s="16">
        <v>0</v>
      </c>
      <c r="P1921" s="16">
        <v>0</v>
      </c>
      <c r="Q1921" s="16">
        <v>0</v>
      </c>
      <c r="R1921" s="16">
        <v>0</v>
      </c>
      <c r="S1921" s="16">
        <v>0</v>
      </c>
      <c r="T1921" s="16">
        <v>0</v>
      </c>
      <c r="U1921" s="16">
        <v>0</v>
      </c>
      <c r="V1921" s="16">
        <v>0</v>
      </c>
      <c r="W1921" s="16">
        <v>0</v>
      </c>
      <c r="X1921" s="16">
        <v>0</v>
      </c>
      <c r="Y1921" s="16">
        <v>0</v>
      </c>
      <c r="Z1921" s="16">
        <v>0</v>
      </c>
      <c r="AE1921" s="103">
        <f t="shared" si="560"/>
        <v>0</v>
      </c>
      <c r="AF1921" s="103">
        <f t="shared" si="561"/>
        <v>0</v>
      </c>
      <c r="AG1921" s="103">
        <f t="shared" si="562"/>
        <v>0</v>
      </c>
      <c r="AH1921" s="103">
        <f t="shared" si="563"/>
        <v>0</v>
      </c>
      <c r="AI1921" s="103">
        <f t="shared" si="564"/>
        <v>0</v>
      </c>
      <c r="AJ1921" s="103">
        <f t="shared" si="565"/>
        <v>0</v>
      </c>
    </row>
    <row r="1922" spans="4:36">
      <c r="D1922" s="16" t="s">
        <v>863</v>
      </c>
      <c r="E1922" s="16">
        <v>1738.2928</v>
      </c>
      <c r="F1922" s="16">
        <v>1722.3986</v>
      </c>
      <c r="G1922" s="16">
        <v>1722.3986</v>
      </c>
      <c r="H1922" s="16">
        <v>0</v>
      </c>
      <c r="I1922" s="16">
        <v>0</v>
      </c>
      <c r="J1922" s="16">
        <v>0</v>
      </c>
      <c r="K1922" s="16">
        <v>0</v>
      </c>
      <c r="L1922" s="16">
        <v>0</v>
      </c>
      <c r="M1922" s="16">
        <v>0</v>
      </c>
      <c r="N1922" s="16">
        <v>4.5729</v>
      </c>
      <c r="O1922" s="16">
        <v>4.5729</v>
      </c>
      <c r="P1922" s="16">
        <v>0</v>
      </c>
      <c r="Q1922" s="16">
        <v>0</v>
      </c>
      <c r="R1922" s="16">
        <v>11.3213</v>
      </c>
      <c r="S1922" s="16">
        <v>11.3213</v>
      </c>
      <c r="T1922" s="16">
        <v>0</v>
      </c>
      <c r="U1922" s="16">
        <v>0</v>
      </c>
      <c r="V1922" s="16">
        <v>0</v>
      </c>
      <c r="W1922" s="16">
        <v>0</v>
      </c>
      <c r="X1922" s="16">
        <v>0</v>
      </c>
      <c r="Y1922" s="16">
        <v>0</v>
      </c>
      <c r="Z1922" s="16">
        <v>0</v>
      </c>
      <c r="AE1922" s="103">
        <f t="shared" si="560"/>
        <v>-4.61852778244065e-14</v>
      </c>
      <c r="AF1922" s="103">
        <f t="shared" si="561"/>
        <v>0</v>
      </c>
      <c r="AG1922" s="103">
        <f t="shared" si="562"/>
        <v>0</v>
      </c>
      <c r="AH1922" s="103">
        <f t="shared" si="563"/>
        <v>0</v>
      </c>
      <c r="AI1922" s="103">
        <f t="shared" si="564"/>
        <v>0</v>
      </c>
      <c r="AJ1922" s="103">
        <f t="shared" si="565"/>
        <v>0</v>
      </c>
    </row>
    <row r="1923" spans="4:36">
      <c r="D1923" s="16" t="s">
        <v>864</v>
      </c>
      <c r="E1923" s="16">
        <v>29166.2517</v>
      </c>
      <c r="F1923" s="16">
        <v>24715.2352</v>
      </c>
      <c r="G1923" s="16">
        <v>24543.4388</v>
      </c>
      <c r="H1923" s="16">
        <v>171.7964</v>
      </c>
      <c r="I1923" s="16">
        <v>61.5677</v>
      </c>
      <c r="J1923" s="16">
        <v>1616.9504</v>
      </c>
      <c r="K1923" s="16">
        <v>638.5046</v>
      </c>
      <c r="L1923" s="16">
        <v>629.4225</v>
      </c>
      <c r="M1923" s="16">
        <v>349.0233</v>
      </c>
      <c r="N1923" s="16">
        <v>1745.5127</v>
      </c>
      <c r="O1923" s="16">
        <v>1745.5127</v>
      </c>
      <c r="P1923" s="16">
        <v>0</v>
      </c>
      <c r="Q1923" s="16">
        <v>73.343</v>
      </c>
      <c r="R1923" s="16">
        <v>829.124500000001</v>
      </c>
      <c r="S1923" s="16">
        <v>764.449400000001</v>
      </c>
      <c r="T1923" s="16">
        <v>7.5431</v>
      </c>
      <c r="U1923" s="16">
        <v>57.132</v>
      </c>
      <c r="V1923" s="16">
        <v>123.7845</v>
      </c>
      <c r="W1923" s="16">
        <v>77.2837</v>
      </c>
      <c r="X1923" s="16">
        <v>2.0304</v>
      </c>
      <c r="Y1923" s="16">
        <v>44.4704</v>
      </c>
      <c r="Z1923" s="16">
        <v>0.7337</v>
      </c>
      <c r="AE1923" s="103">
        <f t="shared" si="560"/>
        <v>1.19371179607697e-12</v>
      </c>
      <c r="AF1923" s="103">
        <f t="shared" si="561"/>
        <v>-7.38964445190504e-13</v>
      </c>
      <c r="AG1923" s="103">
        <f t="shared" si="562"/>
        <v>0</v>
      </c>
      <c r="AH1923" s="103">
        <f t="shared" si="563"/>
        <v>0</v>
      </c>
      <c r="AI1923" s="103">
        <f t="shared" si="564"/>
        <v>0</v>
      </c>
      <c r="AJ1923" s="103">
        <f t="shared" si="565"/>
        <v>0</v>
      </c>
    </row>
    <row r="1924" spans="3:58">
      <c r="C1924" s="16" t="s">
        <v>368</v>
      </c>
      <c r="D1924" s="16" t="s">
        <v>88</v>
      </c>
      <c r="E1924" s="16">
        <v>0</v>
      </c>
      <c r="F1924" s="16">
        <v>0</v>
      </c>
      <c r="G1924" s="16">
        <v>0</v>
      </c>
      <c r="H1924" s="16">
        <v>0</v>
      </c>
      <c r="I1924" s="16">
        <v>0</v>
      </c>
      <c r="J1924" s="16">
        <v>0</v>
      </c>
      <c r="K1924" s="16">
        <v>0</v>
      </c>
      <c r="L1924" s="16">
        <v>0</v>
      </c>
      <c r="M1924" s="16">
        <v>0</v>
      </c>
      <c r="N1924" s="16">
        <v>0</v>
      </c>
      <c r="O1924" s="16">
        <v>0</v>
      </c>
      <c r="P1924" s="16">
        <v>0</v>
      </c>
      <c r="Q1924" s="16">
        <v>0</v>
      </c>
      <c r="R1924" s="16">
        <v>0</v>
      </c>
      <c r="S1924" s="16">
        <v>0</v>
      </c>
      <c r="T1924" s="16">
        <v>0</v>
      </c>
      <c r="U1924" s="16">
        <v>0</v>
      </c>
      <c r="V1924" s="16">
        <v>0</v>
      </c>
      <c r="W1924" s="16">
        <v>0</v>
      </c>
      <c r="X1924" s="16">
        <v>0</v>
      </c>
      <c r="Y1924" s="16">
        <v>0</v>
      </c>
      <c r="Z1924" s="16">
        <v>0</v>
      </c>
      <c r="AE1924" s="103">
        <f t="shared" si="560"/>
        <v>0</v>
      </c>
      <c r="AF1924" s="103">
        <f t="shared" si="561"/>
        <v>0</v>
      </c>
      <c r="AG1924" s="103">
        <f t="shared" si="562"/>
        <v>0</v>
      </c>
      <c r="AH1924" s="103">
        <f t="shared" si="563"/>
        <v>0</v>
      </c>
      <c r="AI1924" s="103">
        <f t="shared" si="564"/>
        <v>0</v>
      </c>
      <c r="AJ1924" s="103">
        <f t="shared" si="565"/>
        <v>0</v>
      </c>
      <c r="AK1924" s="16">
        <f t="shared" ref="AK1924:BF1924" si="569">E1924-SUM(E1925:E1929)</f>
        <v>0</v>
      </c>
      <c r="AL1924" s="16">
        <f t="shared" si="569"/>
        <v>0</v>
      </c>
      <c r="AM1924" s="16">
        <f t="shared" si="569"/>
        <v>0</v>
      </c>
      <c r="AN1924" s="16">
        <f t="shared" si="569"/>
        <v>0</v>
      </c>
      <c r="AO1924" s="16">
        <f t="shared" si="569"/>
        <v>0</v>
      </c>
      <c r="AP1924" s="16">
        <f t="shared" si="569"/>
        <v>0</v>
      </c>
      <c r="AQ1924" s="16">
        <f t="shared" si="569"/>
        <v>0</v>
      </c>
      <c r="AR1924" s="16">
        <f t="shared" si="569"/>
        <v>0</v>
      </c>
      <c r="AS1924" s="16">
        <f t="shared" si="569"/>
        <v>0</v>
      </c>
      <c r="AT1924" s="16">
        <f t="shared" si="569"/>
        <v>0</v>
      </c>
      <c r="AU1924" s="16">
        <f t="shared" si="569"/>
        <v>0</v>
      </c>
      <c r="AV1924" s="16">
        <f t="shared" si="569"/>
        <v>0</v>
      </c>
      <c r="AW1924" s="16">
        <f t="shared" si="569"/>
        <v>0</v>
      </c>
      <c r="AX1924" s="16">
        <f t="shared" si="569"/>
        <v>0</v>
      </c>
      <c r="AY1924" s="16">
        <f t="shared" si="569"/>
        <v>0</v>
      </c>
      <c r="AZ1924" s="16">
        <f t="shared" si="569"/>
        <v>0</v>
      </c>
      <c r="BA1924" s="16">
        <f t="shared" si="569"/>
        <v>0</v>
      </c>
      <c r="BB1924" s="16">
        <f t="shared" si="569"/>
        <v>0</v>
      </c>
      <c r="BC1924" s="16">
        <f t="shared" si="569"/>
        <v>0</v>
      </c>
      <c r="BD1924" s="16">
        <f t="shared" si="569"/>
        <v>0</v>
      </c>
      <c r="BE1924" s="16">
        <f t="shared" si="569"/>
        <v>0</v>
      </c>
      <c r="BF1924" s="16">
        <f t="shared" si="569"/>
        <v>0</v>
      </c>
    </row>
    <row r="1925" spans="4:36">
      <c r="D1925" s="16" t="s">
        <v>860</v>
      </c>
      <c r="E1925" s="16">
        <v>0</v>
      </c>
      <c r="F1925" s="16">
        <v>0</v>
      </c>
      <c r="G1925" s="16">
        <v>0</v>
      </c>
      <c r="H1925" s="16">
        <v>0</v>
      </c>
      <c r="I1925" s="16">
        <v>0</v>
      </c>
      <c r="J1925" s="16">
        <v>0</v>
      </c>
      <c r="K1925" s="16">
        <v>0</v>
      </c>
      <c r="L1925" s="16">
        <v>0</v>
      </c>
      <c r="M1925" s="16">
        <v>0</v>
      </c>
      <c r="N1925" s="16">
        <v>0</v>
      </c>
      <c r="O1925" s="16">
        <v>0</v>
      </c>
      <c r="P1925" s="16">
        <v>0</v>
      </c>
      <c r="Q1925" s="16">
        <v>0</v>
      </c>
      <c r="R1925" s="16">
        <v>0</v>
      </c>
      <c r="S1925" s="16">
        <v>0</v>
      </c>
      <c r="T1925" s="16">
        <v>0</v>
      </c>
      <c r="U1925" s="16">
        <v>0</v>
      </c>
      <c r="V1925" s="16">
        <v>0</v>
      </c>
      <c r="W1925" s="16">
        <v>0</v>
      </c>
      <c r="X1925" s="16">
        <v>0</v>
      </c>
      <c r="Y1925" s="16">
        <v>0</v>
      </c>
      <c r="Z1925" s="16">
        <v>0</v>
      </c>
      <c r="AE1925" s="103">
        <f t="shared" si="560"/>
        <v>0</v>
      </c>
      <c r="AF1925" s="103">
        <f t="shared" si="561"/>
        <v>0</v>
      </c>
      <c r="AG1925" s="103">
        <f t="shared" si="562"/>
        <v>0</v>
      </c>
      <c r="AH1925" s="103">
        <f t="shared" si="563"/>
        <v>0</v>
      </c>
      <c r="AI1925" s="103">
        <f t="shared" si="564"/>
        <v>0</v>
      </c>
      <c r="AJ1925" s="103">
        <f t="shared" si="565"/>
        <v>0</v>
      </c>
    </row>
    <row r="1926" spans="4:36">
      <c r="D1926" s="16" t="s">
        <v>861</v>
      </c>
      <c r="E1926" s="16">
        <v>0</v>
      </c>
      <c r="F1926" s="16">
        <v>0</v>
      </c>
      <c r="G1926" s="16">
        <v>0</v>
      </c>
      <c r="H1926" s="16">
        <v>0</v>
      </c>
      <c r="I1926" s="16">
        <v>0</v>
      </c>
      <c r="J1926" s="16">
        <v>0</v>
      </c>
      <c r="K1926" s="16">
        <v>0</v>
      </c>
      <c r="L1926" s="16">
        <v>0</v>
      </c>
      <c r="M1926" s="16">
        <v>0</v>
      </c>
      <c r="N1926" s="16">
        <v>0</v>
      </c>
      <c r="O1926" s="16">
        <v>0</v>
      </c>
      <c r="P1926" s="16">
        <v>0</v>
      </c>
      <c r="Q1926" s="16">
        <v>0</v>
      </c>
      <c r="R1926" s="16">
        <v>0</v>
      </c>
      <c r="S1926" s="16">
        <v>0</v>
      </c>
      <c r="T1926" s="16">
        <v>0</v>
      </c>
      <c r="U1926" s="16">
        <v>0</v>
      </c>
      <c r="V1926" s="16">
        <v>0</v>
      </c>
      <c r="W1926" s="16">
        <v>0</v>
      </c>
      <c r="X1926" s="16">
        <v>0</v>
      </c>
      <c r="Y1926" s="16">
        <v>0</v>
      </c>
      <c r="Z1926" s="16">
        <v>0</v>
      </c>
      <c r="AE1926" s="103">
        <f t="shared" si="560"/>
        <v>0</v>
      </c>
      <c r="AF1926" s="103">
        <f t="shared" si="561"/>
        <v>0</v>
      </c>
      <c r="AG1926" s="103">
        <f t="shared" si="562"/>
        <v>0</v>
      </c>
      <c r="AH1926" s="103">
        <f t="shared" si="563"/>
        <v>0</v>
      </c>
      <c r="AI1926" s="103">
        <f t="shared" si="564"/>
        <v>0</v>
      </c>
      <c r="AJ1926" s="103">
        <f t="shared" si="565"/>
        <v>0</v>
      </c>
    </row>
    <row r="1927" spans="4:36">
      <c r="D1927" s="16" t="s">
        <v>862</v>
      </c>
      <c r="E1927" s="16">
        <v>0</v>
      </c>
      <c r="F1927" s="16">
        <v>0</v>
      </c>
      <c r="G1927" s="16">
        <v>0</v>
      </c>
      <c r="H1927" s="16">
        <v>0</v>
      </c>
      <c r="I1927" s="16">
        <v>0</v>
      </c>
      <c r="J1927" s="16">
        <v>0</v>
      </c>
      <c r="K1927" s="16">
        <v>0</v>
      </c>
      <c r="L1927" s="16">
        <v>0</v>
      </c>
      <c r="M1927" s="16">
        <v>0</v>
      </c>
      <c r="N1927" s="16">
        <v>0</v>
      </c>
      <c r="O1927" s="16">
        <v>0</v>
      </c>
      <c r="P1927" s="16">
        <v>0</v>
      </c>
      <c r="Q1927" s="16">
        <v>0</v>
      </c>
      <c r="R1927" s="16">
        <v>0</v>
      </c>
      <c r="S1927" s="16">
        <v>0</v>
      </c>
      <c r="T1927" s="16">
        <v>0</v>
      </c>
      <c r="U1927" s="16">
        <v>0</v>
      </c>
      <c r="V1927" s="16">
        <v>0</v>
      </c>
      <c r="W1927" s="16">
        <v>0</v>
      </c>
      <c r="X1927" s="16">
        <v>0</v>
      </c>
      <c r="Y1927" s="16">
        <v>0</v>
      </c>
      <c r="Z1927" s="16">
        <v>0</v>
      </c>
      <c r="AE1927" s="103">
        <f t="shared" si="560"/>
        <v>0</v>
      </c>
      <c r="AF1927" s="103">
        <f t="shared" si="561"/>
        <v>0</v>
      </c>
      <c r="AG1927" s="103">
        <f t="shared" si="562"/>
        <v>0</v>
      </c>
      <c r="AH1927" s="103">
        <f t="shared" si="563"/>
        <v>0</v>
      </c>
      <c r="AI1927" s="103">
        <f t="shared" si="564"/>
        <v>0</v>
      </c>
      <c r="AJ1927" s="103">
        <f t="shared" si="565"/>
        <v>0</v>
      </c>
    </row>
    <row r="1928" spans="4:36">
      <c r="D1928" s="16" t="s">
        <v>863</v>
      </c>
      <c r="E1928" s="16">
        <v>0</v>
      </c>
      <c r="F1928" s="16">
        <v>0</v>
      </c>
      <c r="G1928" s="16">
        <v>0</v>
      </c>
      <c r="H1928" s="16">
        <v>0</v>
      </c>
      <c r="I1928" s="16">
        <v>0</v>
      </c>
      <c r="J1928" s="16">
        <v>0</v>
      </c>
      <c r="K1928" s="16">
        <v>0</v>
      </c>
      <c r="L1928" s="16">
        <v>0</v>
      </c>
      <c r="M1928" s="16">
        <v>0</v>
      </c>
      <c r="N1928" s="16">
        <v>0</v>
      </c>
      <c r="O1928" s="16">
        <v>0</v>
      </c>
      <c r="P1928" s="16">
        <v>0</v>
      </c>
      <c r="Q1928" s="16">
        <v>0</v>
      </c>
      <c r="R1928" s="16">
        <v>0</v>
      </c>
      <c r="S1928" s="16">
        <v>0</v>
      </c>
      <c r="T1928" s="16">
        <v>0</v>
      </c>
      <c r="U1928" s="16">
        <v>0</v>
      </c>
      <c r="V1928" s="16">
        <v>0</v>
      </c>
      <c r="W1928" s="16">
        <v>0</v>
      </c>
      <c r="X1928" s="16">
        <v>0</v>
      </c>
      <c r="Y1928" s="16">
        <v>0</v>
      </c>
      <c r="Z1928" s="16">
        <v>0</v>
      </c>
      <c r="AE1928" s="103">
        <f t="shared" si="560"/>
        <v>0</v>
      </c>
      <c r="AF1928" s="103">
        <f t="shared" si="561"/>
        <v>0</v>
      </c>
      <c r="AG1928" s="103">
        <f t="shared" si="562"/>
        <v>0</v>
      </c>
      <c r="AH1928" s="103">
        <f t="shared" si="563"/>
        <v>0</v>
      </c>
      <c r="AI1928" s="103">
        <f t="shared" si="564"/>
        <v>0</v>
      </c>
      <c r="AJ1928" s="103">
        <f t="shared" si="565"/>
        <v>0</v>
      </c>
    </row>
    <row r="1929" spans="4:36">
      <c r="D1929" s="16" t="s">
        <v>864</v>
      </c>
      <c r="E1929" s="16">
        <v>0</v>
      </c>
      <c r="F1929" s="16">
        <v>0</v>
      </c>
      <c r="G1929" s="16">
        <v>0</v>
      </c>
      <c r="H1929" s="16">
        <v>0</v>
      </c>
      <c r="I1929" s="16">
        <v>0</v>
      </c>
      <c r="J1929" s="16">
        <v>0</v>
      </c>
      <c r="K1929" s="16">
        <v>0</v>
      </c>
      <c r="L1929" s="16">
        <v>0</v>
      </c>
      <c r="M1929" s="16">
        <v>0</v>
      </c>
      <c r="N1929" s="16">
        <v>0</v>
      </c>
      <c r="O1929" s="16">
        <v>0</v>
      </c>
      <c r="P1929" s="16">
        <v>0</v>
      </c>
      <c r="Q1929" s="16">
        <v>0</v>
      </c>
      <c r="R1929" s="16">
        <v>0</v>
      </c>
      <c r="S1929" s="16">
        <v>0</v>
      </c>
      <c r="T1929" s="16">
        <v>0</v>
      </c>
      <c r="U1929" s="16">
        <v>0</v>
      </c>
      <c r="V1929" s="16">
        <v>0</v>
      </c>
      <c r="W1929" s="16">
        <v>0</v>
      </c>
      <c r="X1929" s="16">
        <v>0</v>
      </c>
      <c r="Y1929" s="16">
        <v>0</v>
      </c>
      <c r="Z1929" s="16">
        <v>0</v>
      </c>
      <c r="AE1929" s="103">
        <f t="shared" si="560"/>
        <v>0</v>
      </c>
      <c r="AF1929" s="103">
        <f t="shared" si="561"/>
        <v>0</v>
      </c>
      <c r="AG1929" s="103">
        <f t="shared" si="562"/>
        <v>0</v>
      </c>
      <c r="AH1929" s="103">
        <f t="shared" si="563"/>
        <v>0</v>
      </c>
      <c r="AI1929" s="103">
        <f t="shared" si="564"/>
        <v>0</v>
      </c>
      <c r="AJ1929" s="103">
        <f t="shared" si="565"/>
        <v>0</v>
      </c>
    </row>
    <row r="1930" spans="1:80">
      <c r="A1930" s="16" t="s">
        <v>249</v>
      </c>
      <c r="B1930" s="16">
        <v>968126.748699999</v>
      </c>
      <c r="C1930" s="16" t="s">
        <v>88</v>
      </c>
      <c r="D1930" s="16" t="s">
        <v>88</v>
      </c>
      <c r="E1930" s="16">
        <v>829303.1015</v>
      </c>
      <c r="F1930" s="16">
        <v>744288.8989</v>
      </c>
      <c r="G1930" s="16">
        <v>669048.4779</v>
      </c>
      <c r="H1930" s="16">
        <v>75240.421</v>
      </c>
      <c r="I1930" s="16">
        <v>361.341</v>
      </c>
      <c r="J1930" s="16">
        <v>69797.7448</v>
      </c>
      <c r="K1930" s="16">
        <v>54050.2921</v>
      </c>
      <c r="L1930" s="16">
        <v>2544.00890000002</v>
      </c>
      <c r="M1930" s="16">
        <v>13203.4438</v>
      </c>
      <c r="N1930" s="16">
        <v>9283.1352</v>
      </c>
      <c r="O1930" s="16">
        <v>9279.3407</v>
      </c>
      <c r="P1930" s="16">
        <v>3.7945</v>
      </c>
      <c r="Q1930" s="16">
        <v>673.0091</v>
      </c>
      <c r="R1930" s="16">
        <v>4357.1025</v>
      </c>
      <c r="S1930" s="16">
        <v>3668.7995</v>
      </c>
      <c r="T1930" s="16">
        <v>3.7005</v>
      </c>
      <c r="U1930" s="16">
        <v>684.6025</v>
      </c>
      <c r="V1930" s="16">
        <v>346.1997</v>
      </c>
      <c r="W1930" s="16">
        <v>171.9212</v>
      </c>
      <c r="X1930" s="16">
        <v>30.0724</v>
      </c>
      <c r="Y1930" s="16">
        <v>144.2061</v>
      </c>
      <c r="Z1930" s="16">
        <v>195.6703</v>
      </c>
      <c r="AB1930" s="101">
        <f>(F1930+K1930+L1930)/B1930</f>
        <v>0.827250358463317</v>
      </c>
      <c r="AE1930" s="103">
        <f t="shared" si="560"/>
        <v>-4.08135747420602e-11</v>
      </c>
      <c r="AF1930" s="103">
        <f t="shared" si="561"/>
        <v>0</v>
      </c>
      <c r="AG1930" s="103">
        <f t="shared" si="562"/>
        <v>-1.63709046319127e-11</v>
      </c>
      <c r="AH1930" s="103">
        <f t="shared" si="563"/>
        <v>-2.93098878501041e-14</v>
      </c>
      <c r="AI1930" s="103">
        <f t="shared" si="564"/>
        <v>0</v>
      </c>
      <c r="AJ1930" s="103">
        <f t="shared" si="565"/>
        <v>0</v>
      </c>
      <c r="AK1930" s="16">
        <f t="shared" ref="AK1930:BF1930" si="570">E1930-SUM(E1931:E1935)</f>
        <v>0</v>
      </c>
      <c r="AL1930" s="16">
        <f t="shared" si="570"/>
        <v>0</v>
      </c>
      <c r="AM1930" s="16">
        <f t="shared" si="570"/>
        <v>0</v>
      </c>
      <c r="AN1930" s="16">
        <f t="shared" si="570"/>
        <v>0</v>
      </c>
      <c r="AO1930" s="16">
        <f t="shared" si="570"/>
        <v>0</v>
      </c>
      <c r="AP1930" s="16">
        <f t="shared" si="570"/>
        <v>0</v>
      </c>
      <c r="AQ1930" s="16">
        <f t="shared" si="570"/>
        <v>0</v>
      </c>
      <c r="AR1930" s="16">
        <f t="shared" si="570"/>
        <v>1.59161572810262e-11</v>
      </c>
      <c r="AS1930" s="16">
        <f t="shared" si="570"/>
        <v>0</v>
      </c>
      <c r="AT1930" s="16">
        <f t="shared" si="570"/>
        <v>0</v>
      </c>
      <c r="AU1930" s="16">
        <f t="shared" si="570"/>
        <v>0</v>
      </c>
      <c r="AV1930" s="16">
        <f t="shared" si="570"/>
        <v>0</v>
      </c>
      <c r="AW1930" s="16">
        <f t="shared" si="570"/>
        <v>0</v>
      </c>
      <c r="AX1930" s="16">
        <f t="shared" si="570"/>
        <v>0</v>
      </c>
      <c r="AY1930" s="16">
        <f t="shared" si="570"/>
        <v>0</v>
      </c>
      <c r="AZ1930" s="16">
        <f t="shared" si="570"/>
        <v>0</v>
      </c>
      <c r="BA1930" s="16">
        <f t="shared" si="570"/>
        <v>0</v>
      </c>
      <c r="BB1930" s="16">
        <f t="shared" si="570"/>
        <v>0</v>
      </c>
      <c r="BC1930" s="16">
        <f t="shared" si="570"/>
        <v>0</v>
      </c>
      <c r="BD1930" s="16">
        <f t="shared" si="570"/>
        <v>0</v>
      </c>
      <c r="BE1930" s="16">
        <f t="shared" si="570"/>
        <v>0</v>
      </c>
      <c r="BF1930" s="16">
        <f t="shared" si="570"/>
        <v>0</v>
      </c>
      <c r="BG1930" s="104">
        <f t="shared" ref="BG1930:CB1930" si="571">E1930-E1936-E1942-E1948-E1954</f>
        <v>-3.54702933691442e-11</v>
      </c>
      <c r="BH1930" s="104">
        <f t="shared" si="571"/>
        <v>-1.13686837721616e-11</v>
      </c>
      <c r="BI1930" s="104">
        <f t="shared" si="571"/>
        <v>8.18545231595635e-12</v>
      </c>
      <c r="BJ1930" s="104">
        <f t="shared" si="571"/>
        <v>-5.17275111633353e-12</v>
      </c>
      <c r="BK1930" s="104">
        <f t="shared" si="571"/>
        <v>-1.02140518265514e-14</v>
      </c>
      <c r="BL1930" s="104">
        <f t="shared" si="571"/>
        <v>-4.81747974845348e-12</v>
      </c>
      <c r="BM1930" s="104">
        <f t="shared" si="571"/>
        <v>-3.66640051652212e-12</v>
      </c>
      <c r="BN1930" s="104">
        <f t="shared" si="571"/>
        <v>8.55471249394668e-12</v>
      </c>
      <c r="BO1930" s="104">
        <f t="shared" si="571"/>
        <v>-1.61648472385423e-13</v>
      </c>
      <c r="BP1930" s="104">
        <f t="shared" si="571"/>
        <v>1.25055521493778e-12</v>
      </c>
      <c r="BQ1930" s="104">
        <f t="shared" si="571"/>
        <v>1.25055521493778e-12</v>
      </c>
      <c r="BR1930" s="104">
        <f t="shared" si="571"/>
        <v>0</v>
      </c>
      <c r="BS1930" s="104">
        <f t="shared" si="571"/>
        <v>0</v>
      </c>
      <c r="BT1930" s="104">
        <f t="shared" si="571"/>
        <v>0</v>
      </c>
      <c r="BU1930" s="104">
        <f t="shared" si="571"/>
        <v>2.20268248085631e-13</v>
      </c>
      <c r="BV1930" s="104">
        <f t="shared" si="571"/>
        <v>0</v>
      </c>
      <c r="BW1930" s="104">
        <f t="shared" si="571"/>
        <v>0</v>
      </c>
      <c r="BX1930" s="104">
        <f t="shared" si="571"/>
        <v>0</v>
      </c>
      <c r="BY1930" s="104">
        <f t="shared" si="571"/>
        <v>0</v>
      </c>
      <c r="BZ1930" s="104">
        <f t="shared" si="571"/>
        <v>0</v>
      </c>
      <c r="CA1930" s="104">
        <f t="shared" si="571"/>
        <v>0</v>
      </c>
      <c r="CB1930" s="104">
        <f t="shared" si="571"/>
        <v>0</v>
      </c>
    </row>
    <row r="1931" spans="4:36">
      <c r="D1931" s="16" t="s">
        <v>860</v>
      </c>
      <c r="E1931" s="16">
        <v>298224.4972</v>
      </c>
      <c r="F1931" s="16">
        <v>289703.0943</v>
      </c>
      <c r="G1931" s="16">
        <v>258829.2128</v>
      </c>
      <c r="H1931" s="16">
        <v>30873.8815</v>
      </c>
      <c r="I1931" s="16">
        <v>99.8419</v>
      </c>
      <c r="J1931" s="16">
        <v>7866.5505</v>
      </c>
      <c r="K1931" s="16">
        <v>0</v>
      </c>
      <c r="L1931" s="16">
        <v>1468.5046</v>
      </c>
      <c r="M1931" s="16">
        <v>6398.0459</v>
      </c>
      <c r="N1931" s="16">
        <v>393.4839</v>
      </c>
      <c r="O1931" s="16">
        <v>393.4839</v>
      </c>
      <c r="P1931" s="16">
        <v>0</v>
      </c>
      <c r="Q1931" s="16">
        <v>0</v>
      </c>
      <c r="R1931" s="16">
        <v>148.9795</v>
      </c>
      <c r="S1931" s="16">
        <v>130.5182</v>
      </c>
      <c r="T1931" s="16">
        <v>1.1478</v>
      </c>
      <c r="U1931" s="16">
        <v>17.3135</v>
      </c>
      <c r="V1931" s="16">
        <v>11.0566</v>
      </c>
      <c r="W1931" s="16">
        <v>0.1296</v>
      </c>
      <c r="X1931" s="16">
        <v>7.9145</v>
      </c>
      <c r="Y1931" s="16">
        <v>3.0125</v>
      </c>
      <c r="Z1931" s="16">
        <v>1.4905</v>
      </c>
      <c r="AE1931" s="103">
        <f t="shared" si="560"/>
        <v>-1.33288935444398e-11</v>
      </c>
      <c r="AF1931" s="103">
        <f t="shared" si="561"/>
        <v>0</v>
      </c>
      <c r="AG1931" s="103">
        <f t="shared" si="562"/>
        <v>0</v>
      </c>
      <c r="AH1931" s="103">
        <f t="shared" si="563"/>
        <v>0</v>
      </c>
      <c r="AI1931" s="103">
        <f t="shared" si="564"/>
        <v>0</v>
      </c>
      <c r="AJ1931" s="103">
        <f t="shared" si="565"/>
        <v>0</v>
      </c>
    </row>
    <row r="1932" spans="4:36">
      <c r="D1932" s="16" t="s">
        <v>861</v>
      </c>
      <c r="E1932" s="16">
        <v>64988.1018</v>
      </c>
      <c r="F1932" s="16">
        <v>63930.0095</v>
      </c>
      <c r="G1932" s="16">
        <v>56022.1348</v>
      </c>
      <c r="H1932" s="16">
        <v>7907.8747</v>
      </c>
      <c r="I1932" s="16">
        <v>1.7814</v>
      </c>
      <c r="J1932" s="16">
        <v>899.8025</v>
      </c>
      <c r="K1932" s="16">
        <v>0</v>
      </c>
      <c r="L1932" s="16">
        <v>238.5935</v>
      </c>
      <c r="M1932" s="16">
        <v>661.209</v>
      </c>
      <c r="N1932" s="16">
        <v>128.6954</v>
      </c>
      <c r="O1932" s="16">
        <v>128.6954</v>
      </c>
      <c r="P1932" s="16">
        <v>0</v>
      </c>
      <c r="Q1932" s="16">
        <v>0</v>
      </c>
      <c r="R1932" s="16">
        <v>24.5415</v>
      </c>
      <c r="S1932" s="16">
        <v>19.4049</v>
      </c>
      <c r="T1932" s="16">
        <v>0</v>
      </c>
      <c r="U1932" s="16">
        <v>5.1366</v>
      </c>
      <c r="V1932" s="16">
        <v>0.3249</v>
      </c>
      <c r="W1932" s="16">
        <v>0.3249</v>
      </c>
      <c r="X1932" s="16">
        <v>0</v>
      </c>
      <c r="Y1932" s="16">
        <v>0</v>
      </c>
      <c r="Z1932" s="16">
        <v>2.9466</v>
      </c>
      <c r="AE1932" s="103">
        <f t="shared" si="560"/>
        <v>-3.47855078075554e-12</v>
      </c>
      <c r="AF1932" s="103">
        <f t="shared" si="561"/>
        <v>0</v>
      </c>
      <c r="AG1932" s="103">
        <f t="shared" si="562"/>
        <v>0</v>
      </c>
      <c r="AH1932" s="103">
        <f t="shared" si="563"/>
        <v>0</v>
      </c>
      <c r="AI1932" s="103">
        <f t="shared" si="564"/>
        <v>0</v>
      </c>
      <c r="AJ1932" s="103">
        <f t="shared" si="565"/>
        <v>0</v>
      </c>
    </row>
    <row r="1933" spans="4:36">
      <c r="D1933" s="16" t="s">
        <v>862</v>
      </c>
      <c r="E1933" s="16">
        <v>134.8031</v>
      </c>
      <c r="F1933" s="16">
        <v>134.8031</v>
      </c>
      <c r="G1933" s="16">
        <v>134.7152</v>
      </c>
      <c r="H1933" s="16">
        <v>0.0879</v>
      </c>
      <c r="I1933" s="16">
        <v>0</v>
      </c>
      <c r="J1933" s="16">
        <v>0</v>
      </c>
      <c r="K1933" s="16">
        <v>0</v>
      </c>
      <c r="L1933" s="16">
        <v>0</v>
      </c>
      <c r="M1933" s="16">
        <v>0</v>
      </c>
      <c r="N1933" s="16">
        <v>0</v>
      </c>
      <c r="O1933" s="16">
        <v>0</v>
      </c>
      <c r="P1933" s="16">
        <v>0</v>
      </c>
      <c r="Q1933" s="16">
        <v>0</v>
      </c>
      <c r="R1933" s="16">
        <v>0</v>
      </c>
      <c r="S1933" s="16">
        <v>0</v>
      </c>
      <c r="T1933" s="16">
        <v>0</v>
      </c>
      <c r="U1933" s="16">
        <v>0</v>
      </c>
      <c r="V1933" s="16">
        <v>0</v>
      </c>
      <c r="W1933" s="16">
        <v>0</v>
      </c>
      <c r="X1933" s="16">
        <v>0</v>
      </c>
      <c r="Y1933" s="16">
        <v>0</v>
      </c>
      <c r="Z1933" s="16">
        <v>0</v>
      </c>
      <c r="AE1933" s="103">
        <f t="shared" si="560"/>
        <v>0</v>
      </c>
      <c r="AF1933" s="103">
        <f t="shared" si="561"/>
        <v>-9.46465128492946e-15</v>
      </c>
      <c r="AG1933" s="103">
        <f t="shared" si="562"/>
        <v>0</v>
      </c>
      <c r="AH1933" s="103">
        <f t="shared" si="563"/>
        <v>0</v>
      </c>
      <c r="AI1933" s="103">
        <f t="shared" si="564"/>
        <v>0</v>
      </c>
      <c r="AJ1933" s="103">
        <f t="shared" si="565"/>
        <v>0</v>
      </c>
    </row>
    <row r="1934" spans="4:36">
      <c r="D1934" s="16" t="s">
        <v>863</v>
      </c>
      <c r="E1934" s="16">
        <v>35971.0573</v>
      </c>
      <c r="F1934" s="16">
        <v>33722.4081</v>
      </c>
      <c r="G1934" s="16">
        <v>21730.8223</v>
      </c>
      <c r="H1934" s="16">
        <v>11991.5858</v>
      </c>
      <c r="I1934" s="16">
        <v>61.9386</v>
      </c>
      <c r="J1934" s="16">
        <v>266.6693</v>
      </c>
      <c r="K1934" s="16">
        <v>202.7238</v>
      </c>
      <c r="L1934" s="16">
        <v>7.3689</v>
      </c>
      <c r="M1934" s="16">
        <v>56.5766</v>
      </c>
      <c r="N1934" s="16">
        <v>1429.8236</v>
      </c>
      <c r="O1934" s="16">
        <v>1429.8236</v>
      </c>
      <c r="P1934" s="16">
        <v>0</v>
      </c>
      <c r="Q1934" s="16">
        <v>3.0056</v>
      </c>
      <c r="R1934" s="16">
        <v>403.976</v>
      </c>
      <c r="S1934" s="16">
        <v>401.0797</v>
      </c>
      <c r="T1934" s="16">
        <v>0</v>
      </c>
      <c r="U1934" s="16">
        <v>2.8963</v>
      </c>
      <c r="V1934" s="16">
        <v>6.4698</v>
      </c>
      <c r="W1934" s="16">
        <v>0</v>
      </c>
      <c r="X1934" s="16">
        <v>1.0675</v>
      </c>
      <c r="Y1934" s="16">
        <v>5.4023</v>
      </c>
      <c r="Z1934" s="16">
        <v>76.7663</v>
      </c>
      <c r="AE1934" s="103">
        <f t="shared" si="560"/>
        <v>-8.39328606616618e-14</v>
      </c>
      <c r="AF1934" s="103">
        <f t="shared" si="561"/>
        <v>0</v>
      </c>
      <c r="AG1934" s="103">
        <f t="shared" si="562"/>
        <v>0</v>
      </c>
      <c r="AH1934" s="103">
        <f t="shared" si="563"/>
        <v>0</v>
      </c>
      <c r="AI1934" s="103">
        <f t="shared" si="564"/>
        <v>-3.5527136788005e-15</v>
      </c>
      <c r="AJ1934" s="103">
        <f t="shared" si="565"/>
        <v>0</v>
      </c>
    </row>
    <row r="1935" spans="4:36">
      <c r="D1935" s="16" t="s">
        <v>864</v>
      </c>
      <c r="E1935" s="16">
        <v>429984.6421</v>
      </c>
      <c r="F1935" s="16">
        <v>356798.5839</v>
      </c>
      <c r="G1935" s="16">
        <v>332331.5928</v>
      </c>
      <c r="H1935" s="16">
        <v>24466.9911</v>
      </c>
      <c r="I1935" s="16">
        <v>197.7791</v>
      </c>
      <c r="J1935" s="16">
        <v>60764.7225</v>
      </c>
      <c r="K1935" s="16">
        <v>53847.5683</v>
      </c>
      <c r="L1935" s="16">
        <v>829.541900000004</v>
      </c>
      <c r="M1935" s="16">
        <v>6087.6123</v>
      </c>
      <c r="N1935" s="16">
        <v>7331.1323</v>
      </c>
      <c r="O1935" s="16">
        <v>7327.3378</v>
      </c>
      <c r="P1935" s="16">
        <v>3.7945</v>
      </c>
      <c r="Q1935" s="16">
        <v>670.0035</v>
      </c>
      <c r="R1935" s="16">
        <v>3779.6055</v>
      </c>
      <c r="S1935" s="16">
        <v>3117.7967</v>
      </c>
      <c r="T1935" s="16">
        <v>2.5527</v>
      </c>
      <c r="U1935" s="16">
        <v>659.2561</v>
      </c>
      <c r="V1935" s="16">
        <v>328.3484</v>
      </c>
      <c r="W1935" s="16">
        <v>171.4667</v>
      </c>
      <c r="X1935" s="16">
        <v>21.0904</v>
      </c>
      <c r="Y1935" s="16">
        <v>135.7913</v>
      </c>
      <c r="Z1935" s="16">
        <v>114.4669</v>
      </c>
      <c r="AE1935" s="103">
        <f t="shared" si="560"/>
        <v>-3.33102434524335e-11</v>
      </c>
      <c r="AF1935" s="103">
        <f t="shared" si="561"/>
        <v>4.36557456851006e-11</v>
      </c>
      <c r="AG1935" s="103">
        <f t="shared" si="562"/>
        <v>0</v>
      </c>
      <c r="AH1935" s="103">
        <f t="shared" si="563"/>
        <v>-2.93098878501041e-14</v>
      </c>
      <c r="AI1935" s="103">
        <f t="shared" si="564"/>
        <v>0</v>
      </c>
      <c r="AJ1935" s="103">
        <f t="shared" si="565"/>
        <v>0</v>
      </c>
    </row>
    <row r="1936" spans="3:58">
      <c r="C1936" s="16" t="s">
        <v>865</v>
      </c>
      <c r="D1936" s="16" t="s">
        <v>88</v>
      </c>
      <c r="E1936" s="16">
        <v>63504.9605</v>
      </c>
      <c r="F1936" s="16">
        <v>58782.5918</v>
      </c>
      <c r="G1936" s="16">
        <v>57375.9383</v>
      </c>
      <c r="H1936" s="16">
        <v>1406.6535</v>
      </c>
      <c r="I1936" s="16">
        <v>77.332</v>
      </c>
      <c r="J1936" s="16">
        <v>3275.1827</v>
      </c>
      <c r="K1936" s="16">
        <v>400.9017</v>
      </c>
      <c r="L1936" s="16">
        <v>271.6217</v>
      </c>
      <c r="M1936" s="16">
        <v>2602.6593</v>
      </c>
      <c r="N1936" s="16">
        <v>672.356</v>
      </c>
      <c r="O1936" s="16">
        <v>672.356</v>
      </c>
      <c r="P1936" s="16">
        <v>0</v>
      </c>
      <c r="Q1936" s="16">
        <v>117.6611</v>
      </c>
      <c r="R1936" s="16">
        <v>340.6473</v>
      </c>
      <c r="S1936" s="16">
        <v>247.9121</v>
      </c>
      <c r="T1936" s="16">
        <v>1.2734</v>
      </c>
      <c r="U1936" s="16">
        <v>91.4618</v>
      </c>
      <c r="V1936" s="16">
        <v>86.4474</v>
      </c>
      <c r="W1936" s="16">
        <v>4.7967</v>
      </c>
      <c r="X1936" s="16">
        <v>4.7883</v>
      </c>
      <c r="Y1936" s="16">
        <v>76.8624</v>
      </c>
      <c r="Z1936" s="16">
        <v>152.7422</v>
      </c>
      <c r="AE1936" s="103">
        <f t="shared" si="560"/>
        <v>-1.08002495835535e-12</v>
      </c>
      <c r="AF1936" s="103">
        <f t="shared" si="561"/>
        <v>0</v>
      </c>
      <c r="AG1936" s="103">
        <f t="shared" si="562"/>
        <v>0</v>
      </c>
      <c r="AH1936" s="103">
        <f t="shared" si="563"/>
        <v>0</v>
      </c>
      <c r="AI1936" s="103">
        <f t="shared" si="564"/>
        <v>0</v>
      </c>
      <c r="AJ1936" s="103">
        <f t="shared" si="565"/>
        <v>0</v>
      </c>
      <c r="AK1936" s="16">
        <f t="shared" ref="AK1936:BF1936" si="572">E1936-SUM(E1937:E1941)</f>
        <v>0</v>
      </c>
      <c r="AL1936" s="16">
        <f t="shared" si="572"/>
        <v>0</v>
      </c>
      <c r="AM1936" s="16">
        <f t="shared" si="572"/>
        <v>0</v>
      </c>
      <c r="AN1936" s="16">
        <f t="shared" si="572"/>
        <v>0</v>
      </c>
      <c r="AO1936" s="16">
        <f t="shared" si="572"/>
        <v>0</v>
      </c>
      <c r="AP1936" s="16">
        <f t="shared" si="572"/>
        <v>0</v>
      </c>
      <c r="AQ1936" s="16">
        <f t="shared" si="572"/>
        <v>0</v>
      </c>
      <c r="AR1936" s="16">
        <f t="shared" si="572"/>
        <v>0</v>
      </c>
      <c r="AS1936" s="16">
        <f t="shared" si="572"/>
        <v>0</v>
      </c>
      <c r="AT1936" s="16">
        <f t="shared" si="572"/>
        <v>0</v>
      </c>
      <c r="AU1936" s="16">
        <f t="shared" si="572"/>
        <v>0</v>
      </c>
      <c r="AV1936" s="16">
        <f t="shared" si="572"/>
        <v>0</v>
      </c>
      <c r="AW1936" s="16">
        <f t="shared" si="572"/>
        <v>0</v>
      </c>
      <c r="AX1936" s="16">
        <f t="shared" si="572"/>
        <v>0</v>
      </c>
      <c r="AY1936" s="16">
        <f t="shared" si="572"/>
        <v>0</v>
      </c>
      <c r="AZ1936" s="16">
        <f t="shared" si="572"/>
        <v>0</v>
      </c>
      <c r="BA1936" s="16">
        <f t="shared" si="572"/>
        <v>0</v>
      </c>
      <c r="BB1936" s="16">
        <f t="shared" si="572"/>
        <v>0</v>
      </c>
      <c r="BC1936" s="16">
        <f t="shared" si="572"/>
        <v>0</v>
      </c>
      <c r="BD1936" s="16">
        <f t="shared" si="572"/>
        <v>0</v>
      </c>
      <c r="BE1936" s="16">
        <f t="shared" si="572"/>
        <v>0</v>
      </c>
      <c r="BF1936" s="16">
        <f t="shared" si="572"/>
        <v>0</v>
      </c>
    </row>
    <row r="1937" spans="4:36">
      <c r="D1937" s="16" t="s">
        <v>860</v>
      </c>
      <c r="E1937" s="16">
        <v>49869.3486</v>
      </c>
      <c r="F1937" s="16">
        <v>47466.8061</v>
      </c>
      <c r="G1937" s="16">
        <v>46360.1296</v>
      </c>
      <c r="H1937" s="16">
        <v>1106.6765</v>
      </c>
      <c r="I1937" s="16">
        <v>71.3816</v>
      </c>
      <c r="J1937" s="16">
        <v>2152.3226</v>
      </c>
      <c r="K1937" s="16">
        <v>0</v>
      </c>
      <c r="L1937" s="16">
        <v>57.1297</v>
      </c>
      <c r="M1937" s="16">
        <v>2095.1929</v>
      </c>
      <c r="N1937" s="16">
        <v>121.7745</v>
      </c>
      <c r="O1937" s="16">
        <v>121.7745</v>
      </c>
      <c r="P1937" s="16">
        <v>0</v>
      </c>
      <c r="Q1937" s="16">
        <v>0</v>
      </c>
      <c r="R1937" s="16">
        <v>50.1863</v>
      </c>
      <c r="S1937" s="16">
        <v>43.8306</v>
      </c>
      <c r="T1937" s="16">
        <v>0.8776</v>
      </c>
      <c r="U1937" s="16">
        <v>5.4781</v>
      </c>
      <c r="V1937" s="16">
        <v>6.5108</v>
      </c>
      <c r="W1937" s="16">
        <v>0</v>
      </c>
      <c r="X1937" s="16">
        <v>4.7883</v>
      </c>
      <c r="Y1937" s="16">
        <v>1.7225</v>
      </c>
      <c r="Z1937" s="16">
        <v>0.3667</v>
      </c>
      <c r="AE1937" s="103">
        <f t="shared" si="560"/>
        <v>-4.20841139714412e-12</v>
      </c>
      <c r="AF1937" s="103">
        <f t="shared" si="561"/>
        <v>0</v>
      </c>
      <c r="AG1937" s="103">
        <f t="shared" si="562"/>
        <v>0</v>
      </c>
      <c r="AH1937" s="103">
        <f t="shared" si="563"/>
        <v>0</v>
      </c>
      <c r="AI1937" s="103">
        <f t="shared" si="564"/>
        <v>0</v>
      </c>
      <c r="AJ1937" s="103">
        <f t="shared" si="565"/>
        <v>0</v>
      </c>
    </row>
    <row r="1938" spans="4:36">
      <c r="D1938" s="16" t="s">
        <v>861</v>
      </c>
      <c r="E1938" s="16">
        <v>2452.7694</v>
      </c>
      <c r="F1938" s="16">
        <v>2346.4704</v>
      </c>
      <c r="G1938" s="16">
        <v>2236.0293</v>
      </c>
      <c r="H1938" s="16">
        <v>110.4411</v>
      </c>
      <c r="I1938" s="16">
        <v>0</v>
      </c>
      <c r="J1938" s="16">
        <v>71.4636</v>
      </c>
      <c r="K1938" s="16">
        <v>0</v>
      </c>
      <c r="L1938" s="16">
        <v>1.2384</v>
      </c>
      <c r="M1938" s="16">
        <v>70.2252</v>
      </c>
      <c r="N1938" s="16">
        <v>31.2224</v>
      </c>
      <c r="O1938" s="16">
        <v>31.2224</v>
      </c>
      <c r="P1938" s="16">
        <v>0</v>
      </c>
      <c r="Q1938" s="16">
        <v>0</v>
      </c>
      <c r="R1938" s="16">
        <v>3.613</v>
      </c>
      <c r="S1938" s="16">
        <v>3.042</v>
      </c>
      <c r="T1938" s="16">
        <v>0</v>
      </c>
      <c r="U1938" s="16">
        <v>0.571</v>
      </c>
      <c r="V1938" s="16">
        <v>0</v>
      </c>
      <c r="W1938" s="16">
        <v>0</v>
      </c>
      <c r="X1938" s="16">
        <v>0</v>
      </c>
      <c r="Y1938" s="16">
        <v>0</v>
      </c>
      <c r="Z1938" s="16">
        <v>0</v>
      </c>
      <c r="AE1938" s="103">
        <f t="shared" si="560"/>
        <v>-2.17603712826531e-14</v>
      </c>
      <c r="AF1938" s="103">
        <f t="shared" si="561"/>
        <v>0</v>
      </c>
      <c r="AG1938" s="103">
        <f t="shared" si="562"/>
        <v>0</v>
      </c>
      <c r="AH1938" s="103">
        <f t="shared" si="563"/>
        <v>0</v>
      </c>
      <c r="AI1938" s="103">
        <f t="shared" si="564"/>
        <v>0</v>
      </c>
      <c r="AJ1938" s="103">
        <f t="shared" si="565"/>
        <v>0</v>
      </c>
    </row>
    <row r="1939" spans="4:36">
      <c r="D1939" s="16" t="s">
        <v>862</v>
      </c>
      <c r="E1939" s="16">
        <v>0</v>
      </c>
      <c r="F1939" s="16">
        <v>0</v>
      </c>
      <c r="G1939" s="16">
        <v>0</v>
      </c>
      <c r="H1939" s="16">
        <v>0</v>
      </c>
      <c r="I1939" s="16">
        <v>0</v>
      </c>
      <c r="J1939" s="16">
        <v>0</v>
      </c>
      <c r="K1939" s="16">
        <v>0</v>
      </c>
      <c r="L1939" s="16">
        <v>0</v>
      </c>
      <c r="M1939" s="16">
        <v>0</v>
      </c>
      <c r="N1939" s="16">
        <v>0</v>
      </c>
      <c r="O1939" s="16">
        <v>0</v>
      </c>
      <c r="P1939" s="16">
        <v>0</v>
      </c>
      <c r="Q1939" s="16">
        <v>0</v>
      </c>
      <c r="R1939" s="16">
        <v>0</v>
      </c>
      <c r="S1939" s="16">
        <v>0</v>
      </c>
      <c r="T1939" s="16">
        <v>0</v>
      </c>
      <c r="U1939" s="16">
        <v>0</v>
      </c>
      <c r="V1939" s="16">
        <v>0</v>
      </c>
      <c r="W1939" s="16">
        <v>0</v>
      </c>
      <c r="X1939" s="16">
        <v>0</v>
      </c>
      <c r="Y1939" s="16">
        <v>0</v>
      </c>
      <c r="Z1939" s="16">
        <v>0</v>
      </c>
      <c r="AE1939" s="103">
        <f t="shared" si="560"/>
        <v>0</v>
      </c>
      <c r="AF1939" s="103">
        <f t="shared" si="561"/>
        <v>0</v>
      </c>
      <c r="AG1939" s="103">
        <f t="shared" si="562"/>
        <v>0</v>
      </c>
      <c r="AH1939" s="103">
        <f t="shared" si="563"/>
        <v>0</v>
      </c>
      <c r="AI1939" s="103">
        <f t="shared" si="564"/>
        <v>0</v>
      </c>
      <c r="AJ1939" s="103">
        <f t="shared" si="565"/>
        <v>0</v>
      </c>
    </row>
    <row r="1940" spans="4:36">
      <c r="D1940" s="16" t="s">
        <v>863</v>
      </c>
      <c r="E1940" s="16">
        <v>4026.5097</v>
      </c>
      <c r="F1940" s="16">
        <v>3305.1998</v>
      </c>
      <c r="G1940" s="16">
        <v>3200.1317</v>
      </c>
      <c r="H1940" s="16">
        <v>105.0681</v>
      </c>
      <c r="I1940" s="16">
        <v>0</v>
      </c>
      <c r="J1940" s="16">
        <v>148.4841</v>
      </c>
      <c r="K1940" s="16">
        <v>117.534</v>
      </c>
      <c r="L1940" s="16">
        <v>2.07680000000001</v>
      </c>
      <c r="M1940" s="16">
        <v>28.8733</v>
      </c>
      <c r="N1940" s="16">
        <v>375.6402</v>
      </c>
      <c r="O1940" s="16">
        <v>375.6402</v>
      </c>
      <c r="P1940" s="16">
        <v>0</v>
      </c>
      <c r="Q1940" s="16">
        <v>0</v>
      </c>
      <c r="R1940" s="16">
        <v>124.3523</v>
      </c>
      <c r="S1940" s="16">
        <v>124.1075</v>
      </c>
      <c r="T1940" s="16">
        <v>0</v>
      </c>
      <c r="U1940" s="16">
        <v>0.2448</v>
      </c>
      <c r="V1940" s="16">
        <v>5.4023</v>
      </c>
      <c r="W1940" s="16">
        <v>0</v>
      </c>
      <c r="X1940" s="16">
        <v>0</v>
      </c>
      <c r="Y1940" s="16">
        <v>5.4023</v>
      </c>
      <c r="Z1940" s="16">
        <v>67.431</v>
      </c>
      <c r="AE1940" s="103">
        <f t="shared" si="560"/>
        <v>1.98951966012828e-13</v>
      </c>
      <c r="AF1940" s="103">
        <f t="shared" si="561"/>
        <v>0</v>
      </c>
      <c r="AG1940" s="103">
        <f t="shared" si="562"/>
        <v>0</v>
      </c>
      <c r="AH1940" s="103">
        <f t="shared" si="563"/>
        <v>0</v>
      </c>
      <c r="AI1940" s="103">
        <f t="shared" si="564"/>
        <v>-2.08166817117217e-15</v>
      </c>
      <c r="AJ1940" s="103">
        <f t="shared" si="565"/>
        <v>0</v>
      </c>
    </row>
    <row r="1941" spans="4:36">
      <c r="D1941" s="16" t="s">
        <v>864</v>
      </c>
      <c r="E1941" s="16">
        <v>7156.3328</v>
      </c>
      <c r="F1941" s="16">
        <v>5664.1155</v>
      </c>
      <c r="G1941" s="16">
        <v>5579.6477</v>
      </c>
      <c r="H1941" s="16">
        <v>84.4678</v>
      </c>
      <c r="I1941" s="16">
        <v>5.9504</v>
      </c>
      <c r="J1941" s="16">
        <v>902.9124</v>
      </c>
      <c r="K1941" s="16">
        <v>283.3677</v>
      </c>
      <c r="L1941" s="16">
        <v>211.1768</v>
      </c>
      <c r="M1941" s="16">
        <v>408.3679</v>
      </c>
      <c r="N1941" s="16">
        <v>143.7189</v>
      </c>
      <c r="O1941" s="16">
        <v>143.7189</v>
      </c>
      <c r="P1941" s="16">
        <v>0</v>
      </c>
      <c r="Q1941" s="16">
        <v>117.6611</v>
      </c>
      <c r="R1941" s="16">
        <v>162.4957</v>
      </c>
      <c r="S1941" s="16">
        <v>76.932</v>
      </c>
      <c r="T1941" s="16">
        <v>0.3958</v>
      </c>
      <c r="U1941" s="16">
        <v>85.1679</v>
      </c>
      <c r="V1941" s="16">
        <v>74.5343</v>
      </c>
      <c r="W1941" s="16">
        <v>4.7967</v>
      </c>
      <c r="X1941" s="16">
        <v>0</v>
      </c>
      <c r="Y1941" s="16">
        <v>69.7376</v>
      </c>
      <c r="Z1941" s="16">
        <v>84.9445</v>
      </c>
      <c r="AE1941" s="103">
        <f t="shared" si="560"/>
        <v>2.8421709430404e-13</v>
      </c>
      <c r="AF1941" s="103">
        <f t="shared" si="561"/>
        <v>-5.54223333892878e-13</v>
      </c>
      <c r="AG1941" s="103">
        <f t="shared" si="562"/>
        <v>0</v>
      </c>
      <c r="AH1941" s="103">
        <f t="shared" si="563"/>
        <v>0</v>
      </c>
      <c r="AI1941" s="103">
        <f t="shared" si="564"/>
        <v>0</v>
      </c>
      <c r="AJ1941" s="103">
        <f t="shared" si="565"/>
        <v>0</v>
      </c>
    </row>
    <row r="1942" spans="3:58">
      <c r="C1942" s="16" t="s">
        <v>866</v>
      </c>
      <c r="D1942" s="16" t="s">
        <v>88</v>
      </c>
      <c r="E1942" s="16">
        <v>196366.7379</v>
      </c>
      <c r="F1942" s="16">
        <v>179943.8188</v>
      </c>
      <c r="G1942" s="16">
        <v>158328.2758</v>
      </c>
      <c r="H1942" s="16">
        <v>21615.543</v>
      </c>
      <c r="I1942" s="16">
        <v>70.3104</v>
      </c>
      <c r="J1942" s="16">
        <v>12317.6825</v>
      </c>
      <c r="K1942" s="16">
        <v>9157.3395</v>
      </c>
      <c r="L1942" s="16">
        <v>162.969300000001</v>
      </c>
      <c r="M1942" s="16">
        <v>2997.3737</v>
      </c>
      <c r="N1942" s="16">
        <v>2256.9748</v>
      </c>
      <c r="O1942" s="16">
        <v>2256.9748</v>
      </c>
      <c r="P1942" s="16">
        <v>0</v>
      </c>
      <c r="Q1942" s="16">
        <v>26.1845</v>
      </c>
      <c r="R1942" s="16">
        <v>1650.3548</v>
      </c>
      <c r="S1942" s="16">
        <v>1458.6027</v>
      </c>
      <c r="T1942" s="16">
        <v>1.1542</v>
      </c>
      <c r="U1942" s="16">
        <v>190.5979</v>
      </c>
      <c r="V1942" s="16">
        <v>90.5883</v>
      </c>
      <c r="W1942" s="16">
        <v>72.7219</v>
      </c>
      <c r="X1942" s="16">
        <v>5.8044</v>
      </c>
      <c r="Y1942" s="16">
        <v>12.062</v>
      </c>
      <c r="Z1942" s="16">
        <v>10.8238</v>
      </c>
      <c r="AE1942" s="103">
        <f t="shared" si="560"/>
        <v>-1.96820337805548e-12</v>
      </c>
      <c r="AF1942" s="103">
        <f t="shared" si="561"/>
        <v>0</v>
      </c>
      <c r="AG1942" s="103">
        <f t="shared" si="562"/>
        <v>0</v>
      </c>
      <c r="AH1942" s="103">
        <f t="shared" si="563"/>
        <v>0</v>
      </c>
      <c r="AI1942" s="103">
        <f t="shared" si="564"/>
        <v>0</v>
      </c>
      <c r="AJ1942" s="103">
        <f t="shared" si="565"/>
        <v>0</v>
      </c>
      <c r="AK1942" s="16">
        <f t="shared" ref="AK1942:BF1942" si="573">E1942-SUM(E1943:E1947)</f>
        <v>0</v>
      </c>
      <c r="AL1942" s="16">
        <f t="shared" si="573"/>
        <v>0</v>
      </c>
      <c r="AM1942" s="16">
        <f t="shared" si="573"/>
        <v>0</v>
      </c>
      <c r="AN1942" s="16">
        <f t="shared" si="573"/>
        <v>0</v>
      </c>
      <c r="AO1942" s="16">
        <f t="shared" si="573"/>
        <v>0</v>
      </c>
      <c r="AP1942" s="16">
        <f t="shared" si="573"/>
        <v>0</v>
      </c>
      <c r="AQ1942" s="16">
        <f t="shared" si="573"/>
        <v>0</v>
      </c>
      <c r="AR1942" s="16">
        <f t="shared" si="573"/>
        <v>1.59161572810262e-12</v>
      </c>
      <c r="AS1942" s="16">
        <f t="shared" si="573"/>
        <v>0</v>
      </c>
      <c r="AT1942" s="16">
        <f t="shared" si="573"/>
        <v>0</v>
      </c>
      <c r="AU1942" s="16">
        <f t="shared" si="573"/>
        <v>0</v>
      </c>
      <c r="AV1942" s="16">
        <f t="shared" si="573"/>
        <v>0</v>
      </c>
      <c r="AW1942" s="16">
        <f t="shared" si="573"/>
        <v>0</v>
      </c>
      <c r="AX1942" s="16">
        <f t="shared" si="573"/>
        <v>0</v>
      </c>
      <c r="AY1942" s="16">
        <f t="shared" si="573"/>
        <v>0</v>
      </c>
      <c r="AZ1942" s="16">
        <f t="shared" si="573"/>
        <v>0</v>
      </c>
      <c r="BA1942" s="16">
        <f t="shared" si="573"/>
        <v>0</v>
      </c>
      <c r="BB1942" s="16">
        <f t="shared" si="573"/>
        <v>0</v>
      </c>
      <c r="BC1942" s="16">
        <f t="shared" si="573"/>
        <v>0</v>
      </c>
      <c r="BD1942" s="16">
        <f t="shared" si="573"/>
        <v>0</v>
      </c>
      <c r="BE1942" s="16">
        <f t="shared" si="573"/>
        <v>0</v>
      </c>
      <c r="BF1942" s="16">
        <f t="shared" si="573"/>
        <v>0</v>
      </c>
    </row>
    <row r="1943" spans="4:36">
      <c r="D1943" s="16" t="s">
        <v>860</v>
      </c>
      <c r="E1943" s="16">
        <v>84524.2445</v>
      </c>
      <c r="F1943" s="16">
        <v>82325.7369</v>
      </c>
      <c r="G1943" s="16">
        <v>71636.5852</v>
      </c>
      <c r="H1943" s="16">
        <v>10689.1517</v>
      </c>
      <c r="I1943" s="16">
        <v>13.1121</v>
      </c>
      <c r="J1943" s="16">
        <v>2040.7791</v>
      </c>
      <c r="K1943" s="16">
        <v>0</v>
      </c>
      <c r="L1943" s="16">
        <v>109.169</v>
      </c>
      <c r="M1943" s="16">
        <v>1931.6101</v>
      </c>
      <c r="N1943" s="16">
        <v>93.2563</v>
      </c>
      <c r="O1943" s="16">
        <v>93.2563</v>
      </c>
      <c r="P1943" s="16">
        <v>0</v>
      </c>
      <c r="Q1943" s="16">
        <v>0</v>
      </c>
      <c r="R1943" s="16">
        <v>51.3601</v>
      </c>
      <c r="S1943" s="16">
        <v>45.7392</v>
      </c>
      <c r="T1943" s="16">
        <v>0</v>
      </c>
      <c r="U1943" s="16">
        <v>5.6209</v>
      </c>
      <c r="V1943" s="16">
        <v>0</v>
      </c>
      <c r="W1943" s="16">
        <v>0</v>
      </c>
      <c r="X1943" s="16">
        <v>0</v>
      </c>
      <c r="Y1943" s="16">
        <v>0</v>
      </c>
      <c r="Z1943" s="16">
        <v>0</v>
      </c>
      <c r="AE1943" s="103">
        <f t="shared" si="560"/>
        <v>-2.61479726759717e-12</v>
      </c>
      <c r="AF1943" s="103">
        <f t="shared" si="561"/>
        <v>0</v>
      </c>
      <c r="AG1943" s="103">
        <f t="shared" si="562"/>
        <v>0</v>
      </c>
      <c r="AH1943" s="103">
        <f t="shared" si="563"/>
        <v>0</v>
      </c>
      <c r="AI1943" s="103">
        <f t="shared" si="564"/>
        <v>0</v>
      </c>
      <c r="AJ1943" s="103">
        <f t="shared" si="565"/>
        <v>0</v>
      </c>
    </row>
    <row r="1944" spans="4:36">
      <c r="D1944" s="16" t="s">
        <v>861</v>
      </c>
      <c r="E1944" s="16">
        <v>14461.99</v>
      </c>
      <c r="F1944" s="16">
        <v>14267.6583</v>
      </c>
      <c r="G1944" s="16">
        <v>12021.5474</v>
      </c>
      <c r="H1944" s="16">
        <v>2246.1109</v>
      </c>
      <c r="I1944" s="16">
        <v>1.7814</v>
      </c>
      <c r="J1944" s="16">
        <v>183.7426</v>
      </c>
      <c r="K1944" s="16">
        <v>0</v>
      </c>
      <c r="L1944" s="16">
        <v>29.4247</v>
      </c>
      <c r="M1944" s="16">
        <v>154.3179</v>
      </c>
      <c r="N1944" s="16">
        <v>3.3558</v>
      </c>
      <c r="O1944" s="16">
        <v>3.3558</v>
      </c>
      <c r="P1944" s="16">
        <v>0</v>
      </c>
      <c r="Q1944" s="16">
        <v>0</v>
      </c>
      <c r="R1944" s="16">
        <v>2.7184</v>
      </c>
      <c r="S1944" s="16">
        <v>1.5164</v>
      </c>
      <c r="T1944" s="16">
        <v>0</v>
      </c>
      <c r="U1944" s="16">
        <v>1.202</v>
      </c>
      <c r="V1944" s="16">
        <v>0</v>
      </c>
      <c r="W1944" s="16">
        <v>0</v>
      </c>
      <c r="X1944" s="16">
        <v>0</v>
      </c>
      <c r="Y1944" s="16">
        <v>0</v>
      </c>
      <c r="Z1944" s="16">
        <v>2.7335</v>
      </c>
      <c r="AE1944" s="103">
        <f t="shared" si="560"/>
        <v>6.3637983771514e-13</v>
      </c>
      <c r="AF1944" s="103">
        <f t="shared" si="561"/>
        <v>0</v>
      </c>
      <c r="AG1944" s="103">
        <f t="shared" si="562"/>
        <v>0</v>
      </c>
      <c r="AH1944" s="103">
        <f t="shared" si="563"/>
        <v>0</v>
      </c>
      <c r="AI1944" s="103">
        <f t="shared" si="564"/>
        <v>0</v>
      </c>
      <c r="AJ1944" s="103">
        <f t="shared" si="565"/>
        <v>0</v>
      </c>
    </row>
    <row r="1945" spans="4:36">
      <c r="D1945" s="16" t="s">
        <v>862</v>
      </c>
      <c r="E1945" s="16">
        <v>134.8031</v>
      </c>
      <c r="F1945" s="16">
        <v>134.8031</v>
      </c>
      <c r="G1945" s="16">
        <v>134.7152</v>
      </c>
      <c r="H1945" s="16">
        <v>0.0879</v>
      </c>
      <c r="I1945" s="16">
        <v>0</v>
      </c>
      <c r="J1945" s="16">
        <v>0</v>
      </c>
      <c r="K1945" s="16">
        <v>0</v>
      </c>
      <c r="L1945" s="16">
        <v>0</v>
      </c>
      <c r="M1945" s="16">
        <v>0</v>
      </c>
      <c r="N1945" s="16">
        <v>0</v>
      </c>
      <c r="O1945" s="16">
        <v>0</v>
      </c>
      <c r="P1945" s="16">
        <v>0</v>
      </c>
      <c r="Q1945" s="16">
        <v>0</v>
      </c>
      <c r="R1945" s="16">
        <v>0</v>
      </c>
      <c r="S1945" s="16">
        <v>0</v>
      </c>
      <c r="T1945" s="16">
        <v>0</v>
      </c>
      <c r="U1945" s="16">
        <v>0</v>
      </c>
      <c r="V1945" s="16">
        <v>0</v>
      </c>
      <c r="W1945" s="16">
        <v>0</v>
      </c>
      <c r="X1945" s="16">
        <v>0</v>
      </c>
      <c r="Y1945" s="16">
        <v>0</v>
      </c>
      <c r="Z1945" s="16">
        <v>0</v>
      </c>
      <c r="AE1945" s="103">
        <f t="shared" si="560"/>
        <v>0</v>
      </c>
      <c r="AF1945" s="103">
        <f t="shared" si="561"/>
        <v>-9.46465128492946e-15</v>
      </c>
      <c r="AG1945" s="103">
        <f t="shared" si="562"/>
        <v>0</v>
      </c>
      <c r="AH1945" s="103">
        <f t="shared" si="563"/>
        <v>0</v>
      </c>
      <c r="AI1945" s="103">
        <f t="shared" si="564"/>
        <v>0</v>
      </c>
      <c r="AJ1945" s="103">
        <f t="shared" si="565"/>
        <v>0</v>
      </c>
    </row>
    <row r="1946" spans="4:36">
      <c r="D1946" s="16" t="s">
        <v>863</v>
      </c>
      <c r="E1946" s="16">
        <v>2222.3152</v>
      </c>
      <c r="F1946" s="16">
        <v>2114.7034</v>
      </c>
      <c r="G1946" s="16">
        <v>1575.9457</v>
      </c>
      <c r="H1946" s="16">
        <v>538.7577</v>
      </c>
      <c r="I1946" s="16">
        <v>0</v>
      </c>
      <c r="J1946" s="16">
        <v>0.735</v>
      </c>
      <c r="K1946" s="16">
        <v>0.6108</v>
      </c>
      <c r="L1946" s="16">
        <v>0</v>
      </c>
      <c r="M1946" s="16">
        <v>0.1242</v>
      </c>
      <c r="N1946" s="16">
        <v>86.9411</v>
      </c>
      <c r="O1946" s="16">
        <v>86.9411</v>
      </c>
      <c r="P1946" s="16">
        <v>0</v>
      </c>
      <c r="Q1946" s="16">
        <v>0</v>
      </c>
      <c r="R1946" s="16">
        <v>19.7701</v>
      </c>
      <c r="S1946" s="16">
        <v>19.6444</v>
      </c>
      <c r="T1946" s="16">
        <v>0</v>
      </c>
      <c r="U1946" s="16">
        <v>0.1257</v>
      </c>
      <c r="V1946" s="16">
        <v>0</v>
      </c>
      <c r="W1946" s="16">
        <v>0</v>
      </c>
      <c r="X1946" s="16">
        <v>0</v>
      </c>
      <c r="Y1946" s="16">
        <v>0</v>
      </c>
      <c r="Z1946" s="16">
        <v>0.1656</v>
      </c>
      <c r="AE1946" s="103">
        <f t="shared" si="560"/>
        <v>1.25649490811952e-13</v>
      </c>
      <c r="AF1946" s="103">
        <f t="shared" si="561"/>
        <v>0</v>
      </c>
      <c r="AG1946" s="103">
        <f t="shared" si="562"/>
        <v>0</v>
      </c>
      <c r="AH1946" s="103">
        <f t="shared" si="563"/>
        <v>0</v>
      </c>
      <c r="AI1946" s="103">
        <f t="shared" si="564"/>
        <v>-1.63757896132211e-15</v>
      </c>
      <c r="AJ1946" s="103">
        <f t="shared" si="565"/>
        <v>0</v>
      </c>
    </row>
    <row r="1947" spans="4:36">
      <c r="D1947" s="16" t="s">
        <v>864</v>
      </c>
      <c r="E1947" s="16">
        <v>95023.3851</v>
      </c>
      <c r="F1947" s="16">
        <v>81100.9171</v>
      </c>
      <c r="G1947" s="16">
        <v>72959.4823</v>
      </c>
      <c r="H1947" s="16">
        <v>8141.4348</v>
      </c>
      <c r="I1947" s="16">
        <v>55.4169</v>
      </c>
      <c r="J1947" s="16">
        <v>10092.4258</v>
      </c>
      <c r="K1947" s="16">
        <v>9156.7287</v>
      </c>
      <c r="L1947" s="16">
        <v>24.3755999999994</v>
      </c>
      <c r="M1947" s="16">
        <v>911.3215</v>
      </c>
      <c r="N1947" s="16">
        <v>2073.4216</v>
      </c>
      <c r="O1947" s="16">
        <v>2073.4216</v>
      </c>
      <c r="P1947" s="16">
        <v>0</v>
      </c>
      <c r="Q1947" s="16">
        <v>26.1845</v>
      </c>
      <c r="R1947" s="16">
        <v>1576.5062</v>
      </c>
      <c r="S1947" s="16">
        <v>1391.7027</v>
      </c>
      <c r="T1947" s="16">
        <v>1.1542</v>
      </c>
      <c r="U1947" s="16">
        <v>183.6493</v>
      </c>
      <c r="V1947" s="16">
        <v>90.5883</v>
      </c>
      <c r="W1947" s="16">
        <v>72.7219</v>
      </c>
      <c r="X1947" s="16">
        <v>5.8044</v>
      </c>
      <c r="Y1947" s="16">
        <v>12.062</v>
      </c>
      <c r="Z1947" s="16">
        <v>7.9247</v>
      </c>
      <c r="AE1947" s="103">
        <f t="shared" si="560"/>
        <v>-7.74491581978509e-12</v>
      </c>
      <c r="AF1947" s="103">
        <f t="shared" si="561"/>
        <v>0</v>
      </c>
      <c r="AG1947" s="103">
        <f t="shared" si="562"/>
        <v>1.81898940354586e-12</v>
      </c>
      <c r="AH1947" s="103">
        <f t="shared" si="563"/>
        <v>0</v>
      </c>
      <c r="AI1947" s="103">
        <f t="shared" si="564"/>
        <v>0</v>
      </c>
      <c r="AJ1947" s="103">
        <f t="shared" si="565"/>
        <v>0</v>
      </c>
    </row>
    <row r="1948" spans="3:58">
      <c r="C1948" s="16" t="s">
        <v>867</v>
      </c>
      <c r="D1948" s="16" t="s">
        <v>88</v>
      </c>
      <c r="E1948" s="16">
        <v>566505.0938</v>
      </c>
      <c r="F1948" s="16">
        <v>503025.5682</v>
      </c>
      <c r="G1948" s="16">
        <v>451150.195</v>
      </c>
      <c r="H1948" s="16">
        <v>51875.3732</v>
      </c>
      <c r="I1948" s="16">
        <v>212.0037</v>
      </c>
      <c r="J1948" s="16">
        <v>54145.6104</v>
      </c>
      <c r="K1948" s="16">
        <v>44445.3814</v>
      </c>
      <c r="L1948" s="16">
        <v>2108.71830000001</v>
      </c>
      <c r="M1948" s="16">
        <v>7591.5107</v>
      </c>
      <c r="N1948" s="16">
        <v>6103.967</v>
      </c>
      <c r="O1948" s="16">
        <v>6100.1725</v>
      </c>
      <c r="P1948" s="16">
        <v>3.7945</v>
      </c>
      <c r="Q1948" s="16">
        <v>529.1635</v>
      </c>
      <c r="R1948" s="16">
        <v>2303.1357</v>
      </c>
      <c r="S1948" s="16">
        <v>1899.32</v>
      </c>
      <c r="T1948" s="16">
        <v>1.2729</v>
      </c>
      <c r="U1948" s="16">
        <v>402.5428</v>
      </c>
      <c r="V1948" s="16">
        <v>169.164</v>
      </c>
      <c r="W1948" s="16">
        <v>94.4026</v>
      </c>
      <c r="X1948" s="16">
        <v>19.4797</v>
      </c>
      <c r="Y1948" s="16">
        <v>55.2817</v>
      </c>
      <c r="Z1948" s="16">
        <v>16.4813</v>
      </c>
      <c r="AE1948" s="103">
        <f t="shared" si="560"/>
        <v>5.34328137291595e-11</v>
      </c>
      <c r="AF1948" s="103">
        <f t="shared" si="561"/>
        <v>0</v>
      </c>
      <c r="AG1948" s="103">
        <f t="shared" si="562"/>
        <v>-1.00044417195022e-11</v>
      </c>
      <c r="AH1948" s="103">
        <f t="shared" si="563"/>
        <v>-2.93098878501041e-14</v>
      </c>
      <c r="AI1948" s="103">
        <f t="shared" si="564"/>
        <v>0</v>
      </c>
      <c r="AJ1948" s="103">
        <f t="shared" si="565"/>
        <v>0</v>
      </c>
      <c r="AK1948" s="16">
        <f t="shared" ref="AK1948:BF1948" si="574">E1948-SUM(E1949:E1953)</f>
        <v>0</v>
      </c>
      <c r="AL1948" s="16">
        <f t="shared" si="574"/>
        <v>0</v>
      </c>
      <c r="AM1948" s="16">
        <f t="shared" si="574"/>
        <v>0</v>
      </c>
      <c r="AN1948" s="16">
        <f t="shared" si="574"/>
        <v>0</v>
      </c>
      <c r="AO1948" s="16">
        <f t="shared" si="574"/>
        <v>0</v>
      </c>
      <c r="AP1948" s="16">
        <f t="shared" si="574"/>
        <v>0</v>
      </c>
      <c r="AQ1948" s="16">
        <f t="shared" si="574"/>
        <v>0</v>
      </c>
      <c r="AR1948" s="16">
        <f t="shared" si="574"/>
        <v>7.27595761418343e-12</v>
      </c>
      <c r="AS1948" s="16">
        <f t="shared" si="574"/>
        <v>0</v>
      </c>
      <c r="AT1948" s="16">
        <f t="shared" si="574"/>
        <v>0</v>
      </c>
      <c r="AU1948" s="16">
        <f t="shared" si="574"/>
        <v>0</v>
      </c>
      <c r="AV1948" s="16">
        <f t="shared" si="574"/>
        <v>0</v>
      </c>
      <c r="AW1948" s="16">
        <f t="shared" si="574"/>
        <v>0</v>
      </c>
      <c r="AX1948" s="16">
        <f t="shared" si="574"/>
        <v>0</v>
      </c>
      <c r="AY1948" s="16">
        <f t="shared" si="574"/>
        <v>0</v>
      </c>
      <c r="AZ1948" s="16">
        <f t="shared" si="574"/>
        <v>0</v>
      </c>
      <c r="BA1948" s="16">
        <f t="shared" si="574"/>
        <v>0</v>
      </c>
      <c r="BB1948" s="16">
        <f t="shared" si="574"/>
        <v>0</v>
      </c>
      <c r="BC1948" s="16">
        <f t="shared" si="574"/>
        <v>0</v>
      </c>
      <c r="BD1948" s="16">
        <f t="shared" si="574"/>
        <v>0</v>
      </c>
      <c r="BE1948" s="16">
        <f t="shared" si="574"/>
        <v>0</v>
      </c>
      <c r="BF1948" s="16">
        <f t="shared" si="574"/>
        <v>0</v>
      </c>
    </row>
    <row r="1949" spans="4:36">
      <c r="D1949" s="16" t="s">
        <v>860</v>
      </c>
      <c r="E1949" s="16">
        <v>163654.2931</v>
      </c>
      <c r="F1949" s="16">
        <v>159734.9223</v>
      </c>
      <c r="G1949" s="16">
        <v>140671.6849</v>
      </c>
      <c r="H1949" s="16">
        <v>19063.2374</v>
      </c>
      <c r="I1949" s="16">
        <v>15.3482</v>
      </c>
      <c r="J1949" s="16">
        <v>3673.4488</v>
      </c>
      <c r="K1949" s="16">
        <v>0</v>
      </c>
      <c r="L1949" s="16">
        <v>1302.2059</v>
      </c>
      <c r="M1949" s="16">
        <v>2371.2429</v>
      </c>
      <c r="N1949" s="16">
        <v>177.4711</v>
      </c>
      <c r="O1949" s="16">
        <v>177.4711</v>
      </c>
      <c r="P1949" s="16">
        <v>0</v>
      </c>
      <c r="Q1949" s="16">
        <v>0</v>
      </c>
      <c r="R1949" s="16">
        <v>47.4331</v>
      </c>
      <c r="S1949" s="16">
        <v>40.9484</v>
      </c>
      <c r="T1949" s="16">
        <v>0.2702</v>
      </c>
      <c r="U1949" s="16">
        <v>6.2145</v>
      </c>
      <c r="V1949" s="16">
        <v>4.5458</v>
      </c>
      <c r="W1949" s="16">
        <v>0.1296</v>
      </c>
      <c r="X1949" s="16">
        <v>3.1262</v>
      </c>
      <c r="Y1949" s="16">
        <v>1.29</v>
      </c>
      <c r="Z1949" s="16">
        <v>1.1238</v>
      </c>
      <c r="AE1949" s="103">
        <f t="shared" si="560"/>
        <v>4.20219414820622e-12</v>
      </c>
      <c r="AF1949" s="103">
        <f t="shared" si="561"/>
        <v>0</v>
      </c>
      <c r="AG1949" s="103">
        <f t="shared" si="562"/>
        <v>0</v>
      </c>
      <c r="AH1949" s="103">
        <f t="shared" si="563"/>
        <v>0</v>
      </c>
      <c r="AI1949" s="103">
        <f t="shared" si="564"/>
        <v>0</v>
      </c>
      <c r="AJ1949" s="103">
        <f t="shared" si="565"/>
        <v>0</v>
      </c>
    </row>
    <row r="1950" spans="4:36">
      <c r="D1950" s="16" t="s">
        <v>861</v>
      </c>
      <c r="E1950" s="16">
        <v>48060.7078</v>
      </c>
      <c r="F1950" s="16">
        <v>47303.2462</v>
      </c>
      <c r="G1950" s="16">
        <v>41751.9235</v>
      </c>
      <c r="H1950" s="16">
        <v>5551.3227</v>
      </c>
      <c r="I1950" s="16">
        <v>0</v>
      </c>
      <c r="J1950" s="16">
        <v>644.5963</v>
      </c>
      <c r="K1950" s="16">
        <v>0</v>
      </c>
      <c r="L1950" s="16">
        <v>207.9304</v>
      </c>
      <c r="M1950" s="16">
        <v>436.6659</v>
      </c>
      <c r="N1950" s="16">
        <v>94.1172</v>
      </c>
      <c r="O1950" s="16">
        <v>94.1172</v>
      </c>
      <c r="P1950" s="16">
        <v>0</v>
      </c>
      <c r="Q1950" s="16">
        <v>0</v>
      </c>
      <c r="R1950" s="16">
        <v>18.2101</v>
      </c>
      <c r="S1950" s="16">
        <v>14.8465</v>
      </c>
      <c r="T1950" s="16">
        <v>0</v>
      </c>
      <c r="U1950" s="16">
        <v>3.3636</v>
      </c>
      <c r="V1950" s="16">
        <v>0.3249</v>
      </c>
      <c r="W1950" s="16">
        <v>0.3249</v>
      </c>
      <c r="X1950" s="16">
        <v>0</v>
      </c>
      <c r="Y1950" s="16">
        <v>0</v>
      </c>
      <c r="Z1950" s="16">
        <v>0.2131</v>
      </c>
      <c r="AE1950" s="103">
        <f t="shared" si="560"/>
        <v>-4.95226082364297e-12</v>
      </c>
      <c r="AF1950" s="103">
        <f t="shared" si="561"/>
        <v>0</v>
      </c>
      <c r="AG1950" s="103">
        <f t="shared" si="562"/>
        <v>0</v>
      </c>
      <c r="AH1950" s="103">
        <f t="shared" si="563"/>
        <v>0</v>
      </c>
      <c r="AI1950" s="103">
        <f t="shared" si="564"/>
        <v>0</v>
      </c>
      <c r="AJ1950" s="103">
        <f t="shared" si="565"/>
        <v>0</v>
      </c>
    </row>
    <row r="1951" spans="4:36">
      <c r="D1951" s="16" t="s">
        <v>862</v>
      </c>
      <c r="E1951" s="16">
        <v>0</v>
      </c>
      <c r="F1951" s="16">
        <v>0</v>
      </c>
      <c r="G1951" s="16">
        <v>0</v>
      </c>
      <c r="H1951" s="16">
        <v>0</v>
      </c>
      <c r="I1951" s="16">
        <v>0</v>
      </c>
      <c r="J1951" s="16">
        <v>0</v>
      </c>
      <c r="K1951" s="16">
        <v>0</v>
      </c>
      <c r="L1951" s="16">
        <v>0</v>
      </c>
      <c r="M1951" s="16">
        <v>0</v>
      </c>
      <c r="N1951" s="16">
        <v>0</v>
      </c>
      <c r="O1951" s="16">
        <v>0</v>
      </c>
      <c r="P1951" s="16">
        <v>0</v>
      </c>
      <c r="Q1951" s="16">
        <v>0</v>
      </c>
      <c r="R1951" s="16">
        <v>0</v>
      </c>
      <c r="S1951" s="16">
        <v>0</v>
      </c>
      <c r="T1951" s="16">
        <v>0</v>
      </c>
      <c r="U1951" s="16">
        <v>0</v>
      </c>
      <c r="V1951" s="16">
        <v>0</v>
      </c>
      <c r="W1951" s="16">
        <v>0</v>
      </c>
      <c r="X1951" s="16">
        <v>0</v>
      </c>
      <c r="Y1951" s="16">
        <v>0</v>
      </c>
      <c r="Z1951" s="16">
        <v>0</v>
      </c>
      <c r="AE1951" s="103">
        <f t="shared" si="560"/>
        <v>0</v>
      </c>
      <c r="AF1951" s="103">
        <f t="shared" si="561"/>
        <v>0</v>
      </c>
      <c r="AG1951" s="103">
        <f t="shared" si="562"/>
        <v>0</v>
      </c>
      <c r="AH1951" s="103">
        <f t="shared" si="563"/>
        <v>0</v>
      </c>
      <c r="AI1951" s="103">
        <f t="shared" si="564"/>
        <v>0</v>
      </c>
      <c r="AJ1951" s="103">
        <f t="shared" si="565"/>
        <v>0</v>
      </c>
    </row>
    <row r="1952" spans="4:36">
      <c r="D1952" s="16" t="s">
        <v>863</v>
      </c>
      <c r="E1952" s="16">
        <v>27815.8659</v>
      </c>
      <c r="F1952" s="16">
        <v>26736.4226</v>
      </c>
      <c r="G1952" s="16">
        <v>15716.698</v>
      </c>
      <c r="H1952" s="16">
        <v>11019.7246</v>
      </c>
      <c r="I1952" s="16">
        <v>60.2437</v>
      </c>
      <c r="J1952" s="16">
        <v>73.2282</v>
      </c>
      <c r="K1952" s="16">
        <v>52.9567</v>
      </c>
      <c r="L1952" s="16">
        <v>4.5925</v>
      </c>
      <c r="M1952" s="16">
        <v>15.679</v>
      </c>
      <c r="N1952" s="16">
        <v>739.6144</v>
      </c>
      <c r="O1952" s="16">
        <v>739.6144</v>
      </c>
      <c r="P1952" s="16">
        <v>0</v>
      </c>
      <c r="Q1952" s="16">
        <v>3.0056</v>
      </c>
      <c r="R1952" s="16">
        <v>199.0418</v>
      </c>
      <c r="S1952" s="16">
        <v>196.516</v>
      </c>
      <c r="T1952" s="16">
        <v>0</v>
      </c>
      <c r="U1952" s="16">
        <v>2.5258</v>
      </c>
      <c r="V1952" s="16">
        <v>1.0675</v>
      </c>
      <c r="W1952" s="16">
        <v>0</v>
      </c>
      <c r="X1952" s="16">
        <v>1.0675</v>
      </c>
      <c r="Y1952" s="16">
        <v>0</v>
      </c>
      <c r="Z1952" s="16">
        <v>3.2421</v>
      </c>
      <c r="AE1952" s="103">
        <f t="shared" si="560"/>
        <v>-1.04716235682645e-12</v>
      </c>
      <c r="AF1952" s="103">
        <f t="shared" si="561"/>
        <v>0</v>
      </c>
      <c r="AG1952" s="103">
        <f t="shared" si="562"/>
        <v>0</v>
      </c>
      <c r="AH1952" s="103">
        <f t="shared" si="563"/>
        <v>0</v>
      </c>
      <c r="AI1952" s="103">
        <f t="shared" si="564"/>
        <v>3.99680288865056e-15</v>
      </c>
      <c r="AJ1952" s="103">
        <f t="shared" si="565"/>
        <v>0</v>
      </c>
    </row>
    <row r="1953" spans="4:36">
      <c r="D1953" s="16" t="s">
        <v>864</v>
      </c>
      <c r="E1953" s="16">
        <v>326974.227</v>
      </c>
      <c r="F1953" s="16">
        <v>269250.9771</v>
      </c>
      <c r="G1953" s="16">
        <v>253009.8886</v>
      </c>
      <c r="H1953" s="16">
        <v>16241.0885</v>
      </c>
      <c r="I1953" s="16">
        <v>136.4118</v>
      </c>
      <c r="J1953" s="16">
        <v>49754.3371</v>
      </c>
      <c r="K1953" s="16">
        <v>44392.4247</v>
      </c>
      <c r="L1953" s="16">
        <v>593.989500000003</v>
      </c>
      <c r="M1953" s="16">
        <v>4767.9229</v>
      </c>
      <c r="N1953" s="16">
        <v>5092.7643</v>
      </c>
      <c r="O1953" s="16">
        <v>5088.9698</v>
      </c>
      <c r="P1953" s="16">
        <v>3.7945</v>
      </c>
      <c r="Q1953" s="16">
        <v>526.1579</v>
      </c>
      <c r="R1953" s="16">
        <v>2038.4507</v>
      </c>
      <c r="S1953" s="16">
        <v>1647.0091</v>
      </c>
      <c r="T1953" s="16">
        <v>1.0027</v>
      </c>
      <c r="U1953" s="16">
        <v>390.4389</v>
      </c>
      <c r="V1953" s="16">
        <v>163.2258</v>
      </c>
      <c r="W1953" s="16">
        <v>93.9481</v>
      </c>
      <c r="X1953" s="16">
        <v>15.286</v>
      </c>
      <c r="Y1953" s="16">
        <v>53.9917</v>
      </c>
      <c r="Z1953" s="16">
        <v>11.9023</v>
      </c>
      <c r="AE1953" s="103">
        <f t="shared" si="560"/>
        <v>-3.29691829392686e-12</v>
      </c>
      <c r="AF1953" s="103">
        <f t="shared" si="561"/>
        <v>0</v>
      </c>
      <c r="AG1953" s="103">
        <f t="shared" si="562"/>
        <v>-9.09494701772928e-12</v>
      </c>
      <c r="AH1953" s="103">
        <f t="shared" si="563"/>
        <v>-2.93098878501041e-14</v>
      </c>
      <c r="AI1953" s="103">
        <f t="shared" si="564"/>
        <v>0</v>
      </c>
      <c r="AJ1953" s="103">
        <f t="shared" si="565"/>
        <v>0</v>
      </c>
    </row>
    <row r="1954" spans="3:58">
      <c r="C1954" s="16" t="s">
        <v>368</v>
      </c>
      <c r="D1954" s="16" t="s">
        <v>88</v>
      </c>
      <c r="E1954" s="16">
        <v>2926.3093</v>
      </c>
      <c r="F1954" s="16">
        <v>2536.9201</v>
      </c>
      <c r="G1954" s="16">
        <v>2194.0688</v>
      </c>
      <c r="H1954" s="16">
        <v>342.8513</v>
      </c>
      <c r="I1954" s="16">
        <v>1.6949</v>
      </c>
      <c r="J1954" s="16">
        <v>59.2692</v>
      </c>
      <c r="K1954" s="16">
        <v>46.6695</v>
      </c>
      <c r="L1954" s="16">
        <v>0.699600000000004</v>
      </c>
      <c r="M1954" s="16">
        <v>11.9001</v>
      </c>
      <c r="N1954" s="16">
        <v>249.8374</v>
      </c>
      <c r="O1954" s="16">
        <v>249.8374</v>
      </c>
      <c r="P1954" s="16">
        <v>0</v>
      </c>
      <c r="Q1954" s="16">
        <v>0</v>
      </c>
      <c r="R1954" s="16">
        <v>62.9647</v>
      </c>
      <c r="S1954" s="16">
        <v>62.9647</v>
      </c>
      <c r="T1954" s="16">
        <v>0</v>
      </c>
      <c r="U1954" s="16">
        <v>0</v>
      </c>
      <c r="V1954" s="16">
        <v>0</v>
      </c>
      <c r="W1954" s="16">
        <v>0</v>
      </c>
      <c r="X1954" s="16">
        <v>0</v>
      </c>
      <c r="Y1954" s="16">
        <v>0</v>
      </c>
      <c r="Z1954" s="16">
        <v>15.623</v>
      </c>
      <c r="AE1954" s="103">
        <f t="shared" si="560"/>
        <v>4.08562073062058e-14</v>
      </c>
      <c r="AF1954" s="103">
        <f t="shared" si="561"/>
        <v>0</v>
      </c>
      <c r="AG1954" s="103">
        <f t="shared" si="562"/>
        <v>0</v>
      </c>
      <c r="AH1954" s="103">
        <f t="shared" si="563"/>
        <v>0</v>
      </c>
      <c r="AI1954" s="103">
        <f t="shared" si="564"/>
        <v>0</v>
      </c>
      <c r="AJ1954" s="103">
        <f t="shared" si="565"/>
        <v>0</v>
      </c>
      <c r="AK1954" s="16">
        <f t="shared" ref="AK1954:BF1954" si="575">E1954-SUM(E1955:E1959)</f>
        <v>0</v>
      </c>
      <c r="AL1954" s="16">
        <f t="shared" si="575"/>
        <v>0</v>
      </c>
      <c r="AM1954" s="16">
        <f t="shared" si="575"/>
        <v>0</v>
      </c>
      <c r="AN1954" s="16">
        <f t="shared" si="575"/>
        <v>0</v>
      </c>
      <c r="AO1954" s="16">
        <f t="shared" si="575"/>
        <v>0</v>
      </c>
      <c r="AP1954" s="16">
        <f t="shared" si="575"/>
        <v>0</v>
      </c>
      <c r="AQ1954" s="16">
        <f t="shared" si="575"/>
        <v>0</v>
      </c>
      <c r="AR1954" s="16">
        <f t="shared" si="575"/>
        <v>3.99680288865056e-15</v>
      </c>
      <c r="AS1954" s="16">
        <f t="shared" si="575"/>
        <v>0</v>
      </c>
      <c r="AT1954" s="16">
        <f t="shared" si="575"/>
        <v>0</v>
      </c>
      <c r="AU1954" s="16">
        <f t="shared" si="575"/>
        <v>0</v>
      </c>
      <c r="AV1954" s="16">
        <f t="shared" si="575"/>
        <v>0</v>
      </c>
      <c r="AW1954" s="16">
        <f t="shared" si="575"/>
        <v>0</v>
      </c>
      <c r="AX1954" s="16">
        <f t="shared" si="575"/>
        <v>0</v>
      </c>
      <c r="AY1954" s="16">
        <f t="shared" si="575"/>
        <v>0</v>
      </c>
      <c r="AZ1954" s="16">
        <f t="shared" si="575"/>
        <v>0</v>
      </c>
      <c r="BA1954" s="16">
        <f t="shared" si="575"/>
        <v>0</v>
      </c>
      <c r="BB1954" s="16">
        <f t="shared" si="575"/>
        <v>0</v>
      </c>
      <c r="BC1954" s="16">
        <f t="shared" si="575"/>
        <v>0</v>
      </c>
      <c r="BD1954" s="16">
        <f t="shared" si="575"/>
        <v>0</v>
      </c>
      <c r="BE1954" s="16">
        <f t="shared" si="575"/>
        <v>0</v>
      </c>
      <c r="BF1954" s="16">
        <f t="shared" si="575"/>
        <v>0</v>
      </c>
    </row>
    <row r="1955" spans="4:36">
      <c r="D1955" s="16" t="s">
        <v>860</v>
      </c>
      <c r="E1955" s="16">
        <v>176.611</v>
      </c>
      <c r="F1955" s="16">
        <v>175.629</v>
      </c>
      <c r="G1955" s="16">
        <v>160.8131</v>
      </c>
      <c r="H1955" s="16">
        <v>14.8159</v>
      </c>
      <c r="I1955" s="16">
        <v>0</v>
      </c>
      <c r="J1955" s="16">
        <v>0</v>
      </c>
      <c r="K1955" s="16">
        <v>0</v>
      </c>
      <c r="L1955" s="16">
        <v>0</v>
      </c>
      <c r="M1955" s="16">
        <v>0</v>
      </c>
      <c r="N1955" s="16">
        <v>0.982</v>
      </c>
      <c r="O1955" s="16">
        <v>0.982</v>
      </c>
      <c r="P1955" s="16">
        <v>0</v>
      </c>
      <c r="Q1955" s="16">
        <v>0</v>
      </c>
      <c r="R1955" s="16">
        <v>0</v>
      </c>
      <c r="S1955" s="16">
        <v>0</v>
      </c>
      <c r="T1955" s="16">
        <v>0</v>
      </c>
      <c r="U1955" s="16">
        <v>0</v>
      </c>
      <c r="V1955" s="16">
        <v>0</v>
      </c>
      <c r="W1955" s="16">
        <v>0</v>
      </c>
      <c r="X1955" s="16">
        <v>0</v>
      </c>
      <c r="Y1955" s="16">
        <v>0</v>
      </c>
      <c r="Z1955" s="16">
        <v>0</v>
      </c>
      <c r="AE1955" s="103">
        <f t="shared" si="560"/>
        <v>-6.66133814775094e-16</v>
      </c>
      <c r="AF1955" s="103">
        <f t="shared" si="561"/>
        <v>0</v>
      </c>
      <c r="AG1955" s="103">
        <f t="shared" si="562"/>
        <v>0</v>
      </c>
      <c r="AH1955" s="103">
        <f t="shared" si="563"/>
        <v>0</v>
      </c>
      <c r="AI1955" s="103">
        <f t="shared" si="564"/>
        <v>0</v>
      </c>
      <c r="AJ1955" s="103">
        <f t="shared" si="565"/>
        <v>0</v>
      </c>
    </row>
    <row r="1956" spans="4:36">
      <c r="D1956" s="16" t="s">
        <v>861</v>
      </c>
      <c r="E1956" s="16">
        <v>12.6346</v>
      </c>
      <c r="F1956" s="16">
        <v>12.6346</v>
      </c>
      <c r="G1956" s="16">
        <v>12.6346</v>
      </c>
      <c r="H1956" s="16">
        <v>0</v>
      </c>
      <c r="I1956" s="16">
        <v>0</v>
      </c>
      <c r="J1956" s="16">
        <v>0</v>
      </c>
      <c r="K1956" s="16">
        <v>0</v>
      </c>
      <c r="L1956" s="16">
        <v>0</v>
      </c>
      <c r="M1956" s="16">
        <v>0</v>
      </c>
      <c r="N1956" s="16">
        <v>0</v>
      </c>
      <c r="O1956" s="16">
        <v>0</v>
      </c>
      <c r="P1956" s="16">
        <v>0</v>
      </c>
      <c r="Q1956" s="16">
        <v>0</v>
      </c>
      <c r="R1956" s="16">
        <v>0</v>
      </c>
      <c r="S1956" s="16">
        <v>0</v>
      </c>
      <c r="T1956" s="16">
        <v>0</v>
      </c>
      <c r="U1956" s="16">
        <v>0</v>
      </c>
      <c r="V1956" s="16">
        <v>0</v>
      </c>
      <c r="W1956" s="16">
        <v>0</v>
      </c>
      <c r="X1956" s="16">
        <v>0</v>
      </c>
      <c r="Y1956" s="16">
        <v>0</v>
      </c>
      <c r="Z1956" s="16">
        <v>0</v>
      </c>
      <c r="AE1956" s="103">
        <f t="shared" si="560"/>
        <v>0</v>
      </c>
      <c r="AF1956" s="103">
        <f t="shared" si="561"/>
        <v>0</v>
      </c>
      <c r="AG1956" s="103">
        <f t="shared" si="562"/>
        <v>0</v>
      </c>
      <c r="AH1956" s="103">
        <f t="shared" si="563"/>
        <v>0</v>
      </c>
      <c r="AI1956" s="103">
        <f t="shared" si="564"/>
        <v>0</v>
      </c>
      <c r="AJ1956" s="103">
        <f t="shared" si="565"/>
        <v>0</v>
      </c>
    </row>
    <row r="1957" spans="4:36">
      <c r="D1957" s="16" t="s">
        <v>862</v>
      </c>
      <c r="E1957" s="16">
        <v>0</v>
      </c>
      <c r="F1957" s="16">
        <v>0</v>
      </c>
      <c r="G1957" s="16">
        <v>0</v>
      </c>
      <c r="H1957" s="16">
        <v>0</v>
      </c>
      <c r="I1957" s="16">
        <v>0</v>
      </c>
      <c r="J1957" s="16">
        <v>0</v>
      </c>
      <c r="K1957" s="16">
        <v>0</v>
      </c>
      <c r="L1957" s="16">
        <v>0</v>
      </c>
      <c r="M1957" s="16">
        <v>0</v>
      </c>
      <c r="N1957" s="16">
        <v>0</v>
      </c>
      <c r="O1957" s="16">
        <v>0</v>
      </c>
      <c r="P1957" s="16">
        <v>0</v>
      </c>
      <c r="Q1957" s="16">
        <v>0</v>
      </c>
      <c r="R1957" s="16">
        <v>0</v>
      </c>
      <c r="S1957" s="16">
        <v>0</v>
      </c>
      <c r="T1957" s="16">
        <v>0</v>
      </c>
      <c r="U1957" s="16">
        <v>0</v>
      </c>
      <c r="V1957" s="16">
        <v>0</v>
      </c>
      <c r="W1957" s="16">
        <v>0</v>
      </c>
      <c r="X1957" s="16">
        <v>0</v>
      </c>
      <c r="Y1957" s="16">
        <v>0</v>
      </c>
      <c r="Z1957" s="16">
        <v>0</v>
      </c>
      <c r="AE1957" s="103">
        <f t="shared" si="560"/>
        <v>0</v>
      </c>
      <c r="AF1957" s="103">
        <f t="shared" si="561"/>
        <v>0</v>
      </c>
      <c r="AG1957" s="103">
        <f t="shared" si="562"/>
        <v>0</v>
      </c>
      <c r="AH1957" s="103">
        <f t="shared" si="563"/>
        <v>0</v>
      </c>
      <c r="AI1957" s="103">
        <f t="shared" si="564"/>
        <v>0</v>
      </c>
      <c r="AJ1957" s="103">
        <f t="shared" si="565"/>
        <v>0</v>
      </c>
    </row>
    <row r="1958" spans="4:36">
      <c r="D1958" s="16" t="s">
        <v>863</v>
      </c>
      <c r="E1958" s="16">
        <v>1906.3665</v>
      </c>
      <c r="F1958" s="16">
        <v>1566.0823</v>
      </c>
      <c r="G1958" s="16">
        <v>1238.0469</v>
      </c>
      <c r="H1958" s="16">
        <v>328.0354</v>
      </c>
      <c r="I1958" s="16">
        <v>1.6949</v>
      </c>
      <c r="J1958" s="16">
        <v>44.222</v>
      </c>
      <c r="K1958" s="16">
        <v>31.6223</v>
      </c>
      <c r="L1958" s="16">
        <v>0.6996</v>
      </c>
      <c r="M1958" s="16">
        <v>11.9001</v>
      </c>
      <c r="N1958" s="16">
        <v>227.6279</v>
      </c>
      <c r="O1958" s="16">
        <v>227.6279</v>
      </c>
      <c r="P1958" s="16">
        <v>0</v>
      </c>
      <c r="Q1958" s="16">
        <v>0</v>
      </c>
      <c r="R1958" s="16">
        <v>60.8118</v>
      </c>
      <c r="S1958" s="16">
        <v>60.8118</v>
      </c>
      <c r="T1958" s="16">
        <v>0</v>
      </c>
      <c r="U1958" s="16">
        <v>0</v>
      </c>
      <c r="V1958" s="16">
        <v>0</v>
      </c>
      <c r="W1958" s="16">
        <v>0</v>
      </c>
      <c r="X1958" s="16">
        <v>0</v>
      </c>
      <c r="Y1958" s="16">
        <v>0</v>
      </c>
      <c r="Z1958" s="16">
        <v>5.9276</v>
      </c>
      <c r="AE1958" s="103">
        <f t="shared" si="560"/>
        <v>4.79616346638068e-14</v>
      </c>
      <c r="AF1958" s="103">
        <f t="shared" si="561"/>
        <v>0</v>
      </c>
      <c r="AG1958" s="103">
        <f t="shared" si="562"/>
        <v>0</v>
      </c>
      <c r="AH1958" s="103">
        <f t="shared" si="563"/>
        <v>0</v>
      </c>
      <c r="AI1958" s="103">
        <f t="shared" si="564"/>
        <v>0</v>
      </c>
      <c r="AJ1958" s="103">
        <f t="shared" si="565"/>
        <v>0</v>
      </c>
    </row>
    <row r="1959" spans="4:36">
      <c r="D1959" s="16" t="s">
        <v>864</v>
      </c>
      <c r="E1959" s="16">
        <v>830.6972</v>
      </c>
      <c r="F1959" s="16">
        <v>782.5742</v>
      </c>
      <c r="G1959" s="16">
        <v>782.5742</v>
      </c>
      <c r="H1959" s="16">
        <v>0</v>
      </c>
      <c r="I1959" s="16">
        <v>0</v>
      </c>
      <c r="J1959" s="16">
        <v>15.0472</v>
      </c>
      <c r="K1959" s="16">
        <v>15.0472</v>
      </c>
      <c r="L1959" s="16">
        <v>0</v>
      </c>
      <c r="M1959" s="16">
        <v>0</v>
      </c>
      <c r="N1959" s="16">
        <v>21.2275</v>
      </c>
      <c r="O1959" s="16">
        <v>21.2275</v>
      </c>
      <c r="P1959" s="16">
        <v>0</v>
      </c>
      <c r="Q1959" s="16">
        <v>0</v>
      </c>
      <c r="R1959" s="16">
        <v>2.1529</v>
      </c>
      <c r="S1959" s="16">
        <v>2.1529</v>
      </c>
      <c r="T1959" s="16">
        <v>0</v>
      </c>
      <c r="U1959" s="16">
        <v>0</v>
      </c>
      <c r="V1959" s="16">
        <v>0</v>
      </c>
      <c r="W1959" s="16">
        <v>0</v>
      </c>
      <c r="X1959" s="16">
        <v>0</v>
      </c>
      <c r="Y1959" s="16">
        <v>0</v>
      </c>
      <c r="Z1959" s="16">
        <v>9.6954</v>
      </c>
      <c r="AE1959" s="103">
        <f t="shared" si="560"/>
        <v>-6.75015598972095e-14</v>
      </c>
      <c r="AF1959" s="103">
        <f t="shared" si="561"/>
        <v>0</v>
      </c>
      <c r="AG1959" s="103">
        <f t="shared" si="562"/>
        <v>0</v>
      </c>
      <c r="AH1959" s="103">
        <f t="shared" si="563"/>
        <v>0</v>
      </c>
      <c r="AI1959" s="103">
        <f t="shared" si="564"/>
        <v>0</v>
      </c>
      <c r="AJ1959" s="103">
        <f t="shared" si="565"/>
        <v>0</v>
      </c>
    </row>
    <row r="1960" spans="1:80">
      <c r="A1960" s="16" t="s">
        <v>922</v>
      </c>
      <c r="B1960" s="16">
        <v>19315.8752</v>
      </c>
      <c r="C1960" s="16" t="s">
        <v>88</v>
      </c>
      <c r="D1960" s="16" t="s">
        <v>88</v>
      </c>
      <c r="E1960" s="16">
        <v>8927.8577</v>
      </c>
      <c r="F1960" s="16">
        <v>8062.559</v>
      </c>
      <c r="G1960" s="16">
        <v>7588.7991</v>
      </c>
      <c r="H1960" s="16">
        <v>473.7599</v>
      </c>
      <c r="I1960" s="16">
        <v>13.0687</v>
      </c>
      <c r="J1960" s="16">
        <v>607.8781</v>
      </c>
      <c r="K1960" s="16">
        <v>398.8334</v>
      </c>
      <c r="L1960" s="16">
        <v>99.7435</v>
      </c>
      <c r="M1960" s="16">
        <v>109.3012</v>
      </c>
      <c r="N1960" s="16">
        <v>111.8114</v>
      </c>
      <c r="O1960" s="16">
        <v>111.8114</v>
      </c>
      <c r="P1960" s="16">
        <v>0</v>
      </c>
      <c r="Q1960" s="16">
        <v>6.4792</v>
      </c>
      <c r="R1960" s="16">
        <v>100.5496</v>
      </c>
      <c r="S1960" s="16">
        <v>19.4662</v>
      </c>
      <c r="T1960" s="16">
        <v>1.2734</v>
      </c>
      <c r="U1960" s="16">
        <v>79.81</v>
      </c>
      <c r="V1960" s="16">
        <v>14.5205</v>
      </c>
      <c r="W1960" s="16">
        <v>9.9191</v>
      </c>
      <c r="X1960" s="16">
        <v>0</v>
      </c>
      <c r="Y1960" s="16">
        <v>4.6014</v>
      </c>
      <c r="Z1960" s="16">
        <v>10.9912</v>
      </c>
      <c r="AB1960" s="101">
        <f>(F1960+K1960+L1960)/B1960</f>
        <v>0.443217602689833</v>
      </c>
      <c r="AE1960" s="103">
        <f t="shared" si="560"/>
        <v>2.40696351738734e-13</v>
      </c>
      <c r="AF1960" s="103">
        <f t="shared" si="561"/>
        <v>0</v>
      </c>
      <c r="AG1960" s="103">
        <f t="shared" si="562"/>
        <v>0</v>
      </c>
      <c r="AH1960" s="103">
        <f t="shared" si="563"/>
        <v>0</v>
      </c>
      <c r="AI1960" s="103">
        <f t="shared" si="564"/>
        <v>0</v>
      </c>
      <c r="AJ1960" s="103">
        <f t="shared" si="565"/>
        <v>0</v>
      </c>
      <c r="AK1960" s="16">
        <f t="shared" ref="AK1960:BF1960" si="576">E1960-SUM(E1961:E1965)</f>
        <v>0</v>
      </c>
      <c r="AL1960" s="16">
        <f t="shared" si="576"/>
        <v>0</v>
      </c>
      <c r="AM1960" s="16">
        <f t="shared" si="576"/>
        <v>0</v>
      </c>
      <c r="AN1960" s="16">
        <f t="shared" si="576"/>
        <v>0</v>
      </c>
      <c r="AO1960" s="16">
        <f t="shared" si="576"/>
        <v>0</v>
      </c>
      <c r="AP1960" s="16">
        <f t="shared" si="576"/>
        <v>0</v>
      </c>
      <c r="AQ1960" s="16">
        <f t="shared" si="576"/>
        <v>0</v>
      </c>
      <c r="AR1960" s="16">
        <f t="shared" si="576"/>
        <v>0</v>
      </c>
      <c r="AS1960" s="16">
        <f t="shared" si="576"/>
        <v>0</v>
      </c>
      <c r="AT1960" s="16">
        <f t="shared" si="576"/>
        <v>0</v>
      </c>
      <c r="AU1960" s="16">
        <f t="shared" si="576"/>
        <v>0</v>
      </c>
      <c r="AV1960" s="16">
        <f t="shared" si="576"/>
        <v>0</v>
      </c>
      <c r="AW1960" s="16">
        <f t="shared" si="576"/>
        <v>0</v>
      </c>
      <c r="AX1960" s="16">
        <f t="shared" si="576"/>
        <v>0</v>
      </c>
      <c r="AY1960" s="16">
        <f t="shared" si="576"/>
        <v>0</v>
      </c>
      <c r="AZ1960" s="16">
        <f t="shared" si="576"/>
        <v>0</v>
      </c>
      <c r="BA1960" s="16">
        <f t="shared" si="576"/>
        <v>0</v>
      </c>
      <c r="BB1960" s="16">
        <f t="shared" si="576"/>
        <v>0</v>
      </c>
      <c r="BC1960" s="16">
        <f t="shared" si="576"/>
        <v>0</v>
      </c>
      <c r="BD1960" s="16">
        <f t="shared" si="576"/>
        <v>0</v>
      </c>
      <c r="BE1960" s="16">
        <f t="shared" si="576"/>
        <v>0</v>
      </c>
      <c r="BF1960" s="16">
        <f t="shared" si="576"/>
        <v>0</v>
      </c>
      <c r="BG1960" s="104">
        <f t="shared" ref="BG1960:CB1960" si="577">E1960-E1966-E1972-E1978-E1984</f>
        <v>0</v>
      </c>
      <c r="BH1960" s="104">
        <f t="shared" si="577"/>
        <v>0</v>
      </c>
      <c r="BI1960" s="104">
        <f t="shared" si="577"/>
        <v>0</v>
      </c>
      <c r="BJ1960" s="104">
        <f t="shared" si="577"/>
        <v>0</v>
      </c>
      <c r="BK1960" s="104">
        <f t="shared" si="577"/>
        <v>0</v>
      </c>
      <c r="BL1960" s="104">
        <f t="shared" si="577"/>
        <v>0</v>
      </c>
      <c r="BM1960" s="104">
        <f t="shared" si="577"/>
        <v>0</v>
      </c>
      <c r="BN1960" s="104">
        <f t="shared" si="577"/>
        <v>0</v>
      </c>
      <c r="BO1960" s="104">
        <f t="shared" si="577"/>
        <v>-8.88178419700125e-15</v>
      </c>
      <c r="BP1960" s="104">
        <f t="shared" si="577"/>
        <v>1.4432899320127e-14</v>
      </c>
      <c r="BQ1960" s="104">
        <f t="shared" si="577"/>
        <v>1.4432899320127e-14</v>
      </c>
      <c r="BR1960" s="104">
        <f t="shared" si="577"/>
        <v>0</v>
      </c>
      <c r="BS1960" s="104">
        <f t="shared" si="577"/>
        <v>0</v>
      </c>
      <c r="BT1960" s="104">
        <f t="shared" si="577"/>
        <v>0</v>
      </c>
      <c r="BU1960" s="104">
        <f t="shared" si="577"/>
        <v>0</v>
      </c>
      <c r="BV1960" s="104">
        <f t="shared" si="577"/>
        <v>0</v>
      </c>
      <c r="BW1960" s="104">
        <f t="shared" si="577"/>
        <v>0</v>
      </c>
      <c r="BX1960" s="104">
        <f t="shared" si="577"/>
        <v>0</v>
      </c>
      <c r="BY1960" s="104">
        <f t="shared" si="577"/>
        <v>0</v>
      </c>
      <c r="BZ1960" s="104">
        <f t="shared" si="577"/>
        <v>0</v>
      </c>
      <c r="CA1960" s="104">
        <f t="shared" si="577"/>
        <v>0</v>
      </c>
      <c r="CB1960" s="104">
        <f t="shared" si="577"/>
        <v>0</v>
      </c>
    </row>
    <row r="1961" spans="4:36">
      <c r="D1961" s="16" t="s">
        <v>860</v>
      </c>
      <c r="E1961" s="16">
        <v>3073.6229</v>
      </c>
      <c r="F1961" s="16">
        <v>2985.0794</v>
      </c>
      <c r="G1961" s="16">
        <v>2924.2924</v>
      </c>
      <c r="H1961" s="16">
        <v>60.787</v>
      </c>
      <c r="I1961" s="16">
        <v>7.1309</v>
      </c>
      <c r="J1961" s="16">
        <v>74.3495</v>
      </c>
      <c r="K1961" s="16">
        <v>0</v>
      </c>
      <c r="L1961" s="16">
        <v>51.1999</v>
      </c>
      <c r="M1961" s="16">
        <v>23.1496</v>
      </c>
      <c r="N1961" s="16">
        <v>1.1543</v>
      </c>
      <c r="O1961" s="16">
        <v>1.1543</v>
      </c>
      <c r="P1961" s="16">
        <v>0</v>
      </c>
      <c r="Q1961" s="16">
        <v>0</v>
      </c>
      <c r="R1961" s="16">
        <v>5.337</v>
      </c>
      <c r="S1961" s="16">
        <v>4.4594</v>
      </c>
      <c r="T1961" s="16">
        <v>0.8776</v>
      </c>
      <c r="U1961" s="16">
        <v>0</v>
      </c>
      <c r="V1961" s="16">
        <v>0.5718</v>
      </c>
      <c r="W1961" s="16">
        <v>0</v>
      </c>
      <c r="X1961" s="16">
        <v>0</v>
      </c>
      <c r="Y1961" s="16">
        <v>0.5718</v>
      </c>
      <c r="Z1961" s="16">
        <v>0</v>
      </c>
      <c r="AE1961" s="103">
        <f t="shared" si="560"/>
        <v>-2.35700348127921e-13</v>
      </c>
      <c r="AF1961" s="103">
        <f t="shared" si="561"/>
        <v>2.62900812231237e-13</v>
      </c>
      <c r="AG1961" s="103">
        <f t="shared" si="562"/>
        <v>0</v>
      </c>
      <c r="AH1961" s="103">
        <f t="shared" si="563"/>
        <v>0</v>
      </c>
      <c r="AI1961" s="103">
        <f t="shared" si="564"/>
        <v>0</v>
      </c>
      <c r="AJ1961" s="103">
        <f t="shared" si="565"/>
        <v>0</v>
      </c>
    </row>
    <row r="1962" spans="4:36">
      <c r="D1962" s="16" t="s">
        <v>861</v>
      </c>
      <c r="E1962" s="16">
        <v>1496.8159</v>
      </c>
      <c r="F1962" s="16">
        <v>1467.7634</v>
      </c>
      <c r="G1962" s="16">
        <v>1420.5049</v>
      </c>
      <c r="H1962" s="16">
        <v>47.2585</v>
      </c>
      <c r="I1962" s="16">
        <v>0</v>
      </c>
      <c r="J1962" s="16">
        <v>28.2747</v>
      </c>
      <c r="K1962" s="16">
        <v>0</v>
      </c>
      <c r="L1962" s="16">
        <v>27.7941</v>
      </c>
      <c r="M1962" s="16">
        <v>0.4806</v>
      </c>
      <c r="N1962" s="16">
        <v>0</v>
      </c>
      <c r="O1962" s="16">
        <v>0</v>
      </c>
      <c r="P1962" s="16">
        <v>0</v>
      </c>
      <c r="Q1962" s="16">
        <v>0</v>
      </c>
      <c r="R1962" s="16">
        <v>0.7778</v>
      </c>
      <c r="S1962" s="16">
        <v>0.2966</v>
      </c>
      <c r="T1962" s="16">
        <v>0</v>
      </c>
      <c r="U1962" s="16">
        <v>0.4812</v>
      </c>
      <c r="V1962" s="16">
        <v>0</v>
      </c>
      <c r="W1962" s="16">
        <v>0</v>
      </c>
      <c r="X1962" s="16">
        <v>0</v>
      </c>
      <c r="Y1962" s="16">
        <v>0</v>
      </c>
      <c r="Z1962" s="16">
        <v>0</v>
      </c>
      <c r="AE1962" s="103">
        <f t="shared" si="560"/>
        <v>9.76996261670138e-15</v>
      </c>
      <c r="AF1962" s="103">
        <f t="shared" si="561"/>
        <v>1.4210854715202e-13</v>
      </c>
      <c r="AG1962" s="103">
        <f t="shared" si="562"/>
        <v>-9.99200722162641e-16</v>
      </c>
      <c r="AH1962" s="103">
        <f t="shared" si="563"/>
        <v>0</v>
      </c>
      <c r="AI1962" s="103">
        <f t="shared" si="564"/>
        <v>0</v>
      </c>
      <c r="AJ1962" s="103">
        <f t="shared" si="565"/>
        <v>0</v>
      </c>
    </row>
    <row r="1963" spans="4:36">
      <c r="D1963" s="16" t="s">
        <v>862</v>
      </c>
      <c r="E1963" s="16">
        <v>134.8031</v>
      </c>
      <c r="F1963" s="16">
        <v>134.8031</v>
      </c>
      <c r="G1963" s="16">
        <v>134.7152</v>
      </c>
      <c r="H1963" s="16">
        <v>0.0879</v>
      </c>
      <c r="I1963" s="16">
        <v>0</v>
      </c>
      <c r="J1963" s="16">
        <v>0</v>
      </c>
      <c r="K1963" s="16">
        <v>0</v>
      </c>
      <c r="L1963" s="16">
        <v>0</v>
      </c>
      <c r="M1963" s="16">
        <v>0</v>
      </c>
      <c r="N1963" s="16">
        <v>0</v>
      </c>
      <c r="O1963" s="16">
        <v>0</v>
      </c>
      <c r="P1963" s="16">
        <v>0</v>
      </c>
      <c r="Q1963" s="16">
        <v>0</v>
      </c>
      <c r="R1963" s="16">
        <v>0</v>
      </c>
      <c r="S1963" s="16">
        <v>0</v>
      </c>
      <c r="T1963" s="16">
        <v>0</v>
      </c>
      <c r="U1963" s="16">
        <v>0</v>
      </c>
      <c r="V1963" s="16">
        <v>0</v>
      </c>
      <c r="W1963" s="16">
        <v>0</v>
      </c>
      <c r="X1963" s="16">
        <v>0</v>
      </c>
      <c r="Y1963" s="16">
        <v>0</v>
      </c>
      <c r="Z1963" s="16">
        <v>0</v>
      </c>
      <c r="AE1963" s="103">
        <f t="shared" si="560"/>
        <v>0</v>
      </c>
      <c r="AF1963" s="103">
        <f t="shared" si="561"/>
        <v>-9.46465128492946e-15</v>
      </c>
      <c r="AG1963" s="103">
        <f t="shared" si="562"/>
        <v>0</v>
      </c>
      <c r="AH1963" s="103">
        <f t="shared" si="563"/>
        <v>0</v>
      </c>
      <c r="AI1963" s="103">
        <f t="shared" si="564"/>
        <v>0</v>
      </c>
      <c r="AJ1963" s="103">
        <f t="shared" si="565"/>
        <v>0</v>
      </c>
    </row>
    <row r="1964" spans="4:36">
      <c r="D1964" s="16" t="s">
        <v>863</v>
      </c>
      <c r="E1964" s="16">
        <v>0</v>
      </c>
      <c r="F1964" s="16">
        <v>0</v>
      </c>
      <c r="G1964" s="16">
        <v>0</v>
      </c>
      <c r="H1964" s="16">
        <v>0</v>
      </c>
      <c r="I1964" s="16">
        <v>0</v>
      </c>
      <c r="J1964" s="16">
        <v>0</v>
      </c>
      <c r="K1964" s="16">
        <v>0</v>
      </c>
      <c r="L1964" s="16">
        <v>0</v>
      </c>
      <c r="M1964" s="16">
        <v>0</v>
      </c>
      <c r="N1964" s="16">
        <v>0</v>
      </c>
      <c r="O1964" s="16">
        <v>0</v>
      </c>
      <c r="P1964" s="16">
        <v>0</v>
      </c>
      <c r="Q1964" s="16">
        <v>0</v>
      </c>
      <c r="R1964" s="16">
        <v>0</v>
      </c>
      <c r="S1964" s="16">
        <v>0</v>
      </c>
      <c r="T1964" s="16">
        <v>0</v>
      </c>
      <c r="U1964" s="16">
        <v>0</v>
      </c>
      <c r="V1964" s="16">
        <v>0</v>
      </c>
      <c r="W1964" s="16">
        <v>0</v>
      </c>
      <c r="X1964" s="16">
        <v>0</v>
      </c>
      <c r="Y1964" s="16">
        <v>0</v>
      </c>
      <c r="Z1964" s="16">
        <v>0</v>
      </c>
      <c r="AE1964" s="103">
        <f t="shared" si="560"/>
        <v>0</v>
      </c>
      <c r="AF1964" s="103">
        <f t="shared" si="561"/>
        <v>0</v>
      </c>
      <c r="AG1964" s="103">
        <f t="shared" si="562"/>
        <v>0</v>
      </c>
      <c r="AH1964" s="103">
        <f t="shared" si="563"/>
        <v>0</v>
      </c>
      <c r="AI1964" s="103">
        <f t="shared" si="564"/>
        <v>0</v>
      </c>
      <c r="AJ1964" s="103">
        <f t="shared" si="565"/>
        <v>0</v>
      </c>
    </row>
    <row r="1965" spans="4:36">
      <c r="D1965" s="16" t="s">
        <v>864</v>
      </c>
      <c r="E1965" s="16">
        <v>4222.6158</v>
      </c>
      <c r="F1965" s="16">
        <v>3474.9131</v>
      </c>
      <c r="G1965" s="16">
        <v>3109.2866</v>
      </c>
      <c r="H1965" s="16">
        <v>365.6265</v>
      </c>
      <c r="I1965" s="16">
        <v>5.9378</v>
      </c>
      <c r="J1965" s="16">
        <v>505.2539</v>
      </c>
      <c r="K1965" s="16">
        <v>398.8334</v>
      </c>
      <c r="L1965" s="16">
        <v>20.7495</v>
      </c>
      <c r="M1965" s="16">
        <v>85.671</v>
      </c>
      <c r="N1965" s="16">
        <v>110.6571</v>
      </c>
      <c r="O1965" s="16">
        <v>110.6571</v>
      </c>
      <c r="P1965" s="16">
        <v>0</v>
      </c>
      <c r="Q1965" s="16">
        <v>6.4792</v>
      </c>
      <c r="R1965" s="16">
        <v>94.4348</v>
      </c>
      <c r="S1965" s="16">
        <v>14.7102</v>
      </c>
      <c r="T1965" s="16">
        <v>0.3958</v>
      </c>
      <c r="U1965" s="16">
        <v>79.3288</v>
      </c>
      <c r="V1965" s="16">
        <v>13.9487</v>
      </c>
      <c r="W1965" s="16">
        <v>9.9191</v>
      </c>
      <c r="X1965" s="16">
        <v>0</v>
      </c>
      <c r="Y1965" s="16">
        <v>4.0296</v>
      </c>
      <c r="Z1965" s="16">
        <v>10.9912</v>
      </c>
      <c r="AE1965" s="103">
        <f t="shared" ref="AE1965:AE2028" si="578">E1965-F1965-I1965-J1965-N1965-R1965-V1965-Z1965-Q1965</f>
        <v>-6.54587495318992e-13</v>
      </c>
      <c r="AF1965" s="103">
        <f t="shared" ref="AF1965:AF2028" si="579">F1965-G1965-H1965</f>
        <v>0</v>
      </c>
      <c r="AG1965" s="103">
        <f t="shared" ref="AG1965:AG2028" si="580">J1965-K1965-L1965-M1965</f>
        <v>0</v>
      </c>
      <c r="AH1965" s="103">
        <f t="shared" ref="AH1965:AH2028" si="581">N1965-O1965-P1965</f>
        <v>0</v>
      </c>
      <c r="AI1965" s="103">
        <f t="shared" ref="AI1965:AI2028" si="582">R1965-S1965-T1965-U1965</f>
        <v>0</v>
      </c>
      <c r="AJ1965" s="103">
        <f t="shared" ref="AJ1965:AJ2028" si="583">V1965-W1965-X1965-Y1965</f>
        <v>0</v>
      </c>
    </row>
    <row r="1966" spans="3:58">
      <c r="C1966" s="16" t="s">
        <v>865</v>
      </c>
      <c r="D1966" s="16" t="s">
        <v>88</v>
      </c>
      <c r="E1966" s="16">
        <v>2317.0666</v>
      </c>
      <c r="F1966" s="16">
        <v>2134.8616</v>
      </c>
      <c r="G1966" s="16">
        <v>2075.0105</v>
      </c>
      <c r="H1966" s="16">
        <v>59.8511</v>
      </c>
      <c r="I1966" s="16">
        <v>10.8143</v>
      </c>
      <c r="J1966" s="16">
        <v>132.4544</v>
      </c>
      <c r="K1966" s="16">
        <v>77.1849</v>
      </c>
      <c r="L1966" s="16">
        <v>22.7813</v>
      </c>
      <c r="M1966" s="16">
        <v>32.4882</v>
      </c>
      <c r="N1966" s="16">
        <v>3.3213</v>
      </c>
      <c r="O1966" s="16">
        <v>3.3213</v>
      </c>
      <c r="P1966" s="16">
        <v>0</v>
      </c>
      <c r="Q1966" s="16">
        <v>4.2482</v>
      </c>
      <c r="R1966" s="16">
        <v>16.0068</v>
      </c>
      <c r="S1966" s="16">
        <v>12.6727</v>
      </c>
      <c r="T1966" s="16">
        <v>1.2734</v>
      </c>
      <c r="U1966" s="16">
        <v>2.0607</v>
      </c>
      <c r="V1966" s="16">
        <v>4.3688</v>
      </c>
      <c r="W1966" s="16">
        <v>2.5271</v>
      </c>
      <c r="X1966" s="16">
        <v>0</v>
      </c>
      <c r="Y1966" s="16">
        <v>1.8417</v>
      </c>
      <c r="Z1966" s="16">
        <v>10.9912</v>
      </c>
      <c r="AE1966" s="103">
        <f t="shared" si="578"/>
        <v>-6.66133814775094e-14</v>
      </c>
      <c r="AF1966" s="103">
        <f t="shared" si="579"/>
        <v>3.12638803734444e-13</v>
      </c>
      <c r="AG1966" s="103">
        <f t="shared" si="580"/>
        <v>0</v>
      </c>
      <c r="AH1966" s="103">
        <f t="shared" si="581"/>
        <v>0</v>
      </c>
      <c r="AI1966" s="103">
        <f t="shared" si="582"/>
        <v>0</v>
      </c>
      <c r="AJ1966" s="103">
        <f t="shared" si="583"/>
        <v>0</v>
      </c>
      <c r="AK1966" s="16">
        <f t="shared" ref="AK1966:BF1966" si="584">E1966-SUM(E1967:E1971)</f>
        <v>0</v>
      </c>
      <c r="AL1966" s="16">
        <f t="shared" si="584"/>
        <v>0</v>
      </c>
      <c r="AM1966" s="16">
        <f t="shared" si="584"/>
        <v>0</v>
      </c>
      <c r="AN1966" s="16">
        <f t="shared" si="584"/>
        <v>0</v>
      </c>
      <c r="AO1966" s="16">
        <f t="shared" si="584"/>
        <v>0</v>
      </c>
      <c r="AP1966" s="16">
        <f t="shared" si="584"/>
        <v>0</v>
      </c>
      <c r="AQ1966" s="16">
        <f t="shared" si="584"/>
        <v>0</v>
      </c>
      <c r="AR1966" s="16">
        <f t="shared" si="584"/>
        <v>0</v>
      </c>
      <c r="AS1966" s="16">
        <f t="shared" si="584"/>
        <v>0</v>
      </c>
      <c r="AT1966" s="16">
        <f t="shared" si="584"/>
        <v>0</v>
      </c>
      <c r="AU1966" s="16">
        <f t="shared" si="584"/>
        <v>0</v>
      </c>
      <c r="AV1966" s="16">
        <f t="shared" si="584"/>
        <v>0</v>
      </c>
      <c r="AW1966" s="16">
        <f t="shared" si="584"/>
        <v>0</v>
      </c>
      <c r="AX1966" s="16">
        <f t="shared" si="584"/>
        <v>0</v>
      </c>
      <c r="AY1966" s="16">
        <f t="shared" si="584"/>
        <v>0</v>
      </c>
      <c r="AZ1966" s="16">
        <f t="shared" si="584"/>
        <v>0</v>
      </c>
      <c r="BA1966" s="16">
        <f t="shared" si="584"/>
        <v>0</v>
      </c>
      <c r="BB1966" s="16">
        <f t="shared" si="584"/>
        <v>0</v>
      </c>
      <c r="BC1966" s="16">
        <f t="shared" si="584"/>
        <v>0</v>
      </c>
      <c r="BD1966" s="16">
        <f t="shared" si="584"/>
        <v>0</v>
      </c>
      <c r="BE1966" s="16">
        <f t="shared" si="584"/>
        <v>0</v>
      </c>
      <c r="BF1966" s="16">
        <f t="shared" si="584"/>
        <v>0</v>
      </c>
    </row>
    <row r="1967" spans="4:36">
      <c r="D1967" s="16" t="s">
        <v>860</v>
      </c>
      <c r="E1967" s="16">
        <v>1715.768</v>
      </c>
      <c r="F1967" s="16">
        <v>1679.3881</v>
      </c>
      <c r="G1967" s="16">
        <v>1645.897</v>
      </c>
      <c r="H1967" s="16">
        <v>33.4911</v>
      </c>
      <c r="I1967" s="16">
        <v>7.1309</v>
      </c>
      <c r="J1967" s="16">
        <v>24.2008</v>
      </c>
      <c r="K1967" s="16">
        <v>0</v>
      </c>
      <c r="L1967" s="16">
        <v>6.5646</v>
      </c>
      <c r="M1967" s="16">
        <v>17.6362</v>
      </c>
      <c r="N1967" s="16">
        <v>1.1543</v>
      </c>
      <c r="O1967" s="16">
        <v>1.1543</v>
      </c>
      <c r="P1967" s="16">
        <v>0</v>
      </c>
      <c r="Q1967" s="16">
        <v>0</v>
      </c>
      <c r="R1967" s="16">
        <v>3.3221</v>
      </c>
      <c r="S1967" s="16">
        <v>2.4445</v>
      </c>
      <c r="T1967" s="16">
        <v>0.8776</v>
      </c>
      <c r="U1967" s="16">
        <v>0</v>
      </c>
      <c r="V1967" s="16">
        <v>0.5718</v>
      </c>
      <c r="W1967" s="16">
        <v>0</v>
      </c>
      <c r="X1967" s="16">
        <v>0</v>
      </c>
      <c r="Y1967" s="16">
        <v>0.5718</v>
      </c>
      <c r="Z1967" s="16">
        <v>0</v>
      </c>
      <c r="AE1967" s="103">
        <f t="shared" si="578"/>
        <v>1.32893696047631e-13</v>
      </c>
      <c r="AF1967" s="103">
        <f t="shared" si="579"/>
        <v>0</v>
      </c>
      <c r="AG1967" s="103">
        <f t="shared" si="580"/>
        <v>0</v>
      </c>
      <c r="AH1967" s="103">
        <f t="shared" si="581"/>
        <v>0</v>
      </c>
      <c r="AI1967" s="103">
        <f t="shared" si="582"/>
        <v>0</v>
      </c>
      <c r="AJ1967" s="103">
        <f t="shared" si="583"/>
        <v>0</v>
      </c>
    </row>
    <row r="1968" spans="4:36">
      <c r="D1968" s="16" t="s">
        <v>861</v>
      </c>
      <c r="E1968" s="16">
        <v>2.1115</v>
      </c>
      <c r="F1968" s="16">
        <v>2.1115</v>
      </c>
      <c r="G1968" s="16">
        <v>2.1115</v>
      </c>
      <c r="H1968" s="16">
        <v>0</v>
      </c>
      <c r="I1968" s="16">
        <v>0</v>
      </c>
      <c r="J1968" s="16">
        <v>0</v>
      </c>
      <c r="K1968" s="16">
        <v>0</v>
      </c>
      <c r="L1968" s="16">
        <v>0</v>
      </c>
      <c r="M1968" s="16">
        <v>0</v>
      </c>
      <c r="N1968" s="16">
        <v>0</v>
      </c>
      <c r="O1968" s="16">
        <v>0</v>
      </c>
      <c r="P1968" s="16">
        <v>0</v>
      </c>
      <c r="Q1968" s="16">
        <v>0</v>
      </c>
      <c r="R1968" s="16">
        <v>0</v>
      </c>
      <c r="S1968" s="16">
        <v>0</v>
      </c>
      <c r="T1968" s="16">
        <v>0</v>
      </c>
      <c r="U1968" s="16">
        <v>0</v>
      </c>
      <c r="V1968" s="16">
        <v>0</v>
      </c>
      <c r="W1968" s="16">
        <v>0</v>
      </c>
      <c r="X1968" s="16">
        <v>0</v>
      </c>
      <c r="Y1968" s="16">
        <v>0</v>
      </c>
      <c r="Z1968" s="16">
        <v>0</v>
      </c>
      <c r="AE1968" s="103">
        <f t="shared" si="578"/>
        <v>0</v>
      </c>
      <c r="AF1968" s="103">
        <f t="shared" si="579"/>
        <v>0</v>
      </c>
      <c r="AG1968" s="103">
        <f t="shared" si="580"/>
        <v>0</v>
      </c>
      <c r="AH1968" s="103">
        <f t="shared" si="581"/>
        <v>0</v>
      </c>
      <c r="AI1968" s="103">
        <f t="shared" si="582"/>
        <v>0</v>
      </c>
      <c r="AJ1968" s="103">
        <f t="shared" si="583"/>
        <v>0</v>
      </c>
    </row>
    <row r="1969" spans="4:36">
      <c r="D1969" s="16" t="s">
        <v>862</v>
      </c>
      <c r="E1969" s="16">
        <v>0</v>
      </c>
      <c r="F1969" s="16">
        <v>0</v>
      </c>
      <c r="G1969" s="16">
        <v>0</v>
      </c>
      <c r="H1969" s="16">
        <v>0</v>
      </c>
      <c r="I1969" s="16">
        <v>0</v>
      </c>
      <c r="J1969" s="16">
        <v>0</v>
      </c>
      <c r="K1969" s="16">
        <v>0</v>
      </c>
      <c r="L1969" s="16">
        <v>0</v>
      </c>
      <c r="M1969" s="16">
        <v>0</v>
      </c>
      <c r="N1969" s="16">
        <v>0</v>
      </c>
      <c r="O1969" s="16">
        <v>0</v>
      </c>
      <c r="P1969" s="16">
        <v>0</v>
      </c>
      <c r="Q1969" s="16">
        <v>0</v>
      </c>
      <c r="R1969" s="16">
        <v>0</v>
      </c>
      <c r="S1969" s="16">
        <v>0</v>
      </c>
      <c r="T1969" s="16">
        <v>0</v>
      </c>
      <c r="U1969" s="16">
        <v>0</v>
      </c>
      <c r="V1969" s="16">
        <v>0</v>
      </c>
      <c r="W1969" s="16">
        <v>0</v>
      </c>
      <c r="X1969" s="16">
        <v>0</v>
      </c>
      <c r="Y1969" s="16">
        <v>0</v>
      </c>
      <c r="Z1969" s="16">
        <v>0</v>
      </c>
      <c r="AE1969" s="103">
        <f t="shared" si="578"/>
        <v>0</v>
      </c>
      <c r="AF1969" s="103">
        <f t="shared" si="579"/>
        <v>0</v>
      </c>
      <c r="AG1969" s="103">
        <f t="shared" si="580"/>
        <v>0</v>
      </c>
      <c r="AH1969" s="103">
        <f t="shared" si="581"/>
        <v>0</v>
      </c>
      <c r="AI1969" s="103">
        <f t="shared" si="582"/>
        <v>0</v>
      </c>
      <c r="AJ1969" s="103">
        <f t="shared" si="583"/>
        <v>0</v>
      </c>
    </row>
    <row r="1970" spans="4:36">
      <c r="D1970" s="16" t="s">
        <v>863</v>
      </c>
      <c r="E1970" s="16">
        <v>0</v>
      </c>
      <c r="F1970" s="16">
        <v>0</v>
      </c>
      <c r="G1970" s="16">
        <v>0</v>
      </c>
      <c r="H1970" s="16">
        <v>0</v>
      </c>
      <c r="I1970" s="16">
        <v>0</v>
      </c>
      <c r="J1970" s="16">
        <v>0</v>
      </c>
      <c r="K1970" s="16">
        <v>0</v>
      </c>
      <c r="L1970" s="16">
        <v>0</v>
      </c>
      <c r="M1970" s="16">
        <v>0</v>
      </c>
      <c r="N1970" s="16">
        <v>0</v>
      </c>
      <c r="O1970" s="16">
        <v>0</v>
      </c>
      <c r="P1970" s="16">
        <v>0</v>
      </c>
      <c r="Q1970" s="16">
        <v>0</v>
      </c>
      <c r="R1970" s="16">
        <v>0</v>
      </c>
      <c r="S1970" s="16">
        <v>0</v>
      </c>
      <c r="T1970" s="16">
        <v>0</v>
      </c>
      <c r="U1970" s="16">
        <v>0</v>
      </c>
      <c r="V1970" s="16">
        <v>0</v>
      </c>
      <c r="W1970" s="16">
        <v>0</v>
      </c>
      <c r="X1970" s="16">
        <v>0</v>
      </c>
      <c r="Y1970" s="16">
        <v>0</v>
      </c>
      <c r="Z1970" s="16">
        <v>0</v>
      </c>
      <c r="AE1970" s="103">
        <f t="shared" si="578"/>
        <v>0</v>
      </c>
      <c r="AF1970" s="103">
        <f t="shared" si="579"/>
        <v>0</v>
      </c>
      <c r="AG1970" s="103">
        <f t="shared" si="580"/>
        <v>0</v>
      </c>
      <c r="AH1970" s="103">
        <f t="shared" si="581"/>
        <v>0</v>
      </c>
      <c r="AI1970" s="103">
        <f t="shared" si="582"/>
        <v>0</v>
      </c>
      <c r="AJ1970" s="103">
        <f t="shared" si="583"/>
        <v>0</v>
      </c>
    </row>
    <row r="1971" spans="4:36">
      <c r="D1971" s="16" t="s">
        <v>864</v>
      </c>
      <c r="E1971" s="16">
        <v>599.1871</v>
      </c>
      <c r="F1971" s="16">
        <v>453.362</v>
      </c>
      <c r="G1971" s="16">
        <v>427.002</v>
      </c>
      <c r="H1971" s="16">
        <v>26.36</v>
      </c>
      <c r="I1971" s="16">
        <v>3.6834</v>
      </c>
      <c r="J1971" s="16">
        <v>108.2536</v>
      </c>
      <c r="K1971" s="16">
        <v>77.1849</v>
      </c>
      <c r="L1971" s="16">
        <v>16.2167</v>
      </c>
      <c r="M1971" s="16">
        <v>14.852</v>
      </c>
      <c r="N1971" s="16">
        <v>2.167</v>
      </c>
      <c r="O1971" s="16">
        <v>2.167</v>
      </c>
      <c r="P1971" s="16">
        <v>0</v>
      </c>
      <c r="Q1971" s="16">
        <v>4.2482</v>
      </c>
      <c r="R1971" s="16">
        <v>12.6847</v>
      </c>
      <c r="S1971" s="16">
        <v>10.2282</v>
      </c>
      <c r="T1971" s="16">
        <v>0.3958</v>
      </c>
      <c r="U1971" s="16">
        <v>2.0607</v>
      </c>
      <c r="V1971" s="16">
        <v>3.797</v>
      </c>
      <c r="W1971" s="16">
        <v>2.5271</v>
      </c>
      <c r="X1971" s="16">
        <v>0</v>
      </c>
      <c r="Y1971" s="16">
        <v>1.2699</v>
      </c>
      <c r="Z1971" s="16">
        <v>10.9912</v>
      </c>
      <c r="AE1971" s="103">
        <f t="shared" si="578"/>
        <v>-4.88498130835069e-14</v>
      </c>
      <c r="AF1971" s="103">
        <f t="shared" si="579"/>
        <v>0</v>
      </c>
      <c r="AG1971" s="103">
        <f t="shared" si="580"/>
        <v>0</v>
      </c>
      <c r="AH1971" s="103">
        <f t="shared" si="581"/>
        <v>0</v>
      </c>
      <c r="AI1971" s="103">
        <f t="shared" si="582"/>
        <v>0</v>
      </c>
      <c r="AJ1971" s="103">
        <f t="shared" si="583"/>
        <v>0</v>
      </c>
    </row>
    <row r="1972" spans="3:58">
      <c r="C1972" s="16" t="s">
        <v>866</v>
      </c>
      <c r="D1972" s="16" t="s">
        <v>88</v>
      </c>
      <c r="E1972" s="16">
        <v>5384.1152</v>
      </c>
      <c r="F1972" s="16">
        <v>4854.3317</v>
      </c>
      <c r="G1972" s="16">
        <v>4519.7535</v>
      </c>
      <c r="H1972" s="16">
        <v>334.5782</v>
      </c>
      <c r="I1972" s="16">
        <v>0.8252</v>
      </c>
      <c r="J1972" s="16">
        <v>348.596</v>
      </c>
      <c r="K1972" s="16">
        <v>218.0112</v>
      </c>
      <c r="L1972" s="16">
        <v>63.0254</v>
      </c>
      <c r="M1972" s="16">
        <v>67.5594</v>
      </c>
      <c r="N1972" s="16">
        <v>107.1853</v>
      </c>
      <c r="O1972" s="16">
        <v>107.1853</v>
      </c>
      <c r="P1972" s="16">
        <v>0</v>
      </c>
      <c r="Q1972" s="16">
        <v>0.5372</v>
      </c>
      <c r="R1972" s="16">
        <v>69.8801</v>
      </c>
      <c r="S1972" s="16">
        <v>4.0465</v>
      </c>
      <c r="T1972" s="16">
        <v>0</v>
      </c>
      <c r="U1972" s="16">
        <v>65.8336</v>
      </c>
      <c r="V1972" s="16">
        <v>2.7597</v>
      </c>
      <c r="W1972" s="16">
        <v>0</v>
      </c>
      <c r="X1972" s="16">
        <v>0</v>
      </c>
      <c r="Y1972" s="16">
        <v>2.7597</v>
      </c>
      <c r="Z1972" s="16">
        <v>0</v>
      </c>
      <c r="AE1972" s="103">
        <f t="shared" si="578"/>
        <v>4.62629934361303e-13</v>
      </c>
      <c r="AF1972" s="103">
        <f t="shared" si="579"/>
        <v>0</v>
      </c>
      <c r="AG1972" s="103">
        <f t="shared" si="580"/>
        <v>0</v>
      </c>
      <c r="AH1972" s="103">
        <f t="shared" si="581"/>
        <v>0</v>
      </c>
      <c r="AI1972" s="103">
        <f t="shared" si="582"/>
        <v>0</v>
      </c>
      <c r="AJ1972" s="103">
        <f t="shared" si="583"/>
        <v>0</v>
      </c>
      <c r="AK1972" s="16">
        <f t="shared" ref="AK1972:BF1972" si="585">E1972-SUM(E1973:E1977)</f>
        <v>0</v>
      </c>
      <c r="AL1972" s="16">
        <f t="shared" si="585"/>
        <v>0</v>
      </c>
      <c r="AM1972" s="16">
        <f t="shared" si="585"/>
        <v>0</v>
      </c>
      <c r="AN1972" s="16">
        <f t="shared" si="585"/>
        <v>0</v>
      </c>
      <c r="AO1972" s="16">
        <f t="shared" si="585"/>
        <v>0</v>
      </c>
      <c r="AP1972" s="16">
        <f t="shared" si="585"/>
        <v>0</v>
      </c>
      <c r="AQ1972" s="16">
        <f t="shared" si="585"/>
        <v>0</v>
      </c>
      <c r="AR1972" s="16">
        <f t="shared" si="585"/>
        <v>0</v>
      </c>
      <c r="AS1972" s="16">
        <f t="shared" si="585"/>
        <v>0</v>
      </c>
      <c r="AT1972" s="16">
        <f t="shared" si="585"/>
        <v>0</v>
      </c>
      <c r="AU1972" s="16">
        <f t="shared" si="585"/>
        <v>0</v>
      </c>
      <c r="AV1972" s="16">
        <f t="shared" si="585"/>
        <v>0</v>
      </c>
      <c r="AW1972" s="16">
        <f t="shared" si="585"/>
        <v>0</v>
      </c>
      <c r="AX1972" s="16">
        <f t="shared" si="585"/>
        <v>0</v>
      </c>
      <c r="AY1972" s="16">
        <f t="shared" si="585"/>
        <v>0</v>
      </c>
      <c r="AZ1972" s="16">
        <f t="shared" si="585"/>
        <v>0</v>
      </c>
      <c r="BA1972" s="16">
        <f t="shared" si="585"/>
        <v>0</v>
      </c>
      <c r="BB1972" s="16">
        <f t="shared" si="585"/>
        <v>0</v>
      </c>
      <c r="BC1972" s="16">
        <f t="shared" si="585"/>
        <v>0</v>
      </c>
      <c r="BD1972" s="16">
        <f t="shared" si="585"/>
        <v>0</v>
      </c>
      <c r="BE1972" s="16">
        <f t="shared" si="585"/>
        <v>0</v>
      </c>
      <c r="BF1972" s="16">
        <f t="shared" si="585"/>
        <v>0</v>
      </c>
    </row>
    <row r="1973" spans="4:36">
      <c r="D1973" s="16" t="s">
        <v>860</v>
      </c>
      <c r="E1973" s="16">
        <v>1152.8923</v>
      </c>
      <c r="F1973" s="16">
        <v>1108.3398</v>
      </c>
      <c r="G1973" s="16">
        <v>1090.9317</v>
      </c>
      <c r="H1973" s="16">
        <v>17.4081</v>
      </c>
      <c r="I1973" s="16">
        <v>0</v>
      </c>
      <c r="J1973" s="16">
        <v>42.5376</v>
      </c>
      <c r="K1973" s="16">
        <v>0</v>
      </c>
      <c r="L1973" s="16">
        <v>37.2396</v>
      </c>
      <c r="M1973" s="16">
        <v>5.298</v>
      </c>
      <c r="N1973" s="16">
        <v>0</v>
      </c>
      <c r="O1973" s="16">
        <v>0</v>
      </c>
      <c r="P1973" s="16">
        <v>0</v>
      </c>
      <c r="Q1973" s="16">
        <v>0</v>
      </c>
      <c r="R1973" s="16">
        <v>2.0149</v>
      </c>
      <c r="S1973" s="16">
        <v>2.0149</v>
      </c>
      <c r="T1973" s="16">
        <v>0</v>
      </c>
      <c r="U1973" s="16">
        <v>0</v>
      </c>
      <c r="V1973" s="16">
        <v>0</v>
      </c>
      <c r="W1973" s="16">
        <v>0</v>
      </c>
      <c r="X1973" s="16">
        <v>0</v>
      </c>
      <c r="Y1973" s="16">
        <v>0</v>
      </c>
      <c r="Z1973" s="16">
        <v>0</v>
      </c>
      <c r="AE1973" s="103">
        <f t="shared" si="578"/>
        <v>1.15463194561016e-14</v>
      </c>
      <c r="AF1973" s="103">
        <f t="shared" si="579"/>
        <v>-1.24344978758018e-13</v>
      </c>
      <c r="AG1973" s="103">
        <f t="shared" si="580"/>
        <v>0</v>
      </c>
      <c r="AH1973" s="103">
        <f t="shared" si="581"/>
        <v>0</v>
      </c>
      <c r="AI1973" s="103">
        <f t="shared" si="582"/>
        <v>0</v>
      </c>
      <c r="AJ1973" s="103">
        <f t="shared" si="583"/>
        <v>0</v>
      </c>
    </row>
    <row r="1974" spans="4:36">
      <c r="D1974" s="16" t="s">
        <v>861</v>
      </c>
      <c r="E1974" s="16">
        <v>1135.6862</v>
      </c>
      <c r="F1974" s="16">
        <v>1111.2605</v>
      </c>
      <c r="G1974" s="16">
        <v>1082.771</v>
      </c>
      <c r="H1974" s="16">
        <v>28.4895</v>
      </c>
      <c r="I1974" s="16">
        <v>0</v>
      </c>
      <c r="J1974" s="16">
        <v>23.9364</v>
      </c>
      <c r="K1974" s="16">
        <v>0</v>
      </c>
      <c r="L1974" s="16">
        <v>23.4558</v>
      </c>
      <c r="M1974" s="16">
        <v>0.4806</v>
      </c>
      <c r="N1974" s="16">
        <v>0</v>
      </c>
      <c r="O1974" s="16">
        <v>0</v>
      </c>
      <c r="P1974" s="16">
        <v>0</v>
      </c>
      <c r="Q1974" s="16">
        <v>0</v>
      </c>
      <c r="R1974" s="16">
        <v>0.4893</v>
      </c>
      <c r="S1974" s="16">
        <v>0.2966</v>
      </c>
      <c r="T1974" s="16">
        <v>0</v>
      </c>
      <c r="U1974" s="16">
        <v>0.1927</v>
      </c>
      <c r="V1974" s="16">
        <v>0</v>
      </c>
      <c r="W1974" s="16">
        <v>0</v>
      </c>
      <c r="X1974" s="16">
        <v>0</v>
      </c>
      <c r="Y1974" s="16">
        <v>0</v>
      </c>
      <c r="Z1974" s="16">
        <v>0</v>
      </c>
      <c r="AE1974" s="103">
        <f t="shared" si="578"/>
        <v>7.16093850883226e-15</v>
      </c>
      <c r="AF1974" s="103">
        <f t="shared" si="579"/>
        <v>1.35003119794419e-13</v>
      </c>
      <c r="AG1974" s="103">
        <f t="shared" si="580"/>
        <v>-9.99200722162641e-16</v>
      </c>
      <c r="AH1974" s="103">
        <f t="shared" si="581"/>
        <v>0</v>
      </c>
      <c r="AI1974" s="103">
        <f t="shared" si="582"/>
        <v>0</v>
      </c>
      <c r="AJ1974" s="103">
        <f t="shared" si="583"/>
        <v>0</v>
      </c>
    </row>
    <row r="1975" spans="4:36">
      <c r="D1975" s="16" t="s">
        <v>862</v>
      </c>
      <c r="E1975" s="16">
        <v>134.8031</v>
      </c>
      <c r="F1975" s="16">
        <v>134.8031</v>
      </c>
      <c r="G1975" s="16">
        <v>134.7152</v>
      </c>
      <c r="H1975" s="16">
        <v>0.0879</v>
      </c>
      <c r="I1975" s="16">
        <v>0</v>
      </c>
      <c r="J1975" s="16">
        <v>0</v>
      </c>
      <c r="K1975" s="16">
        <v>0</v>
      </c>
      <c r="L1975" s="16">
        <v>0</v>
      </c>
      <c r="M1975" s="16">
        <v>0</v>
      </c>
      <c r="N1975" s="16">
        <v>0</v>
      </c>
      <c r="O1975" s="16">
        <v>0</v>
      </c>
      <c r="P1975" s="16">
        <v>0</v>
      </c>
      <c r="Q1975" s="16">
        <v>0</v>
      </c>
      <c r="R1975" s="16">
        <v>0</v>
      </c>
      <c r="S1975" s="16">
        <v>0</v>
      </c>
      <c r="T1975" s="16">
        <v>0</v>
      </c>
      <c r="U1975" s="16">
        <v>0</v>
      </c>
      <c r="V1975" s="16">
        <v>0</v>
      </c>
      <c r="W1975" s="16">
        <v>0</v>
      </c>
      <c r="X1975" s="16">
        <v>0</v>
      </c>
      <c r="Y1975" s="16">
        <v>0</v>
      </c>
      <c r="Z1975" s="16">
        <v>0</v>
      </c>
      <c r="AE1975" s="103">
        <f t="shared" si="578"/>
        <v>0</v>
      </c>
      <c r="AF1975" s="103">
        <f t="shared" si="579"/>
        <v>-9.46465128492946e-15</v>
      </c>
      <c r="AG1975" s="103">
        <f t="shared" si="580"/>
        <v>0</v>
      </c>
      <c r="AH1975" s="103">
        <f t="shared" si="581"/>
        <v>0</v>
      </c>
      <c r="AI1975" s="103">
        <f t="shared" si="582"/>
        <v>0</v>
      </c>
      <c r="AJ1975" s="103">
        <f t="shared" si="583"/>
        <v>0</v>
      </c>
    </row>
    <row r="1976" spans="4:36">
      <c r="D1976" s="16" t="s">
        <v>863</v>
      </c>
      <c r="E1976" s="16">
        <v>0</v>
      </c>
      <c r="F1976" s="16">
        <v>0</v>
      </c>
      <c r="G1976" s="16">
        <v>0</v>
      </c>
      <c r="H1976" s="16">
        <v>0</v>
      </c>
      <c r="I1976" s="16">
        <v>0</v>
      </c>
      <c r="J1976" s="16">
        <v>0</v>
      </c>
      <c r="K1976" s="16">
        <v>0</v>
      </c>
      <c r="L1976" s="16">
        <v>0</v>
      </c>
      <c r="M1976" s="16">
        <v>0</v>
      </c>
      <c r="N1976" s="16">
        <v>0</v>
      </c>
      <c r="O1976" s="16">
        <v>0</v>
      </c>
      <c r="P1976" s="16">
        <v>0</v>
      </c>
      <c r="Q1976" s="16">
        <v>0</v>
      </c>
      <c r="R1976" s="16">
        <v>0</v>
      </c>
      <c r="S1976" s="16">
        <v>0</v>
      </c>
      <c r="T1976" s="16">
        <v>0</v>
      </c>
      <c r="U1976" s="16">
        <v>0</v>
      </c>
      <c r="V1976" s="16">
        <v>0</v>
      </c>
      <c r="W1976" s="16">
        <v>0</v>
      </c>
      <c r="X1976" s="16">
        <v>0</v>
      </c>
      <c r="Y1976" s="16">
        <v>0</v>
      </c>
      <c r="Z1976" s="16">
        <v>0</v>
      </c>
      <c r="AE1976" s="103">
        <f t="shared" si="578"/>
        <v>0</v>
      </c>
      <c r="AF1976" s="103">
        <f t="shared" si="579"/>
        <v>0</v>
      </c>
      <c r="AG1976" s="103">
        <f t="shared" si="580"/>
        <v>0</v>
      </c>
      <c r="AH1976" s="103">
        <f t="shared" si="581"/>
        <v>0</v>
      </c>
      <c r="AI1976" s="103">
        <f t="shared" si="582"/>
        <v>0</v>
      </c>
      <c r="AJ1976" s="103">
        <f t="shared" si="583"/>
        <v>0</v>
      </c>
    </row>
    <row r="1977" spans="4:36">
      <c r="D1977" s="16" t="s">
        <v>864</v>
      </c>
      <c r="E1977" s="16">
        <v>2960.7336</v>
      </c>
      <c r="F1977" s="16">
        <v>2499.9283</v>
      </c>
      <c r="G1977" s="16">
        <v>2211.3356</v>
      </c>
      <c r="H1977" s="16">
        <v>288.5927</v>
      </c>
      <c r="I1977" s="16">
        <v>0.8252</v>
      </c>
      <c r="J1977" s="16">
        <v>282.122</v>
      </c>
      <c r="K1977" s="16">
        <v>218.0112</v>
      </c>
      <c r="L1977" s="16">
        <v>2.33000000000001</v>
      </c>
      <c r="M1977" s="16">
        <v>61.7808</v>
      </c>
      <c r="N1977" s="16">
        <v>107.1853</v>
      </c>
      <c r="O1977" s="16">
        <v>107.1853</v>
      </c>
      <c r="P1977" s="16">
        <v>0</v>
      </c>
      <c r="Q1977" s="16">
        <v>0.5372</v>
      </c>
      <c r="R1977" s="16">
        <v>67.3759</v>
      </c>
      <c r="S1977" s="16">
        <v>1.735</v>
      </c>
      <c r="T1977" s="16">
        <v>0</v>
      </c>
      <c r="U1977" s="16">
        <v>65.6409</v>
      </c>
      <c r="V1977" s="16">
        <v>2.7597</v>
      </c>
      <c r="W1977" s="16">
        <v>0</v>
      </c>
      <c r="X1977" s="16">
        <v>0</v>
      </c>
      <c r="Y1977" s="16">
        <v>2.7597</v>
      </c>
      <c r="Z1977" s="16">
        <v>0</v>
      </c>
      <c r="AE1977" s="103">
        <f t="shared" si="578"/>
        <v>-2.05391259555654e-14</v>
      </c>
      <c r="AF1977" s="103">
        <f t="shared" si="579"/>
        <v>0</v>
      </c>
      <c r="AG1977" s="103">
        <f t="shared" si="580"/>
        <v>0</v>
      </c>
      <c r="AH1977" s="103">
        <f t="shared" si="581"/>
        <v>0</v>
      </c>
      <c r="AI1977" s="103">
        <f t="shared" si="582"/>
        <v>0</v>
      </c>
      <c r="AJ1977" s="103">
        <f t="shared" si="583"/>
        <v>0</v>
      </c>
    </row>
    <row r="1978" spans="3:58">
      <c r="C1978" s="16" t="s">
        <v>867</v>
      </c>
      <c r="D1978" s="16" t="s">
        <v>88</v>
      </c>
      <c r="E1978" s="16">
        <v>1226.6759</v>
      </c>
      <c r="F1978" s="16">
        <v>1073.3657</v>
      </c>
      <c r="G1978" s="16">
        <v>994.0351</v>
      </c>
      <c r="H1978" s="16">
        <v>79.3306</v>
      </c>
      <c r="I1978" s="16">
        <v>1.4292</v>
      </c>
      <c r="J1978" s="16">
        <v>126.8277</v>
      </c>
      <c r="K1978" s="16">
        <v>103.6373</v>
      </c>
      <c r="L1978" s="16">
        <v>13.9368</v>
      </c>
      <c r="M1978" s="16">
        <v>9.2536</v>
      </c>
      <c r="N1978" s="16">
        <v>1.3048</v>
      </c>
      <c r="O1978" s="16">
        <v>1.3048</v>
      </c>
      <c r="P1978" s="16">
        <v>0</v>
      </c>
      <c r="Q1978" s="16">
        <v>1.6938</v>
      </c>
      <c r="R1978" s="16">
        <v>14.6627</v>
      </c>
      <c r="S1978" s="16">
        <v>2.747</v>
      </c>
      <c r="T1978" s="16">
        <v>0</v>
      </c>
      <c r="U1978" s="16">
        <v>11.9157</v>
      </c>
      <c r="V1978" s="16">
        <v>7.392</v>
      </c>
      <c r="W1978" s="16">
        <v>7.392</v>
      </c>
      <c r="X1978" s="16">
        <v>0</v>
      </c>
      <c r="Y1978" s="16">
        <v>0</v>
      </c>
      <c r="Z1978" s="16">
        <v>0</v>
      </c>
      <c r="AE1978" s="103">
        <f t="shared" si="578"/>
        <v>-1.06137321154165e-13</v>
      </c>
      <c r="AF1978" s="103">
        <f t="shared" si="579"/>
        <v>0</v>
      </c>
      <c r="AG1978" s="103">
        <f t="shared" si="580"/>
        <v>0</v>
      </c>
      <c r="AH1978" s="103">
        <f t="shared" si="581"/>
        <v>0</v>
      </c>
      <c r="AI1978" s="103">
        <f t="shared" si="582"/>
        <v>0</v>
      </c>
      <c r="AJ1978" s="103">
        <f t="shared" si="583"/>
        <v>0</v>
      </c>
      <c r="AK1978" s="16">
        <f t="shared" ref="AK1978:BF1978" si="586">E1978-SUM(E1979:E1983)</f>
        <v>0</v>
      </c>
      <c r="AL1978" s="16">
        <f t="shared" si="586"/>
        <v>0</v>
      </c>
      <c r="AM1978" s="16">
        <f t="shared" si="586"/>
        <v>0</v>
      </c>
      <c r="AN1978" s="16">
        <f t="shared" si="586"/>
        <v>0</v>
      </c>
      <c r="AO1978" s="16">
        <f t="shared" si="586"/>
        <v>0</v>
      </c>
      <c r="AP1978" s="16">
        <f t="shared" si="586"/>
        <v>0</v>
      </c>
      <c r="AQ1978" s="16">
        <f t="shared" si="586"/>
        <v>0</v>
      </c>
      <c r="AR1978" s="16">
        <f t="shared" si="586"/>
        <v>0</v>
      </c>
      <c r="AS1978" s="16">
        <f t="shared" si="586"/>
        <v>0</v>
      </c>
      <c r="AT1978" s="16">
        <f t="shared" si="586"/>
        <v>0</v>
      </c>
      <c r="AU1978" s="16">
        <f t="shared" si="586"/>
        <v>0</v>
      </c>
      <c r="AV1978" s="16">
        <f t="shared" si="586"/>
        <v>0</v>
      </c>
      <c r="AW1978" s="16">
        <f t="shared" si="586"/>
        <v>0</v>
      </c>
      <c r="AX1978" s="16">
        <f t="shared" si="586"/>
        <v>0</v>
      </c>
      <c r="AY1978" s="16">
        <f t="shared" si="586"/>
        <v>0</v>
      </c>
      <c r="AZ1978" s="16">
        <f t="shared" si="586"/>
        <v>0</v>
      </c>
      <c r="BA1978" s="16">
        <f t="shared" si="586"/>
        <v>0</v>
      </c>
      <c r="BB1978" s="16">
        <f t="shared" si="586"/>
        <v>0</v>
      </c>
      <c r="BC1978" s="16">
        <f t="shared" si="586"/>
        <v>0</v>
      </c>
      <c r="BD1978" s="16">
        <f t="shared" si="586"/>
        <v>0</v>
      </c>
      <c r="BE1978" s="16">
        <f t="shared" si="586"/>
        <v>0</v>
      </c>
      <c r="BF1978" s="16">
        <f t="shared" si="586"/>
        <v>0</v>
      </c>
    </row>
    <row r="1979" spans="4:36">
      <c r="D1979" s="16" t="s">
        <v>860</v>
      </c>
      <c r="E1979" s="16">
        <v>204.9626</v>
      </c>
      <c r="F1979" s="16">
        <v>197.3515</v>
      </c>
      <c r="G1979" s="16">
        <v>187.4637</v>
      </c>
      <c r="H1979" s="16">
        <v>9.8878</v>
      </c>
      <c r="I1979" s="16">
        <v>0</v>
      </c>
      <c r="J1979" s="16">
        <v>7.6111</v>
      </c>
      <c r="K1979" s="16">
        <v>0</v>
      </c>
      <c r="L1979" s="16">
        <v>7.3957</v>
      </c>
      <c r="M1979" s="16">
        <v>0.2154</v>
      </c>
      <c r="N1979" s="16">
        <v>0</v>
      </c>
      <c r="O1979" s="16">
        <v>0</v>
      </c>
      <c r="P1979" s="16">
        <v>0</v>
      </c>
      <c r="Q1979" s="16">
        <v>0</v>
      </c>
      <c r="R1979" s="16">
        <v>0</v>
      </c>
      <c r="S1979" s="16">
        <v>0</v>
      </c>
      <c r="T1979" s="16">
        <v>0</v>
      </c>
      <c r="U1979" s="16">
        <v>0</v>
      </c>
      <c r="V1979" s="16">
        <v>0</v>
      </c>
      <c r="W1979" s="16">
        <v>0</v>
      </c>
      <c r="X1979" s="16">
        <v>0</v>
      </c>
      <c r="Y1979" s="16">
        <v>0</v>
      </c>
      <c r="Z1979" s="16">
        <v>0</v>
      </c>
      <c r="AE1979" s="103">
        <f t="shared" si="578"/>
        <v>2.1316282072803e-14</v>
      </c>
      <c r="AF1979" s="103">
        <f t="shared" si="579"/>
        <v>0</v>
      </c>
      <c r="AG1979" s="103">
        <f t="shared" si="580"/>
        <v>6.93889390390723e-16</v>
      </c>
      <c r="AH1979" s="103">
        <f t="shared" si="581"/>
        <v>0</v>
      </c>
      <c r="AI1979" s="103">
        <f t="shared" si="582"/>
        <v>0</v>
      </c>
      <c r="AJ1979" s="103">
        <f t="shared" si="583"/>
        <v>0</v>
      </c>
    </row>
    <row r="1980" spans="4:36">
      <c r="D1980" s="16" t="s">
        <v>861</v>
      </c>
      <c r="E1980" s="16">
        <v>359.0182</v>
      </c>
      <c r="F1980" s="16">
        <v>354.3914</v>
      </c>
      <c r="G1980" s="16">
        <v>335.6224</v>
      </c>
      <c r="H1980" s="16">
        <v>18.769</v>
      </c>
      <c r="I1980" s="16">
        <v>0</v>
      </c>
      <c r="J1980" s="16">
        <v>4.3383</v>
      </c>
      <c r="K1980" s="16">
        <v>0</v>
      </c>
      <c r="L1980" s="16">
        <v>4.3383</v>
      </c>
      <c r="M1980" s="16">
        <v>0</v>
      </c>
      <c r="N1980" s="16">
        <v>0</v>
      </c>
      <c r="O1980" s="16">
        <v>0</v>
      </c>
      <c r="P1980" s="16">
        <v>0</v>
      </c>
      <c r="Q1980" s="16">
        <v>0</v>
      </c>
      <c r="R1980" s="16">
        <v>0.2885</v>
      </c>
      <c r="S1980" s="16">
        <v>0</v>
      </c>
      <c r="T1980" s="16">
        <v>0</v>
      </c>
      <c r="U1980" s="16">
        <v>0.2885</v>
      </c>
      <c r="V1980" s="16">
        <v>0</v>
      </c>
      <c r="W1980" s="16">
        <v>0</v>
      </c>
      <c r="X1980" s="16">
        <v>0</v>
      </c>
      <c r="Y1980" s="16">
        <v>0</v>
      </c>
      <c r="Z1980" s="16">
        <v>0</v>
      </c>
      <c r="AE1980" s="103">
        <f t="shared" si="578"/>
        <v>2.66453525910038e-15</v>
      </c>
      <c r="AF1980" s="103">
        <f t="shared" si="579"/>
        <v>-4.9737991503207e-14</v>
      </c>
      <c r="AG1980" s="103">
        <f t="shared" si="580"/>
        <v>0</v>
      </c>
      <c r="AH1980" s="103">
        <f t="shared" si="581"/>
        <v>0</v>
      </c>
      <c r="AI1980" s="103">
        <f t="shared" si="582"/>
        <v>0</v>
      </c>
      <c r="AJ1980" s="103">
        <f t="shared" si="583"/>
        <v>0</v>
      </c>
    </row>
    <row r="1981" spans="4:36">
      <c r="D1981" s="16" t="s">
        <v>862</v>
      </c>
      <c r="E1981" s="16">
        <v>0</v>
      </c>
      <c r="F1981" s="16">
        <v>0</v>
      </c>
      <c r="G1981" s="16">
        <v>0</v>
      </c>
      <c r="H1981" s="16">
        <v>0</v>
      </c>
      <c r="I1981" s="16">
        <v>0</v>
      </c>
      <c r="J1981" s="16">
        <v>0</v>
      </c>
      <c r="K1981" s="16">
        <v>0</v>
      </c>
      <c r="L1981" s="16">
        <v>0</v>
      </c>
      <c r="M1981" s="16">
        <v>0</v>
      </c>
      <c r="N1981" s="16">
        <v>0</v>
      </c>
      <c r="O1981" s="16">
        <v>0</v>
      </c>
      <c r="P1981" s="16">
        <v>0</v>
      </c>
      <c r="Q1981" s="16">
        <v>0</v>
      </c>
      <c r="R1981" s="16">
        <v>0</v>
      </c>
      <c r="S1981" s="16">
        <v>0</v>
      </c>
      <c r="T1981" s="16">
        <v>0</v>
      </c>
      <c r="U1981" s="16">
        <v>0</v>
      </c>
      <c r="V1981" s="16">
        <v>0</v>
      </c>
      <c r="W1981" s="16">
        <v>0</v>
      </c>
      <c r="X1981" s="16">
        <v>0</v>
      </c>
      <c r="Y1981" s="16">
        <v>0</v>
      </c>
      <c r="Z1981" s="16">
        <v>0</v>
      </c>
      <c r="AE1981" s="103">
        <f t="shared" si="578"/>
        <v>0</v>
      </c>
      <c r="AF1981" s="103">
        <f t="shared" si="579"/>
        <v>0</v>
      </c>
      <c r="AG1981" s="103">
        <f t="shared" si="580"/>
        <v>0</v>
      </c>
      <c r="AH1981" s="103">
        <f t="shared" si="581"/>
        <v>0</v>
      </c>
      <c r="AI1981" s="103">
        <f t="shared" si="582"/>
        <v>0</v>
      </c>
      <c r="AJ1981" s="103">
        <f t="shared" si="583"/>
        <v>0</v>
      </c>
    </row>
    <row r="1982" spans="4:36">
      <c r="D1982" s="16" t="s">
        <v>863</v>
      </c>
      <c r="E1982" s="16">
        <v>0</v>
      </c>
      <c r="F1982" s="16">
        <v>0</v>
      </c>
      <c r="G1982" s="16">
        <v>0</v>
      </c>
      <c r="H1982" s="16">
        <v>0</v>
      </c>
      <c r="I1982" s="16">
        <v>0</v>
      </c>
      <c r="J1982" s="16">
        <v>0</v>
      </c>
      <c r="K1982" s="16">
        <v>0</v>
      </c>
      <c r="L1982" s="16">
        <v>0</v>
      </c>
      <c r="M1982" s="16">
        <v>0</v>
      </c>
      <c r="N1982" s="16">
        <v>0</v>
      </c>
      <c r="O1982" s="16">
        <v>0</v>
      </c>
      <c r="P1982" s="16">
        <v>0</v>
      </c>
      <c r="Q1982" s="16">
        <v>0</v>
      </c>
      <c r="R1982" s="16">
        <v>0</v>
      </c>
      <c r="S1982" s="16">
        <v>0</v>
      </c>
      <c r="T1982" s="16">
        <v>0</v>
      </c>
      <c r="U1982" s="16">
        <v>0</v>
      </c>
      <c r="V1982" s="16">
        <v>0</v>
      </c>
      <c r="W1982" s="16">
        <v>0</v>
      </c>
      <c r="X1982" s="16">
        <v>0</v>
      </c>
      <c r="Y1982" s="16">
        <v>0</v>
      </c>
      <c r="Z1982" s="16">
        <v>0</v>
      </c>
      <c r="AE1982" s="103">
        <f t="shared" si="578"/>
        <v>0</v>
      </c>
      <c r="AF1982" s="103">
        <f t="shared" si="579"/>
        <v>0</v>
      </c>
      <c r="AG1982" s="103">
        <f t="shared" si="580"/>
        <v>0</v>
      </c>
      <c r="AH1982" s="103">
        <f t="shared" si="581"/>
        <v>0</v>
      </c>
      <c r="AI1982" s="103">
        <f t="shared" si="582"/>
        <v>0</v>
      </c>
      <c r="AJ1982" s="103">
        <f t="shared" si="583"/>
        <v>0</v>
      </c>
    </row>
    <row r="1983" spans="4:36">
      <c r="D1983" s="16" t="s">
        <v>864</v>
      </c>
      <c r="E1983" s="16">
        <v>662.6951</v>
      </c>
      <c r="F1983" s="16">
        <v>521.6228</v>
      </c>
      <c r="G1983" s="16">
        <v>470.949</v>
      </c>
      <c r="H1983" s="16">
        <v>50.6738</v>
      </c>
      <c r="I1983" s="16">
        <v>1.4292</v>
      </c>
      <c r="J1983" s="16">
        <v>114.8783</v>
      </c>
      <c r="K1983" s="16">
        <v>103.6373</v>
      </c>
      <c r="L1983" s="16">
        <v>2.2028</v>
      </c>
      <c r="M1983" s="16">
        <v>9.0382</v>
      </c>
      <c r="N1983" s="16">
        <v>1.3048</v>
      </c>
      <c r="O1983" s="16">
        <v>1.3048</v>
      </c>
      <c r="P1983" s="16">
        <v>0</v>
      </c>
      <c r="Q1983" s="16">
        <v>1.6938</v>
      </c>
      <c r="R1983" s="16">
        <v>14.3742</v>
      </c>
      <c r="S1983" s="16">
        <v>2.747</v>
      </c>
      <c r="T1983" s="16">
        <v>0</v>
      </c>
      <c r="U1983" s="16">
        <v>11.6272</v>
      </c>
      <c r="V1983" s="16">
        <v>7.392</v>
      </c>
      <c r="W1983" s="16">
        <v>7.392</v>
      </c>
      <c r="X1983" s="16">
        <v>0</v>
      </c>
      <c r="Y1983" s="16">
        <v>0</v>
      </c>
      <c r="Z1983" s="16">
        <v>0</v>
      </c>
      <c r="AE1983" s="103">
        <f t="shared" si="578"/>
        <v>3.59712259978551e-14</v>
      </c>
      <c r="AF1983" s="103">
        <f t="shared" si="579"/>
        <v>0</v>
      </c>
      <c r="AG1983" s="103">
        <f t="shared" si="580"/>
        <v>0</v>
      </c>
      <c r="AH1983" s="103">
        <f t="shared" si="581"/>
        <v>0</v>
      </c>
      <c r="AI1983" s="103">
        <f t="shared" si="582"/>
        <v>0</v>
      </c>
      <c r="AJ1983" s="103">
        <f t="shared" si="583"/>
        <v>0</v>
      </c>
    </row>
    <row r="1984" spans="3:58">
      <c r="C1984" s="16" t="s">
        <v>368</v>
      </c>
      <c r="D1984" s="16" t="s">
        <v>88</v>
      </c>
      <c r="E1984" s="16">
        <v>0</v>
      </c>
      <c r="F1984" s="16">
        <v>0</v>
      </c>
      <c r="G1984" s="16">
        <v>0</v>
      </c>
      <c r="H1984" s="16">
        <v>0</v>
      </c>
      <c r="I1984" s="16">
        <v>0</v>
      </c>
      <c r="J1984" s="16">
        <v>0</v>
      </c>
      <c r="K1984" s="16">
        <v>0</v>
      </c>
      <c r="L1984" s="16">
        <v>0</v>
      </c>
      <c r="M1984" s="16">
        <v>0</v>
      </c>
      <c r="N1984" s="16">
        <v>0</v>
      </c>
      <c r="O1984" s="16">
        <v>0</v>
      </c>
      <c r="P1984" s="16">
        <v>0</v>
      </c>
      <c r="Q1984" s="16">
        <v>0</v>
      </c>
      <c r="R1984" s="16">
        <v>0</v>
      </c>
      <c r="S1984" s="16">
        <v>0</v>
      </c>
      <c r="T1984" s="16">
        <v>0</v>
      </c>
      <c r="U1984" s="16">
        <v>0</v>
      </c>
      <c r="V1984" s="16">
        <v>0</v>
      </c>
      <c r="W1984" s="16">
        <v>0</v>
      </c>
      <c r="X1984" s="16">
        <v>0</v>
      </c>
      <c r="Y1984" s="16">
        <v>0</v>
      </c>
      <c r="Z1984" s="16">
        <v>0</v>
      </c>
      <c r="AE1984" s="103">
        <f t="shared" si="578"/>
        <v>0</v>
      </c>
      <c r="AF1984" s="103">
        <f t="shared" si="579"/>
        <v>0</v>
      </c>
      <c r="AG1984" s="103">
        <f t="shared" si="580"/>
        <v>0</v>
      </c>
      <c r="AH1984" s="103">
        <f t="shared" si="581"/>
        <v>0</v>
      </c>
      <c r="AI1984" s="103">
        <f t="shared" si="582"/>
        <v>0</v>
      </c>
      <c r="AJ1984" s="103">
        <f t="shared" si="583"/>
        <v>0</v>
      </c>
      <c r="AK1984" s="16">
        <f t="shared" ref="AK1984:BF1984" si="587">E1984-SUM(E1985:E1989)</f>
        <v>0</v>
      </c>
      <c r="AL1984" s="16">
        <f t="shared" si="587"/>
        <v>0</v>
      </c>
      <c r="AM1984" s="16">
        <f t="shared" si="587"/>
        <v>0</v>
      </c>
      <c r="AN1984" s="16">
        <f t="shared" si="587"/>
        <v>0</v>
      </c>
      <c r="AO1984" s="16">
        <f t="shared" si="587"/>
        <v>0</v>
      </c>
      <c r="AP1984" s="16">
        <f t="shared" si="587"/>
        <v>0</v>
      </c>
      <c r="AQ1984" s="16">
        <f t="shared" si="587"/>
        <v>0</v>
      </c>
      <c r="AR1984" s="16">
        <f t="shared" si="587"/>
        <v>0</v>
      </c>
      <c r="AS1984" s="16">
        <f t="shared" si="587"/>
        <v>0</v>
      </c>
      <c r="AT1984" s="16">
        <f t="shared" si="587"/>
        <v>0</v>
      </c>
      <c r="AU1984" s="16">
        <f t="shared" si="587"/>
        <v>0</v>
      </c>
      <c r="AV1984" s="16">
        <f t="shared" si="587"/>
        <v>0</v>
      </c>
      <c r="AW1984" s="16">
        <f t="shared" si="587"/>
        <v>0</v>
      </c>
      <c r="AX1984" s="16">
        <f t="shared" si="587"/>
        <v>0</v>
      </c>
      <c r="AY1984" s="16">
        <f t="shared" si="587"/>
        <v>0</v>
      </c>
      <c r="AZ1984" s="16">
        <f t="shared" si="587"/>
        <v>0</v>
      </c>
      <c r="BA1984" s="16">
        <f t="shared" si="587"/>
        <v>0</v>
      </c>
      <c r="BB1984" s="16">
        <f t="shared" si="587"/>
        <v>0</v>
      </c>
      <c r="BC1984" s="16">
        <f t="shared" si="587"/>
        <v>0</v>
      </c>
      <c r="BD1984" s="16">
        <f t="shared" si="587"/>
        <v>0</v>
      </c>
      <c r="BE1984" s="16">
        <f t="shared" si="587"/>
        <v>0</v>
      </c>
      <c r="BF1984" s="16">
        <f t="shared" si="587"/>
        <v>0</v>
      </c>
    </row>
    <row r="1985" spans="4:36">
      <c r="D1985" s="16" t="s">
        <v>860</v>
      </c>
      <c r="E1985" s="16">
        <v>0</v>
      </c>
      <c r="F1985" s="16">
        <v>0</v>
      </c>
      <c r="G1985" s="16">
        <v>0</v>
      </c>
      <c r="H1985" s="16">
        <v>0</v>
      </c>
      <c r="I1985" s="16">
        <v>0</v>
      </c>
      <c r="J1985" s="16">
        <v>0</v>
      </c>
      <c r="K1985" s="16">
        <v>0</v>
      </c>
      <c r="L1985" s="16">
        <v>0</v>
      </c>
      <c r="M1985" s="16">
        <v>0</v>
      </c>
      <c r="N1985" s="16">
        <v>0</v>
      </c>
      <c r="O1985" s="16">
        <v>0</v>
      </c>
      <c r="P1985" s="16">
        <v>0</v>
      </c>
      <c r="Q1985" s="16">
        <v>0</v>
      </c>
      <c r="R1985" s="16">
        <v>0</v>
      </c>
      <c r="S1985" s="16">
        <v>0</v>
      </c>
      <c r="T1985" s="16">
        <v>0</v>
      </c>
      <c r="U1985" s="16">
        <v>0</v>
      </c>
      <c r="V1985" s="16">
        <v>0</v>
      </c>
      <c r="W1985" s="16">
        <v>0</v>
      </c>
      <c r="X1985" s="16">
        <v>0</v>
      </c>
      <c r="Y1985" s="16">
        <v>0</v>
      </c>
      <c r="Z1985" s="16">
        <v>0</v>
      </c>
      <c r="AE1985" s="103">
        <f t="shared" si="578"/>
        <v>0</v>
      </c>
      <c r="AF1985" s="103">
        <f t="shared" si="579"/>
        <v>0</v>
      </c>
      <c r="AG1985" s="103">
        <f t="shared" si="580"/>
        <v>0</v>
      </c>
      <c r="AH1985" s="103">
        <f t="shared" si="581"/>
        <v>0</v>
      </c>
      <c r="AI1985" s="103">
        <f t="shared" si="582"/>
        <v>0</v>
      </c>
      <c r="AJ1985" s="103">
        <f t="shared" si="583"/>
        <v>0</v>
      </c>
    </row>
    <row r="1986" spans="4:36">
      <c r="D1986" s="16" t="s">
        <v>861</v>
      </c>
      <c r="E1986" s="16">
        <v>0</v>
      </c>
      <c r="F1986" s="16">
        <v>0</v>
      </c>
      <c r="G1986" s="16">
        <v>0</v>
      </c>
      <c r="H1986" s="16">
        <v>0</v>
      </c>
      <c r="I1986" s="16">
        <v>0</v>
      </c>
      <c r="J1986" s="16">
        <v>0</v>
      </c>
      <c r="K1986" s="16">
        <v>0</v>
      </c>
      <c r="L1986" s="16">
        <v>0</v>
      </c>
      <c r="M1986" s="16">
        <v>0</v>
      </c>
      <c r="N1986" s="16">
        <v>0</v>
      </c>
      <c r="O1986" s="16">
        <v>0</v>
      </c>
      <c r="P1986" s="16">
        <v>0</v>
      </c>
      <c r="Q1986" s="16">
        <v>0</v>
      </c>
      <c r="R1986" s="16">
        <v>0</v>
      </c>
      <c r="S1986" s="16">
        <v>0</v>
      </c>
      <c r="T1986" s="16">
        <v>0</v>
      </c>
      <c r="U1986" s="16">
        <v>0</v>
      </c>
      <c r="V1986" s="16">
        <v>0</v>
      </c>
      <c r="W1986" s="16">
        <v>0</v>
      </c>
      <c r="X1986" s="16">
        <v>0</v>
      </c>
      <c r="Y1986" s="16">
        <v>0</v>
      </c>
      <c r="Z1986" s="16">
        <v>0</v>
      </c>
      <c r="AE1986" s="103">
        <f t="shared" si="578"/>
        <v>0</v>
      </c>
      <c r="AF1986" s="103">
        <f t="shared" si="579"/>
        <v>0</v>
      </c>
      <c r="AG1986" s="103">
        <f t="shared" si="580"/>
        <v>0</v>
      </c>
      <c r="AH1986" s="103">
        <f t="shared" si="581"/>
        <v>0</v>
      </c>
      <c r="AI1986" s="103">
        <f t="shared" si="582"/>
        <v>0</v>
      </c>
      <c r="AJ1986" s="103">
        <f t="shared" si="583"/>
        <v>0</v>
      </c>
    </row>
    <row r="1987" spans="4:36">
      <c r="D1987" s="16" t="s">
        <v>862</v>
      </c>
      <c r="E1987" s="16">
        <v>0</v>
      </c>
      <c r="F1987" s="16">
        <v>0</v>
      </c>
      <c r="G1987" s="16">
        <v>0</v>
      </c>
      <c r="H1987" s="16">
        <v>0</v>
      </c>
      <c r="I1987" s="16">
        <v>0</v>
      </c>
      <c r="J1987" s="16">
        <v>0</v>
      </c>
      <c r="K1987" s="16">
        <v>0</v>
      </c>
      <c r="L1987" s="16">
        <v>0</v>
      </c>
      <c r="M1987" s="16">
        <v>0</v>
      </c>
      <c r="N1987" s="16">
        <v>0</v>
      </c>
      <c r="O1987" s="16">
        <v>0</v>
      </c>
      <c r="P1987" s="16">
        <v>0</v>
      </c>
      <c r="Q1987" s="16">
        <v>0</v>
      </c>
      <c r="R1987" s="16">
        <v>0</v>
      </c>
      <c r="S1987" s="16">
        <v>0</v>
      </c>
      <c r="T1987" s="16">
        <v>0</v>
      </c>
      <c r="U1987" s="16">
        <v>0</v>
      </c>
      <c r="V1987" s="16">
        <v>0</v>
      </c>
      <c r="W1987" s="16">
        <v>0</v>
      </c>
      <c r="X1987" s="16">
        <v>0</v>
      </c>
      <c r="Y1987" s="16">
        <v>0</v>
      </c>
      <c r="Z1987" s="16">
        <v>0</v>
      </c>
      <c r="AE1987" s="103">
        <f t="shared" si="578"/>
        <v>0</v>
      </c>
      <c r="AF1987" s="103">
        <f t="shared" si="579"/>
        <v>0</v>
      </c>
      <c r="AG1987" s="103">
        <f t="shared" si="580"/>
        <v>0</v>
      </c>
      <c r="AH1987" s="103">
        <f t="shared" si="581"/>
        <v>0</v>
      </c>
      <c r="AI1987" s="103">
        <f t="shared" si="582"/>
        <v>0</v>
      </c>
      <c r="AJ1987" s="103">
        <f t="shared" si="583"/>
        <v>0</v>
      </c>
    </row>
    <row r="1988" spans="4:36">
      <c r="D1988" s="16" t="s">
        <v>863</v>
      </c>
      <c r="E1988" s="16">
        <v>0</v>
      </c>
      <c r="F1988" s="16">
        <v>0</v>
      </c>
      <c r="G1988" s="16">
        <v>0</v>
      </c>
      <c r="H1988" s="16">
        <v>0</v>
      </c>
      <c r="I1988" s="16">
        <v>0</v>
      </c>
      <c r="J1988" s="16">
        <v>0</v>
      </c>
      <c r="K1988" s="16">
        <v>0</v>
      </c>
      <c r="L1988" s="16">
        <v>0</v>
      </c>
      <c r="M1988" s="16">
        <v>0</v>
      </c>
      <c r="N1988" s="16">
        <v>0</v>
      </c>
      <c r="O1988" s="16">
        <v>0</v>
      </c>
      <c r="P1988" s="16">
        <v>0</v>
      </c>
      <c r="Q1988" s="16">
        <v>0</v>
      </c>
      <c r="R1988" s="16">
        <v>0</v>
      </c>
      <c r="S1988" s="16">
        <v>0</v>
      </c>
      <c r="T1988" s="16">
        <v>0</v>
      </c>
      <c r="U1988" s="16">
        <v>0</v>
      </c>
      <c r="V1988" s="16">
        <v>0</v>
      </c>
      <c r="W1988" s="16">
        <v>0</v>
      </c>
      <c r="X1988" s="16">
        <v>0</v>
      </c>
      <c r="Y1988" s="16">
        <v>0</v>
      </c>
      <c r="Z1988" s="16">
        <v>0</v>
      </c>
      <c r="AE1988" s="103">
        <f t="shared" si="578"/>
        <v>0</v>
      </c>
      <c r="AF1988" s="103">
        <f t="shared" si="579"/>
        <v>0</v>
      </c>
      <c r="AG1988" s="103">
        <f t="shared" si="580"/>
        <v>0</v>
      </c>
      <c r="AH1988" s="103">
        <f t="shared" si="581"/>
        <v>0</v>
      </c>
      <c r="AI1988" s="103">
        <f t="shared" si="582"/>
        <v>0</v>
      </c>
      <c r="AJ1988" s="103">
        <f t="shared" si="583"/>
        <v>0</v>
      </c>
    </row>
    <row r="1989" spans="4:36">
      <c r="D1989" s="16" t="s">
        <v>864</v>
      </c>
      <c r="E1989" s="16">
        <v>0</v>
      </c>
      <c r="F1989" s="16">
        <v>0</v>
      </c>
      <c r="G1989" s="16">
        <v>0</v>
      </c>
      <c r="H1989" s="16">
        <v>0</v>
      </c>
      <c r="I1989" s="16">
        <v>0</v>
      </c>
      <c r="J1989" s="16">
        <v>0</v>
      </c>
      <c r="K1989" s="16">
        <v>0</v>
      </c>
      <c r="L1989" s="16">
        <v>0</v>
      </c>
      <c r="M1989" s="16">
        <v>0</v>
      </c>
      <c r="N1989" s="16">
        <v>0</v>
      </c>
      <c r="O1989" s="16">
        <v>0</v>
      </c>
      <c r="P1989" s="16">
        <v>0</v>
      </c>
      <c r="Q1989" s="16">
        <v>0</v>
      </c>
      <c r="R1989" s="16">
        <v>0</v>
      </c>
      <c r="S1989" s="16">
        <v>0</v>
      </c>
      <c r="T1989" s="16">
        <v>0</v>
      </c>
      <c r="U1989" s="16">
        <v>0</v>
      </c>
      <c r="V1989" s="16">
        <v>0</v>
      </c>
      <c r="W1989" s="16">
        <v>0</v>
      </c>
      <c r="X1989" s="16">
        <v>0</v>
      </c>
      <c r="Y1989" s="16">
        <v>0</v>
      </c>
      <c r="Z1989" s="16">
        <v>0</v>
      </c>
      <c r="AE1989" s="103">
        <f t="shared" si="578"/>
        <v>0</v>
      </c>
      <c r="AF1989" s="103">
        <f t="shared" si="579"/>
        <v>0</v>
      </c>
      <c r="AG1989" s="103">
        <f t="shared" si="580"/>
        <v>0</v>
      </c>
      <c r="AH1989" s="103">
        <f t="shared" si="581"/>
        <v>0</v>
      </c>
      <c r="AI1989" s="103">
        <f t="shared" si="582"/>
        <v>0</v>
      </c>
      <c r="AJ1989" s="103">
        <f t="shared" si="583"/>
        <v>0</v>
      </c>
    </row>
    <row r="1990" spans="1:80">
      <c r="A1990" s="16" t="s">
        <v>923</v>
      </c>
      <c r="B1990" s="16">
        <v>162328.6507</v>
      </c>
      <c r="C1990" s="16" t="s">
        <v>88</v>
      </c>
      <c r="D1990" s="16" t="s">
        <v>88</v>
      </c>
      <c r="E1990" s="16">
        <v>133607.5741</v>
      </c>
      <c r="F1990" s="16">
        <v>123676.2738</v>
      </c>
      <c r="G1990" s="16">
        <v>102791.1483</v>
      </c>
      <c r="H1990" s="16">
        <v>20885.1255</v>
      </c>
      <c r="I1990" s="16">
        <v>73.2954</v>
      </c>
      <c r="J1990" s="16">
        <v>7867.74850000001</v>
      </c>
      <c r="K1990" s="16">
        <v>4412.2796</v>
      </c>
      <c r="L1990" s="16">
        <v>96.6585999999998</v>
      </c>
      <c r="M1990" s="16">
        <v>3358.8103</v>
      </c>
      <c r="N1990" s="16">
        <v>1366.3528</v>
      </c>
      <c r="O1990" s="16">
        <v>1366.3528</v>
      </c>
      <c r="P1990" s="16">
        <v>0</v>
      </c>
      <c r="Q1990" s="16">
        <v>141.5971</v>
      </c>
      <c r="R1990" s="16">
        <v>353.9534</v>
      </c>
      <c r="S1990" s="16">
        <v>309.4164</v>
      </c>
      <c r="T1990" s="16">
        <v>0.2702</v>
      </c>
      <c r="U1990" s="16">
        <v>44.2668</v>
      </c>
      <c r="V1990" s="16">
        <v>41.8464</v>
      </c>
      <c r="W1990" s="16">
        <v>25.7402</v>
      </c>
      <c r="X1990" s="16">
        <v>5.9823</v>
      </c>
      <c r="Y1990" s="16">
        <v>10.1239</v>
      </c>
      <c r="Z1990" s="16">
        <v>86.5067</v>
      </c>
      <c r="AB1990" s="101">
        <f>(F1990+K1990+L1990)/B1990</f>
        <v>0.789664741542757</v>
      </c>
      <c r="AE1990" s="103">
        <f t="shared" si="578"/>
        <v>-7.87281351222191e-12</v>
      </c>
      <c r="AF1990" s="103">
        <f t="shared" si="579"/>
        <v>0</v>
      </c>
      <c r="AG1990" s="103">
        <f t="shared" si="580"/>
        <v>1.00044417195022e-11</v>
      </c>
      <c r="AH1990" s="103">
        <f t="shared" si="581"/>
        <v>0</v>
      </c>
      <c r="AI1990" s="103">
        <f t="shared" si="582"/>
        <v>0</v>
      </c>
      <c r="AJ1990" s="103">
        <f t="shared" si="583"/>
        <v>0</v>
      </c>
      <c r="AK1990" s="16">
        <f t="shared" ref="AK1990:BF1990" si="588">E1990-SUM(E1991:E1995)</f>
        <v>0</v>
      </c>
      <c r="AL1990" s="16">
        <f t="shared" si="588"/>
        <v>0</v>
      </c>
      <c r="AM1990" s="16">
        <f t="shared" si="588"/>
        <v>0</v>
      </c>
      <c r="AN1990" s="16">
        <f t="shared" si="588"/>
        <v>0</v>
      </c>
      <c r="AO1990" s="16">
        <f t="shared" si="588"/>
        <v>0</v>
      </c>
      <c r="AP1990" s="16">
        <f t="shared" si="588"/>
        <v>0</v>
      </c>
      <c r="AQ1990" s="16">
        <f t="shared" si="588"/>
        <v>0</v>
      </c>
      <c r="AR1990" s="16">
        <f t="shared" si="588"/>
        <v>-4.12114786740858e-13</v>
      </c>
      <c r="AS1990" s="16">
        <f t="shared" si="588"/>
        <v>0</v>
      </c>
      <c r="AT1990" s="16">
        <f t="shared" si="588"/>
        <v>0</v>
      </c>
      <c r="AU1990" s="16">
        <f t="shared" si="588"/>
        <v>0</v>
      </c>
      <c r="AV1990" s="16">
        <f t="shared" si="588"/>
        <v>0</v>
      </c>
      <c r="AW1990" s="16">
        <f t="shared" si="588"/>
        <v>0</v>
      </c>
      <c r="AX1990" s="16">
        <f t="shared" si="588"/>
        <v>0</v>
      </c>
      <c r="AY1990" s="16">
        <f t="shared" si="588"/>
        <v>0</v>
      </c>
      <c r="AZ1990" s="16">
        <f t="shared" si="588"/>
        <v>0</v>
      </c>
      <c r="BA1990" s="16">
        <f t="shared" si="588"/>
        <v>0</v>
      </c>
      <c r="BB1990" s="16">
        <f t="shared" si="588"/>
        <v>0</v>
      </c>
      <c r="BC1990" s="16">
        <f t="shared" si="588"/>
        <v>0</v>
      </c>
      <c r="BD1990" s="16">
        <f t="shared" si="588"/>
        <v>0</v>
      </c>
      <c r="BE1990" s="16">
        <f t="shared" si="588"/>
        <v>0</v>
      </c>
      <c r="BF1990" s="16">
        <f t="shared" si="588"/>
        <v>0</v>
      </c>
      <c r="BG1990" s="104">
        <f t="shared" ref="BG1990:CB1990" si="589">E1990-E1996-E2002-E2008-E2014</f>
        <v>0</v>
      </c>
      <c r="BH1990" s="104">
        <f t="shared" si="589"/>
        <v>0</v>
      </c>
      <c r="BI1990" s="104">
        <f t="shared" si="589"/>
        <v>-9.54969436861575e-11</v>
      </c>
      <c r="BJ1990" s="104">
        <f t="shared" si="589"/>
        <v>-1.53477230924182e-12</v>
      </c>
      <c r="BK1990" s="104">
        <f t="shared" si="589"/>
        <v>3.99680288865056e-15</v>
      </c>
      <c r="BL1990" s="104">
        <f t="shared" si="589"/>
        <v>-5.89750470680883e-13</v>
      </c>
      <c r="BM1990" s="104">
        <f t="shared" si="589"/>
        <v>-3.48165940522449e-13</v>
      </c>
      <c r="BN1990" s="104">
        <f t="shared" si="589"/>
        <v>-4.40758540776187e-13</v>
      </c>
      <c r="BO1990" s="104">
        <f t="shared" si="589"/>
        <v>-1.61648472385423e-13</v>
      </c>
      <c r="BP1990" s="104">
        <f t="shared" si="589"/>
        <v>0</v>
      </c>
      <c r="BQ1990" s="104">
        <f t="shared" si="589"/>
        <v>0</v>
      </c>
      <c r="BR1990" s="104">
        <f t="shared" si="589"/>
        <v>0</v>
      </c>
      <c r="BS1990" s="104">
        <f t="shared" si="589"/>
        <v>0</v>
      </c>
      <c r="BT1990" s="104">
        <f t="shared" si="589"/>
        <v>0</v>
      </c>
      <c r="BU1990" s="104">
        <f t="shared" si="589"/>
        <v>0</v>
      </c>
      <c r="BV1990" s="104">
        <f t="shared" si="589"/>
        <v>0</v>
      </c>
      <c r="BW1990" s="104">
        <f t="shared" si="589"/>
        <v>0</v>
      </c>
      <c r="BX1990" s="104">
        <f t="shared" si="589"/>
        <v>0</v>
      </c>
      <c r="BY1990" s="104">
        <f t="shared" si="589"/>
        <v>0</v>
      </c>
      <c r="BZ1990" s="104">
        <f t="shared" si="589"/>
        <v>0</v>
      </c>
      <c r="CA1990" s="104">
        <f t="shared" si="589"/>
        <v>0</v>
      </c>
      <c r="CB1990" s="104">
        <f t="shared" si="589"/>
        <v>0</v>
      </c>
    </row>
    <row r="1991" spans="4:36">
      <c r="D1991" s="16" t="s">
        <v>860</v>
      </c>
      <c r="E1991" s="16">
        <v>43007.5746</v>
      </c>
      <c r="F1991" s="16">
        <v>41901.0369</v>
      </c>
      <c r="G1991" s="16">
        <v>34335.0622</v>
      </c>
      <c r="H1991" s="16">
        <v>7565.9747</v>
      </c>
      <c r="I1991" s="16">
        <v>1.7223</v>
      </c>
      <c r="J1991" s="16">
        <v>1027.9799</v>
      </c>
      <c r="K1991" s="16">
        <v>0</v>
      </c>
      <c r="L1991" s="16">
        <v>51.3118</v>
      </c>
      <c r="M1991" s="16">
        <v>976.6681</v>
      </c>
      <c r="N1991" s="16">
        <v>67.1053</v>
      </c>
      <c r="O1991" s="16">
        <v>67.1053</v>
      </c>
      <c r="P1991" s="16">
        <v>0</v>
      </c>
      <c r="Q1991" s="16">
        <v>0</v>
      </c>
      <c r="R1991" s="16">
        <v>5.6853</v>
      </c>
      <c r="S1991" s="16">
        <v>4.8571</v>
      </c>
      <c r="T1991" s="16">
        <v>0.2702</v>
      </c>
      <c r="U1991" s="16">
        <v>0.558</v>
      </c>
      <c r="V1991" s="16">
        <v>2.9211</v>
      </c>
      <c r="W1991" s="16">
        <v>0</v>
      </c>
      <c r="X1991" s="16">
        <v>2.9211</v>
      </c>
      <c r="Y1991" s="16">
        <v>0</v>
      </c>
      <c r="Z1991" s="16">
        <v>1.1238</v>
      </c>
      <c r="AE1991" s="103">
        <f t="shared" si="578"/>
        <v>8.20898904407841e-13</v>
      </c>
      <c r="AF1991" s="103">
        <f t="shared" si="579"/>
        <v>0</v>
      </c>
      <c r="AG1991" s="103">
        <f t="shared" si="580"/>
        <v>0</v>
      </c>
      <c r="AH1991" s="103">
        <f t="shared" si="581"/>
        <v>0</v>
      </c>
      <c r="AI1991" s="103">
        <f t="shared" si="582"/>
        <v>0</v>
      </c>
      <c r="AJ1991" s="103">
        <f t="shared" si="583"/>
        <v>0</v>
      </c>
    </row>
    <row r="1992" spans="4:36">
      <c r="D1992" s="16" t="s">
        <v>861</v>
      </c>
      <c r="E1992" s="16">
        <v>5704.4709</v>
      </c>
      <c r="F1992" s="16">
        <v>5590.3533</v>
      </c>
      <c r="G1992" s="16">
        <v>4846.8766</v>
      </c>
      <c r="H1992" s="16">
        <v>743.4767</v>
      </c>
      <c r="I1992" s="16">
        <v>0</v>
      </c>
      <c r="J1992" s="16">
        <v>100.3871</v>
      </c>
      <c r="K1992" s="16">
        <v>0</v>
      </c>
      <c r="L1992" s="16">
        <v>1.1717</v>
      </c>
      <c r="M1992" s="16">
        <v>99.2154</v>
      </c>
      <c r="N1992" s="16">
        <v>10.4183</v>
      </c>
      <c r="O1992" s="16">
        <v>10.4183</v>
      </c>
      <c r="P1992" s="16">
        <v>0</v>
      </c>
      <c r="Q1992" s="16">
        <v>0</v>
      </c>
      <c r="R1992" s="16">
        <v>2.7742</v>
      </c>
      <c r="S1992" s="16">
        <v>2.0875</v>
      </c>
      <c r="T1992" s="16">
        <v>0</v>
      </c>
      <c r="U1992" s="16">
        <v>0.6867</v>
      </c>
      <c r="V1992" s="16">
        <v>0.3249</v>
      </c>
      <c r="W1992" s="16">
        <v>0.3249</v>
      </c>
      <c r="X1992" s="16">
        <v>0</v>
      </c>
      <c r="Y1992" s="16">
        <v>0</v>
      </c>
      <c r="Z1992" s="16">
        <v>0.2131</v>
      </c>
      <c r="AE1992" s="103">
        <f t="shared" si="578"/>
        <v>4.89164264649844e-13</v>
      </c>
      <c r="AF1992" s="103">
        <f t="shared" si="579"/>
        <v>0</v>
      </c>
      <c r="AG1992" s="103">
        <f t="shared" si="580"/>
        <v>0</v>
      </c>
      <c r="AH1992" s="103">
        <f t="shared" si="581"/>
        <v>0</v>
      </c>
      <c r="AI1992" s="103">
        <f t="shared" si="582"/>
        <v>0</v>
      </c>
      <c r="AJ1992" s="103">
        <f t="shared" si="583"/>
        <v>0</v>
      </c>
    </row>
    <row r="1993" spans="4:36">
      <c r="D1993" s="16" t="s">
        <v>862</v>
      </c>
      <c r="E1993" s="16">
        <v>0</v>
      </c>
      <c r="F1993" s="16">
        <v>0</v>
      </c>
      <c r="G1993" s="16">
        <v>0</v>
      </c>
      <c r="H1993" s="16">
        <v>0</v>
      </c>
      <c r="I1993" s="16">
        <v>0</v>
      </c>
      <c r="J1993" s="16">
        <v>0</v>
      </c>
      <c r="K1993" s="16">
        <v>0</v>
      </c>
      <c r="L1993" s="16">
        <v>0</v>
      </c>
      <c r="M1993" s="16">
        <v>0</v>
      </c>
      <c r="N1993" s="16">
        <v>0</v>
      </c>
      <c r="O1993" s="16">
        <v>0</v>
      </c>
      <c r="P1993" s="16">
        <v>0</v>
      </c>
      <c r="Q1993" s="16">
        <v>0</v>
      </c>
      <c r="R1993" s="16">
        <v>0</v>
      </c>
      <c r="S1993" s="16">
        <v>0</v>
      </c>
      <c r="T1993" s="16">
        <v>0</v>
      </c>
      <c r="U1993" s="16">
        <v>0</v>
      </c>
      <c r="V1993" s="16">
        <v>0</v>
      </c>
      <c r="W1993" s="16">
        <v>0</v>
      </c>
      <c r="X1993" s="16">
        <v>0</v>
      </c>
      <c r="Y1993" s="16">
        <v>0</v>
      </c>
      <c r="Z1993" s="16">
        <v>0</v>
      </c>
      <c r="AE1993" s="103">
        <f t="shared" si="578"/>
        <v>0</v>
      </c>
      <c r="AF1993" s="103">
        <f t="shared" si="579"/>
        <v>0</v>
      </c>
      <c r="AG1993" s="103">
        <f t="shared" si="580"/>
        <v>0</v>
      </c>
      <c r="AH1993" s="103">
        <f t="shared" si="581"/>
        <v>0</v>
      </c>
      <c r="AI1993" s="103">
        <f t="shared" si="582"/>
        <v>0</v>
      </c>
      <c r="AJ1993" s="103">
        <f t="shared" si="583"/>
        <v>0</v>
      </c>
    </row>
    <row r="1994" spans="4:36">
      <c r="D1994" s="16" t="s">
        <v>863</v>
      </c>
      <c r="E1994" s="16">
        <v>32467.8347</v>
      </c>
      <c r="F1994" s="16">
        <v>30914.6092</v>
      </c>
      <c r="G1994" s="16">
        <v>18955.0274</v>
      </c>
      <c r="H1994" s="16">
        <v>11959.5818</v>
      </c>
      <c r="I1994" s="16">
        <v>61.9386</v>
      </c>
      <c r="J1994" s="16">
        <v>236.1017</v>
      </c>
      <c r="K1994" s="16">
        <v>173.967</v>
      </c>
      <c r="L1994" s="16">
        <v>5.5581</v>
      </c>
      <c r="M1994" s="16">
        <v>56.5766</v>
      </c>
      <c r="N1994" s="16">
        <v>953.5038</v>
      </c>
      <c r="O1994" s="16">
        <v>953.5038</v>
      </c>
      <c r="P1994" s="16">
        <v>0</v>
      </c>
      <c r="Q1994" s="16">
        <v>2.2485</v>
      </c>
      <c r="R1994" s="16">
        <v>217.6944</v>
      </c>
      <c r="S1994" s="16">
        <v>215.7143</v>
      </c>
      <c r="T1994" s="16">
        <v>0</v>
      </c>
      <c r="U1994" s="16">
        <v>1.9801</v>
      </c>
      <c r="V1994" s="16">
        <v>6.4698</v>
      </c>
      <c r="W1994" s="16">
        <v>0</v>
      </c>
      <c r="X1994" s="16">
        <v>1.0675</v>
      </c>
      <c r="Y1994" s="16">
        <v>5.4023</v>
      </c>
      <c r="Z1994" s="16">
        <v>75.2687</v>
      </c>
      <c r="AE1994" s="103">
        <f t="shared" si="578"/>
        <v>6.18172180111287e-13</v>
      </c>
      <c r="AF1994" s="103">
        <f t="shared" si="579"/>
        <v>0</v>
      </c>
      <c r="AG1994" s="103">
        <f t="shared" si="580"/>
        <v>0</v>
      </c>
      <c r="AH1994" s="103">
        <f t="shared" si="581"/>
        <v>0</v>
      </c>
      <c r="AI1994" s="103">
        <f t="shared" si="582"/>
        <v>-6.88338275267597e-15</v>
      </c>
      <c r="AJ1994" s="103">
        <f t="shared" si="583"/>
        <v>0</v>
      </c>
    </row>
    <row r="1995" spans="4:36">
      <c r="D1995" s="16" t="s">
        <v>864</v>
      </c>
      <c r="E1995" s="16">
        <v>52427.6939</v>
      </c>
      <c r="F1995" s="16">
        <v>45270.2744</v>
      </c>
      <c r="G1995" s="16">
        <v>44654.1821</v>
      </c>
      <c r="H1995" s="16">
        <v>616.0923</v>
      </c>
      <c r="I1995" s="16">
        <v>9.6345</v>
      </c>
      <c r="J1995" s="16">
        <v>6503.27980000001</v>
      </c>
      <c r="K1995" s="16">
        <v>4238.3126</v>
      </c>
      <c r="L1995" s="16">
        <v>38.6170000000002</v>
      </c>
      <c r="M1995" s="16">
        <v>2226.3502</v>
      </c>
      <c r="N1995" s="16">
        <v>335.3254</v>
      </c>
      <c r="O1995" s="16">
        <v>335.3254</v>
      </c>
      <c r="P1995" s="16">
        <v>0</v>
      </c>
      <c r="Q1995" s="16">
        <v>139.3486</v>
      </c>
      <c r="R1995" s="16">
        <v>127.7995</v>
      </c>
      <c r="S1995" s="16">
        <v>86.7575</v>
      </c>
      <c r="T1995" s="16">
        <v>0</v>
      </c>
      <c r="U1995" s="16">
        <v>41.042</v>
      </c>
      <c r="V1995" s="16">
        <v>32.1306</v>
      </c>
      <c r="W1995" s="16">
        <v>25.4153</v>
      </c>
      <c r="X1995" s="16">
        <v>1.9937</v>
      </c>
      <c r="Y1995" s="16">
        <v>4.7216</v>
      </c>
      <c r="Z1995" s="16">
        <v>9.9011</v>
      </c>
      <c r="AE1995" s="103">
        <f t="shared" si="578"/>
        <v>-1.40119027491892e-11</v>
      </c>
      <c r="AF1995" s="103">
        <f t="shared" si="579"/>
        <v>3.86535248253495e-12</v>
      </c>
      <c r="AG1995" s="103">
        <f t="shared" si="580"/>
        <v>1.00044417195022e-11</v>
      </c>
      <c r="AH1995" s="103">
        <f t="shared" si="581"/>
        <v>0</v>
      </c>
      <c r="AI1995" s="103">
        <f t="shared" si="582"/>
        <v>0</v>
      </c>
      <c r="AJ1995" s="103">
        <f t="shared" si="583"/>
        <v>0</v>
      </c>
    </row>
    <row r="1996" spans="3:58">
      <c r="C1996" s="16" t="s">
        <v>865</v>
      </c>
      <c r="D1996" s="16" t="s">
        <v>88</v>
      </c>
      <c r="E1996" s="16">
        <v>10854.6346</v>
      </c>
      <c r="F1996" s="16">
        <v>9930.8566</v>
      </c>
      <c r="G1996" s="16">
        <v>9340.3907</v>
      </c>
      <c r="H1996" s="16">
        <v>590.4659</v>
      </c>
      <c r="I1996" s="16">
        <v>0</v>
      </c>
      <c r="J1996" s="16">
        <v>641.3298</v>
      </c>
      <c r="K1996" s="16">
        <v>206.3273</v>
      </c>
      <c r="L1996" s="16">
        <v>6.39460000000003</v>
      </c>
      <c r="M1996" s="16">
        <v>428.6079</v>
      </c>
      <c r="N1996" s="16">
        <v>161.5135</v>
      </c>
      <c r="O1996" s="16">
        <v>161.5135</v>
      </c>
      <c r="P1996" s="16">
        <v>0</v>
      </c>
      <c r="Q1996" s="16">
        <v>8.6358</v>
      </c>
      <c r="R1996" s="16">
        <v>37.6089</v>
      </c>
      <c r="S1996" s="16">
        <v>36.4091</v>
      </c>
      <c r="T1996" s="16">
        <v>0</v>
      </c>
      <c r="U1996" s="16">
        <v>1.1998</v>
      </c>
      <c r="V1996" s="16">
        <v>5.4023</v>
      </c>
      <c r="W1996" s="16">
        <v>0</v>
      </c>
      <c r="X1996" s="16">
        <v>0</v>
      </c>
      <c r="Y1996" s="16">
        <v>5.4023</v>
      </c>
      <c r="Z1996" s="16">
        <v>69.2877</v>
      </c>
      <c r="AE1996" s="103">
        <f t="shared" si="578"/>
        <v>2.73558953267639e-13</v>
      </c>
      <c r="AF1996" s="103">
        <f t="shared" si="579"/>
        <v>0</v>
      </c>
      <c r="AG1996" s="103">
        <f t="shared" si="580"/>
        <v>0</v>
      </c>
      <c r="AH1996" s="103">
        <f t="shared" si="581"/>
        <v>0</v>
      </c>
      <c r="AI1996" s="103">
        <f t="shared" si="582"/>
        <v>-3.77475828372553e-15</v>
      </c>
      <c r="AJ1996" s="103">
        <f t="shared" si="583"/>
        <v>0</v>
      </c>
      <c r="AK1996" s="16">
        <f t="shared" ref="AK1996:BF1996" si="590">E1996-SUM(E1997:E2001)</f>
        <v>0</v>
      </c>
      <c r="AL1996" s="16">
        <f t="shared" si="590"/>
        <v>0</v>
      </c>
      <c r="AM1996" s="16">
        <f t="shared" si="590"/>
        <v>0</v>
      </c>
      <c r="AN1996" s="16">
        <f t="shared" si="590"/>
        <v>0</v>
      </c>
      <c r="AO1996" s="16">
        <f t="shared" si="590"/>
        <v>0</v>
      </c>
      <c r="AP1996" s="16">
        <f t="shared" si="590"/>
        <v>0</v>
      </c>
      <c r="AQ1996" s="16">
        <f t="shared" si="590"/>
        <v>0</v>
      </c>
      <c r="AR1996" s="16">
        <f t="shared" si="590"/>
        <v>2.1316282072803e-14</v>
      </c>
      <c r="AS1996" s="16">
        <f t="shared" si="590"/>
        <v>0</v>
      </c>
      <c r="AT1996" s="16">
        <f t="shared" si="590"/>
        <v>0</v>
      </c>
      <c r="AU1996" s="16">
        <f t="shared" si="590"/>
        <v>0</v>
      </c>
      <c r="AV1996" s="16">
        <f t="shared" si="590"/>
        <v>0</v>
      </c>
      <c r="AW1996" s="16">
        <f t="shared" si="590"/>
        <v>0</v>
      </c>
      <c r="AX1996" s="16">
        <f t="shared" si="590"/>
        <v>0</v>
      </c>
      <c r="AY1996" s="16">
        <f t="shared" si="590"/>
        <v>0</v>
      </c>
      <c r="AZ1996" s="16">
        <f t="shared" si="590"/>
        <v>0</v>
      </c>
      <c r="BA1996" s="16">
        <f t="shared" si="590"/>
        <v>0</v>
      </c>
      <c r="BB1996" s="16">
        <f t="shared" si="590"/>
        <v>0</v>
      </c>
      <c r="BC1996" s="16">
        <f t="shared" si="590"/>
        <v>0</v>
      </c>
      <c r="BD1996" s="16">
        <f t="shared" si="590"/>
        <v>0</v>
      </c>
      <c r="BE1996" s="16">
        <f t="shared" si="590"/>
        <v>0</v>
      </c>
      <c r="BF1996" s="16">
        <f t="shared" si="590"/>
        <v>0</v>
      </c>
    </row>
    <row r="1997" spans="4:36">
      <c r="D1997" s="16" t="s">
        <v>860</v>
      </c>
      <c r="E1997" s="16">
        <v>6464.2983</v>
      </c>
      <c r="F1997" s="16">
        <v>6142.9596</v>
      </c>
      <c r="G1997" s="16">
        <v>5751.218</v>
      </c>
      <c r="H1997" s="16">
        <v>391.7416</v>
      </c>
      <c r="I1997" s="16">
        <v>0</v>
      </c>
      <c r="J1997" s="16">
        <v>287.4538</v>
      </c>
      <c r="K1997" s="16">
        <v>0</v>
      </c>
      <c r="L1997" s="16">
        <v>4.055</v>
      </c>
      <c r="M1997" s="16">
        <v>283.3988</v>
      </c>
      <c r="N1997" s="16">
        <v>33.7717</v>
      </c>
      <c r="O1997" s="16">
        <v>33.7717</v>
      </c>
      <c r="P1997" s="16">
        <v>0</v>
      </c>
      <c r="Q1997" s="16">
        <v>0</v>
      </c>
      <c r="R1997" s="16">
        <v>0.1132</v>
      </c>
      <c r="S1997" s="16">
        <v>0</v>
      </c>
      <c r="T1997" s="16">
        <v>0</v>
      </c>
      <c r="U1997" s="16">
        <v>0.1132</v>
      </c>
      <c r="V1997" s="16">
        <v>0</v>
      </c>
      <c r="W1997" s="16">
        <v>0</v>
      </c>
      <c r="X1997" s="16">
        <v>0</v>
      </c>
      <c r="Y1997" s="16">
        <v>0</v>
      </c>
      <c r="Z1997" s="16">
        <v>0</v>
      </c>
      <c r="AE1997" s="103">
        <f t="shared" si="578"/>
        <v>2.40668596163118e-13</v>
      </c>
      <c r="AF1997" s="103">
        <f t="shared" si="579"/>
        <v>0</v>
      </c>
      <c r="AG1997" s="103">
        <f t="shared" si="580"/>
        <v>0</v>
      </c>
      <c r="AH1997" s="103">
        <f t="shared" si="581"/>
        <v>0</v>
      </c>
      <c r="AI1997" s="103">
        <f t="shared" si="582"/>
        <v>0</v>
      </c>
      <c r="AJ1997" s="103">
        <f t="shared" si="583"/>
        <v>0</v>
      </c>
    </row>
    <row r="1998" spans="4:36">
      <c r="D1998" s="16" t="s">
        <v>861</v>
      </c>
      <c r="E1998" s="16">
        <v>1411.6788</v>
      </c>
      <c r="F1998" s="16">
        <v>1335.5329</v>
      </c>
      <c r="G1998" s="16">
        <v>1239.7327</v>
      </c>
      <c r="H1998" s="16">
        <v>95.8002</v>
      </c>
      <c r="I1998" s="16">
        <v>0</v>
      </c>
      <c r="J1998" s="16">
        <v>66.2828</v>
      </c>
      <c r="K1998" s="16">
        <v>0</v>
      </c>
      <c r="L1998" s="16">
        <v>0</v>
      </c>
      <c r="M1998" s="16">
        <v>66.2828</v>
      </c>
      <c r="N1998" s="16">
        <v>9.8631</v>
      </c>
      <c r="O1998" s="16">
        <v>9.8631</v>
      </c>
      <c r="P1998" s="16">
        <v>0</v>
      </c>
      <c r="Q1998" s="16">
        <v>0</v>
      </c>
      <c r="R1998" s="16">
        <v>0</v>
      </c>
      <c r="S1998" s="16">
        <v>0</v>
      </c>
      <c r="T1998" s="16">
        <v>0</v>
      </c>
      <c r="U1998" s="16">
        <v>0</v>
      </c>
      <c r="V1998" s="16">
        <v>0</v>
      </c>
      <c r="W1998" s="16">
        <v>0</v>
      </c>
      <c r="X1998" s="16">
        <v>0</v>
      </c>
      <c r="Y1998" s="16">
        <v>0</v>
      </c>
      <c r="Z1998" s="16">
        <v>0</v>
      </c>
      <c r="AE1998" s="103">
        <f t="shared" si="578"/>
        <v>-1.06581410364015e-14</v>
      </c>
      <c r="AF1998" s="103">
        <f t="shared" si="579"/>
        <v>0</v>
      </c>
      <c r="AG1998" s="103">
        <f t="shared" si="580"/>
        <v>0</v>
      </c>
      <c r="AH1998" s="103">
        <f t="shared" si="581"/>
        <v>0</v>
      </c>
      <c r="AI1998" s="103">
        <f t="shared" si="582"/>
        <v>0</v>
      </c>
      <c r="AJ1998" s="103">
        <f t="shared" si="583"/>
        <v>0</v>
      </c>
    </row>
    <row r="1999" spans="4:36">
      <c r="D1999" s="16" t="s">
        <v>862</v>
      </c>
      <c r="E1999" s="16">
        <v>0</v>
      </c>
      <c r="F1999" s="16">
        <v>0</v>
      </c>
      <c r="G1999" s="16">
        <v>0</v>
      </c>
      <c r="H1999" s="16">
        <v>0</v>
      </c>
      <c r="I1999" s="16">
        <v>0</v>
      </c>
      <c r="J1999" s="16">
        <v>0</v>
      </c>
      <c r="K1999" s="16">
        <v>0</v>
      </c>
      <c r="L1999" s="16">
        <v>0</v>
      </c>
      <c r="M1999" s="16">
        <v>0</v>
      </c>
      <c r="N1999" s="16">
        <v>0</v>
      </c>
      <c r="O1999" s="16">
        <v>0</v>
      </c>
      <c r="P1999" s="16">
        <v>0</v>
      </c>
      <c r="Q1999" s="16">
        <v>0</v>
      </c>
      <c r="R1999" s="16">
        <v>0</v>
      </c>
      <c r="S1999" s="16">
        <v>0</v>
      </c>
      <c r="T1999" s="16">
        <v>0</v>
      </c>
      <c r="U1999" s="16">
        <v>0</v>
      </c>
      <c r="V1999" s="16">
        <v>0</v>
      </c>
      <c r="W1999" s="16">
        <v>0</v>
      </c>
      <c r="X1999" s="16">
        <v>0</v>
      </c>
      <c r="Y1999" s="16">
        <v>0</v>
      </c>
      <c r="Z1999" s="16">
        <v>0</v>
      </c>
      <c r="AE1999" s="103">
        <f t="shared" si="578"/>
        <v>0</v>
      </c>
      <c r="AF1999" s="103">
        <f t="shared" si="579"/>
        <v>0</v>
      </c>
      <c r="AG1999" s="103">
        <f t="shared" si="580"/>
        <v>0</v>
      </c>
      <c r="AH1999" s="103">
        <f t="shared" si="581"/>
        <v>0</v>
      </c>
      <c r="AI1999" s="103">
        <f t="shared" si="582"/>
        <v>0</v>
      </c>
      <c r="AJ1999" s="103">
        <f t="shared" si="583"/>
        <v>0</v>
      </c>
    </row>
    <row r="2000" spans="4:36">
      <c r="D2000" s="16" t="s">
        <v>863</v>
      </c>
      <c r="E2000" s="16">
        <v>2426.0961</v>
      </c>
      <c r="F2000" s="16">
        <v>2050.4909</v>
      </c>
      <c r="G2000" s="16">
        <v>1947.5668</v>
      </c>
      <c r="H2000" s="16">
        <v>102.9241</v>
      </c>
      <c r="I2000" s="16">
        <v>0</v>
      </c>
      <c r="J2000" s="16">
        <v>148.4841</v>
      </c>
      <c r="K2000" s="16">
        <v>117.534</v>
      </c>
      <c r="L2000" s="16">
        <v>2.07680000000001</v>
      </c>
      <c r="M2000" s="16">
        <v>28.8733</v>
      </c>
      <c r="N2000" s="16">
        <v>117.8787</v>
      </c>
      <c r="O2000" s="16">
        <v>117.8787</v>
      </c>
      <c r="P2000" s="16">
        <v>0</v>
      </c>
      <c r="Q2000" s="16">
        <v>0</v>
      </c>
      <c r="R2000" s="16">
        <v>36.4091</v>
      </c>
      <c r="S2000" s="16">
        <v>36.4091</v>
      </c>
      <c r="T2000" s="16">
        <v>0</v>
      </c>
      <c r="U2000" s="16">
        <v>0</v>
      </c>
      <c r="V2000" s="16">
        <v>5.4023</v>
      </c>
      <c r="W2000" s="16">
        <v>0</v>
      </c>
      <c r="X2000" s="16">
        <v>0</v>
      </c>
      <c r="Y2000" s="16">
        <v>5.4023</v>
      </c>
      <c r="Z2000" s="16">
        <v>67.431</v>
      </c>
      <c r="AE2000" s="103">
        <f t="shared" si="578"/>
        <v>4.12114786740858e-13</v>
      </c>
      <c r="AF2000" s="103">
        <f t="shared" si="579"/>
        <v>-2.70006239588838e-13</v>
      </c>
      <c r="AG2000" s="103">
        <f t="shared" si="580"/>
        <v>0</v>
      </c>
      <c r="AH2000" s="103">
        <f t="shared" si="581"/>
        <v>0</v>
      </c>
      <c r="AI2000" s="103">
        <f t="shared" si="582"/>
        <v>0</v>
      </c>
      <c r="AJ2000" s="103">
        <f t="shared" si="583"/>
        <v>0</v>
      </c>
    </row>
    <row r="2001" spans="4:36">
      <c r="D2001" s="16" t="s">
        <v>864</v>
      </c>
      <c r="E2001" s="16">
        <v>552.5614</v>
      </c>
      <c r="F2001" s="16">
        <v>401.8732</v>
      </c>
      <c r="G2001" s="16">
        <v>401.8732</v>
      </c>
      <c r="H2001" s="16">
        <v>0</v>
      </c>
      <c r="I2001" s="16">
        <v>0</v>
      </c>
      <c r="J2001" s="16">
        <v>139.1091</v>
      </c>
      <c r="K2001" s="16">
        <v>88.7933</v>
      </c>
      <c r="L2001" s="16">
        <v>0.262799999999999</v>
      </c>
      <c r="M2001" s="16">
        <v>50.053</v>
      </c>
      <c r="N2001" s="16">
        <v>0</v>
      </c>
      <c r="O2001" s="16">
        <v>0</v>
      </c>
      <c r="P2001" s="16">
        <v>0</v>
      </c>
      <c r="Q2001" s="16">
        <v>8.6358</v>
      </c>
      <c r="R2001" s="16">
        <v>1.0866</v>
      </c>
      <c r="S2001" s="16">
        <v>0</v>
      </c>
      <c r="T2001" s="16">
        <v>0</v>
      </c>
      <c r="U2001" s="16">
        <v>1.0866</v>
      </c>
      <c r="V2001" s="16">
        <v>0</v>
      </c>
      <c r="W2001" s="16">
        <v>0</v>
      </c>
      <c r="X2001" s="16">
        <v>0</v>
      </c>
      <c r="Y2001" s="16">
        <v>0</v>
      </c>
      <c r="Z2001" s="16">
        <v>1.8567</v>
      </c>
      <c r="AE2001" s="103">
        <f t="shared" si="578"/>
        <v>3.90798504668055e-14</v>
      </c>
      <c r="AF2001" s="103">
        <f t="shared" si="579"/>
        <v>0</v>
      </c>
      <c r="AG2001" s="103">
        <f t="shared" si="580"/>
        <v>0</v>
      </c>
      <c r="AH2001" s="103">
        <f t="shared" si="581"/>
        <v>0</v>
      </c>
      <c r="AI2001" s="103">
        <f t="shared" si="582"/>
        <v>0</v>
      </c>
      <c r="AJ2001" s="103">
        <f t="shared" si="583"/>
        <v>0</v>
      </c>
    </row>
    <row r="2002" spans="3:58">
      <c r="C2002" s="16" t="s">
        <v>866</v>
      </c>
      <c r="D2002" s="16" t="s">
        <v>88</v>
      </c>
      <c r="E2002" s="16">
        <v>6638.8679</v>
      </c>
      <c r="F2002" s="16">
        <v>6319.3476</v>
      </c>
      <c r="G2002" s="16">
        <v>5364.7603</v>
      </c>
      <c r="H2002" s="16">
        <v>954.5873</v>
      </c>
      <c r="I2002" s="16">
        <v>0</v>
      </c>
      <c r="J2002" s="16">
        <v>111.5248</v>
      </c>
      <c r="K2002" s="16">
        <v>39.339</v>
      </c>
      <c r="L2002" s="16">
        <v>0</v>
      </c>
      <c r="M2002" s="16">
        <v>72.1858</v>
      </c>
      <c r="N2002" s="16">
        <v>161.8398</v>
      </c>
      <c r="O2002" s="16">
        <v>161.8398</v>
      </c>
      <c r="P2002" s="16">
        <v>0</v>
      </c>
      <c r="Q2002" s="16">
        <v>9.2238</v>
      </c>
      <c r="R2002" s="16">
        <v>33.8069</v>
      </c>
      <c r="S2002" s="16">
        <v>21.2329</v>
      </c>
      <c r="T2002" s="16">
        <v>0</v>
      </c>
      <c r="U2002" s="16">
        <v>12.574</v>
      </c>
      <c r="V2002" s="16">
        <v>0</v>
      </c>
      <c r="W2002" s="16">
        <v>0</v>
      </c>
      <c r="X2002" s="16">
        <v>0</v>
      </c>
      <c r="Y2002" s="16">
        <v>0</v>
      </c>
      <c r="Z2002" s="16">
        <v>3.125</v>
      </c>
      <c r="AE2002" s="103">
        <f t="shared" si="578"/>
        <v>1.3855583347322e-13</v>
      </c>
      <c r="AF2002" s="103">
        <f t="shared" si="579"/>
        <v>0</v>
      </c>
      <c r="AG2002" s="103">
        <f t="shared" si="580"/>
        <v>0</v>
      </c>
      <c r="AH2002" s="103">
        <f t="shared" si="581"/>
        <v>0</v>
      </c>
      <c r="AI2002" s="103">
        <f t="shared" si="582"/>
        <v>0</v>
      </c>
      <c r="AJ2002" s="103">
        <f t="shared" si="583"/>
        <v>0</v>
      </c>
      <c r="AK2002" s="16">
        <f t="shared" ref="AK2002:BF2002" si="591">E2002-SUM(E2003:E2007)</f>
        <v>0</v>
      </c>
      <c r="AL2002" s="16">
        <f t="shared" si="591"/>
        <v>0</v>
      </c>
      <c r="AM2002" s="16">
        <f t="shared" si="591"/>
        <v>0</v>
      </c>
      <c r="AN2002" s="16">
        <f t="shared" si="591"/>
        <v>0</v>
      </c>
      <c r="AO2002" s="16">
        <f t="shared" si="591"/>
        <v>0</v>
      </c>
      <c r="AP2002" s="16">
        <f t="shared" si="591"/>
        <v>0</v>
      </c>
      <c r="AQ2002" s="16">
        <f t="shared" si="591"/>
        <v>0</v>
      </c>
      <c r="AR2002" s="16">
        <f t="shared" si="591"/>
        <v>0</v>
      </c>
      <c r="AS2002" s="16">
        <f t="shared" si="591"/>
        <v>0</v>
      </c>
      <c r="AT2002" s="16">
        <f t="shared" si="591"/>
        <v>0</v>
      </c>
      <c r="AU2002" s="16">
        <f t="shared" si="591"/>
        <v>0</v>
      </c>
      <c r="AV2002" s="16">
        <f t="shared" si="591"/>
        <v>0</v>
      </c>
      <c r="AW2002" s="16">
        <f t="shared" si="591"/>
        <v>0</v>
      </c>
      <c r="AX2002" s="16">
        <f t="shared" si="591"/>
        <v>0</v>
      </c>
      <c r="AY2002" s="16">
        <f t="shared" si="591"/>
        <v>0</v>
      </c>
      <c r="AZ2002" s="16">
        <f t="shared" si="591"/>
        <v>0</v>
      </c>
      <c r="BA2002" s="16">
        <f t="shared" si="591"/>
        <v>0</v>
      </c>
      <c r="BB2002" s="16">
        <f t="shared" si="591"/>
        <v>0</v>
      </c>
      <c r="BC2002" s="16">
        <f t="shared" si="591"/>
        <v>0</v>
      </c>
      <c r="BD2002" s="16">
        <f t="shared" si="591"/>
        <v>0</v>
      </c>
      <c r="BE2002" s="16">
        <f t="shared" si="591"/>
        <v>0</v>
      </c>
      <c r="BF2002" s="16">
        <f t="shared" si="591"/>
        <v>0</v>
      </c>
    </row>
    <row r="2003" spans="4:36">
      <c r="D2003" s="16" t="s">
        <v>860</v>
      </c>
      <c r="E2003" s="16">
        <v>3079.668</v>
      </c>
      <c r="F2003" s="16">
        <v>3024.9132</v>
      </c>
      <c r="G2003" s="16">
        <v>2629.3876</v>
      </c>
      <c r="H2003" s="16">
        <v>395.5256</v>
      </c>
      <c r="I2003" s="16">
        <v>0</v>
      </c>
      <c r="J2003" s="16">
        <v>51.5829</v>
      </c>
      <c r="K2003" s="16">
        <v>0</v>
      </c>
      <c r="L2003" s="16">
        <v>0</v>
      </c>
      <c r="M2003" s="16">
        <v>51.5829</v>
      </c>
      <c r="N2003" s="16">
        <v>3.1719</v>
      </c>
      <c r="O2003" s="16">
        <v>3.1719</v>
      </c>
      <c r="P2003" s="16">
        <v>0</v>
      </c>
      <c r="Q2003" s="16">
        <v>0</v>
      </c>
      <c r="R2003" s="16">
        <v>0</v>
      </c>
      <c r="S2003" s="16">
        <v>0</v>
      </c>
      <c r="T2003" s="16">
        <v>0</v>
      </c>
      <c r="U2003" s="16">
        <v>0</v>
      </c>
      <c r="V2003" s="16">
        <v>0</v>
      </c>
      <c r="W2003" s="16">
        <v>0</v>
      </c>
      <c r="X2003" s="16">
        <v>0</v>
      </c>
      <c r="Y2003" s="16">
        <v>0</v>
      </c>
      <c r="Z2003" s="16">
        <v>0</v>
      </c>
      <c r="AE2003" s="103">
        <f t="shared" si="578"/>
        <v>1.57207580286922e-13</v>
      </c>
      <c r="AF2003" s="103">
        <f t="shared" si="579"/>
        <v>0</v>
      </c>
      <c r="AG2003" s="103">
        <f t="shared" si="580"/>
        <v>0</v>
      </c>
      <c r="AH2003" s="103">
        <f t="shared" si="581"/>
        <v>0</v>
      </c>
      <c r="AI2003" s="103">
        <f t="shared" si="582"/>
        <v>0</v>
      </c>
      <c r="AJ2003" s="103">
        <f t="shared" si="583"/>
        <v>0</v>
      </c>
    </row>
    <row r="2004" spans="4:36">
      <c r="D2004" s="16" t="s">
        <v>861</v>
      </c>
      <c r="E2004" s="16">
        <v>559.8899</v>
      </c>
      <c r="F2004" s="16">
        <v>559.4268</v>
      </c>
      <c r="G2004" s="16">
        <v>544.9053</v>
      </c>
      <c r="H2004" s="16">
        <v>14.5215</v>
      </c>
      <c r="I2004" s="16">
        <v>0</v>
      </c>
      <c r="J2004" s="16">
        <v>0.4631</v>
      </c>
      <c r="K2004" s="16">
        <v>0</v>
      </c>
      <c r="L2004" s="16">
        <v>0</v>
      </c>
      <c r="M2004" s="16">
        <v>0.4631</v>
      </c>
      <c r="N2004" s="16">
        <v>0</v>
      </c>
      <c r="O2004" s="16">
        <v>0</v>
      </c>
      <c r="P2004" s="16">
        <v>0</v>
      </c>
      <c r="Q2004" s="16">
        <v>0</v>
      </c>
      <c r="R2004" s="16">
        <v>0</v>
      </c>
      <c r="S2004" s="16">
        <v>0</v>
      </c>
      <c r="T2004" s="16">
        <v>0</v>
      </c>
      <c r="U2004" s="16">
        <v>0</v>
      </c>
      <c r="V2004" s="16">
        <v>0</v>
      </c>
      <c r="W2004" s="16">
        <v>0</v>
      </c>
      <c r="X2004" s="16">
        <v>0</v>
      </c>
      <c r="Y2004" s="16">
        <v>0</v>
      </c>
      <c r="Z2004" s="16">
        <v>0</v>
      </c>
      <c r="AE2004" s="103">
        <f t="shared" si="578"/>
        <v>5.40123501480139e-14</v>
      </c>
      <c r="AF2004" s="103">
        <f t="shared" si="579"/>
        <v>-5.32907051820075e-14</v>
      </c>
      <c r="AG2004" s="103">
        <f t="shared" si="580"/>
        <v>0</v>
      </c>
      <c r="AH2004" s="103">
        <f t="shared" si="581"/>
        <v>0</v>
      </c>
      <c r="AI2004" s="103">
        <f t="shared" si="582"/>
        <v>0</v>
      </c>
      <c r="AJ2004" s="103">
        <f t="shared" si="583"/>
        <v>0</v>
      </c>
    </row>
    <row r="2005" spans="4:36">
      <c r="D2005" s="16" t="s">
        <v>862</v>
      </c>
      <c r="E2005" s="16">
        <v>0</v>
      </c>
      <c r="F2005" s="16">
        <v>0</v>
      </c>
      <c r="G2005" s="16">
        <v>0</v>
      </c>
      <c r="H2005" s="16">
        <v>0</v>
      </c>
      <c r="I2005" s="16">
        <v>0</v>
      </c>
      <c r="J2005" s="16">
        <v>0</v>
      </c>
      <c r="K2005" s="16">
        <v>0</v>
      </c>
      <c r="L2005" s="16">
        <v>0</v>
      </c>
      <c r="M2005" s="16">
        <v>0</v>
      </c>
      <c r="N2005" s="16">
        <v>0</v>
      </c>
      <c r="O2005" s="16">
        <v>0</v>
      </c>
      <c r="P2005" s="16">
        <v>0</v>
      </c>
      <c r="Q2005" s="16">
        <v>0</v>
      </c>
      <c r="R2005" s="16">
        <v>0</v>
      </c>
      <c r="S2005" s="16">
        <v>0</v>
      </c>
      <c r="T2005" s="16">
        <v>0</v>
      </c>
      <c r="U2005" s="16">
        <v>0</v>
      </c>
      <c r="V2005" s="16">
        <v>0</v>
      </c>
      <c r="W2005" s="16">
        <v>0</v>
      </c>
      <c r="X2005" s="16">
        <v>0</v>
      </c>
      <c r="Y2005" s="16">
        <v>0</v>
      </c>
      <c r="Z2005" s="16">
        <v>0</v>
      </c>
      <c r="AE2005" s="103">
        <f t="shared" si="578"/>
        <v>0</v>
      </c>
      <c r="AF2005" s="103">
        <f t="shared" si="579"/>
        <v>0</v>
      </c>
      <c r="AG2005" s="103">
        <f t="shared" si="580"/>
        <v>0</v>
      </c>
      <c r="AH2005" s="103">
        <f t="shared" si="581"/>
        <v>0</v>
      </c>
      <c r="AI2005" s="103">
        <f t="shared" si="582"/>
        <v>0</v>
      </c>
      <c r="AJ2005" s="103">
        <f t="shared" si="583"/>
        <v>0</v>
      </c>
    </row>
    <row r="2006" spans="4:36">
      <c r="D2006" s="16" t="s">
        <v>863</v>
      </c>
      <c r="E2006" s="16">
        <v>2001.501</v>
      </c>
      <c r="F2006" s="16">
        <v>1898.3739</v>
      </c>
      <c r="G2006" s="16">
        <v>1359.6162</v>
      </c>
      <c r="H2006" s="16">
        <v>538.7577</v>
      </c>
      <c r="I2006" s="16">
        <v>0</v>
      </c>
      <c r="J2006" s="16">
        <v>0.735</v>
      </c>
      <c r="K2006" s="16">
        <v>0.6108</v>
      </c>
      <c r="L2006" s="16">
        <v>0</v>
      </c>
      <c r="M2006" s="16">
        <v>0.1242</v>
      </c>
      <c r="N2006" s="16">
        <v>82.4564</v>
      </c>
      <c r="O2006" s="16">
        <v>82.4564</v>
      </c>
      <c r="P2006" s="16">
        <v>0</v>
      </c>
      <c r="Q2006" s="16">
        <v>0</v>
      </c>
      <c r="R2006" s="16">
        <v>19.7701</v>
      </c>
      <c r="S2006" s="16">
        <v>19.6444</v>
      </c>
      <c r="T2006" s="16">
        <v>0</v>
      </c>
      <c r="U2006" s="16">
        <v>0.1257</v>
      </c>
      <c r="V2006" s="16">
        <v>0</v>
      </c>
      <c r="W2006" s="16">
        <v>0</v>
      </c>
      <c r="X2006" s="16">
        <v>0</v>
      </c>
      <c r="Y2006" s="16">
        <v>0</v>
      </c>
      <c r="Z2006" s="16">
        <v>0.1656</v>
      </c>
      <c r="AE2006" s="103">
        <f t="shared" si="578"/>
        <v>-7.3302475200876e-14</v>
      </c>
      <c r="AF2006" s="103">
        <f t="shared" si="579"/>
        <v>0</v>
      </c>
      <c r="AG2006" s="103">
        <f t="shared" si="580"/>
        <v>0</v>
      </c>
      <c r="AH2006" s="103">
        <f t="shared" si="581"/>
        <v>0</v>
      </c>
      <c r="AI2006" s="103">
        <f t="shared" si="582"/>
        <v>-1.63757896132211e-15</v>
      </c>
      <c r="AJ2006" s="103">
        <f t="shared" si="583"/>
        <v>0</v>
      </c>
    </row>
    <row r="2007" spans="4:36">
      <c r="D2007" s="16" t="s">
        <v>864</v>
      </c>
      <c r="E2007" s="16">
        <v>997.809</v>
      </c>
      <c r="F2007" s="16">
        <v>836.6337</v>
      </c>
      <c r="G2007" s="16">
        <v>830.8512</v>
      </c>
      <c r="H2007" s="16">
        <v>5.7825</v>
      </c>
      <c r="I2007" s="16">
        <v>0</v>
      </c>
      <c r="J2007" s="16">
        <v>58.7438</v>
      </c>
      <c r="K2007" s="16">
        <v>38.7282</v>
      </c>
      <c r="L2007" s="16">
        <v>0</v>
      </c>
      <c r="M2007" s="16">
        <v>20.0156</v>
      </c>
      <c r="N2007" s="16">
        <v>76.2115</v>
      </c>
      <c r="O2007" s="16">
        <v>76.2115</v>
      </c>
      <c r="P2007" s="16">
        <v>0</v>
      </c>
      <c r="Q2007" s="16">
        <v>9.2238</v>
      </c>
      <c r="R2007" s="16">
        <v>14.0368</v>
      </c>
      <c r="S2007" s="16">
        <v>1.5885</v>
      </c>
      <c r="T2007" s="16">
        <v>0</v>
      </c>
      <c r="U2007" s="16">
        <v>12.4483</v>
      </c>
      <c r="V2007" s="16">
        <v>0</v>
      </c>
      <c r="W2007" s="16">
        <v>0</v>
      </c>
      <c r="X2007" s="16">
        <v>0</v>
      </c>
      <c r="Y2007" s="16">
        <v>0</v>
      </c>
      <c r="Z2007" s="16">
        <v>2.9594</v>
      </c>
      <c r="AE2007" s="103">
        <f t="shared" si="578"/>
        <v>0</v>
      </c>
      <c r="AF2007" s="103">
        <f t="shared" si="579"/>
        <v>2.75335310107039e-14</v>
      </c>
      <c r="AG2007" s="103">
        <f t="shared" si="580"/>
        <v>0</v>
      </c>
      <c r="AH2007" s="103">
        <f t="shared" si="581"/>
        <v>0</v>
      </c>
      <c r="AI2007" s="103">
        <f t="shared" si="582"/>
        <v>0</v>
      </c>
      <c r="AJ2007" s="103">
        <f t="shared" si="583"/>
        <v>0</v>
      </c>
    </row>
    <row r="2008" spans="3:58">
      <c r="C2008" s="16" t="s">
        <v>867</v>
      </c>
      <c r="D2008" s="16" t="s">
        <v>88</v>
      </c>
      <c r="E2008" s="16">
        <v>113684.809</v>
      </c>
      <c r="F2008" s="16">
        <v>105364.1284</v>
      </c>
      <c r="G2008" s="16">
        <v>86366.9074000001</v>
      </c>
      <c r="H2008" s="16">
        <v>18997.221</v>
      </c>
      <c r="I2008" s="16">
        <v>71.6005</v>
      </c>
      <c r="J2008" s="16">
        <v>7057.88430000001</v>
      </c>
      <c r="K2008" s="16">
        <v>4122.2034</v>
      </c>
      <c r="L2008" s="16">
        <v>89.5644000000002</v>
      </c>
      <c r="M2008" s="16">
        <v>2846.1165</v>
      </c>
      <c r="N2008" s="16">
        <v>799.6244</v>
      </c>
      <c r="O2008" s="16">
        <v>799.6244</v>
      </c>
      <c r="P2008" s="16">
        <v>0</v>
      </c>
      <c r="Q2008" s="16">
        <v>123.7375</v>
      </c>
      <c r="R2008" s="16">
        <v>221.7258</v>
      </c>
      <c r="S2008" s="16">
        <v>190.9626</v>
      </c>
      <c r="T2008" s="16">
        <v>0.2702</v>
      </c>
      <c r="U2008" s="16">
        <v>30.493</v>
      </c>
      <c r="V2008" s="16">
        <v>36.4441</v>
      </c>
      <c r="W2008" s="16">
        <v>25.7402</v>
      </c>
      <c r="X2008" s="16">
        <v>5.9823</v>
      </c>
      <c r="Y2008" s="16">
        <v>4.7216</v>
      </c>
      <c r="Z2008" s="16">
        <v>9.664</v>
      </c>
      <c r="AE2008" s="103">
        <f t="shared" si="578"/>
        <v>-1.77919901034329e-11</v>
      </c>
      <c r="AF2008" s="103">
        <f t="shared" si="579"/>
        <v>-9.82254277914762e-11</v>
      </c>
      <c r="AG2008" s="103">
        <f t="shared" si="580"/>
        <v>9.09494701772928e-12</v>
      </c>
      <c r="AH2008" s="103">
        <f t="shared" si="581"/>
        <v>0</v>
      </c>
      <c r="AI2008" s="103">
        <f t="shared" si="582"/>
        <v>0</v>
      </c>
      <c r="AJ2008" s="103">
        <f t="shared" si="583"/>
        <v>0</v>
      </c>
      <c r="AK2008" s="16">
        <f t="shared" ref="AK2008:BF2008" si="592">E2008-SUM(E2009:E2013)</f>
        <v>0</v>
      </c>
      <c r="AL2008" s="16">
        <f t="shared" si="592"/>
        <v>0</v>
      </c>
      <c r="AM2008" s="16">
        <f t="shared" si="592"/>
        <v>0</v>
      </c>
      <c r="AN2008" s="16">
        <f t="shared" si="592"/>
        <v>0</v>
      </c>
      <c r="AO2008" s="16">
        <f t="shared" si="592"/>
        <v>0</v>
      </c>
      <c r="AP2008" s="16">
        <f t="shared" si="592"/>
        <v>0</v>
      </c>
      <c r="AQ2008" s="16">
        <f t="shared" si="592"/>
        <v>0</v>
      </c>
      <c r="AR2008" s="16">
        <f t="shared" si="592"/>
        <v>-4.9737991503207e-13</v>
      </c>
      <c r="AS2008" s="16">
        <f t="shared" si="592"/>
        <v>0</v>
      </c>
      <c r="AT2008" s="16">
        <f t="shared" si="592"/>
        <v>0</v>
      </c>
      <c r="AU2008" s="16">
        <f t="shared" si="592"/>
        <v>0</v>
      </c>
      <c r="AV2008" s="16">
        <f t="shared" si="592"/>
        <v>0</v>
      </c>
      <c r="AW2008" s="16">
        <f t="shared" si="592"/>
        <v>0</v>
      </c>
      <c r="AX2008" s="16">
        <f t="shared" si="592"/>
        <v>0</v>
      </c>
      <c r="AY2008" s="16">
        <f t="shared" si="592"/>
        <v>0</v>
      </c>
      <c r="AZ2008" s="16">
        <f t="shared" si="592"/>
        <v>0</v>
      </c>
      <c r="BA2008" s="16">
        <f t="shared" si="592"/>
        <v>0</v>
      </c>
      <c r="BB2008" s="16">
        <f t="shared" si="592"/>
        <v>0</v>
      </c>
      <c r="BC2008" s="16">
        <f t="shared" si="592"/>
        <v>0</v>
      </c>
      <c r="BD2008" s="16">
        <f t="shared" si="592"/>
        <v>0</v>
      </c>
      <c r="BE2008" s="16">
        <f t="shared" si="592"/>
        <v>0</v>
      </c>
      <c r="BF2008" s="16">
        <f t="shared" si="592"/>
        <v>0</v>
      </c>
    </row>
    <row r="2009" spans="4:36">
      <c r="D2009" s="16" t="s">
        <v>860</v>
      </c>
      <c r="E2009" s="16">
        <v>33312.2877</v>
      </c>
      <c r="F2009" s="16">
        <v>32581.8435</v>
      </c>
      <c r="G2009" s="16">
        <v>25817.9519</v>
      </c>
      <c r="H2009" s="16">
        <v>6763.8916</v>
      </c>
      <c r="I2009" s="16">
        <v>1.7223</v>
      </c>
      <c r="J2009" s="16">
        <v>688.9432</v>
      </c>
      <c r="K2009" s="16">
        <v>0</v>
      </c>
      <c r="L2009" s="16">
        <v>47.2568</v>
      </c>
      <c r="M2009" s="16">
        <v>641.6864</v>
      </c>
      <c r="N2009" s="16">
        <v>30.1617</v>
      </c>
      <c r="O2009" s="16">
        <v>30.1617</v>
      </c>
      <c r="P2009" s="16">
        <v>0</v>
      </c>
      <c r="Q2009" s="16">
        <v>0</v>
      </c>
      <c r="R2009" s="16">
        <v>5.5721</v>
      </c>
      <c r="S2009" s="16">
        <v>4.8571</v>
      </c>
      <c r="T2009" s="16">
        <v>0.2702</v>
      </c>
      <c r="U2009" s="16">
        <v>0.4448</v>
      </c>
      <c r="V2009" s="16">
        <v>2.9211</v>
      </c>
      <c r="W2009" s="16">
        <v>0</v>
      </c>
      <c r="X2009" s="16">
        <v>2.9211</v>
      </c>
      <c r="Y2009" s="16">
        <v>0</v>
      </c>
      <c r="Z2009" s="16">
        <v>1.1238</v>
      </c>
      <c r="AE2009" s="103">
        <f t="shared" si="578"/>
        <v>1.66378022470326e-12</v>
      </c>
      <c r="AF2009" s="103">
        <f t="shared" si="579"/>
        <v>0</v>
      </c>
      <c r="AG2009" s="103">
        <f t="shared" si="580"/>
        <v>0</v>
      </c>
      <c r="AH2009" s="103">
        <f t="shared" si="581"/>
        <v>0</v>
      </c>
      <c r="AI2009" s="103">
        <f t="shared" si="582"/>
        <v>0</v>
      </c>
      <c r="AJ2009" s="103">
        <f t="shared" si="583"/>
        <v>0</v>
      </c>
    </row>
    <row r="2010" spans="4:36">
      <c r="D2010" s="16" t="s">
        <v>861</v>
      </c>
      <c r="E2010" s="16">
        <v>3732.9022</v>
      </c>
      <c r="F2010" s="16">
        <v>3695.3936</v>
      </c>
      <c r="G2010" s="16">
        <v>3062.2386</v>
      </c>
      <c r="H2010" s="16">
        <v>633.155</v>
      </c>
      <c r="I2010" s="16">
        <v>0</v>
      </c>
      <c r="J2010" s="16">
        <v>33.6412</v>
      </c>
      <c r="K2010" s="16">
        <v>0</v>
      </c>
      <c r="L2010" s="16">
        <v>1.1717</v>
      </c>
      <c r="M2010" s="16">
        <v>32.4695</v>
      </c>
      <c r="N2010" s="16">
        <v>0.5552</v>
      </c>
      <c r="O2010" s="16">
        <v>0.5552</v>
      </c>
      <c r="P2010" s="16">
        <v>0</v>
      </c>
      <c r="Q2010" s="16">
        <v>0</v>
      </c>
      <c r="R2010" s="16">
        <v>2.7742</v>
      </c>
      <c r="S2010" s="16">
        <v>2.0875</v>
      </c>
      <c r="T2010" s="16">
        <v>0</v>
      </c>
      <c r="U2010" s="16">
        <v>0.6867</v>
      </c>
      <c r="V2010" s="16">
        <v>0.3249</v>
      </c>
      <c r="W2010" s="16">
        <v>0.3249</v>
      </c>
      <c r="X2010" s="16">
        <v>0</v>
      </c>
      <c r="Y2010" s="16">
        <v>0</v>
      </c>
      <c r="Z2010" s="16">
        <v>0.2131</v>
      </c>
      <c r="AE2010" s="103">
        <f t="shared" si="578"/>
        <v>1.17017506795491e-13</v>
      </c>
      <c r="AF2010" s="103">
        <f t="shared" si="579"/>
        <v>0</v>
      </c>
      <c r="AG2010" s="103">
        <f t="shared" si="580"/>
        <v>0</v>
      </c>
      <c r="AH2010" s="103">
        <f t="shared" si="581"/>
        <v>0</v>
      </c>
      <c r="AI2010" s="103">
        <f t="shared" si="582"/>
        <v>0</v>
      </c>
      <c r="AJ2010" s="103">
        <f t="shared" si="583"/>
        <v>0</v>
      </c>
    </row>
    <row r="2011" spans="4:36">
      <c r="D2011" s="16" t="s">
        <v>862</v>
      </c>
      <c r="E2011" s="16">
        <v>0</v>
      </c>
      <c r="F2011" s="16">
        <v>0</v>
      </c>
      <c r="G2011" s="16">
        <v>0</v>
      </c>
      <c r="H2011" s="16">
        <v>0</v>
      </c>
      <c r="I2011" s="16">
        <v>0</v>
      </c>
      <c r="J2011" s="16">
        <v>0</v>
      </c>
      <c r="K2011" s="16">
        <v>0</v>
      </c>
      <c r="L2011" s="16">
        <v>0</v>
      </c>
      <c r="M2011" s="16">
        <v>0</v>
      </c>
      <c r="N2011" s="16">
        <v>0</v>
      </c>
      <c r="O2011" s="16">
        <v>0</v>
      </c>
      <c r="P2011" s="16">
        <v>0</v>
      </c>
      <c r="Q2011" s="16">
        <v>0</v>
      </c>
      <c r="R2011" s="16">
        <v>0</v>
      </c>
      <c r="S2011" s="16">
        <v>0</v>
      </c>
      <c r="T2011" s="16">
        <v>0</v>
      </c>
      <c r="U2011" s="16">
        <v>0</v>
      </c>
      <c r="V2011" s="16">
        <v>0</v>
      </c>
      <c r="W2011" s="16">
        <v>0</v>
      </c>
      <c r="X2011" s="16">
        <v>0</v>
      </c>
      <c r="Y2011" s="16">
        <v>0</v>
      </c>
      <c r="Z2011" s="16">
        <v>0</v>
      </c>
      <c r="AE2011" s="103">
        <f t="shared" si="578"/>
        <v>0</v>
      </c>
      <c r="AF2011" s="103">
        <f t="shared" si="579"/>
        <v>0</v>
      </c>
      <c r="AG2011" s="103">
        <f t="shared" si="580"/>
        <v>0</v>
      </c>
      <c r="AH2011" s="103">
        <f t="shared" si="581"/>
        <v>0</v>
      </c>
      <c r="AI2011" s="103">
        <f t="shared" si="582"/>
        <v>0</v>
      </c>
      <c r="AJ2011" s="103">
        <f t="shared" si="583"/>
        <v>0</v>
      </c>
    </row>
    <row r="2012" spans="4:36">
      <c r="D2012" s="16" t="s">
        <v>863</v>
      </c>
      <c r="E2012" s="16">
        <v>26186.052</v>
      </c>
      <c r="F2012" s="16">
        <v>25450.3454</v>
      </c>
      <c r="G2012" s="16">
        <v>14460.4808</v>
      </c>
      <c r="H2012" s="16">
        <v>10989.8646</v>
      </c>
      <c r="I2012" s="16">
        <v>60.2437</v>
      </c>
      <c r="J2012" s="16">
        <v>42.6606</v>
      </c>
      <c r="K2012" s="16">
        <v>24.1999</v>
      </c>
      <c r="L2012" s="16">
        <v>2.7817</v>
      </c>
      <c r="M2012" s="16">
        <v>15.679</v>
      </c>
      <c r="N2012" s="16">
        <v>525.5408</v>
      </c>
      <c r="O2012" s="16">
        <v>525.5408</v>
      </c>
      <c r="P2012" s="16">
        <v>0</v>
      </c>
      <c r="Q2012" s="16">
        <v>2.2485</v>
      </c>
      <c r="R2012" s="16">
        <v>100.7034</v>
      </c>
      <c r="S2012" s="16">
        <v>98.849</v>
      </c>
      <c r="T2012" s="16">
        <v>0</v>
      </c>
      <c r="U2012" s="16">
        <v>1.8544</v>
      </c>
      <c r="V2012" s="16">
        <v>1.0675</v>
      </c>
      <c r="W2012" s="16">
        <v>0</v>
      </c>
      <c r="X2012" s="16">
        <v>1.0675</v>
      </c>
      <c r="Y2012" s="16">
        <v>0</v>
      </c>
      <c r="Z2012" s="16">
        <v>3.2421</v>
      </c>
      <c r="AE2012" s="103">
        <f t="shared" si="578"/>
        <v>1.31761268562514e-12</v>
      </c>
      <c r="AF2012" s="103">
        <f t="shared" si="579"/>
        <v>0</v>
      </c>
      <c r="AG2012" s="103">
        <f t="shared" si="580"/>
        <v>0</v>
      </c>
      <c r="AH2012" s="103">
        <f t="shared" si="581"/>
        <v>0</v>
      </c>
      <c r="AI2012" s="103">
        <f t="shared" si="582"/>
        <v>-1.77635683940025e-15</v>
      </c>
      <c r="AJ2012" s="103">
        <f t="shared" si="583"/>
        <v>0</v>
      </c>
    </row>
    <row r="2013" spans="4:36">
      <c r="D2013" s="16" t="s">
        <v>864</v>
      </c>
      <c r="E2013" s="16">
        <v>50453.5671</v>
      </c>
      <c r="F2013" s="16">
        <v>43636.5459</v>
      </c>
      <c r="G2013" s="16">
        <v>43026.2361</v>
      </c>
      <c r="H2013" s="16">
        <v>610.3098</v>
      </c>
      <c r="I2013" s="16">
        <v>9.6345</v>
      </c>
      <c r="J2013" s="16">
        <v>6292.63930000001</v>
      </c>
      <c r="K2013" s="16">
        <v>4098.0035</v>
      </c>
      <c r="L2013" s="16">
        <v>38.3542000000007</v>
      </c>
      <c r="M2013" s="16">
        <v>2156.2816</v>
      </c>
      <c r="N2013" s="16">
        <v>243.3667</v>
      </c>
      <c r="O2013" s="16">
        <v>243.3667</v>
      </c>
      <c r="P2013" s="16">
        <v>0</v>
      </c>
      <c r="Q2013" s="16">
        <v>121.489</v>
      </c>
      <c r="R2013" s="16">
        <v>112.6761</v>
      </c>
      <c r="S2013" s="16">
        <v>85.169</v>
      </c>
      <c r="T2013" s="16">
        <v>0</v>
      </c>
      <c r="U2013" s="16">
        <v>27.5071</v>
      </c>
      <c r="V2013" s="16">
        <v>32.1306</v>
      </c>
      <c r="W2013" s="16">
        <v>25.4153</v>
      </c>
      <c r="X2013" s="16">
        <v>1.9937</v>
      </c>
      <c r="Y2013" s="16">
        <v>4.7216</v>
      </c>
      <c r="Z2013" s="16">
        <v>5.085</v>
      </c>
      <c r="AE2013" s="103">
        <f t="shared" si="578"/>
        <v>-7.13384906703141e-12</v>
      </c>
      <c r="AF2013" s="103">
        <f t="shared" si="579"/>
        <v>-4.54747350886464e-12</v>
      </c>
      <c r="AG2013" s="103">
        <f t="shared" si="580"/>
        <v>9.54969436861575e-12</v>
      </c>
      <c r="AH2013" s="103">
        <f t="shared" si="581"/>
        <v>0</v>
      </c>
      <c r="AI2013" s="103">
        <f t="shared" si="582"/>
        <v>0</v>
      </c>
      <c r="AJ2013" s="103">
        <f t="shared" si="583"/>
        <v>0</v>
      </c>
    </row>
    <row r="2014" spans="3:58">
      <c r="C2014" s="16" t="s">
        <v>368</v>
      </c>
      <c r="D2014" s="16" t="s">
        <v>88</v>
      </c>
      <c r="E2014" s="16">
        <v>2429.2626</v>
      </c>
      <c r="F2014" s="16">
        <v>2061.9412</v>
      </c>
      <c r="G2014" s="16">
        <v>1719.0899</v>
      </c>
      <c r="H2014" s="16">
        <v>342.8513</v>
      </c>
      <c r="I2014" s="16">
        <v>1.6949</v>
      </c>
      <c r="J2014" s="16">
        <v>57.0096</v>
      </c>
      <c r="K2014" s="16">
        <v>44.4099</v>
      </c>
      <c r="L2014" s="16">
        <v>0.699600000000004</v>
      </c>
      <c r="M2014" s="16">
        <v>11.9001</v>
      </c>
      <c r="N2014" s="16">
        <v>243.3751</v>
      </c>
      <c r="O2014" s="16">
        <v>243.3751</v>
      </c>
      <c r="P2014" s="16">
        <v>0</v>
      </c>
      <c r="Q2014" s="16">
        <v>0</v>
      </c>
      <c r="R2014" s="16">
        <v>60.8118</v>
      </c>
      <c r="S2014" s="16">
        <v>60.8118</v>
      </c>
      <c r="T2014" s="16">
        <v>0</v>
      </c>
      <c r="U2014" s="16">
        <v>0</v>
      </c>
      <c r="V2014" s="16">
        <v>0</v>
      </c>
      <c r="W2014" s="16">
        <v>0</v>
      </c>
      <c r="X2014" s="16">
        <v>0</v>
      </c>
      <c r="Y2014" s="16">
        <v>0</v>
      </c>
      <c r="Z2014" s="16">
        <v>4.43</v>
      </c>
      <c r="AE2014" s="103">
        <f t="shared" si="578"/>
        <v>-1.84741111297626e-13</v>
      </c>
      <c r="AF2014" s="103">
        <f t="shared" si="579"/>
        <v>0</v>
      </c>
      <c r="AG2014" s="103">
        <f t="shared" si="580"/>
        <v>0</v>
      </c>
      <c r="AH2014" s="103">
        <f t="shared" si="581"/>
        <v>0</v>
      </c>
      <c r="AI2014" s="103">
        <f t="shared" si="582"/>
        <v>0</v>
      </c>
      <c r="AJ2014" s="103">
        <f t="shared" si="583"/>
        <v>0</v>
      </c>
      <c r="AK2014" s="16">
        <f t="shared" ref="AK2014:BF2014" si="593">E2014-SUM(E2015:E2019)</f>
        <v>0</v>
      </c>
      <c r="AL2014" s="16">
        <f t="shared" si="593"/>
        <v>0</v>
      </c>
      <c r="AM2014" s="16">
        <f t="shared" si="593"/>
        <v>0</v>
      </c>
      <c r="AN2014" s="16">
        <f t="shared" si="593"/>
        <v>0</v>
      </c>
      <c r="AO2014" s="16">
        <f t="shared" si="593"/>
        <v>0</v>
      </c>
      <c r="AP2014" s="16">
        <f t="shared" si="593"/>
        <v>0</v>
      </c>
      <c r="AQ2014" s="16">
        <f t="shared" si="593"/>
        <v>0</v>
      </c>
      <c r="AR2014" s="16">
        <f t="shared" si="593"/>
        <v>3.99680288865056e-15</v>
      </c>
      <c r="AS2014" s="16">
        <f t="shared" si="593"/>
        <v>0</v>
      </c>
      <c r="AT2014" s="16">
        <f t="shared" si="593"/>
        <v>0</v>
      </c>
      <c r="AU2014" s="16">
        <f t="shared" si="593"/>
        <v>0</v>
      </c>
      <c r="AV2014" s="16">
        <f t="shared" si="593"/>
        <v>0</v>
      </c>
      <c r="AW2014" s="16">
        <f t="shared" si="593"/>
        <v>0</v>
      </c>
      <c r="AX2014" s="16">
        <f t="shared" si="593"/>
        <v>0</v>
      </c>
      <c r="AY2014" s="16">
        <f t="shared" si="593"/>
        <v>0</v>
      </c>
      <c r="AZ2014" s="16">
        <f t="shared" si="593"/>
        <v>0</v>
      </c>
      <c r="BA2014" s="16">
        <f t="shared" si="593"/>
        <v>0</v>
      </c>
      <c r="BB2014" s="16">
        <f t="shared" si="593"/>
        <v>0</v>
      </c>
      <c r="BC2014" s="16">
        <f t="shared" si="593"/>
        <v>0</v>
      </c>
      <c r="BD2014" s="16">
        <f t="shared" si="593"/>
        <v>0</v>
      </c>
      <c r="BE2014" s="16">
        <f t="shared" si="593"/>
        <v>0</v>
      </c>
      <c r="BF2014" s="16">
        <f t="shared" si="593"/>
        <v>0</v>
      </c>
    </row>
    <row r="2015" spans="4:36">
      <c r="D2015" s="16" t="s">
        <v>860</v>
      </c>
      <c r="E2015" s="16">
        <v>151.3206</v>
      </c>
      <c r="F2015" s="16">
        <v>151.3206</v>
      </c>
      <c r="G2015" s="16">
        <v>136.5047</v>
      </c>
      <c r="H2015" s="16">
        <v>14.8159</v>
      </c>
      <c r="I2015" s="16">
        <v>0</v>
      </c>
      <c r="J2015" s="16">
        <v>0</v>
      </c>
      <c r="K2015" s="16">
        <v>0</v>
      </c>
      <c r="L2015" s="16">
        <v>0</v>
      </c>
      <c r="M2015" s="16">
        <v>0</v>
      </c>
      <c r="N2015" s="16">
        <v>0</v>
      </c>
      <c r="O2015" s="16">
        <v>0</v>
      </c>
      <c r="P2015" s="16">
        <v>0</v>
      </c>
      <c r="Q2015" s="16">
        <v>0</v>
      </c>
      <c r="R2015" s="16">
        <v>0</v>
      </c>
      <c r="S2015" s="16">
        <v>0</v>
      </c>
      <c r="T2015" s="16">
        <v>0</v>
      </c>
      <c r="U2015" s="16">
        <v>0</v>
      </c>
      <c r="V2015" s="16">
        <v>0</v>
      </c>
      <c r="W2015" s="16">
        <v>0</v>
      </c>
      <c r="X2015" s="16">
        <v>0</v>
      </c>
      <c r="Y2015" s="16">
        <v>0</v>
      </c>
      <c r="Z2015" s="16">
        <v>0</v>
      </c>
      <c r="AE2015" s="103">
        <f t="shared" si="578"/>
        <v>0</v>
      </c>
      <c r="AF2015" s="103">
        <f t="shared" si="579"/>
        <v>0</v>
      </c>
      <c r="AG2015" s="103">
        <f t="shared" si="580"/>
        <v>0</v>
      </c>
      <c r="AH2015" s="103">
        <f t="shared" si="581"/>
        <v>0</v>
      </c>
      <c r="AI2015" s="103">
        <f t="shared" si="582"/>
        <v>0</v>
      </c>
      <c r="AJ2015" s="103">
        <f t="shared" si="583"/>
        <v>0</v>
      </c>
    </row>
    <row r="2016" spans="4:36">
      <c r="D2016" s="16" t="s">
        <v>861</v>
      </c>
      <c r="E2016" s="16">
        <v>0</v>
      </c>
      <c r="F2016" s="16">
        <v>0</v>
      </c>
      <c r="G2016" s="16">
        <v>0</v>
      </c>
      <c r="H2016" s="16">
        <v>0</v>
      </c>
      <c r="I2016" s="16">
        <v>0</v>
      </c>
      <c r="J2016" s="16">
        <v>0</v>
      </c>
      <c r="K2016" s="16">
        <v>0</v>
      </c>
      <c r="L2016" s="16">
        <v>0</v>
      </c>
      <c r="M2016" s="16">
        <v>0</v>
      </c>
      <c r="N2016" s="16">
        <v>0</v>
      </c>
      <c r="O2016" s="16">
        <v>0</v>
      </c>
      <c r="P2016" s="16">
        <v>0</v>
      </c>
      <c r="Q2016" s="16">
        <v>0</v>
      </c>
      <c r="R2016" s="16">
        <v>0</v>
      </c>
      <c r="S2016" s="16">
        <v>0</v>
      </c>
      <c r="T2016" s="16">
        <v>0</v>
      </c>
      <c r="U2016" s="16">
        <v>0</v>
      </c>
      <c r="V2016" s="16">
        <v>0</v>
      </c>
      <c r="W2016" s="16">
        <v>0</v>
      </c>
      <c r="X2016" s="16">
        <v>0</v>
      </c>
      <c r="Y2016" s="16">
        <v>0</v>
      </c>
      <c r="Z2016" s="16">
        <v>0</v>
      </c>
      <c r="AE2016" s="103">
        <f t="shared" si="578"/>
        <v>0</v>
      </c>
      <c r="AF2016" s="103">
        <f t="shared" si="579"/>
        <v>0</v>
      </c>
      <c r="AG2016" s="103">
        <f t="shared" si="580"/>
        <v>0</v>
      </c>
      <c r="AH2016" s="103">
        <f t="shared" si="581"/>
        <v>0</v>
      </c>
      <c r="AI2016" s="103">
        <f t="shared" si="582"/>
        <v>0</v>
      </c>
      <c r="AJ2016" s="103">
        <f t="shared" si="583"/>
        <v>0</v>
      </c>
    </row>
    <row r="2017" spans="4:36">
      <c r="D2017" s="16" t="s">
        <v>862</v>
      </c>
      <c r="E2017" s="16">
        <v>0</v>
      </c>
      <c r="F2017" s="16">
        <v>0</v>
      </c>
      <c r="G2017" s="16">
        <v>0</v>
      </c>
      <c r="H2017" s="16">
        <v>0</v>
      </c>
      <c r="I2017" s="16">
        <v>0</v>
      </c>
      <c r="J2017" s="16">
        <v>0</v>
      </c>
      <c r="K2017" s="16">
        <v>0</v>
      </c>
      <c r="L2017" s="16">
        <v>0</v>
      </c>
      <c r="M2017" s="16">
        <v>0</v>
      </c>
      <c r="N2017" s="16">
        <v>0</v>
      </c>
      <c r="O2017" s="16">
        <v>0</v>
      </c>
      <c r="P2017" s="16">
        <v>0</v>
      </c>
      <c r="Q2017" s="16">
        <v>0</v>
      </c>
      <c r="R2017" s="16">
        <v>0</v>
      </c>
      <c r="S2017" s="16">
        <v>0</v>
      </c>
      <c r="T2017" s="16">
        <v>0</v>
      </c>
      <c r="U2017" s="16">
        <v>0</v>
      </c>
      <c r="V2017" s="16">
        <v>0</v>
      </c>
      <c r="W2017" s="16">
        <v>0</v>
      </c>
      <c r="X2017" s="16">
        <v>0</v>
      </c>
      <c r="Y2017" s="16">
        <v>0</v>
      </c>
      <c r="Z2017" s="16">
        <v>0</v>
      </c>
      <c r="AE2017" s="103">
        <f t="shared" si="578"/>
        <v>0</v>
      </c>
      <c r="AF2017" s="103">
        <f t="shared" si="579"/>
        <v>0</v>
      </c>
      <c r="AG2017" s="103">
        <f t="shared" si="580"/>
        <v>0</v>
      </c>
      <c r="AH2017" s="103">
        <f t="shared" si="581"/>
        <v>0</v>
      </c>
      <c r="AI2017" s="103">
        <f t="shared" si="582"/>
        <v>0</v>
      </c>
      <c r="AJ2017" s="103">
        <f t="shared" si="583"/>
        <v>0</v>
      </c>
    </row>
    <row r="2018" spans="4:36">
      <c r="D2018" s="16" t="s">
        <v>863</v>
      </c>
      <c r="E2018" s="16">
        <v>1854.1856</v>
      </c>
      <c r="F2018" s="16">
        <v>1515.399</v>
      </c>
      <c r="G2018" s="16">
        <v>1187.3636</v>
      </c>
      <c r="H2018" s="16">
        <v>328.0354</v>
      </c>
      <c r="I2018" s="16">
        <v>1.6949</v>
      </c>
      <c r="J2018" s="16">
        <v>44.222</v>
      </c>
      <c r="K2018" s="16">
        <v>31.6223</v>
      </c>
      <c r="L2018" s="16">
        <v>0.6996</v>
      </c>
      <c r="M2018" s="16">
        <v>11.9001</v>
      </c>
      <c r="N2018" s="16">
        <v>227.6279</v>
      </c>
      <c r="O2018" s="16">
        <v>227.6279</v>
      </c>
      <c r="P2018" s="16">
        <v>0</v>
      </c>
      <c r="Q2018" s="16">
        <v>0</v>
      </c>
      <c r="R2018" s="16">
        <v>60.8118</v>
      </c>
      <c r="S2018" s="16">
        <v>60.8118</v>
      </c>
      <c r="T2018" s="16">
        <v>0</v>
      </c>
      <c r="U2018" s="16">
        <v>0</v>
      </c>
      <c r="V2018" s="16">
        <v>0</v>
      </c>
      <c r="W2018" s="16">
        <v>0</v>
      </c>
      <c r="X2018" s="16">
        <v>0</v>
      </c>
      <c r="Y2018" s="16">
        <v>0</v>
      </c>
      <c r="Z2018" s="16">
        <v>4.43</v>
      </c>
      <c r="AE2018" s="103">
        <f t="shared" si="578"/>
        <v>1.27897692436818e-13</v>
      </c>
      <c r="AF2018" s="103">
        <f t="shared" si="579"/>
        <v>0</v>
      </c>
      <c r="AG2018" s="103">
        <f t="shared" si="580"/>
        <v>0</v>
      </c>
      <c r="AH2018" s="103">
        <f t="shared" si="581"/>
        <v>0</v>
      </c>
      <c r="AI2018" s="103">
        <f t="shared" si="582"/>
        <v>0</v>
      </c>
      <c r="AJ2018" s="103">
        <f t="shared" si="583"/>
        <v>0</v>
      </c>
    </row>
    <row r="2019" spans="4:36">
      <c r="D2019" s="16" t="s">
        <v>864</v>
      </c>
      <c r="E2019" s="16">
        <v>423.7564</v>
      </c>
      <c r="F2019" s="16">
        <v>395.2216</v>
      </c>
      <c r="G2019" s="16">
        <v>395.2216</v>
      </c>
      <c r="H2019" s="16">
        <v>0</v>
      </c>
      <c r="I2019" s="16">
        <v>0</v>
      </c>
      <c r="J2019" s="16">
        <v>12.7876</v>
      </c>
      <c r="K2019" s="16">
        <v>12.7876</v>
      </c>
      <c r="L2019" s="16">
        <v>0</v>
      </c>
      <c r="M2019" s="16">
        <v>0</v>
      </c>
      <c r="N2019" s="16">
        <v>15.7472</v>
      </c>
      <c r="O2019" s="16">
        <v>15.7472</v>
      </c>
      <c r="P2019" s="16">
        <v>0</v>
      </c>
      <c r="Q2019" s="16">
        <v>0</v>
      </c>
      <c r="R2019" s="16">
        <v>0</v>
      </c>
      <c r="S2019" s="16">
        <v>0</v>
      </c>
      <c r="T2019" s="16">
        <v>0</v>
      </c>
      <c r="U2019" s="16">
        <v>0</v>
      </c>
      <c r="V2019" s="16">
        <v>0</v>
      </c>
      <c r="W2019" s="16">
        <v>0</v>
      </c>
      <c r="X2019" s="16">
        <v>0</v>
      </c>
      <c r="Y2019" s="16">
        <v>0</v>
      </c>
      <c r="Z2019" s="16">
        <v>0</v>
      </c>
      <c r="AE2019" s="103">
        <f t="shared" si="578"/>
        <v>-3.73034936274053e-14</v>
      </c>
      <c r="AF2019" s="103">
        <f t="shared" si="579"/>
        <v>0</v>
      </c>
      <c r="AG2019" s="103">
        <f t="shared" si="580"/>
        <v>0</v>
      </c>
      <c r="AH2019" s="103">
        <f t="shared" si="581"/>
        <v>0</v>
      </c>
      <c r="AI2019" s="103">
        <f t="shared" si="582"/>
        <v>0</v>
      </c>
      <c r="AJ2019" s="103">
        <f t="shared" si="583"/>
        <v>0</v>
      </c>
    </row>
    <row r="2020" spans="1:80">
      <c r="A2020" s="16" t="s">
        <v>924</v>
      </c>
      <c r="B2020" s="16">
        <v>41785.3843</v>
      </c>
      <c r="C2020" s="16" t="s">
        <v>88</v>
      </c>
      <c r="D2020" s="16" t="s">
        <v>88</v>
      </c>
      <c r="E2020" s="16">
        <v>33057.3821</v>
      </c>
      <c r="F2020" s="16">
        <v>28617.6201</v>
      </c>
      <c r="G2020" s="16">
        <v>24673.5185</v>
      </c>
      <c r="H2020" s="16">
        <v>3944.1016</v>
      </c>
      <c r="I2020" s="16">
        <v>34.7646</v>
      </c>
      <c r="J2020" s="16">
        <v>4182.809</v>
      </c>
      <c r="K2020" s="16">
        <v>3838.8563</v>
      </c>
      <c r="L2020" s="16">
        <v>341.9982</v>
      </c>
      <c r="M2020" s="16">
        <v>1.9545</v>
      </c>
      <c r="N2020" s="16">
        <v>53.0185</v>
      </c>
      <c r="O2020" s="16">
        <v>49.224</v>
      </c>
      <c r="P2020" s="16">
        <v>3.7945</v>
      </c>
      <c r="Q2020" s="16">
        <v>83.3311</v>
      </c>
      <c r="R2020" s="16">
        <v>24.3144</v>
      </c>
      <c r="S2020" s="16">
        <v>1.0728</v>
      </c>
      <c r="T2020" s="16">
        <v>0</v>
      </c>
      <c r="U2020" s="16">
        <v>23.2416</v>
      </c>
      <c r="V2020" s="16">
        <v>61.5244</v>
      </c>
      <c r="W2020" s="16">
        <v>2.05</v>
      </c>
      <c r="X2020" s="16">
        <v>0</v>
      </c>
      <c r="Y2020" s="16">
        <v>59.4744</v>
      </c>
      <c r="Z2020" s="16">
        <v>0</v>
      </c>
      <c r="AB2020" s="101">
        <f>(F2020+K2020+L2020)/B2020</f>
        <v>0.784926958300106</v>
      </c>
      <c r="AE2020" s="103">
        <f t="shared" si="578"/>
        <v>1.79056769411545e-12</v>
      </c>
      <c r="AF2020" s="103">
        <f t="shared" si="579"/>
        <v>0</v>
      </c>
      <c r="AG2020" s="103">
        <f t="shared" si="580"/>
        <v>2.8022029141539e-13</v>
      </c>
      <c r="AH2020" s="103">
        <f t="shared" si="581"/>
        <v>6.21724893790088e-15</v>
      </c>
      <c r="AI2020" s="103">
        <f t="shared" si="582"/>
        <v>0</v>
      </c>
      <c r="AJ2020" s="103">
        <f t="shared" si="583"/>
        <v>0</v>
      </c>
      <c r="AK2020" s="16">
        <f t="shared" ref="AK2020:BF2020" si="594">E2020-SUM(E2021:E2025)</f>
        <v>0</v>
      </c>
      <c r="AL2020" s="16">
        <f t="shared" si="594"/>
        <v>0</v>
      </c>
      <c r="AM2020" s="16">
        <f t="shared" si="594"/>
        <v>0</v>
      </c>
      <c r="AN2020" s="16">
        <f t="shared" si="594"/>
        <v>0</v>
      </c>
      <c r="AO2020" s="16">
        <f t="shared" si="594"/>
        <v>0</v>
      </c>
      <c r="AP2020" s="16">
        <f t="shared" si="594"/>
        <v>0</v>
      </c>
      <c r="AQ2020" s="16">
        <f t="shared" si="594"/>
        <v>0</v>
      </c>
      <c r="AR2020" s="16">
        <f t="shared" si="594"/>
        <v>0</v>
      </c>
      <c r="AS2020" s="16">
        <f t="shared" si="594"/>
        <v>0</v>
      </c>
      <c r="AT2020" s="16">
        <f t="shared" si="594"/>
        <v>0</v>
      </c>
      <c r="AU2020" s="16">
        <f t="shared" si="594"/>
        <v>0</v>
      </c>
      <c r="AV2020" s="16">
        <f t="shared" si="594"/>
        <v>0</v>
      </c>
      <c r="AW2020" s="16">
        <f t="shared" si="594"/>
        <v>0</v>
      </c>
      <c r="AX2020" s="16">
        <f t="shared" si="594"/>
        <v>0</v>
      </c>
      <c r="AY2020" s="16">
        <f t="shared" si="594"/>
        <v>0</v>
      </c>
      <c r="AZ2020" s="16">
        <f t="shared" si="594"/>
        <v>0</v>
      </c>
      <c r="BA2020" s="16">
        <f t="shared" si="594"/>
        <v>0</v>
      </c>
      <c r="BB2020" s="16">
        <f t="shared" si="594"/>
        <v>0</v>
      </c>
      <c r="BC2020" s="16">
        <f t="shared" si="594"/>
        <v>0</v>
      </c>
      <c r="BD2020" s="16">
        <f t="shared" si="594"/>
        <v>0</v>
      </c>
      <c r="BE2020" s="16">
        <f t="shared" si="594"/>
        <v>0</v>
      </c>
      <c r="BF2020" s="16">
        <f t="shared" si="594"/>
        <v>0</v>
      </c>
      <c r="BG2020" s="104">
        <f t="shared" ref="BG2020:CB2020" si="595">E2020-E2026-E2032-E2038-E2044</f>
        <v>0</v>
      </c>
      <c r="BH2020" s="104">
        <f t="shared" si="595"/>
        <v>0</v>
      </c>
      <c r="BI2020" s="104">
        <f t="shared" si="595"/>
        <v>0</v>
      </c>
      <c r="BJ2020" s="104">
        <f t="shared" si="595"/>
        <v>0</v>
      </c>
      <c r="BK2020" s="104">
        <f t="shared" si="595"/>
        <v>9.99200722162641e-16</v>
      </c>
      <c r="BL2020" s="104">
        <f t="shared" si="595"/>
        <v>0</v>
      </c>
      <c r="BM2020" s="104">
        <f t="shared" si="595"/>
        <v>0</v>
      </c>
      <c r="BN2020" s="104">
        <f t="shared" si="595"/>
        <v>0</v>
      </c>
      <c r="BO2020" s="104">
        <f t="shared" si="595"/>
        <v>0</v>
      </c>
      <c r="BP2020" s="104">
        <f t="shared" si="595"/>
        <v>0</v>
      </c>
      <c r="BQ2020" s="104">
        <f t="shared" si="595"/>
        <v>0</v>
      </c>
      <c r="BR2020" s="104">
        <f t="shared" si="595"/>
        <v>0</v>
      </c>
      <c r="BS2020" s="104">
        <f t="shared" si="595"/>
        <v>0</v>
      </c>
      <c r="BT2020" s="104">
        <f t="shared" si="595"/>
        <v>0</v>
      </c>
      <c r="BU2020" s="104">
        <f t="shared" si="595"/>
        <v>0</v>
      </c>
      <c r="BV2020" s="104">
        <f t="shared" si="595"/>
        <v>0</v>
      </c>
      <c r="BW2020" s="104">
        <f t="shared" si="595"/>
        <v>0</v>
      </c>
      <c r="BX2020" s="104">
        <f t="shared" si="595"/>
        <v>0</v>
      </c>
      <c r="BY2020" s="104">
        <f t="shared" si="595"/>
        <v>0</v>
      </c>
      <c r="BZ2020" s="104">
        <f t="shared" si="595"/>
        <v>0</v>
      </c>
      <c r="CA2020" s="104">
        <f t="shared" si="595"/>
        <v>0</v>
      </c>
      <c r="CB2020" s="104">
        <f t="shared" si="595"/>
        <v>0</v>
      </c>
    </row>
    <row r="2021" spans="4:36">
      <c r="D2021" s="16" t="s">
        <v>860</v>
      </c>
      <c r="E2021" s="16">
        <v>10535.2253</v>
      </c>
      <c r="F2021" s="16">
        <v>10217.4593</v>
      </c>
      <c r="G2021" s="16">
        <v>8982.202</v>
      </c>
      <c r="H2021" s="16">
        <v>1235.2573</v>
      </c>
      <c r="I2021" s="16">
        <v>33.8885</v>
      </c>
      <c r="J2021" s="16">
        <v>281.1528</v>
      </c>
      <c r="K2021" s="16">
        <v>0</v>
      </c>
      <c r="L2021" s="16">
        <v>281.1528</v>
      </c>
      <c r="M2021" s="16">
        <v>0</v>
      </c>
      <c r="N2021" s="16">
        <v>2.7247</v>
      </c>
      <c r="O2021" s="16">
        <v>2.7247</v>
      </c>
      <c r="P2021" s="16">
        <v>0</v>
      </c>
      <c r="Q2021" s="16">
        <v>0</v>
      </c>
      <c r="R2021" s="16">
        <v>0</v>
      </c>
      <c r="S2021" s="16">
        <v>0</v>
      </c>
      <c r="T2021" s="16">
        <v>0</v>
      </c>
      <c r="U2021" s="16">
        <v>0</v>
      </c>
      <c r="V2021" s="16">
        <v>0</v>
      </c>
      <c r="W2021" s="16">
        <v>0</v>
      </c>
      <c r="X2021" s="16">
        <v>0</v>
      </c>
      <c r="Y2021" s="16">
        <v>0</v>
      </c>
      <c r="Z2021" s="16">
        <v>0</v>
      </c>
      <c r="AE2021" s="103">
        <f t="shared" si="578"/>
        <v>-4.13447054370408e-13</v>
      </c>
      <c r="AF2021" s="103">
        <f t="shared" si="579"/>
        <v>0</v>
      </c>
      <c r="AG2021" s="103">
        <f t="shared" si="580"/>
        <v>0</v>
      </c>
      <c r="AH2021" s="103">
        <f t="shared" si="581"/>
        <v>0</v>
      </c>
      <c r="AI2021" s="103">
        <f t="shared" si="582"/>
        <v>0</v>
      </c>
      <c r="AJ2021" s="103">
        <f t="shared" si="583"/>
        <v>0</v>
      </c>
    </row>
    <row r="2022" spans="4:36">
      <c r="D2022" s="16" t="s">
        <v>861</v>
      </c>
      <c r="E2022" s="16">
        <v>5324.4526</v>
      </c>
      <c r="F2022" s="16">
        <v>5323.9533</v>
      </c>
      <c r="G2022" s="16">
        <v>4438.7446</v>
      </c>
      <c r="H2022" s="16">
        <v>885.2087</v>
      </c>
      <c r="I2022" s="16">
        <v>0</v>
      </c>
      <c r="J2022" s="16">
        <v>0.4993</v>
      </c>
      <c r="K2022" s="16">
        <v>0</v>
      </c>
      <c r="L2022" s="16">
        <v>0.4993</v>
      </c>
      <c r="M2022" s="16">
        <v>0</v>
      </c>
      <c r="N2022" s="16">
        <v>0</v>
      </c>
      <c r="O2022" s="16">
        <v>0</v>
      </c>
      <c r="P2022" s="16">
        <v>0</v>
      </c>
      <c r="Q2022" s="16">
        <v>0</v>
      </c>
      <c r="R2022" s="16">
        <v>0</v>
      </c>
      <c r="S2022" s="16">
        <v>0</v>
      </c>
      <c r="T2022" s="16">
        <v>0</v>
      </c>
      <c r="U2022" s="16">
        <v>0</v>
      </c>
      <c r="V2022" s="16">
        <v>0</v>
      </c>
      <c r="W2022" s="16">
        <v>0</v>
      </c>
      <c r="X2022" s="16">
        <v>0</v>
      </c>
      <c r="Y2022" s="16">
        <v>0</v>
      </c>
      <c r="Z2022" s="16">
        <v>0</v>
      </c>
      <c r="AE2022" s="103">
        <f t="shared" si="578"/>
        <v>-5.06428232682765e-13</v>
      </c>
      <c r="AF2022" s="103">
        <f t="shared" si="579"/>
        <v>0</v>
      </c>
      <c r="AG2022" s="103">
        <f t="shared" si="580"/>
        <v>0</v>
      </c>
      <c r="AH2022" s="103">
        <f t="shared" si="581"/>
        <v>0</v>
      </c>
      <c r="AI2022" s="103">
        <f t="shared" si="582"/>
        <v>0</v>
      </c>
      <c r="AJ2022" s="103">
        <f t="shared" si="583"/>
        <v>0</v>
      </c>
    </row>
    <row r="2023" spans="4:36">
      <c r="D2023" s="16" t="s">
        <v>862</v>
      </c>
      <c r="E2023" s="16">
        <v>0</v>
      </c>
      <c r="F2023" s="16">
        <v>0</v>
      </c>
      <c r="G2023" s="16">
        <v>0</v>
      </c>
      <c r="H2023" s="16">
        <v>0</v>
      </c>
      <c r="I2023" s="16">
        <v>0</v>
      </c>
      <c r="J2023" s="16">
        <v>0</v>
      </c>
      <c r="K2023" s="16">
        <v>0</v>
      </c>
      <c r="L2023" s="16">
        <v>0</v>
      </c>
      <c r="M2023" s="16">
        <v>0</v>
      </c>
      <c r="N2023" s="16">
        <v>0</v>
      </c>
      <c r="O2023" s="16">
        <v>0</v>
      </c>
      <c r="P2023" s="16">
        <v>0</v>
      </c>
      <c r="Q2023" s="16">
        <v>0</v>
      </c>
      <c r="R2023" s="16">
        <v>0</v>
      </c>
      <c r="S2023" s="16">
        <v>0</v>
      </c>
      <c r="T2023" s="16">
        <v>0</v>
      </c>
      <c r="U2023" s="16">
        <v>0</v>
      </c>
      <c r="V2023" s="16">
        <v>0</v>
      </c>
      <c r="W2023" s="16">
        <v>0</v>
      </c>
      <c r="X2023" s="16">
        <v>0</v>
      </c>
      <c r="Y2023" s="16">
        <v>0</v>
      </c>
      <c r="Z2023" s="16">
        <v>0</v>
      </c>
      <c r="AE2023" s="103">
        <f t="shared" si="578"/>
        <v>0</v>
      </c>
      <c r="AF2023" s="103">
        <f t="shared" si="579"/>
        <v>0</v>
      </c>
      <c r="AG2023" s="103">
        <f t="shared" si="580"/>
        <v>0</v>
      </c>
      <c r="AH2023" s="103">
        <f t="shared" si="581"/>
        <v>0</v>
      </c>
      <c r="AI2023" s="103">
        <f t="shared" si="582"/>
        <v>0</v>
      </c>
      <c r="AJ2023" s="103">
        <f t="shared" si="583"/>
        <v>0</v>
      </c>
    </row>
    <row r="2024" spans="4:36">
      <c r="D2024" s="16" t="s">
        <v>863</v>
      </c>
      <c r="E2024" s="16">
        <v>93.9529</v>
      </c>
      <c r="F2024" s="16">
        <v>90.6088</v>
      </c>
      <c r="G2024" s="16">
        <v>87.5526</v>
      </c>
      <c r="H2024" s="16">
        <v>3.0562</v>
      </c>
      <c r="I2024" s="16">
        <v>0</v>
      </c>
      <c r="J2024" s="16">
        <v>3.3441</v>
      </c>
      <c r="K2024" s="16">
        <v>3.3441</v>
      </c>
      <c r="L2024" s="16">
        <v>0</v>
      </c>
      <c r="M2024" s="16">
        <v>0</v>
      </c>
      <c r="N2024" s="16">
        <v>0</v>
      </c>
      <c r="O2024" s="16">
        <v>0</v>
      </c>
      <c r="P2024" s="16">
        <v>0</v>
      </c>
      <c r="Q2024" s="16">
        <v>0</v>
      </c>
      <c r="R2024" s="16">
        <v>0</v>
      </c>
      <c r="S2024" s="16">
        <v>0</v>
      </c>
      <c r="T2024" s="16">
        <v>0</v>
      </c>
      <c r="U2024" s="16">
        <v>0</v>
      </c>
      <c r="V2024" s="16">
        <v>0</v>
      </c>
      <c r="W2024" s="16">
        <v>0</v>
      </c>
      <c r="X2024" s="16">
        <v>0</v>
      </c>
      <c r="Y2024" s="16">
        <v>0</v>
      </c>
      <c r="Z2024" s="16">
        <v>0</v>
      </c>
      <c r="AE2024" s="103">
        <f t="shared" si="578"/>
        <v>-2.66453525910038e-15</v>
      </c>
      <c r="AF2024" s="103">
        <f t="shared" si="579"/>
        <v>3.99680288865056e-15</v>
      </c>
      <c r="AG2024" s="103">
        <f t="shared" si="580"/>
        <v>0</v>
      </c>
      <c r="AH2024" s="103">
        <f t="shared" si="581"/>
        <v>0</v>
      </c>
      <c r="AI2024" s="103">
        <f t="shared" si="582"/>
        <v>0</v>
      </c>
      <c r="AJ2024" s="103">
        <f t="shared" si="583"/>
        <v>0</v>
      </c>
    </row>
    <row r="2025" spans="4:36">
      <c r="D2025" s="16" t="s">
        <v>864</v>
      </c>
      <c r="E2025" s="16">
        <v>17103.7513</v>
      </c>
      <c r="F2025" s="16">
        <v>12985.5987</v>
      </c>
      <c r="G2025" s="16">
        <v>11165.0193</v>
      </c>
      <c r="H2025" s="16">
        <v>1820.5794</v>
      </c>
      <c r="I2025" s="16">
        <v>0.8761</v>
      </c>
      <c r="J2025" s="16">
        <v>3897.8128</v>
      </c>
      <c r="K2025" s="16">
        <v>3835.5122</v>
      </c>
      <c r="L2025" s="16">
        <v>60.3460999999998</v>
      </c>
      <c r="M2025" s="16">
        <v>1.9545</v>
      </c>
      <c r="N2025" s="16">
        <v>50.2938</v>
      </c>
      <c r="O2025" s="16">
        <v>46.4993</v>
      </c>
      <c r="P2025" s="16">
        <v>3.7945</v>
      </c>
      <c r="Q2025" s="16">
        <v>83.3311</v>
      </c>
      <c r="R2025" s="16">
        <v>24.3144</v>
      </c>
      <c r="S2025" s="16">
        <v>1.0728</v>
      </c>
      <c r="T2025" s="16">
        <v>0</v>
      </c>
      <c r="U2025" s="16">
        <v>23.2416</v>
      </c>
      <c r="V2025" s="16">
        <v>61.5244</v>
      </c>
      <c r="W2025" s="16">
        <v>2.05</v>
      </c>
      <c r="X2025" s="16">
        <v>0</v>
      </c>
      <c r="Y2025" s="16">
        <v>59.4744</v>
      </c>
      <c r="Z2025" s="16">
        <v>0</v>
      </c>
      <c r="AE2025" s="103">
        <f t="shared" si="578"/>
        <v>-1.13686837721616e-12</v>
      </c>
      <c r="AF2025" s="103">
        <f t="shared" si="579"/>
        <v>0</v>
      </c>
      <c r="AG2025" s="103">
        <f t="shared" si="580"/>
        <v>2.30482299912182e-13</v>
      </c>
      <c r="AH2025" s="103">
        <f t="shared" si="581"/>
        <v>0</v>
      </c>
      <c r="AI2025" s="103">
        <f t="shared" si="582"/>
        <v>0</v>
      </c>
      <c r="AJ2025" s="103">
        <f t="shared" si="583"/>
        <v>0</v>
      </c>
    </row>
    <row r="2026" spans="3:58">
      <c r="C2026" s="16" t="s">
        <v>865</v>
      </c>
      <c r="D2026" s="16" t="s">
        <v>88</v>
      </c>
      <c r="E2026" s="16">
        <v>1110.1202</v>
      </c>
      <c r="F2026" s="16">
        <v>914.9982</v>
      </c>
      <c r="G2026" s="16">
        <v>891.8339</v>
      </c>
      <c r="H2026" s="16">
        <v>23.1643</v>
      </c>
      <c r="I2026" s="16">
        <v>33.8885</v>
      </c>
      <c r="J2026" s="16">
        <v>75.9203</v>
      </c>
      <c r="K2026" s="16">
        <v>52.0036</v>
      </c>
      <c r="L2026" s="16">
        <v>23.9167</v>
      </c>
      <c r="M2026" s="16">
        <v>0</v>
      </c>
      <c r="N2026" s="16">
        <v>6.3424</v>
      </c>
      <c r="O2026" s="16">
        <v>6.3424</v>
      </c>
      <c r="P2026" s="16">
        <v>0</v>
      </c>
      <c r="Q2026" s="16">
        <v>17.574</v>
      </c>
      <c r="R2026" s="16">
        <v>6.6652</v>
      </c>
      <c r="S2026" s="16">
        <v>0</v>
      </c>
      <c r="T2026" s="16">
        <v>0</v>
      </c>
      <c r="U2026" s="16">
        <v>6.6652</v>
      </c>
      <c r="V2026" s="16">
        <v>54.7316</v>
      </c>
      <c r="W2026" s="16">
        <v>1.0758</v>
      </c>
      <c r="X2026" s="16">
        <v>0</v>
      </c>
      <c r="Y2026" s="16">
        <v>53.6558</v>
      </c>
      <c r="Z2026" s="16">
        <v>0</v>
      </c>
      <c r="AE2026" s="103">
        <f t="shared" si="578"/>
        <v>8.17124146124115e-14</v>
      </c>
      <c r="AF2026" s="103">
        <f t="shared" si="579"/>
        <v>0</v>
      </c>
      <c r="AG2026" s="103">
        <f t="shared" si="580"/>
        <v>0</v>
      </c>
      <c r="AH2026" s="103">
        <f t="shared" si="581"/>
        <v>0</v>
      </c>
      <c r="AI2026" s="103">
        <f t="shared" si="582"/>
        <v>0</v>
      </c>
      <c r="AJ2026" s="103">
        <f t="shared" si="583"/>
        <v>0</v>
      </c>
      <c r="AK2026" s="16">
        <f t="shared" ref="AK2026:BF2026" si="596">E2026-SUM(E2027:E2031)</f>
        <v>0</v>
      </c>
      <c r="AL2026" s="16">
        <f t="shared" si="596"/>
        <v>0</v>
      </c>
      <c r="AM2026" s="16">
        <f t="shared" si="596"/>
        <v>0</v>
      </c>
      <c r="AN2026" s="16">
        <f t="shared" si="596"/>
        <v>0</v>
      </c>
      <c r="AO2026" s="16">
        <f t="shared" si="596"/>
        <v>0</v>
      </c>
      <c r="AP2026" s="16">
        <f t="shared" si="596"/>
        <v>0</v>
      </c>
      <c r="AQ2026" s="16">
        <f t="shared" si="596"/>
        <v>0</v>
      </c>
      <c r="AR2026" s="16">
        <f t="shared" si="596"/>
        <v>0</v>
      </c>
      <c r="AS2026" s="16">
        <f t="shared" si="596"/>
        <v>0</v>
      </c>
      <c r="AT2026" s="16">
        <f t="shared" si="596"/>
        <v>0</v>
      </c>
      <c r="AU2026" s="16">
        <f t="shared" si="596"/>
        <v>0</v>
      </c>
      <c r="AV2026" s="16">
        <f t="shared" si="596"/>
        <v>0</v>
      </c>
      <c r="AW2026" s="16">
        <f t="shared" si="596"/>
        <v>0</v>
      </c>
      <c r="AX2026" s="16">
        <f t="shared" si="596"/>
        <v>0</v>
      </c>
      <c r="AY2026" s="16">
        <f t="shared" si="596"/>
        <v>0</v>
      </c>
      <c r="AZ2026" s="16">
        <f t="shared" si="596"/>
        <v>0</v>
      </c>
      <c r="BA2026" s="16">
        <f t="shared" si="596"/>
        <v>0</v>
      </c>
      <c r="BB2026" s="16">
        <f t="shared" si="596"/>
        <v>0</v>
      </c>
      <c r="BC2026" s="16">
        <f t="shared" si="596"/>
        <v>0</v>
      </c>
      <c r="BD2026" s="16">
        <f t="shared" si="596"/>
        <v>0</v>
      </c>
      <c r="BE2026" s="16">
        <f t="shared" si="596"/>
        <v>0</v>
      </c>
      <c r="BF2026" s="16">
        <f t="shared" si="596"/>
        <v>0</v>
      </c>
    </row>
    <row r="2027" spans="4:36">
      <c r="D2027" s="16" t="s">
        <v>860</v>
      </c>
      <c r="E2027" s="16">
        <v>696.733</v>
      </c>
      <c r="F2027" s="16">
        <v>636.2031</v>
      </c>
      <c r="G2027" s="16">
        <v>620.0149</v>
      </c>
      <c r="H2027" s="16">
        <v>16.1882</v>
      </c>
      <c r="I2027" s="16">
        <v>33.8885</v>
      </c>
      <c r="J2027" s="16">
        <v>23.9167</v>
      </c>
      <c r="K2027" s="16">
        <v>0</v>
      </c>
      <c r="L2027" s="16">
        <v>23.9167</v>
      </c>
      <c r="M2027" s="16">
        <v>0</v>
      </c>
      <c r="N2027" s="16">
        <v>2.7247</v>
      </c>
      <c r="O2027" s="16">
        <v>2.7247</v>
      </c>
      <c r="P2027" s="16">
        <v>0</v>
      </c>
      <c r="Q2027" s="16">
        <v>0</v>
      </c>
      <c r="R2027" s="16">
        <v>0</v>
      </c>
      <c r="S2027" s="16">
        <v>0</v>
      </c>
      <c r="T2027" s="16">
        <v>0</v>
      </c>
      <c r="U2027" s="16">
        <v>0</v>
      </c>
      <c r="V2027" s="16">
        <v>0</v>
      </c>
      <c r="W2027" s="16">
        <v>0</v>
      </c>
      <c r="X2027" s="16">
        <v>0</v>
      </c>
      <c r="Y2027" s="16">
        <v>0</v>
      </c>
      <c r="Z2027" s="16">
        <v>0</v>
      </c>
      <c r="AE2027" s="103">
        <f t="shared" si="578"/>
        <v>0</v>
      </c>
      <c r="AF2027" s="103">
        <f t="shared" si="579"/>
        <v>-6.03961325396085e-14</v>
      </c>
      <c r="AG2027" s="103">
        <f t="shared" si="580"/>
        <v>0</v>
      </c>
      <c r="AH2027" s="103">
        <f t="shared" si="581"/>
        <v>0</v>
      </c>
      <c r="AI2027" s="103">
        <f t="shared" si="582"/>
        <v>0</v>
      </c>
      <c r="AJ2027" s="103">
        <f t="shared" si="583"/>
        <v>0</v>
      </c>
    </row>
    <row r="2028" spans="4:36">
      <c r="D2028" s="16" t="s">
        <v>861</v>
      </c>
      <c r="E2028" s="16">
        <v>0</v>
      </c>
      <c r="F2028" s="16">
        <v>0</v>
      </c>
      <c r="G2028" s="16">
        <v>0</v>
      </c>
      <c r="H2028" s="16">
        <v>0</v>
      </c>
      <c r="I2028" s="16">
        <v>0</v>
      </c>
      <c r="J2028" s="16">
        <v>0</v>
      </c>
      <c r="K2028" s="16">
        <v>0</v>
      </c>
      <c r="L2028" s="16">
        <v>0</v>
      </c>
      <c r="M2028" s="16">
        <v>0</v>
      </c>
      <c r="N2028" s="16">
        <v>0</v>
      </c>
      <c r="O2028" s="16">
        <v>0</v>
      </c>
      <c r="P2028" s="16">
        <v>0</v>
      </c>
      <c r="Q2028" s="16">
        <v>0</v>
      </c>
      <c r="R2028" s="16">
        <v>0</v>
      </c>
      <c r="S2028" s="16">
        <v>0</v>
      </c>
      <c r="T2028" s="16">
        <v>0</v>
      </c>
      <c r="U2028" s="16">
        <v>0</v>
      </c>
      <c r="V2028" s="16">
        <v>0</v>
      </c>
      <c r="W2028" s="16">
        <v>0</v>
      </c>
      <c r="X2028" s="16">
        <v>0</v>
      </c>
      <c r="Y2028" s="16">
        <v>0</v>
      </c>
      <c r="Z2028" s="16">
        <v>0</v>
      </c>
      <c r="AE2028" s="103">
        <f t="shared" si="578"/>
        <v>0</v>
      </c>
      <c r="AF2028" s="103">
        <f t="shared" si="579"/>
        <v>0</v>
      </c>
      <c r="AG2028" s="103">
        <f t="shared" si="580"/>
        <v>0</v>
      </c>
      <c r="AH2028" s="103">
        <f t="shared" si="581"/>
        <v>0</v>
      </c>
      <c r="AI2028" s="103">
        <f t="shared" si="582"/>
        <v>0</v>
      </c>
      <c r="AJ2028" s="103">
        <f t="shared" si="583"/>
        <v>0</v>
      </c>
    </row>
    <row r="2029" spans="4:36">
      <c r="D2029" s="16" t="s">
        <v>862</v>
      </c>
      <c r="E2029" s="16">
        <v>0</v>
      </c>
      <c r="F2029" s="16">
        <v>0</v>
      </c>
      <c r="G2029" s="16">
        <v>0</v>
      </c>
      <c r="H2029" s="16">
        <v>0</v>
      </c>
      <c r="I2029" s="16">
        <v>0</v>
      </c>
      <c r="J2029" s="16">
        <v>0</v>
      </c>
      <c r="K2029" s="16">
        <v>0</v>
      </c>
      <c r="L2029" s="16">
        <v>0</v>
      </c>
      <c r="M2029" s="16">
        <v>0</v>
      </c>
      <c r="N2029" s="16">
        <v>0</v>
      </c>
      <c r="O2029" s="16">
        <v>0</v>
      </c>
      <c r="P2029" s="16">
        <v>0</v>
      </c>
      <c r="Q2029" s="16">
        <v>0</v>
      </c>
      <c r="R2029" s="16">
        <v>0</v>
      </c>
      <c r="S2029" s="16">
        <v>0</v>
      </c>
      <c r="T2029" s="16">
        <v>0</v>
      </c>
      <c r="U2029" s="16">
        <v>0</v>
      </c>
      <c r="V2029" s="16">
        <v>0</v>
      </c>
      <c r="W2029" s="16">
        <v>0</v>
      </c>
      <c r="X2029" s="16">
        <v>0</v>
      </c>
      <c r="Y2029" s="16">
        <v>0</v>
      </c>
      <c r="Z2029" s="16">
        <v>0</v>
      </c>
      <c r="AE2029" s="103">
        <f t="shared" ref="AE2029:AE2092" si="597">E2029-F2029-I2029-J2029-N2029-R2029-V2029-Z2029-Q2029</f>
        <v>0</v>
      </c>
      <c r="AF2029" s="103">
        <f t="shared" ref="AF2029:AF2092" si="598">F2029-G2029-H2029</f>
        <v>0</v>
      </c>
      <c r="AG2029" s="103">
        <f t="shared" ref="AG2029:AG2092" si="599">J2029-K2029-L2029-M2029</f>
        <v>0</v>
      </c>
      <c r="AH2029" s="103">
        <f t="shared" ref="AH2029:AH2092" si="600">N2029-O2029-P2029</f>
        <v>0</v>
      </c>
      <c r="AI2029" s="103">
        <f t="shared" ref="AI2029:AI2092" si="601">R2029-S2029-T2029-U2029</f>
        <v>0</v>
      </c>
      <c r="AJ2029" s="103">
        <f t="shared" ref="AJ2029:AJ2092" si="602">V2029-W2029-X2029-Y2029</f>
        <v>0</v>
      </c>
    </row>
    <row r="2030" spans="4:36">
      <c r="D2030" s="16" t="s">
        <v>863</v>
      </c>
      <c r="E2030" s="16">
        <v>0</v>
      </c>
      <c r="F2030" s="16">
        <v>0</v>
      </c>
      <c r="G2030" s="16">
        <v>0</v>
      </c>
      <c r="H2030" s="16">
        <v>0</v>
      </c>
      <c r="I2030" s="16">
        <v>0</v>
      </c>
      <c r="J2030" s="16">
        <v>0</v>
      </c>
      <c r="K2030" s="16">
        <v>0</v>
      </c>
      <c r="L2030" s="16">
        <v>0</v>
      </c>
      <c r="M2030" s="16">
        <v>0</v>
      </c>
      <c r="N2030" s="16">
        <v>0</v>
      </c>
      <c r="O2030" s="16">
        <v>0</v>
      </c>
      <c r="P2030" s="16">
        <v>0</v>
      </c>
      <c r="Q2030" s="16">
        <v>0</v>
      </c>
      <c r="R2030" s="16">
        <v>0</v>
      </c>
      <c r="S2030" s="16">
        <v>0</v>
      </c>
      <c r="T2030" s="16">
        <v>0</v>
      </c>
      <c r="U2030" s="16">
        <v>0</v>
      </c>
      <c r="V2030" s="16">
        <v>0</v>
      </c>
      <c r="W2030" s="16">
        <v>0</v>
      </c>
      <c r="X2030" s="16">
        <v>0</v>
      </c>
      <c r="Y2030" s="16">
        <v>0</v>
      </c>
      <c r="Z2030" s="16">
        <v>0</v>
      </c>
      <c r="AE2030" s="103">
        <f t="shared" si="597"/>
        <v>0</v>
      </c>
      <c r="AF2030" s="103">
        <f t="shared" si="598"/>
        <v>0</v>
      </c>
      <c r="AG2030" s="103">
        <f t="shared" si="599"/>
        <v>0</v>
      </c>
      <c r="AH2030" s="103">
        <f t="shared" si="600"/>
        <v>0</v>
      </c>
      <c r="AI2030" s="103">
        <f t="shared" si="601"/>
        <v>0</v>
      </c>
      <c r="AJ2030" s="103">
        <f t="shared" si="602"/>
        <v>0</v>
      </c>
    </row>
    <row r="2031" spans="4:36">
      <c r="D2031" s="16" t="s">
        <v>864</v>
      </c>
      <c r="E2031" s="16">
        <v>413.3872</v>
      </c>
      <c r="F2031" s="16">
        <v>278.7951</v>
      </c>
      <c r="G2031" s="16">
        <v>271.819</v>
      </c>
      <c r="H2031" s="16">
        <v>6.9761</v>
      </c>
      <c r="I2031" s="16">
        <v>0</v>
      </c>
      <c r="J2031" s="16">
        <v>52.0036</v>
      </c>
      <c r="K2031" s="16">
        <v>52.0036</v>
      </c>
      <c r="L2031" s="16">
        <v>0</v>
      </c>
      <c r="M2031" s="16">
        <v>0</v>
      </c>
      <c r="N2031" s="16">
        <v>3.6177</v>
      </c>
      <c r="O2031" s="16">
        <v>3.6177</v>
      </c>
      <c r="P2031" s="16">
        <v>0</v>
      </c>
      <c r="Q2031" s="16">
        <v>17.574</v>
      </c>
      <c r="R2031" s="16">
        <v>6.6652</v>
      </c>
      <c r="S2031" s="16">
        <v>0</v>
      </c>
      <c r="T2031" s="16">
        <v>0</v>
      </c>
      <c r="U2031" s="16">
        <v>6.6652</v>
      </c>
      <c r="V2031" s="16">
        <v>54.7316</v>
      </c>
      <c r="W2031" s="16">
        <v>1.0758</v>
      </c>
      <c r="X2031" s="16">
        <v>0</v>
      </c>
      <c r="Y2031" s="16">
        <v>53.6558</v>
      </c>
      <c r="Z2031" s="16">
        <v>0</v>
      </c>
      <c r="AE2031" s="103">
        <f t="shared" si="597"/>
        <v>0</v>
      </c>
      <c r="AF2031" s="103">
        <f t="shared" si="598"/>
        <v>-2.57571741713036e-14</v>
      </c>
      <c r="AG2031" s="103">
        <f t="shared" si="599"/>
        <v>0</v>
      </c>
      <c r="AH2031" s="103">
        <f t="shared" si="600"/>
        <v>0</v>
      </c>
      <c r="AI2031" s="103">
        <f t="shared" si="601"/>
        <v>0</v>
      </c>
      <c r="AJ2031" s="103">
        <f t="shared" si="602"/>
        <v>0</v>
      </c>
    </row>
    <row r="2032" spans="3:58">
      <c r="C2032" s="16" t="s">
        <v>866</v>
      </c>
      <c r="D2032" s="16" t="s">
        <v>88</v>
      </c>
      <c r="E2032" s="16">
        <v>614.1122</v>
      </c>
      <c r="F2032" s="16">
        <v>614.1122</v>
      </c>
      <c r="G2032" s="16">
        <v>601.3588</v>
      </c>
      <c r="H2032" s="16">
        <v>12.7534</v>
      </c>
      <c r="I2032" s="16">
        <v>0</v>
      </c>
      <c r="J2032" s="16">
        <v>0</v>
      </c>
      <c r="K2032" s="16">
        <v>0</v>
      </c>
      <c r="L2032" s="16">
        <v>0</v>
      </c>
      <c r="M2032" s="16">
        <v>0</v>
      </c>
      <c r="N2032" s="16">
        <v>0</v>
      </c>
      <c r="O2032" s="16">
        <v>0</v>
      </c>
      <c r="P2032" s="16">
        <v>0</v>
      </c>
      <c r="Q2032" s="16">
        <v>0</v>
      </c>
      <c r="R2032" s="16">
        <v>0</v>
      </c>
      <c r="S2032" s="16">
        <v>0</v>
      </c>
      <c r="T2032" s="16">
        <v>0</v>
      </c>
      <c r="U2032" s="16">
        <v>0</v>
      </c>
      <c r="V2032" s="16">
        <v>0</v>
      </c>
      <c r="W2032" s="16">
        <v>0</v>
      </c>
      <c r="X2032" s="16">
        <v>0</v>
      </c>
      <c r="Y2032" s="16">
        <v>0</v>
      </c>
      <c r="Z2032" s="16">
        <v>0</v>
      </c>
      <c r="AE2032" s="103">
        <f t="shared" si="597"/>
        <v>0</v>
      </c>
      <c r="AF2032" s="103">
        <f t="shared" si="598"/>
        <v>5.6843418860808e-14</v>
      </c>
      <c r="AG2032" s="103">
        <f t="shared" si="599"/>
        <v>0</v>
      </c>
      <c r="AH2032" s="103">
        <f t="shared" si="600"/>
        <v>0</v>
      </c>
      <c r="AI2032" s="103">
        <f t="shared" si="601"/>
        <v>0</v>
      </c>
      <c r="AJ2032" s="103">
        <f t="shared" si="602"/>
        <v>0</v>
      </c>
      <c r="AK2032" s="16">
        <f t="shared" ref="AK2032:BF2032" si="603">E2032-SUM(E2033:E2037)</f>
        <v>0</v>
      </c>
      <c r="AL2032" s="16">
        <f t="shared" si="603"/>
        <v>0</v>
      </c>
      <c r="AM2032" s="16">
        <f t="shared" si="603"/>
        <v>0</v>
      </c>
      <c r="AN2032" s="16">
        <f t="shared" si="603"/>
        <v>0</v>
      </c>
      <c r="AO2032" s="16">
        <f t="shared" si="603"/>
        <v>0</v>
      </c>
      <c r="AP2032" s="16">
        <f t="shared" si="603"/>
        <v>0</v>
      </c>
      <c r="AQ2032" s="16">
        <f t="shared" si="603"/>
        <v>0</v>
      </c>
      <c r="AR2032" s="16">
        <f t="shared" si="603"/>
        <v>0</v>
      </c>
      <c r="AS2032" s="16">
        <f t="shared" si="603"/>
        <v>0</v>
      </c>
      <c r="AT2032" s="16">
        <f t="shared" si="603"/>
        <v>0</v>
      </c>
      <c r="AU2032" s="16">
        <f t="shared" si="603"/>
        <v>0</v>
      </c>
      <c r="AV2032" s="16">
        <f t="shared" si="603"/>
        <v>0</v>
      </c>
      <c r="AW2032" s="16">
        <f t="shared" si="603"/>
        <v>0</v>
      </c>
      <c r="AX2032" s="16">
        <f t="shared" si="603"/>
        <v>0</v>
      </c>
      <c r="AY2032" s="16">
        <f t="shared" si="603"/>
        <v>0</v>
      </c>
      <c r="AZ2032" s="16">
        <f t="shared" si="603"/>
        <v>0</v>
      </c>
      <c r="BA2032" s="16">
        <f t="shared" si="603"/>
        <v>0</v>
      </c>
      <c r="BB2032" s="16">
        <f t="shared" si="603"/>
        <v>0</v>
      </c>
      <c r="BC2032" s="16">
        <f t="shared" si="603"/>
        <v>0</v>
      </c>
      <c r="BD2032" s="16">
        <f t="shared" si="603"/>
        <v>0</v>
      </c>
      <c r="BE2032" s="16">
        <f t="shared" si="603"/>
        <v>0</v>
      </c>
      <c r="BF2032" s="16">
        <f t="shared" si="603"/>
        <v>0</v>
      </c>
    </row>
    <row r="2033" spans="4:36">
      <c r="D2033" s="16" t="s">
        <v>860</v>
      </c>
      <c r="E2033" s="16">
        <v>77.5498</v>
      </c>
      <c r="F2033" s="16">
        <v>77.5498</v>
      </c>
      <c r="G2033" s="16">
        <v>77.5498</v>
      </c>
      <c r="H2033" s="16">
        <v>0</v>
      </c>
      <c r="I2033" s="16">
        <v>0</v>
      </c>
      <c r="J2033" s="16">
        <v>0</v>
      </c>
      <c r="K2033" s="16">
        <v>0</v>
      </c>
      <c r="L2033" s="16">
        <v>0</v>
      </c>
      <c r="M2033" s="16">
        <v>0</v>
      </c>
      <c r="N2033" s="16">
        <v>0</v>
      </c>
      <c r="O2033" s="16">
        <v>0</v>
      </c>
      <c r="P2033" s="16">
        <v>0</v>
      </c>
      <c r="Q2033" s="16">
        <v>0</v>
      </c>
      <c r="R2033" s="16">
        <v>0</v>
      </c>
      <c r="S2033" s="16">
        <v>0</v>
      </c>
      <c r="T2033" s="16">
        <v>0</v>
      </c>
      <c r="U2033" s="16">
        <v>0</v>
      </c>
      <c r="V2033" s="16">
        <v>0</v>
      </c>
      <c r="W2033" s="16">
        <v>0</v>
      </c>
      <c r="X2033" s="16">
        <v>0</v>
      </c>
      <c r="Y2033" s="16">
        <v>0</v>
      </c>
      <c r="Z2033" s="16">
        <v>0</v>
      </c>
      <c r="AE2033" s="103">
        <f t="shared" si="597"/>
        <v>0</v>
      </c>
      <c r="AF2033" s="103">
        <f t="shared" si="598"/>
        <v>0</v>
      </c>
      <c r="AG2033" s="103">
        <f t="shared" si="599"/>
        <v>0</v>
      </c>
      <c r="AH2033" s="103">
        <f t="shared" si="600"/>
        <v>0</v>
      </c>
      <c r="AI2033" s="103">
        <f t="shared" si="601"/>
        <v>0</v>
      </c>
      <c r="AJ2033" s="103">
        <f t="shared" si="602"/>
        <v>0</v>
      </c>
    </row>
    <row r="2034" spans="4:36">
      <c r="D2034" s="16" t="s">
        <v>861</v>
      </c>
      <c r="E2034" s="16">
        <v>519.1685</v>
      </c>
      <c r="F2034" s="16">
        <v>519.1685</v>
      </c>
      <c r="G2034" s="16">
        <v>506.4151</v>
      </c>
      <c r="H2034" s="16">
        <v>12.7534</v>
      </c>
      <c r="I2034" s="16">
        <v>0</v>
      </c>
      <c r="J2034" s="16">
        <v>0</v>
      </c>
      <c r="K2034" s="16">
        <v>0</v>
      </c>
      <c r="L2034" s="16">
        <v>0</v>
      </c>
      <c r="M2034" s="16">
        <v>0</v>
      </c>
      <c r="N2034" s="16">
        <v>0</v>
      </c>
      <c r="O2034" s="16">
        <v>0</v>
      </c>
      <c r="P2034" s="16">
        <v>0</v>
      </c>
      <c r="Q2034" s="16">
        <v>0</v>
      </c>
      <c r="R2034" s="16">
        <v>0</v>
      </c>
      <c r="S2034" s="16">
        <v>0</v>
      </c>
      <c r="T2034" s="16">
        <v>0</v>
      </c>
      <c r="U2034" s="16">
        <v>0</v>
      </c>
      <c r="V2034" s="16">
        <v>0</v>
      </c>
      <c r="W2034" s="16">
        <v>0</v>
      </c>
      <c r="X2034" s="16">
        <v>0</v>
      </c>
      <c r="Y2034" s="16">
        <v>0</v>
      </c>
      <c r="Z2034" s="16">
        <v>0</v>
      </c>
      <c r="AE2034" s="103">
        <f t="shared" si="597"/>
        <v>0</v>
      </c>
      <c r="AF2034" s="103">
        <f t="shared" si="598"/>
        <v>0</v>
      </c>
      <c r="AG2034" s="103">
        <f t="shared" si="599"/>
        <v>0</v>
      </c>
      <c r="AH2034" s="103">
        <f t="shared" si="600"/>
        <v>0</v>
      </c>
      <c r="AI2034" s="103">
        <f t="shared" si="601"/>
        <v>0</v>
      </c>
      <c r="AJ2034" s="103">
        <f t="shared" si="602"/>
        <v>0</v>
      </c>
    </row>
    <row r="2035" spans="4:36">
      <c r="D2035" s="16" t="s">
        <v>862</v>
      </c>
      <c r="E2035" s="16">
        <v>0</v>
      </c>
      <c r="F2035" s="16">
        <v>0</v>
      </c>
      <c r="G2035" s="16">
        <v>0</v>
      </c>
      <c r="H2035" s="16">
        <v>0</v>
      </c>
      <c r="I2035" s="16">
        <v>0</v>
      </c>
      <c r="J2035" s="16">
        <v>0</v>
      </c>
      <c r="K2035" s="16">
        <v>0</v>
      </c>
      <c r="L2035" s="16">
        <v>0</v>
      </c>
      <c r="M2035" s="16">
        <v>0</v>
      </c>
      <c r="N2035" s="16">
        <v>0</v>
      </c>
      <c r="O2035" s="16">
        <v>0</v>
      </c>
      <c r="P2035" s="16">
        <v>0</v>
      </c>
      <c r="Q2035" s="16">
        <v>0</v>
      </c>
      <c r="R2035" s="16">
        <v>0</v>
      </c>
      <c r="S2035" s="16">
        <v>0</v>
      </c>
      <c r="T2035" s="16">
        <v>0</v>
      </c>
      <c r="U2035" s="16">
        <v>0</v>
      </c>
      <c r="V2035" s="16">
        <v>0</v>
      </c>
      <c r="W2035" s="16">
        <v>0</v>
      </c>
      <c r="X2035" s="16">
        <v>0</v>
      </c>
      <c r="Y2035" s="16">
        <v>0</v>
      </c>
      <c r="Z2035" s="16">
        <v>0</v>
      </c>
      <c r="AE2035" s="103">
        <f t="shared" si="597"/>
        <v>0</v>
      </c>
      <c r="AF2035" s="103">
        <f t="shared" si="598"/>
        <v>0</v>
      </c>
      <c r="AG2035" s="103">
        <f t="shared" si="599"/>
        <v>0</v>
      </c>
      <c r="AH2035" s="103">
        <f t="shared" si="600"/>
        <v>0</v>
      </c>
      <c r="AI2035" s="103">
        <f t="shared" si="601"/>
        <v>0</v>
      </c>
      <c r="AJ2035" s="103">
        <f t="shared" si="602"/>
        <v>0</v>
      </c>
    </row>
    <row r="2036" spans="4:36">
      <c r="D2036" s="16" t="s">
        <v>863</v>
      </c>
      <c r="E2036" s="16">
        <v>0</v>
      </c>
      <c r="F2036" s="16">
        <v>0</v>
      </c>
      <c r="G2036" s="16">
        <v>0</v>
      </c>
      <c r="H2036" s="16">
        <v>0</v>
      </c>
      <c r="I2036" s="16">
        <v>0</v>
      </c>
      <c r="J2036" s="16">
        <v>0</v>
      </c>
      <c r="K2036" s="16">
        <v>0</v>
      </c>
      <c r="L2036" s="16">
        <v>0</v>
      </c>
      <c r="M2036" s="16">
        <v>0</v>
      </c>
      <c r="N2036" s="16">
        <v>0</v>
      </c>
      <c r="O2036" s="16">
        <v>0</v>
      </c>
      <c r="P2036" s="16">
        <v>0</v>
      </c>
      <c r="Q2036" s="16">
        <v>0</v>
      </c>
      <c r="R2036" s="16">
        <v>0</v>
      </c>
      <c r="S2036" s="16">
        <v>0</v>
      </c>
      <c r="T2036" s="16">
        <v>0</v>
      </c>
      <c r="U2036" s="16">
        <v>0</v>
      </c>
      <c r="V2036" s="16">
        <v>0</v>
      </c>
      <c r="W2036" s="16">
        <v>0</v>
      </c>
      <c r="X2036" s="16">
        <v>0</v>
      </c>
      <c r="Y2036" s="16">
        <v>0</v>
      </c>
      <c r="Z2036" s="16">
        <v>0</v>
      </c>
      <c r="AE2036" s="103">
        <f t="shared" si="597"/>
        <v>0</v>
      </c>
      <c r="AF2036" s="103">
        <f t="shared" si="598"/>
        <v>0</v>
      </c>
      <c r="AG2036" s="103">
        <f t="shared" si="599"/>
        <v>0</v>
      </c>
      <c r="AH2036" s="103">
        <f t="shared" si="600"/>
        <v>0</v>
      </c>
      <c r="AI2036" s="103">
        <f t="shared" si="601"/>
        <v>0</v>
      </c>
      <c r="AJ2036" s="103">
        <f t="shared" si="602"/>
        <v>0</v>
      </c>
    </row>
    <row r="2037" spans="4:36">
      <c r="D2037" s="16" t="s">
        <v>864</v>
      </c>
      <c r="E2037" s="16">
        <v>17.3939</v>
      </c>
      <c r="F2037" s="16">
        <v>17.3939</v>
      </c>
      <c r="G2037" s="16">
        <v>17.3939</v>
      </c>
      <c r="H2037" s="16">
        <v>0</v>
      </c>
      <c r="I2037" s="16">
        <v>0</v>
      </c>
      <c r="J2037" s="16">
        <v>0</v>
      </c>
      <c r="K2037" s="16">
        <v>0</v>
      </c>
      <c r="L2037" s="16">
        <v>0</v>
      </c>
      <c r="M2037" s="16">
        <v>0</v>
      </c>
      <c r="N2037" s="16">
        <v>0</v>
      </c>
      <c r="O2037" s="16">
        <v>0</v>
      </c>
      <c r="P2037" s="16">
        <v>0</v>
      </c>
      <c r="Q2037" s="16">
        <v>0</v>
      </c>
      <c r="R2037" s="16">
        <v>0</v>
      </c>
      <c r="S2037" s="16">
        <v>0</v>
      </c>
      <c r="T2037" s="16">
        <v>0</v>
      </c>
      <c r="U2037" s="16">
        <v>0</v>
      </c>
      <c r="V2037" s="16">
        <v>0</v>
      </c>
      <c r="W2037" s="16">
        <v>0</v>
      </c>
      <c r="X2037" s="16">
        <v>0</v>
      </c>
      <c r="Y2037" s="16">
        <v>0</v>
      </c>
      <c r="Z2037" s="16">
        <v>0</v>
      </c>
      <c r="AE2037" s="103">
        <f t="shared" si="597"/>
        <v>0</v>
      </c>
      <c r="AF2037" s="103">
        <f t="shared" si="598"/>
        <v>0</v>
      </c>
      <c r="AG2037" s="103">
        <f t="shared" si="599"/>
        <v>0</v>
      </c>
      <c r="AH2037" s="103">
        <f t="shared" si="600"/>
        <v>0</v>
      </c>
      <c r="AI2037" s="103">
        <f t="shared" si="601"/>
        <v>0</v>
      </c>
      <c r="AJ2037" s="103">
        <f t="shared" si="602"/>
        <v>0</v>
      </c>
    </row>
    <row r="2038" spans="3:58">
      <c r="C2038" s="16" t="s">
        <v>867</v>
      </c>
      <c r="D2038" s="16" t="s">
        <v>88</v>
      </c>
      <c r="E2038" s="16">
        <v>31333.1497</v>
      </c>
      <c r="F2038" s="16">
        <v>27088.5097</v>
      </c>
      <c r="G2038" s="16">
        <v>23180.3258</v>
      </c>
      <c r="H2038" s="16">
        <v>3908.1839</v>
      </c>
      <c r="I2038" s="16">
        <v>0.8761</v>
      </c>
      <c r="J2038" s="16">
        <v>4106.8887</v>
      </c>
      <c r="K2038" s="16">
        <v>3786.8527</v>
      </c>
      <c r="L2038" s="16">
        <v>318.0815</v>
      </c>
      <c r="M2038" s="16">
        <v>1.9545</v>
      </c>
      <c r="N2038" s="16">
        <v>46.6761</v>
      </c>
      <c r="O2038" s="16">
        <v>42.8816</v>
      </c>
      <c r="P2038" s="16">
        <v>3.7945</v>
      </c>
      <c r="Q2038" s="16">
        <v>65.7571</v>
      </c>
      <c r="R2038" s="16">
        <v>17.6492</v>
      </c>
      <c r="S2038" s="16">
        <v>1.0728</v>
      </c>
      <c r="T2038" s="16">
        <v>0</v>
      </c>
      <c r="U2038" s="16">
        <v>16.5764</v>
      </c>
      <c r="V2038" s="16">
        <v>6.7928</v>
      </c>
      <c r="W2038" s="16">
        <v>0.9742</v>
      </c>
      <c r="X2038" s="16">
        <v>0</v>
      </c>
      <c r="Y2038" s="16">
        <v>5.8186</v>
      </c>
      <c r="Z2038" s="16">
        <v>0</v>
      </c>
      <c r="AE2038" s="103">
        <f t="shared" si="597"/>
        <v>2.23110419028671e-12</v>
      </c>
      <c r="AF2038" s="103">
        <f t="shared" si="598"/>
        <v>0</v>
      </c>
      <c r="AG2038" s="103">
        <f t="shared" si="599"/>
        <v>5.07593966858622e-13</v>
      </c>
      <c r="AH2038" s="103">
        <f t="shared" si="600"/>
        <v>0</v>
      </c>
      <c r="AI2038" s="103">
        <f t="shared" si="601"/>
        <v>0</v>
      </c>
      <c r="AJ2038" s="103">
        <f t="shared" si="602"/>
        <v>0</v>
      </c>
      <c r="AK2038" s="16">
        <f t="shared" ref="AK2038:BF2038" si="604">E2038-SUM(E2039:E2043)</f>
        <v>0</v>
      </c>
      <c r="AL2038" s="16">
        <f t="shared" si="604"/>
        <v>0</v>
      </c>
      <c r="AM2038" s="16">
        <f t="shared" si="604"/>
        <v>0</v>
      </c>
      <c r="AN2038" s="16">
        <f t="shared" si="604"/>
        <v>0</v>
      </c>
      <c r="AO2038" s="16">
        <f t="shared" si="604"/>
        <v>0</v>
      </c>
      <c r="AP2038" s="16">
        <f t="shared" si="604"/>
        <v>0</v>
      </c>
      <c r="AQ2038" s="16">
        <f t="shared" si="604"/>
        <v>0</v>
      </c>
      <c r="AR2038" s="16">
        <f t="shared" si="604"/>
        <v>0</v>
      </c>
      <c r="AS2038" s="16">
        <f t="shared" si="604"/>
        <v>0</v>
      </c>
      <c r="AT2038" s="16">
        <f t="shared" si="604"/>
        <v>0</v>
      </c>
      <c r="AU2038" s="16">
        <f t="shared" si="604"/>
        <v>0</v>
      </c>
      <c r="AV2038" s="16">
        <f t="shared" si="604"/>
        <v>0</v>
      </c>
      <c r="AW2038" s="16">
        <f t="shared" si="604"/>
        <v>0</v>
      </c>
      <c r="AX2038" s="16">
        <f t="shared" si="604"/>
        <v>0</v>
      </c>
      <c r="AY2038" s="16">
        <f t="shared" si="604"/>
        <v>0</v>
      </c>
      <c r="AZ2038" s="16">
        <f t="shared" si="604"/>
        <v>0</v>
      </c>
      <c r="BA2038" s="16">
        <f t="shared" si="604"/>
        <v>0</v>
      </c>
      <c r="BB2038" s="16">
        <f t="shared" si="604"/>
        <v>0</v>
      </c>
      <c r="BC2038" s="16">
        <f t="shared" si="604"/>
        <v>0</v>
      </c>
      <c r="BD2038" s="16">
        <f t="shared" si="604"/>
        <v>0</v>
      </c>
      <c r="BE2038" s="16">
        <f t="shared" si="604"/>
        <v>0</v>
      </c>
      <c r="BF2038" s="16">
        <f t="shared" si="604"/>
        <v>0</v>
      </c>
    </row>
    <row r="2039" spans="4:36">
      <c r="D2039" s="16" t="s">
        <v>860</v>
      </c>
      <c r="E2039" s="16">
        <v>9760.9425</v>
      </c>
      <c r="F2039" s="16">
        <v>9503.7064</v>
      </c>
      <c r="G2039" s="16">
        <v>8284.6373</v>
      </c>
      <c r="H2039" s="16">
        <v>1219.0691</v>
      </c>
      <c r="I2039" s="16">
        <v>0</v>
      </c>
      <c r="J2039" s="16">
        <v>257.2361</v>
      </c>
      <c r="K2039" s="16">
        <v>0</v>
      </c>
      <c r="L2039" s="16">
        <v>257.2361</v>
      </c>
      <c r="M2039" s="16">
        <v>0</v>
      </c>
      <c r="N2039" s="16">
        <v>0</v>
      </c>
      <c r="O2039" s="16">
        <v>0</v>
      </c>
      <c r="P2039" s="16">
        <v>0</v>
      </c>
      <c r="Q2039" s="16">
        <v>0</v>
      </c>
      <c r="R2039" s="16">
        <v>0</v>
      </c>
      <c r="S2039" s="16">
        <v>0</v>
      </c>
      <c r="T2039" s="16">
        <v>0</v>
      </c>
      <c r="U2039" s="16">
        <v>0</v>
      </c>
      <c r="V2039" s="16">
        <v>0</v>
      </c>
      <c r="W2039" s="16">
        <v>0</v>
      </c>
      <c r="X2039" s="16">
        <v>0</v>
      </c>
      <c r="Y2039" s="16">
        <v>0</v>
      </c>
      <c r="Z2039" s="16">
        <v>0</v>
      </c>
      <c r="AE2039" s="103">
        <f t="shared" si="597"/>
        <v>0</v>
      </c>
      <c r="AF2039" s="103">
        <f t="shared" si="598"/>
        <v>0</v>
      </c>
      <c r="AG2039" s="103">
        <f t="shared" si="599"/>
        <v>0</v>
      </c>
      <c r="AH2039" s="103">
        <f t="shared" si="600"/>
        <v>0</v>
      </c>
      <c r="AI2039" s="103">
        <f t="shared" si="601"/>
        <v>0</v>
      </c>
      <c r="AJ2039" s="103">
        <f t="shared" si="602"/>
        <v>0</v>
      </c>
    </row>
    <row r="2040" spans="4:36">
      <c r="D2040" s="16" t="s">
        <v>861</v>
      </c>
      <c r="E2040" s="16">
        <v>4805.2841</v>
      </c>
      <c r="F2040" s="16">
        <v>4804.7848</v>
      </c>
      <c r="G2040" s="16">
        <v>3932.3295</v>
      </c>
      <c r="H2040" s="16">
        <v>872.4553</v>
      </c>
      <c r="I2040" s="16">
        <v>0</v>
      </c>
      <c r="J2040" s="16">
        <v>0.4993</v>
      </c>
      <c r="K2040" s="16">
        <v>0</v>
      </c>
      <c r="L2040" s="16">
        <v>0.4993</v>
      </c>
      <c r="M2040" s="16">
        <v>0</v>
      </c>
      <c r="N2040" s="16">
        <v>0</v>
      </c>
      <c r="O2040" s="16">
        <v>0</v>
      </c>
      <c r="P2040" s="16">
        <v>0</v>
      </c>
      <c r="Q2040" s="16">
        <v>0</v>
      </c>
      <c r="R2040" s="16">
        <v>0</v>
      </c>
      <c r="S2040" s="16">
        <v>0</v>
      </c>
      <c r="T2040" s="16">
        <v>0</v>
      </c>
      <c r="U2040" s="16">
        <v>0</v>
      </c>
      <c r="V2040" s="16">
        <v>0</v>
      </c>
      <c r="W2040" s="16">
        <v>0</v>
      </c>
      <c r="X2040" s="16">
        <v>0</v>
      </c>
      <c r="Y2040" s="16">
        <v>0</v>
      </c>
      <c r="Z2040" s="16">
        <v>0</v>
      </c>
      <c r="AE2040" s="103">
        <f t="shared" si="597"/>
        <v>-5.06428232682765e-13</v>
      </c>
      <c r="AF2040" s="103">
        <f t="shared" si="598"/>
        <v>0</v>
      </c>
      <c r="AG2040" s="103">
        <f t="shared" si="599"/>
        <v>0</v>
      </c>
      <c r="AH2040" s="103">
        <f t="shared" si="600"/>
        <v>0</v>
      </c>
      <c r="AI2040" s="103">
        <f t="shared" si="601"/>
        <v>0</v>
      </c>
      <c r="AJ2040" s="103">
        <f t="shared" si="602"/>
        <v>0</v>
      </c>
    </row>
    <row r="2041" spans="4:36">
      <c r="D2041" s="16" t="s">
        <v>862</v>
      </c>
      <c r="E2041" s="16">
        <v>0</v>
      </c>
      <c r="F2041" s="16">
        <v>0</v>
      </c>
      <c r="G2041" s="16">
        <v>0</v>
      </c>
      <c r="H2041" s="16">
        <v>0</v>
      </c>
      <c r="I2041" s="16">
        <v>0</v>
      </c>
      <c r="J2041" s="16">
        <v>0</v>
      </c>
      <c r="K2041" s="16">
        <v>0</v>
      </c>
      <c r="L2041" s="16">
        <v>0</v>
      </c>
      <c r="M2041" s="16">
        <v>0</v>
      </c>
      <c r="N2041" s="16">
        <v>0</v>
      </c>
      <c r="O2041" s="16">
        <v>0</v>
      </c>
      <c r="P2041" s="16">
        <v>0</v>
      </c>
      <c r="Q2041" s="16">
        <v>0</v>
      </c>
      <c r="R2041" s="16">
        <v>0</v>
      </c>
      <c r="S2041" s="16">
        <v>0</v>
      </c>
      <c r="T2041" s="16">
        <v>0</v>
      </c>
      <c r="U2041" s="16">
        <v>0</v>
      </c>
      <c r="V2041" s="16">
        <v>0</v>
      </c>
      <c r="W2041" s="16">
        <v>0</v>
      </c>
      <c r="X2041" s="16">
        <v>0</v>
      </c>
      <c r="Y2041" s="16">
        <v>0</v>
      </c>
      <c r="Z2041" s="16">
        <v>0</v>
      </c>
      <c r="AE2041" s="103">
        <f t="shared" si="597"/>
        <v>0</v>
      </c>
      <c r="AF2041" s="103">
        <f t="shared" si="598"/>
        <v>0</v>
      </c>
      <c r="AG2041" s="103">
        <f t="shared" si="599"/>
        <v>0</v>
      </c>
      <c r="AH2041" s="103">
        <f t="shared" si="600"/>
        <v>0</v>
      </c>
      <c r="AI2041" s="103">
        <f t="shared" si="601"/>
        <v>0</v>
      </c>
      <c r="AJ2041" s="103">
        <f t="shared" si="602"/>
        <v>0</v>
      </c>
    </row>
    <row r="2042" spans="4:36">
      <c r="D2042" s="16" t="s">
        <v>863</v>
      </c>
      <c r="E2042" s="16">
        <v>93.9529</v>
      </c>
      <c r="F2042" s="16">
        <v>90.6088</v>
      </c>
      <c r="G2042" s="16">
        <v>87.5526</v>
      </c>
      <c r="H2042" s="16">
        <v>3.0562</v>
      </c>
      <c r="I2042" s="16">
        <v>0</v>
      </c>
      <c r="J2042" s="16">
        <v>3.3441</v>
      </c>
      <c r="K2042" s="16">
        <v>3.3441</v>
      </c>
      <c r="L2042" s="16">
        <v>0</v>
      </c>
      <c r="M2042" s="16">
        <v>0</v>
      </c>
      <c r="N2042" s="16">
        <v>0</v>
      </c>
      <c r="O2042" s="16">
        <v>0</v>
      </c>
      <c r="P2042" s="16">
        <v>0</v>
      </c>
      <c r="Q2042" s="16">
        <v>0</v>
      </c>
      <c r="R2042" s="16">
        <v>0</v>
      </c>
      <c r="S2042" s="16">
        <v>0</v>
      </c>
      <c r="T2042" s="16">
        <v>0</v>
      </c>
      <c r="U2042" s="16">
        <v>0</v>
      </c>
      <c r="V2042" s="16">
        <v>0</v>
      </c>
      <c r="W2042" s="16">
        <v>0</v>
      </c>
      <c r="X2042" s="16">
        <v>0</v>
      </c>
      <c r="Y2042" s="16">
        <v>0</v>
      </c>
      <c r="Z2042" s="16">
        <v>0</v>
      </c>
      <c r="AE2042" s="103">
        <f t="shared" si="597"/>
        <v>-2.66453525910038e-15</v>
      </c>
      <c r="AF2042" s="103">
        <f t="shared" si="598"/>
        <v>3.99680288865056e-15</v>
      </c>
      <c r="AG2042" s="103">
        <f t="shared" si="599"/>
        <v>0</v>
      </c>
      <c r="AH2042" s="103">
        <f t="shared" si="600"/>
        <v>0</v>
      </c>
      <c r="AI2042" s="103">
        <f t="shared" si="601"/>
        <v>0</v>
      </c>
      <c r="AJ2042" s="103">
        <f t="shared" si="602"/>
        <v>0</v>
      </c>
    </row>
    <row r="2043" spans="4:36">
      <c r="D2043" s="16" t="s">
        <v>864</v>
      </c>
      <c r="E2043" s="16">
        <v>16672.9702</v>
      </c>
      <c r="F2043" s="16">
        <v>12689.4097</v>
      </c>
      <c r="G2043" s="16">
        <v>10875.8064</v>
      </c>
      <c r="H2043" s="16">
        <v>1813.6033</v>
      </c>
      <c r="I2043" s="16">
        <v>0.8761</v>
      </c>
      <c r="J2043" s="16">
        <v>3845.8092</v>
      </c>
      <c r="K2043" s="16">
        <v>3783.5086</v>
      </c>
      <c r="L2043" s="16">
        <v>60.3460999999998</v>
      </c>
      <c r="M2043" s="16">
        <v>1.9545</v>
      </c>
      <c r="N2043" s="16">
        <v>46.6761</v>
      </c>
      <c r="O2043" s="16">
        <v>42.8816</v>
      </c>
      <c r="P2043" s="16">
        <v>3.7945</v>
      </c>
      <c r="Q2043" s="16">
        <v>65.7571</v>
      </c>
      <c r="R2043" s="16">
        <v>17.6492</v>
      </c>
      <c r="S2043" s="16">
        <v>1.0728</v>
      </c>
      <c r="T2043" s="16">
        <v>0</v>
      </c>
      <c r="U2043" s="16">
        <v>16.5764</v>
      </c>
      <c r="V2043" s="16">
        <v>6.7928</v>
      </c>
      <c r="W2043" s="16">
        <v>0.9742</v>
      </c>
      <c r="X2043" s="16">
        <v>0</v>
      </c>
      <c r="Y2043" s="16">
        <v>5.8186</v>
      </c>
      <c r="Z2043" s="16">
        <v>0</v>
      </c>
      <c r="AE2043" s="103">
        <f t="shared" si="597"/>
        <v>-4.9737991503207e-13</v>
      </c>
      <c r="AF2043" s="103">
        <f t="shared" si="598"/>
        <v>0</v>
      </c>
      <c r="AG2043" s="103">
        <f t="shared" si="599"/>
        <v>2.30482299912182e-13</v>
      </c>
      <c r="AH2043" s="103">
        <f t="shared" si="600"/>
        <v>0</v>
      </c>
      <c r="AI2043" s="103">
        <f t="shared" si="601"/>
        <v>0</v>
      </c>
      <c r="AJ2043" s="103">
        <f t="shared" si="602"/>
        <v>0</v>
      </c>
    </row>
    <row r="2044" spans="3:58">
      <c r="C2044" s="16" t="s">
        <v>368</v>
      </c>
      <c r="D2044" s="16" t="s">
        <v>88</v>
      </c>
      <c r="E2044" s="16">
        <v>0</v>
      </c>
      <c r="F2044" s="16">
        <v>0</v>
      </c>
      <c r="G2044" s="16">
        <v>0</v>
      </c>
      <c r="H2044" s="16">
        <v>0</v>
      </c>
      <c r="I2044" s="16">
        <v>0</v>
      </c>
      <c r="J2044" s="16">
        <v>0</v>
      </c>
      <c r="K2044" s="16">
        <v>0</v>
      </c>
      <c r="L2044" s="16">
        <v>0</v>
      </c>
      <c r="M2044" s="16">
        <v>0</v>
      </c>
      <c r="N2044" s="16">
        <v>0</v>
      </c>
      <c r="O2044" s="16">
        <v>0</v>
      </c>
      <c r="P2044" s="16">
        <v>0</v>
      </c>
      <c r="Q2044" s="16">
        <v>0</v>
      </c>
      <c r="R2044" s="16">
        <v>0</v>
      </c>
      <c r="S2044" s="16">
        <v>0</v>
      </c>
      <c r="T2044" s="16">
        <v>0</v>
      </c>
      <c r="U2044" s="16">
        <v>0</v>
      </c>
      <c r="V2044" s="16">
        <v>0</v>
      </c>
      <c r="W2044" s="16">
        <v>0</v>
      </c>
      <c r="X2044" s="16">
        <v>0</v>
      </c>
      <c r="Y2044" s="16">
        <v>0</v>
      </c>
      <c r="Z2044" s="16">
        <v>0</v>
      </c>
      <c r="AE2044" s="103">
        <f t="shared" si="597"/>
        <v>0</v>
      </c>
      <c r="AF2044" s="103">
        <f t="shared" si="598"/>
        <v>0</v>
      </c>
      <c r="AG2044" s="103">
        <f t="shared" si="599"/>
        <v>0</v>
      </c>
      <c r="AH2044" s="103">
        <f t="shared" si="600"/>
        <v>0</v>
      </c>
      <c r="AI2044" s="103">
        <f t="shared" si="601"/>
        <v>0</v>
      </c>
      <c r="AJ2044" s="103">
        <f t="shared" si="602"/>
        <v>0</v>
      </c>
      <c r="AK2044" s="16">
        <f t="shared" ref="AK2044:BF2044" si="605">E2044-SUM(E2045:E2049)</f>
        <v>0</v>
      </c>
      <c r="AL2044" s="16">
        <f t="shared" si="605"/>
        <v>0</v>
      </c>
      <c r="AM2044" s="16">
        <f t="shared" si="605"/>
        <v>0</v>
      </c>
      <c r="AN2044" s="16">
        <f t="shared" si="605"/>
        <v>0</v>
      </c>
      <c r="AO2044" s="16">
        <f t="shared" si="605"/>
        <v>0</v>
      </c>
      <c r="AP2044" s="16">
        <f t="shared" si="605"/>
        <v>0</v>
      </c>
      <c r="AQ2044" s="16">
        <f t="shared" si="605"/>
        <v>0</v>
      </c>
      <c r="AR2044" s="16">
        <f t="shared" si="605"/>
        <v>0</v>
      </c>
      <c r="AS2044" s="16">
        <f t="shared" si="605"/>
        <v>0</v>
      </c>
      <c r="AT2044" s="16">
        <f t="shared" si="605"/>
        <v>0</v>
      </c>
      <c r="AU2044" s="16">
        <f t="shared" si="605"/>
        <v>0</v>
      </c>
      <c r="AV2044" s="16">
        <f t="shared" si="605"/>
        <v>0</v>
      </c>
      <c r="AW2044" s="16">
        <f t="shared" si="605"/>
        <v>0</v>
      </c>
      <c r="AX2044" s="16">
        <f t="shared" si="605"/>
        <v>0</v>
      </c>
      <c r="AY2044" s="16">
        <f t="shared" si="605"/>
        <v>0</v>
      </c>
      <c r="AZ2044" s="16">
        <f t="shared" si="605"/>
        <v>0</v>
      </c>
      <c r="BA2044" s="16">
        <f t="shared" si="605"/>
        <v>0</v>
      </c>
      <c r="BB2044" s="16">
        <f t="shared" si="605"/>
        <v>0</v>
      </c>
      <c r="BC2044" s="16">
        <f t="shared" si="605"/>
        <v>0</v>
      </c>
      <c r="BD2044" s="16">
        <f t="shared" si="605"/>
        <v>0</v>
      </c>
      <c r="BE2044" s="16">
        <f t="shared" si="605"/>
        <v>0</v>
      </c>
      <c r="BF2044" s="16">
        <f t="shared" si="605"/>
        <v>0</v>
      </c>
    </row>
    <row r="2045" spans="4:36">
      <c r="D2045" s="16" t="s">
        <v>860</v>
      </c>
      <c r="E2045" s="16">
        <v>0</v>
      </c>
      <c r="F2045" s="16">
        <v>0</v>
      </c>
      <c r="G2045" s="16">
        <v>0</v>
      </c>
      <c r="H2045" s="16">
        <v>0</v>
      </c>
      <c r="I2045" s="16">
        <v>0</v>
      </c>
      <c r="J2045" s="16">
        <v>0</v>
      </c>
      <c r="K2045" s="16">
        <v>0</v>
      </c>
      <c r="L2045" s="16">
        <v>0</v>
      </c>
      <c r="M2045" s="16">
        <v>0</v>
      </c>
      <c r="N2045" s="16">
        <v>0</v>
      </c>
      <c r="O2045" s="16">
        <v>0</v>
      </c>
      <c r="P2045" s="16">
        <v>0</v>
      </c>
      <c r="Q2045" s="16">
        <v>0</v>
      </c>
      <c r="R2045" s="16">
        <v>0</v>
      </c>
      <c r="S2045" s="16">
        <v>0</v>
      </c>
      <c r="T2045" s="16">
        <v>0</v>
      </c>
      <c r="U2045" s="16">
        <v>0</v>
      </c>
      <c r="V2045" s="16">
        <v>0</v>
      </c>
      <c r="W2045" s="16">
        <v>0</v>
      </c>
      <c r="X2045" s="16">
        <v>0</v>
      </c>
      <c r="Y2045" s="16">
        <v>0</v>
      </c>
      <c r="Z2045" s="16">
        <v>0</v>
      </c>
      <c r="AE2045" s="103">
        <f t="shared" si="597"/>
        <v>0</v>
      </c>
      <c r="AF2045" s="103">
        <f t="shared" si="598"/>
        <v>0</v>
      </c>
      <c r="AG2045" s="103">
        <f t="shared" si="599"/>
        <v>0</v>
      </c>
      <c r="AH2045" s="103">
        <f t="shared" si="600"/>
        <v>0</v>
      </c>
      <c r="AI2045" s="103">
        <f t="shared" si="601"/>
        <v>0</v>
      </c>
      <c r="AJ2045" s="103">
        <f t="shared" si="602"/>
        <v>0</v>
      </c>
    </row>
    <row r="2046" spans="4:36">
      <c r="D2046" s="16" t="s">
        <v>861</v>
      </c>
      <c r="E2046" s="16">
        <v>0</v>
      </c>
      <c r="F2046" s="16">
        <v>0</v>
      </c>
      <c r="G2046" s="16">
        <v>0</v>
      </c>
      <c r="H2046" s="16">
        <v>0</v>
      </c>
      <c r="I2046" s="16">
        <v>0</v>
      </c>
      <c r="J2046" s="16">
        <v>0</v>
      </c>
      <c r="K2046" s="16">
        <v>0</v>
      </c>
      <c r="L2046" s="16">
        <v>0</v>
      </c>
      <c r="M2046" s="16">
        <v>0</v>
      </c>
      <c r="N2046" s="16">
        <v>0</v>
      </c>
      <c r="O2046" s="16">
        <v>0</v>
      </c>
      <c r="P2046" s="16">
        <v>0</v>
      </c>
      <c r="Q2046" s="16">
        <v>0</v>
      </c>
      <c r="R2046" s="16">
        <v>0</v>
      </c>
      <c r="S2046" s="16">
        <v>0</v>
      </c>
      <c r="T2046" s="16">
        <v>0</v>
      </c>
      <c r="U2046" s="16">
        <v>0</v>
      </c>
      <c r="V2046" s="16">
        <v>0</v>
      </c>
      <c r="W2046" s="16">
        <v>0</v>
      </c>
      <c r="X2046" s="16">
        <v>0</v>
      </c>
      <c r="Y2046" s="16">
        <v>0</v>
      </c>
      <c r="Z2046" s="16">
        <v>0</v>
      </c>
      <c r="AE2046" s="103">
        <f t="shared" si="597"/>
        <v>0</v>
      </c>
      <c r="AF2046" s="103">
        <f t="shared" si="598"/>
        <v>0</v>
      </c>
      <c r="AG2046" s="103">
        <f t="shared" si="599"/>
        <v>0</v>
      </c>
      <c r="AH2046" s="103">
        <f t="shared" si="600"/>
        <v>0</v>
      </c>
      <c r="AI2046" s="103">
        <f t="shared" si="601"/>
        <v>0</v>
      </c>
      <c r="AJ2046" s="103">
        <f t="shared" si="602"/>
        <v>0</v>
      </c>
    </row>
    <row r="2047" spans="4:36">
      <c r="D2047" s="16" t="s">
        <v>862</v>
      </c>
      <c r="E2047" s="16">
        <v>0</v>
      </c>
      <c r="F2047" s="16">
        <v>0</v>
      </c>
      <c r="G2047" s="16">
        <v>0</v>
      </c>
      <c r="H2047" s="16">
        <v>0</v>
      </c>
      <c r="I2047" s="16">
        <v>0</v>
      </c>
      <c r="J2047" s="16">
        <v>0</v>
      </c>
      <c r="K2047" s="16">
        <v>0</v>
      </c>
      <c r="L2047" s="16">
        <v>0</v>
      </c>
      <c r="M2047" s="16">
        <v>0</v>
      </c>
      <c r="N2047" s="16">
        <v>0</v>
      </c>
      <c r="O2047" s="16">
        <v>0</v>
      </c>
      <c r="P2047" s="16">
        <v>0</v>
      </c>
      <c r="Q2047" s="16">
        <v>0</v>
      </c>
      <c r="R2047" s="16">
        <v>0</v>
      </c>
      <c r="S2047" s="16">
        <v>0</v>
      </c>
      <c r="T2047" s="16">
        <v>0</v>
      </c>
      <c r="U2047" s="16">
        <v>0</v>
      </c>
      <c r="V2047" s="16">
        <v>0</v>
      </c>
      <c r="W2047" s="16">
        <v>0</v>
      </c>
      <c r="X2047" s="16">
        <v>0</v>
      </c>
      <c r="Y2047" s="16">
        <v>0</v>
      </c>
      <c r="Z2047" s="16">
        <v>0</v>
      </c>
      <c r="AE2047" s="103">
        <f t="shared" si="597"/>
        <v>0</v>
      </c>
      <c r="AF2047" s="103">
        <f t="shared" si="598"/>
        <v>0</v>
      </c>
      <c r="AG2047" s="103">
        <f t="shared" si="599"/>
        <v>0</v>
      </c>
      <c r="AH2047" s="103">
        <f t="shared" si="600"/>
        <v>0</v>
      </c>
      <c r="AI2047" s="103">
        <f t="shared" si="601"/>
        <v>0</v>
      </c>
      <c r="AJ2047" s="103">
        <f t="shared" si="602"/>
        <v>0</v>
      </c>
    </row>
    <row r="2048" spans="4:36">
      <c r="D2048" s="16" t="s">
        <v>863</v>
      </c>
      <c r="E2048" s="16">
        <v>0</v>
      </c>
      <c r="F2048" s="16">
        <v>0</v>
      </c>
      <c r="G2048" s="16">
        <v>0</v>
      </c>
      <c r="H2048" s="16">
        <v>0</v>
      </c>
      <c r="I2048" s="16">
        <v>0</v>
      </c>
      <c r="J2048" s="16">
        <v>0</v>
      </c>
      <c r="K2048" s="16">
        <v>0</v>
      </c>
      <c r="L2048" s="16">
        <v>0</v>
      </c>
      <c r="M2048" s="16">
        <v>0</v>
      </c>
      <c r="N2048" s="16">
        <v>0</v>
      </c>
      <c r="O2048" s="16">
        <v>0</v>
      </c>
      <c r="P2048" s="16">
        <v>0</v>
      </c>
      <c r="Q2048" s="16">
        <v>0</v>
      </c>
      <c r="R2048" s="16">
        <v>0</v>
      </c>
      <c r="S2048" s="16">
        <v>0</v>
      </c>
      <c r="T2048" s="16">
        <v>0</v>
      </c>
      <c r="U2048" s="16">
        <v>0</v>
      </c>
      <c r="V2048" s="16">
        <v>0</v>
      </c>
      <c r="W2048" s="16">
        <v>0</v>
      </c>
      <c r="X2048" s="16">
        <v>0</v>
      </c>
      <c r="Y2048" s="16">
        <v>0</v>
      </c>
      <c r="Z2048" s="16">
        <v>0</v>
      </c>
      <c r="AE2048" s="103">
        <f t="shared" si="597"/>
        <v>0</v>
      </c>
      <c r="AF2048" s="103">
        <f t="shared" si="598"/>
        <v>0</v>
      </c>
      <c r="AG2048" s="103">
        <f t="shared" si="599"/>
        <v>0</v>
      </c>
      <c r="AH2048" s="103">
        <f t="shared" si="600"/>
        <v>0</v>
      </c>
      <c r="AI2048" s="103">
        <f t="shared" si="601"/>
        <v>0</v>
      </c>
      <c r="AJ2048" s="103">
        <f t="shared" si="602"/>
        <v>0</v>
      </c>
    </row>
    <row r="2049" spans="4:36">
      <c r="D2049" s="16" t="s">
        <v>864</v>
      </c>
      <c r="E2049" s="16">
        <v>0</v>
      </c>
      <c r="F2049" s="16">
        <v>0</v>
      </c>
      <c r="G2049" s="16">
        <v>0</v>
      </c>
      <c r="H2049" s="16">
        <v>0</v>
      </c>
      <c r="I2049" s="16">
        <v>0</v>
      </c>
      <c r="J2049" s="16">
        <v>0</v>
      </c>
      <c r="K2049" s="16">
        <v>0</v>
      </c>
      <c r="L2049" s="16">
        <v>0</v>
      </c>
      <c r="M2049" s="16">
        <v>0</v>
      </c>
      <c r="N2049" s="16">
        <v>0</v>
      </c>
      <c r="O2049" s="16">
        <v>0</v>
      </c>
      <c r="P2049" s="16">
        <v>0</v>
      </c>
      <c r="Q2049" s="16">
        <v>0</v>
      </c>
      <c r="R2049" s="16">
        <v>0</v>
      </c>
      <c r="S2049" s="16">
        <v>0</v>
      </c>
      <c r="T2049" s="16">
        <v>0</v>
      </c>
      <c r="U2049" s="16">
        <v>0</v>
      </c>
      <c r="V2049" s="16">
        <v>0</v>
      </c>
      <c r="W2049" s="16">
        <v>0</v>
      </c>
      <c r="X2049" s="16">
        <v>0</v>
      </c>
      <c r="Y2049" s="16">
        <v>0</v>
      </c>
      <c r="Z2049" s="16">
        <v>0</v>
      </c>
      <c r="AE2049" s="103">
        <f t="shared" si="597"/>
        <v>0</v>
      </c>
      <c r="AF2049" s="103">
        <f t="shared" si="598"/>
        <v>0</v>
      </c>
      <c r="AG2049" s="103">
        <f t="shared" si="599"/>
        <v>0</v>
      </c>
      <c r="AH2049" s="103">
        <f t="shared" si="600"/>
        <v>0</v>
      </c>
      <c r="AI2049" s="103">
        <f t="shared" si="601"/>
        <v>0</v>
      </c>
      <c r="AJ2049" s="103">
        <f t="shared" si="602"/>
        <v>0</v>
      </c>
    </row>
    <row r="2050" spans="1:80">
      <c r="A2050" s="16" t="s">
        <v>925</v>
      </c>
      <c r="B2050" s="16">
        <v>212356.6791</v>
      </c>
      <c r="C2050" s="16" t="s">
        <v>88</v>
      </c>
      <c r="D2050" s="16" t="s">
        <v>88</v>
      </c>
      <c r="E2050" s="16">
        <v>180255.6885</v>
      </c>
      <c r="F2050" s="16">
        <v>152930.9874</v>
      </c>
      <c r="G2050" s="16">
        <v>141052.9499</v>
      </c>
      <c r="H2050" s="16">
        <v>11878.0375</v>
      </c>
      <c r="I2050" s="16">
        <v>83.8105</v>
      </c>
      <c r="J2050" s="16">
        <v>26413.8972</v>
      </c>
      <c r="K2050" s="16">
        <v>20850.5362</v>
      </c>
      <c r="L2050" s="16">
        <v>670.983099999998</v>
      </c>
      <c r="M2050" s="16">
        <v>4892.3779</v>
      </c>
      <c r="N2050" s="16">
        <v>302.2691</v>
      </c>
      <c r="O2050" s="16">
        <v>302.2691</v>
      </c>
      <c r="P2050" s="16">
        <v>0</v>
      </c>
      <c r="Q2050" s="16">
        <v>183.8149</v>
      </c>
      <c r="R2050" s="16">
        <v>262.7912</v>
      </c>
      <c r="S2050" s="16">
        <v>83.9598</v>
      </c>
      <c r="T2050" s="16">
        <v>0</v>
      </c>
      <c r="U2050" s="16">
        <v>178.8314</v>
      </c>
      <c r="V2050" s="16">
        <v>63.4413</v>
      </c>
      <c r="W2050" s="16">
        <v>31.6511</v>
      </c>
      <c r="X2050" s="16">
        <v>0</v>
      </c>
      <c r="Y2050" s="16">
        <v>31.7902</v>
      </c>
      <c r="Z2050" s="16">
        <v>14.6769</v>
      </c>
      <c r="AB2050" s="101">
        <f>(F2050+K2050+L2050)/B2050</f>
        <v>0.821507039191592</v>
      </c>
      <c r="AE2050" s="103">
        <f t="shared" si="597"/>
        <v>-2.24247287405888e-11</v>
      </c>
      <c r="AF2050" s="103">
        <f t="shared" si="598"/>
        <v>0</v>
      </c>
      <c r="AG2050" s="103">
        <f t="shared" si="599"/>
        <v>0</v>
      </c>
      <c r="AH2050" s="103">
        <f t="shared" si="600"/>
        <v>0</v>
      </c>
      <c r="AI2050" s="103">
        <f t="shared" si="601"/>
        <v>0</v>
      </c>
      <c r="AJ2050" s="103">
        <f t="shared" si="602"/>
        <v>0</v>
      </c>
      <c r="AK2050" s="16">
        <f t="shared" ref="AK2050:BF2050" si="606">E2050-SUM(E2051:E2055)</f>
        <v>0</v>
      </c>
      <c r="AL2050" s="16">
        <f t="shared" si="606"/>
        <v>0</v>
      </c>
      <c r="AM2050" s="16">
        <f t="shared" si="606"/>
        <v>0</v>
      </c>
      <c r="AN2050" s="16">
        <f t="shared" si="606"/>
        <v>0</v>
      </c>
      <c r="AO2050" s="16">
        <f t="shared" si="606"/>
        <v>0</v>
      </c>
      <c r="AP2050" s="16">
        <f t="shared" si="606"/>
        <v>0</v>
      </c>
      <c r="AQ2050" s="16">
        <f t="shared" si="606"/>
        <v>0</v>
      </c>
      <c r="AR2050" s="16">
        <f t="shared" si="606"/>
        <v>0</v>
      </c>
      <c r="AS2050" s="16">
        <f t="shared" si="606"/>
        <v>0</v>
      </c>
      <c r="AT2050" s="16">
        <f t="shared" si="606"/>
        <v>0</v>
      </c>
      <c r="AU2050" s="16">
        <f t="shared" si="606"/>
        <v>0</v>
      </c>
      <c r="AV2050" s="16">
        <f t="shared" si="606"/>
        <v>0</v>
      </c>
      <c r="AW2050" s="16">
        <f t="shared" si="606"/>
        <v>0</v>
      </c>
      <c r="AX2050" s="16">
        <f t="shared" si="606"/>
        <v>0</v>
      </c>
      <c r="AY2050" s="16">
        <f t="shared" si="606"/>
        <v>0</v>
      </c>
      <c r="AZ2050" s="16">
        <f t="shared" si="606"/>
        <v>0</v>
      </c>
      <c r="BA2050" s="16">
        <f t="shared" si="606"/>
        <v>0</v>
      </c>
      <c r="BB2050" s="16">
        <f t="shared" si="606"/>
        <v>0</v>
      </c>
      <c r="BC2050" s="16">
        <f t="shared" si="606"/>
        <v>0</v>
      </c>
      <c r="BD2050" s="16">
        <f t="shared" si="606"/>
        <v>0</v>
      </c>
      <c r="BE2050" s="16">
        <f t="shared" si="606"/>
        <v>0</v>
      </c>
      <c r="BF2050" s="16">
        <f t="shared" si="606"/>
        <v>0</v>
      </c>
      <c r="BG2050" s="104">
        <f t="shared" ref="BG2050:CB2050" si="607">E2050-E2056-E2062-E2068-E2074</f>
        <v>0</v>
      </c>
      <c r="BH2050" s="104">
        <f t="shared" si="607"/>
        <v>0</v>
      </c>
      <c r="BI2050" s="104">
        <f t="shared" si="607"/>
        <v>0</v>
      </c>
      <c r="BJ2050" s="104">
        <f t="shared" si="607"/>
        <v>0</v>
      </c>
      <c r="BK2050" s="104">
        <f t="shared" si="607"/>
        <v>0</v>
      </c>
      <c r="BL2050" s="104">
        <f t="shared" si="607"/>
        <v>0</v>
      </c>
      <c r="BM2050" s="104">
        <f t="shared" si="607"/>
        <v>0</v>
      </c>
      <c r="BN2050" s="104">
        <f t="shared" si="607"/>
        <v>-3.06954461848363e-12</v>
      </c>
      <c r="BO2050" s="104">
        <f t="shared" si="607"/>
        <v>0</v>
      </c>
      <c r="BP2050" s="104">
        <f t="shared" si="607"/>
        <v>0</v>
      </c>
      <c r="BQ2050" s="104">
        <f t="shared" si="607"/>
        <v>0</v>
      </c>
      <c r="BR2050" s="104">
        <f t="shared" si="607"/>
        <v>0</v>
      </c>
      <c r="BS2050" s="104">
        <f t="shared" si="607"/>
        <v>0</v>
      </c>
      <c r="BT2050" s="104">
        <f t="shared" si="607"/>
        <v>0</v>
      </c>
      <c r="BU2050" s="104">
        <f t="shared" si="607"/>
        <v>0</v>
      </c>
      <c r="BV2050" s="104">
        <f t="shared" si="607"/>
        <v>0</v>
      </c>
      <c r="BW2050" s="104">
        <f t="shared" si="607"/>
        <v>0</v>
      </c>
      <c r="BX2050" s="104">
        <f t="shared" si="607"/>
        <v>0</v>
      </c>
      <c r="BY2050" s="104">
        <f t="shared" si="607"/>
        <v>0</v>
      </c>
      <c r="BZ2050" s="104">
        <f t="shared" si="607"/>
        <v>0</v>
      </c>
      <c r="CA2050" s="104">
        <f t="shared" si="607"/>
        <v>0</v>
      </c>
      <c r="CB2050" s="104">
        <f t="shared" si="607"/>
        <v>0</v>
      </c>
    </row>
    <row r="2051" spans="4:36">
      <c r="D2051" s="16" t="s">
        <v>860</v>
      </c>
      <c r="E2051" s="16">
        <v>66563.7739</v>
      </c>
      <c r="F2051" s="16">
        <v>63303.8952</v>
      </c>
      <c r="G2051" s="16">
        <v>59136.3494</v>
      </c>
      <c r="H2051" s="16">
        <v>4167.5458</v>
      </c>
      <c r="I2051" s="16">
        <v>24.6457</v>
      </c>
      <c r="J2051" s="16">
        <v>3155.3632</v>
      </c>
      <c r="K2051" s="16">
        <v>0</v>
      </c>
      <c r="L2051" s="16">
        <v>590.8204</v>
      </c>
      <c r="M2051" s="16">
        <v>2564.5428</v>
      </c>
      <c r="N2051" s="16">
        <v>65.5528</v>
      </c>
      <c r="O2051" s="16">
        <v>65.5528</v>
      </c>
      <c r="P2051" s="16">
        <v>0</v>
      </c>
      <c r="Q2051" s="16">
        <v>0</v>
      </c>
      <c r="R2051" s="16">
        <v>13.1663</v>
      </c>
      <c r="S2051" s="16">
        <v>13.1663</v>
      </c>
      <c r="T2051" s="16">
        <v>0</v>
      </c>
      <c r="U2051" s="16">
        <v>0</v>
      </c>
      <c r="V2051" s="16">
        <v>1.1507</v>
      </c>
      <c r="W2051" s="16">
        <v>0</v>
      </c>
      <c r="X2051" s="16">
        <v>0</v>
      </c>
      <c r="Y2051" s="16">
        <v>1.1507</v>
      </c>
      <c r="Z2051" s="16">
        <v>0</v>
      </c>
      <c r="AE2051" s="103">
        <f t="shared" si="597"/>
        <v>1.30073729565083e-12</v>
      </c>
      <c r="AF2051" s="103">
        <f t="shared" si="598"/>
        <v>0</v>
      </c>
      <c r="AG2051" s="103">
        <f t="shared" si="599"/>
        <v>0</v>
      </c>
      <c r="AH2051" s="103">
        <f t="shared" si="600"/>
        <v>0</v>
      </c>
      <c r="AI2051" s="103">
        <f t="shared" si="601"/>
        <v>0</v>
      </c>
      <c r="AJ2051" s="103">
        <f t="shared" si="602"/>
        <v>0</v>
      </c>
    </row>
    <row r="2052" spans="4:36">
      <c r="D2052" s="16" t="s">
        <v>861</v>
      </c>
      <c r="E2052" s="16">
        <v>10899.9619</v>
      </c>
      <c r="F2052" s="16">
        <v>10584.7657</v>
      </c>
      <c r="G2052" s="16">
        <v>9816.639</v>
      </c>
      <c r="H2052" s="16">
        <v>768.1267</v>
      </c>
      <c r="I2052" s="16">
        <v>1.7814</v>
      </c>
      <c r="J2052" s="16">
        <v>307.9493</v>
      </c>
      <c r="K2052" s="16">
        <v>0</v>
      </c>
      <c r="L2052" s="16">
        <v>2.0365</v>
      </c>
      <c r="M2052" s="16">
        <v>305.9128</v>
      </c>
      <c r="N2052" s="16">
        <v>1.8141</v>
      </c>
      <c r="O2052" s="16">
        <v>1.8141</v>
      </c>
      <c r="P2052" s="16">
        <v>0</v>
      </c>
      <c r="Q2052" s="16">
        <v>0</v>
      </c>
      <c r="R2052" s="16">
        <v>3.6514</v>
      </c>
      <c r="S2052" s="16">
        <v>3.366</v>
      </c>
      <c r="T2052" s="16">
        <v>0</v>
      </c>
      <c r="U2052" s="16">
        <v>0.2854</v>
      </c>
      <c r="V2052" s="16">
        <v>0</v>
      </c>
      <c r="W2052" s="16">
        <v>0</v>
      </c>
      <c r="X2052" s="16">
        <v>0</v>
      </c>
      <c r="Y2052" s="16">
        <v>0</v>
      </c>
      <c r="Z2052" s="16">
        <v>0</v>
      </c>
      <c r="AE2052" s="103">
        <f t="shared" si="597"/>
        <v>3.04201108747293e-13</v>
      </c>
      <c r="AF2052" s="103">
        <f t="shared" si="598"/>
        <v>0</v>
      </c>
      <c r="AG2052" s="103">
        <f t="shared" si="599"/>
        <v>0</v>
      </c>
      <c r="AH2052" s="103">
        <f t="shared" si="600"/>
        <v>0</v>
      </c>
      <c r="AI2052" s="103">
        <f t="shared" si="601"/>
        <v>0</v>
      </c>
      <c r="AJ2052" s="103">
        <f t="shared" si="602"/>
        <v>0</v>
      </c>
    </row>
    <row r="2053" spans="4:36">
      <c r="D2053" s="16" t="s">
        <v>862</v>
      </c>
      <c r="E2053" s="16">
        <v>0</v>
      </c>
      <c r="F2053" s="16">
        <v>0</v>
      </c>
      <c r="G2053" s="16">
        <v>0</v>
      </c>
      <c r="H2053" s="16">
        <v>0</v>
      </c>
      <c r="I2053" s="16">
        <v>0</v>
      </c>
      <c r="J2053" s="16">
        <v>0</v>
      </c>
      <c r="K2053" s="16">
        <v>0</v>
      </c>
      <c r="L2053" s="16">
        <v>0</v>
      </c>
      <c r="M2053" s="16">
        <v>0</v>
      </c>
      <c r="N2053" s="16">
        <v>0</v>
      </c>
      <c r="O2053" s="16">
        <v>0</v>
      </c>
      <c r="P2053" s="16">
        <v>0</v>
      </c>
      <c r="Q2053" s="16">
        <v>0</v>
      </c>
      <c r="R2053" s="16">
        <v>0</v>
      </c>
      <c r="S2053" s="16">
        <v>0</v>
      </c>
      <c r="T2053" s="16">
        <v>0</v>
      </c>
      <c r="U2053" s="16">
        <v>0</v>
      </c>
      <c r="V2053" s="16">
        <v>0</v>
      </c>
      <c r="W2053" s="16">
        <v>0</v>
      </c>
      <c r="X2053" s="16">
        <v>0</v>
      </c>
      <c r="Y2053" s="16">
        <v>0</v>
      </c>
      <c r="Z2053" s="16">
        <v>0</v>
      </c>
      <c r="AE2053" s="103">
        <f t="shared" si="597"/>
        <v>0</v>
      </c>
      <c r="AF2053" s="103">
        <f t="shared" si="598"/>
        <v>0</v>
      </c>
      <c r="AG2053" s="103">
        <f t="shared" si="599"/>
        <v>0</v>
      </c>
      <c r="AH2053" s="103">
        <f t="shared" si="600"/>
        <v>0</v>
      </c>
      <c r="AI2053" s="103">
        <f t="shared" si="601"/>
        <v>0</v>
      </c>
      <c r="AJ2053" s="103">
        <f t="shared" si="602"/>
        <v>0</v>
      </c>
    </row>
    <row r="2054" spans="4:36">
      <c r="D2054" s="16" t="s">
        <v>863</v>
      </c>
      <c r="E2054" s="16">
        <v>14.2028</v>
      </c>
      <c r="F2054" s="16">
        <v>14.2028</v>
      </c>
      <c r="G2054" s="16">
        <v>8.1049</v>
      </c>
      <c r="H2054" s="16">
        <v>6.0979</v>
      </c>
      <c r="I2054" s="16">
        <v>0</v>
      </c>
      <c r="J2054" s="16">
        <v>0</v>
      </c>
      <c r="K2054" s="16">
        <v>0</v>
      </c>
      <c r="L2054" s="16">
        <v>0</v>
      </c>
      <c r="M2054" s="16">
        <v>0</v>
      </c>
      <c r="N2054" s="16">
        <v>0</v>
      </c>
      <c r="O2054" s="16">
        <v>0</v>
      </c>
      <c r="P2054" s="16">
        <v>0</v>
      </c>
      <c r="Q2054" s="16">
        <v>0</v>
      </c>
      <c r="R2054" s="16">
        <v>0</v>
      </c>
      <c r="S2054" s="16">
        <v>0</v>
      </c>
      <c r="T2054" s="16">
        <v>0</v>
      </c>
      <c r="U2054" s="16">
        <v>0</v>
      </c>
      <c r="V2054" s="16">
        <v>0</v>
      </c>
      <c r="W2054" s="16">
        <v>0</v>
      </c>
      <c r="X2054" s="16">
        <v>0</v>
      </c>
      <c r="Y2054" s="16">
        <v>0</v>
      </c>
      <c r="Z2054" s="16">
        <v>0</v>
      </c>
      <c r="AE2054" s="103">
        <f t="shared" si="597"/>
        <v>0</v>
      </c>
      <c r="AF2054" s="103">
        <f t="shared" si="598"/>
        <v>0</v>
      </c>
      <c r="AG2054" s="103">
        <f t="shared" si="599"/>
        <v>0</v>
      </c>
      <c r="AH2054" s="103">
        <f t="shared" si="600"/>
        <v>0</v>
      </c>
      <c r="AI2054" s="103">
        <f t="shared" si="601"/>
        <v>0</v>
      </c>
      <c r="AJ2054" s="103">
        <f t="shared" si="602"/>
        <v>0</v>
      </c>
    </row>
    <row r="2055" spans="4:36">
      <c r="D2055" s="16" t="s">
        <v>864</v>
      </c>
      <c r="E2055" s="16">
        <v>102777.7499</v>
      </c>
      <c r="F2055" s="16">
        <v>79028.1237</v>
      </c>
      <c r="G2055" s="16">
        <v>72091.8566</v>
      </c>
      <c r="H2055" s="16">
        <v>6936.2671</v>
      </c>
      <c r="I2055" s="16">
        <v>57.3834</v>
      </c>
      <c r="J2055" s="16">
        <v>22950.5847</v>
      </c>
      <c r="K2055" s="16">
        <v>20850.5362</v>
      </c>
      <c r="L2055" s="16">
        <v>78.1261999999988</v>
      </c>
      <c r="M2055" s="16">
        <v>2021.9223</v>
      </c>
      <c r="N2055" s="16">
        <v>234.9022</v>
      </c>
      <c r="O2055" s="16">
        <v>234.9022</v>
      </c>
      <c r="P2055" s="16">
        <v>0</v>
      </c>
      <c r="Q2055" s="16">
        <v>183.8149</v>
      </c>
      <c r="R2055" s="16">
        <v>245.9735</v>
      </c>
      <c r="S2055" s="16">
        <v>67.4275</v>
      </c>
      <c r="T2055" s="16">
        <v>0</v>
      </c>
      <c r="U2055" s="16">
        <v>178.546</v>
      </c>
      <c r="V2055" s="16">
        <v>62.2906</v>
      </c>
      <c r="W2055" s="16">
        <v>31.6511</v>
      </c>
      <c r="X2055" s="16">
        <v>0</v>
      </c>
      <c r="Y2055" s="16">
        <v>30.6395</v>
      </c>
      <c r="Z2055" s="16">
        <v>14.6769</v>
      </c>
      <c r="AE2055" s="103">
        <f t="shared" si="597"/>
        <v>5.96855898038484e-13</v>
      </c>
      <c r="AF2055" s="103">
        <f t="shared" si="598"/>
        <v>0</v>
      </c>
      <c r="AG2055" s="103">
        <f t="shared" si="599"/>
        <v>2.04636307898909e-12</v>
      </c>
      <c r="AH2055" s="103">
        <f t="shared" si="600"/>
        <v>0</v>
      </c>
      <c r="AI2055" s="103">
        <f t="shared" si="601"/>
        <v>0</v>
      </c>
      <c r="AJ2055" s="103">
        <f t="shared" si="602"/>
        <v>0</v>
      </c>
    </row>
    <row r="2056" spans="3:58">
      <c r="C2056" s="16" t="s">
        <v>865</v>
      </c>
      <c r="D2056" s="16" t="s">
        <v>88</v>
      </c>
      <c r="E2056" s="16">
        <v>10224.5427</v>
      </c>
      <c r="F2056" s="16">
        <v>8630.0187</v>
      </c>
      <c r="G2056" s="16">
        <v>8551.6097</v>
      </c>
      <c r="H2056" s="16">
        <v>78.409</v>
      </c>
      <c r="I2056" s="16">
        <v>20.268</v>
      </c>
      <c r="J2056" s="16">
        <v>1385.2559</v>
      </c>
      <c r="K2056" s="16">
        <v>6.8207</v>
      </c>
      <c r="L2056" s="16">
        <v>0</v>
      </c>
      <c r="M2056" s="16">
        <v>1378.4352</v>
      </c>
      <c r="N2056" s="16">
        <v>78.7411</v>
      </c>
      <c r="O2056" s="16">
        <v>78.7411</v>
      </c>
      <c r="P2056" s="16">
        <v>0</v>
      </c>
      <c r="Q2056" s="16">
        <v>31.0431</v>
      </c>
      <c r="R2056" s="16">
        <v>56.3931</v>
      </c>
      <c r="S2056" s="16">
        <v>9.8626</v>
      </c>
      <c r="T2056" s="16">
        <v>0</v>
      </c>
      <c r="U2056" s="16">
        <v>46.5305</v>
      </c>
      <c r="V2056" s="16">
        <v>8.1459</v>
      </c>
      <c r="W2056" s="16">
        <v>0</v>
      </c>
      <c r="X2056" s="16">
        <v>0</v>
      </c>
      <c r="Y2056" s="16">
        <v>8.1459</v>
      </c>
      <c r="Z2056" s="16">
        <v>14.6769</v>
      </c>
      <c r="AE2056" s="103">
        <f t="shared" si="597"/>
        <v>-7.03437308402499e-13</v>
      </c>
      <c r="AF2056" s="103">
        <f t="shared" si="598"/>
        <v>-3.5527136788005e-13</v>
      </c>
      <c r="AG2056" s="103">
        <f t="shared" si="599"/>
        <v>0</v>
      </c>
      <c r="AH2056" s="103">
        <f t="shared" si="600"/>
        <v>0</v>
      </c>
      <c r="AI2056" s="103">
        <f t="shared" si="601"/>
        <v>0</v>
      </c>
      <c r="AJ2056" s="103">
        <f t="shared" si="602"/>
        <v>0</v>
      </c>
      <c r="AK2056" s="16">
        <f t="shared" ref="AK2056:BF2056" si="608">E2056-SUM(E2057:E2061)</f>
        <v>0</v>
      </c>
      <c r="AL2056" s="16">
        <f t="shared" si="608"/>
        <v>0</v>
      </c>
      <c r="AM2056" s="16">
        <f t="shared" si="608"/>
        <v>0</v>
      </c>
      <c r="AN2056" s="16">
        <f t="shared" si="608"/>
        <v>0</v>
      </c>
      <c r="AO2056" s="16">
        <f t="shared" si="608"/>
        <v>0</v>
      </c>
      <c r="AP2056" s="16">
        <f t="shared" si="608"/>
        <v>0</v>
      </c>
      <c r="AQ2056" s="16">
        <f t="shared" si="608"/>
        <v>0</v>
      </c>
      <c r="AR2056" s="16">
        <f t="shared" si="608"/>
        <v>0</v>
      </c>
      <c r="AS2056" s="16">
        <f t="shared" si="608"/>
        <v>0</v>
      </c>
      <c r="AT2056" s="16">
        <f t="shared" si="608"/>
        <v>0</v>
      </c>
      <c r="AU2056" s="16">
        <f t="shared" si="608"/>
        <v>0</v>
      </c>
      <c r="AV2056" s="16">
        <f t="shared" si="608"/>
        <v>0</v>
      </c>
      <c r="AW2056" s="16">
        <f t="shared" si="608"/>
        <v>0</v>
      </c>
      <c r="AX2056" s="16">
        <f t="shared" si="608"/>
        <v>0</v>
      </c>
      <c r="AY2056" s="16">
        <f t="shared" si="608"/>
        <v>0</v>
      </c>
      <c r="AZ2056" s="16">
        <f t="shared" si="608"/>
        <v>0</v>
      </c>
      <c r="BA2056" s="16">
        <f t="shared" si="608"/>
        <v>0</v>
      </c>
      <c r="BB2056" s="16">
        <f t="shared" si="608"/>
        <v>0</v>
      </c>
      <c r="BC2056" s="16">
        <f t="shared" si="608"/>
        <v>0</v>
      </c>
      <c r="BD2056" s="16">
        <f t="shared" si="608"/>
        <v>0</v>
      </c>
      <c r="BE2056" s="16">
        <f t="shared" si="608"/>
        <v>0</v>
      </c>
      <c r="BF2056" s="16">
        <f t="shared" si="608"/>
        <v>0</v>
      </c>
    </row>
    <row r="2057" spans="4:36">
      <c r="D2057" s="16" t="s">
        <v>860</v>
      </c>
      <c r="E2057" s="16">
        <v>9217.5304</v>
      </c>
      <c r="F2057" s="16">
        <v>8067.7051</v>
      </c>
      <c r="G2057" s="16">
        <v>8007.4304</v>
      </c>
      <c r="H2057" s="16">
        <v>60.2747</v>
      </c>
      <c r="I2057" s="16">
        <v>20.268</v>
      </c>
      <c r="J2057" s="16">
        <v>1058.6716</v>
      </c>
      <c r="K2057" s="16">
        <v>0</v>
      </c>
      <c r="L2057" s="16">
        <v>0</v>
      </c>
      <c r="M2057" s="16">
        <v>1058.6716</v>
      </c>
      <c r="N2057" s="16">
        <v>59.8724</v>
      </c>
      <c r="O2057" s="16">
        <v>59.8724</v>
      </c>
      <c r="P2057" s="16">
        <v>0</v>
      </c>
      <c r="Q2057" s="16">
        <v>0</v>
      </c>
      <c r="R2057" s="16">
        <v>9.8626</v>
      </c>
      <c r="S2057" s="16">
        <v>9.8626</v>
      </c>
      <c r="T2057" s="16">
        <v>0</v>
      </c>
      <c r="U2057" s="16">
        <v>0</v>
      </c>
      <c r="V2057" s="16">
        <v>1.1507</v>
      </c>
      <c r="W2057" s="16">
        <v>0</v>
      </c>
      <c r="X2057" s="16">
        <v>0</v>
      </c>
      <c r="Y2057" s="16">
        <v>1.1507</v>
      </c>
      <c r="Z2057" s="16">
        <v>0</v>
      </c>
      <c r="AE2057" s="103">
        <f t="shared" si="597"/>
        <v>-4.11670697531008e-13</v>
      </c>
      <c r="AF2057" s="103">
        <f t="shared" si="598"/>
        <v>-6.3948846218409e-14</v>
      </c>
      <c r="AG2057" s="103">
        <f t="shared" si="599"/>
        <v>0</v>
      </c>
      <c r="AH2057" s="103">
        <f t="shared" si="600"/>
        <v>0</v>
      </c>
      <c r="AI2057" s="103">
        <f t="shared" si="601"/>
        <v>0</v>
      </c>
      <c r="AJ2057" s="103">
        <f t="shared" si="602"/>
        <v>0</v>
      </c>
    </row>
    <row r="2058" spans="4:36">
      <c r="D2058" s="16" t="s">
        <v>861</v>
      </c>
      <c r="E2058" s="16">
        <v>0</v>
      </c>
      <c r="F2058" s="16">
        <v>0</v>
      </c>
      <c r="G2058" s="16">
        <v>0</v>
      </c>
      <c r="H2058" s="16">
        <v>0</v>
      </c>
      <c r="I2058" s="16">
        <v>0</v>
      </c>
      <c r="J2058" s="16">
        <v>0</v>
      </c>
      <c r="K2058" s="16">
        <v>0</v>
      </c>
      <c r="L2058" s="16">
        <v>0</v>
      </c>
      <c r="M2058" s="16">
        <v>0</v>
      </c>
      <c r="N2058" s="16">
        <v>0</v>
      </c>
      <c r="O2058" s="16">
        <v>0</v>
      </c>
      <c r="P2058" s="16">
        <v>0</v>
      </c>
      <c r="Q2058" s="16">
        <v>0</v>
      </c>
      <c r="R2058" s="16">
        <v>0</v>
      </c>
      <c r="S2058" s="16">
        <v>0</v>
      </c>
      <c r="T2058" s="16">
        <v>0</v>
      </c>
      <c r="U2058" s="16">
        <v>0</v>
      </c>
      <c r="V2058" s="16">
        <v>0</v>
      </c>
      <c r="W2058" s="16">
        <v>0</v>
      </c>
      <c r="X2058" s="16">
        <v>0</v>
      </c>
      <c r="Y2058" s="16">
        <v>0</v>
      </c>
      <c r="Z2058" s="16">
        <v>0</v>
      </c>
      <c r="AE2058" s="103">
        <f t="shared" si="597"/>
        <v>0</v>
      </c>
      <c r="AF2058" s="103">
        <f t="shared" si="598"/>
        <v>0</v>
      </c>
      <c r="AG2058" s="103">
        <f t="shared" si="599"/>
        <v>0</v>
      </c>
      <c r="AH2058" s="103">
        <f t="shared" si="600"/>
        <v>0</v>
      </c>
      <c r="AI2058" s="103">
        <f t="shared" si="601"/>
        <v>0</v>
      </c>
      <c r="AJ2058" s="103">
        <f t="shared" si="602"/>
        <v>0</v>
      </c>
    </row>
    <row r="2059" spans="4:36">
      <c r="D2059" s="16" t="s">
        <v>862</v>
      </c>
      <c r="E2059" s="16">
        <v>0</v>
      </c>
      <c r="F2059" s="16">
        <v>0</v>
      </c>
      <c r="G2059" s="16">
        <v>0</v>
      </c>
      <c r="H2059" s="16">
        <v>0</v>
      </c>
      <c r="I2059" s="16">
        <v>0</v>
      </c>
      <c r="J2059" s="16">
        <v>0</v>
      </c>
      <c r="K2059" s="16">
        <v>0</v>
      </c>
      <c r="L2059" s="16">
        <v>0</v>
      </c>
      <c r="M2059" s="16">
        <v>0</v>
      </c>
      <c r="N2059" s="16">
        <v>0</v>
      </c>
      <c r="O2059" s="16">
        <v>0</v>
      </c>
      <c r="P2059" s="16">
        <v>0</v>
      </c>
      <c r="Q2059" s="16">
        <v>0</v>
      </c>
      <c r="R2059" s="16">
        <v>0</v>
      </c>
      <c r="S2059" s="16">
        <v>0</v>
      </c>
      <c r="T2059" s="16">
        <v>0</v>
      </c>
      <c r="U2059" s="16">
        <v>0</v>
      </c>
      <c r="V2059" s="16">
        <v>0</v>
      </c>
      <c r="W2059" s="16">
        <v>0</v>
      </c>
      <c r="X2059" s="16">
        <v>0</v>
      </c>
      <c r="Y2059" s="16">
        <v>0</v>
      </c>
      <c r="Z2059" s="16">
        <v>0</v>
      </c>
      <c r="AE2059" s="103">
        <f t="shared" si="597"/>
        <v>0</v>
      </c>
      <c r="AF2059" s="103">
        <f t="shared" si="598"/>
        <v>0</v>
      </c>
      <c r="AG2059" s="103">
        <f t="shared" si="599"/>
        <v>0</v>
      </c>
      <c r="AH2059" s="103">
        <f t="shared" si="600"/>
        <v>0</v>
      </c>
      <c r="AI2059" s="103">
        <f t="shared" si="601"/>
        <v>0</v>
      </c>
      <c r="AJ2059" s="103">
        <f t="shared" si="602"/>
        <v>0</v>
      </c>
    </row>
    <row r="2060" spans="4:36">
      <c r="D2060" s="16" t="s">
        <v>863</v>
      </c>
      <c r="E2060" s="16">
        <v>0</v>
      </c>
      <c r="F2060" s="16">
        <v>0</v>
      </c>
      <c r="G2060" s="16">
        <v>0</v>
      </c>
      <c r="H2060" s="16">
        <v>0</v>
      </c>
      <c r="I2060" s="16">
        <v>0</v>
      </c>
      <c r="J2060" s="16">
        <v>0</v>
      </c>
      <c r="K2060" s="16">
        <v>0</v>
      </c>
      <c r="L2060" s="16">
        <v>0</v>
      </c>
      <c r="M2060" s="16">
        <v>0</v>
      </c>
      <c r="N2060" s="16">
        <v>0</v>
      </c>
      <c r="O2060" s="16">
        <v>0</v>
      </c>
      <c r="P2060" s="16">
        <v>0</v>
      </c>
      <c r="Q2060" s="16">
        <v>0</v>
      </c>
      <c r="R2060" s="16">
        <v>0</v>
      </c>
      <c r="S2060" s="16">
        <v>0</v>
      </c>
      <c r="T2060" s="16">
        <v>0</v>
      </c>
      <c r="U2060" s="16">
        <v>0</v>
      </c>
      <c r="V2060" s="16">
        <v>0</v>
      </c>
      <c r="W2060" s="16">
        <v>0</v>
      </c>
      <c r="X2060" s="16">
        <v>0</v>
      </c>
      <c r="Y2060" s="16">
        <v>0</v>
      </c>
      <c r="Z2060" s="16">
        <v>0</v>
      </c>
      <c r="AE2060" s="103">
        <f t="shared" si="597"/>
        <v>0</v>
      </c>
      <c r="AF2060" s="103">
        <f t="shared" si="598"/>
        <v>0</v>
      </c>
      <c r="AG2060" s="103">
        <f t="shared" si="599"/>
        <v>0</v>
      </c>
      <c r="AH2060" s="103">
        <f t="shared" si="600"/>
        <v>0</v>
      </c>
      <c r="AI2060" s="103">
        <f t="shared" si="601"/>
        <v>0</v>
      </c>
      <c r="AJ2060" s="103">
        <f t="shared" si="602"/>
        <v>0</v>
      </c>
    </row>
    <row r="2061" spans="4:36">
      <c r="D2061" s="16" t="s">
        <v>864</v>
      </c>
      <c r="E2061" s="16">
        <v>1007.0123</v>
      </c>
      <c r="F2061" s="16">
        <v>562.3136</v>
      </c>
      <c r="G2061" s="16">
        <v>544.1793</v>
      </c>
      <c r="H2061" s="16">
        <v>18.1343</v>
      </c>
      <c r="I2061" s="16">
        <v>0</v>
      </c>
      <c r="J2061" s="16">
        <v>326.5843</v>
      </c>
      <c r="K2061" s="16">
        <v>6.8207</v>
      </c>
      <c r="L2061" s="16">
        <v>0</v>
      </c>
      <c r="M2061" s="16">
        <v>319.7636</v>
      </c>
      <c r="N2061" s="16">
        <v>18.8687</v>
      </c>
      <c r="O2061" s="16">
        <v>18.8687</v>
      </c>
      <c r="P2061" s="16">
        <v>0</v>
      </c>
      <c r="Q2061" s="16">
        <v>31.0431</v>
      </c>
      <c r="R2061" s="16">
        <v>46.5305</v>
      </c>
      <c r="S2061" s="16">
        <v>0</v>
      </c>
      <c r="T2061" s="16">
        <v>0</v>
      </c>
      <c r="U2061" s="16">
        <v>46.5305</v>
      </c>
      <c r="V2061" s="16">
        <v>6.9952</v>
      </c>
      <c r="W2061" s="16">
        <v>0</v>
      </c>
      <c r="X2061" s="16">
        <v>0</v>
      </c>
      <c r="Y2061" s="16">
        <v>6.9952</v>
      </c>
      <c r="Z2061" s="16">
        <v>14.6769</v>
      </c>
      <c r="AE2061" s="103">
        <f t="shared" si="597"/>
        <v>4.2632564145606e-14</v>
      </c>
      <c r="AF2061" s="103">
        <f t="shared" si="598"/>
        <v>-6.03961325396085e-14</v>
      </c>
      <c r="AG2061" s="103">
        <f t="shared" si="599"/>
        <v>0</v>
      </c>
      <c r="AH2061" s="103">
        <f t="shared" si="600"/>
        <v>0</v>
      </c>
      <c r="AI2061" s="103">
        <f t="shared" si="601"/>
        <v>0</v>
      </c>
      <c r="AJ2061" s="103">
        <f t="shared" si="602"/>
        <v>0</v>
      </c>
    </row>
    <row r="2062" spans="3:58">
      <c r="C2062" s="16" t="s">
        <v>866</v>
      </c>
      <c r="D2062" s="16" t="s">
        <v>88</v>
      </c>
      <c r="E2062" s="16">
        <v>23152.8514</v>
      </c>
      <c r="F2062" s="16">
        <v>21313.2027</v>
      </c>
      <c r="G2062" s="16">
        <v>19743.6496</v>
      </c>
      <c r="H2062" s="16">
        <v>1569.5531</v>
      </c>
      <c r="I2062" s="16">
        <v>13.3531</v>
      </c>
      <c r="J2062" s="16">
        <v>1797.3898</v>
      </c>
      <c r="K2062" s="16">
        <v>1104.7354</v>
      </c>
      <c r="L2062" s="16">
        <v>41.1175000000001</v>
      </c>
      <c r="M2062" s="16">
        <v>651.5369</v>
      </c>
      <c r="N2062" s="16">
        <v>9.8009</v>
      </c>
      <c r="O2062" s="16">
        <v>9.8009</v>
      </c>
      <c r="P2062" s="16">
        <v>0</v>
      </c>
      <c r="Q2062" s="16">
        <v>0</v>
      </c>
      <c r="R2062" s="16">
        <v>16.8643</v>
      </c>
      <c r="S2062" s="16">
        <v>14.148</v>
      </c>
      <c r="T2062" s="16">
        <v>0</v>
      </c>
      <c r="U2062" s="16">
        <v>2.7163</v>
      </c>
      <c r="V2062" s="16">
        <v>2.2406</v>
      </c>
      <c r="W2062" s="16">
        <v>1.007</v>
      </c>
      <c r="X2062" s="16">
        <v>0</v>
      </c>
      <c r="Y2062" s="16">
        <v>1.2336</v>
      </c>
      <c r="Z2062" s="16">
        <v>0</v>
      </c>
      <c r="AE2062" s="103">
        <f t="shared" si="597"/>
        <v>-2.04591898977924e-12</v>
      </c>
      <c r="AF2062" s="103">
        <f t="shared" si="598"/>
        <v>0</v>
      </c>
      <c r="AG2062" s="103">
        <f t="shared" si="599"/>
        <v>0</v>
      </c>
      <c r="AH2062" s="103">
        <f t="shared" si="600"/>
        <v>0</v>
      </c>
      <c r="AI2062" s="103">
        <f t="shared" si="601"/>
        <v>0</v>
      </c>
      <c r="AJ2062" s="103">
        <f t="shared" si="602"/>
        <v>0</v>
      </c>
      <c r="AK2062" s="16">
        <f t="shared" ref="AK2062:BF2062" si="609">E2062-SUM(E2063:E2067)</f>
        <v>0</v>
      </c>
      <c r="AL2062" s="16">
        <f t="shared" si="609"/>
        <v>0</v>
      </c>
      <c r="AM2062" s="16">
        <f t="shared" si="609"/>
        <v>0</v>
      </c>
      <c r="AN2062" s="16">
        <f t="shared" si="609"/>
        <v>0</v>
      </c>
      <c r="AO2062" s="16">
        <f t="shared" si="609"/>
        <v>0</v>
      </c>
      <c r="AP2062" s="16">
        <f t="shared" si="609"/>
        <v>0</v>
      </c>
      <c r="AQ2062" s="16">
        <f t="shared" si="609"/>
        <v>0</v>
      </c>
      <c r="AR2062" s="16">
        <f t="shared" si="609"/>
        <v>8.5265128291212e-14</v>
      </c>
      <c r="AS2062" s="16">
        <f t="shared" si="609"/>
        <v>0</v>
      </c>
      <c r="AT2062" s="16">
        <f t="shared" si="609"/>
        <v>0</v>
      </c>
      <c r="AU2062" s="16">
        <f t="shared" si="609"/>
        <v>0</v>
      </c>
      <c r="AV2062" s="16">
        <f t="shared" si="609"/>
        <v>0</v>
      </c>
      <c r="AW2062" s="16">
        <f t="shared" si="609"/>
        <v>0</v>
      </c>
      <c r="AX2062" s="16">
        <f t="shared" si="609"/>
        <v>0</v>
      </c>
      <c r="AY2062" s="16">
        <f t="shared" si="609"/>
        <v>0</v>
      </c>
      <c r="AZ2062" s="16">
        <f t="shared" si="609"/>
        <v>0</v>
      </c>
      <c r="BA2062" s="16">
        <f t="shared" si="609"/>
        <v>0</v>
      </c>
      <c r="BB2062" s="16">
        <f t="shared" si="609"/>
        <v>0</v>
      </c>
      <c r="BC2062" s="16">
        <f t="shared" si="609"/>
        <v>0</v>
      </c>
      <c r="BD2062" s="16">
        <f t="shared" si="609"/>
        <v>0</v>
      </c>
      <c r="BE2062" s="16">
        <f t="shared" si="609"/>
        <v>0</v>
      </c>
      <c r="BF2062" s="16">
        <f t="shared" si="609"/>
        <v>0</v>
      </c>
    </row>
    <row r="2063" spans="4:36">
      <c r="D2063" s="16" t="s">
        <v>860</v>
      </c>
      <c r="E2063" s="16">
        <v>16148.2805</v>
      </c>
      <c r="F2063" s="16">
        <v>15540.3195</v>
      </c>
      <c r="G2063" s="16">
        <v>14725.388</v>
      </c>
      <c r="H2063" s="16">
        <v>814.9315</v>
      </c>
      <c r="I2063" s="16">
        <v>0.4224</v>
      </c>
      <c r="J2063" s="16">
        <v>602.9606</v>
      </c>
      <c r="K2063" s="16">
        <v>0</v>
      </c>
      <c r="L2063" s="16">
        <v>40.7489</v>
      </c>
      <c r="M2063" s="16">
        <v>562.2117</v>
      </c>
      <c r="N2063" s="16">
        <v>1.5049</v>
      </c>
      <c r="O2063" s="16">
        <v>1.5049</v>
      </c>
      <c r="P2063" s="16">
        <v>0</v>
      </c>
      <c r="Q2063" s="16">
        <v>0</v>
      </c>
      <c r="R2063" s="16">
        <v>3.0731</v>
      </c>
      <c r="S2063" s="16">
        <v>3.0731</v>
      </c>
      <c r="T2063" s="16">
        <v>0</v>
      </c>
      <c r="U2063" s="16">
        <v>0</v>
      </c>
      <c r="V2063" s="16">
        <v>0</v>
      </c>
      <c r="W2063" s="16">
        <v>0</v>
      </c>
      <c r="X2063" s="16">
        <v>0</v>
      </c>
      <c r="Y2063" s="16">
        <v>0</v>
      </c>
      <c r="Z2063" s="16">
        <v>0</v>
      </c>
      <c r="AE2063" s="103">
        <f t="shared" si="597"/>
        <v>1.11111120304486e-12</v>
      </c>
      <c r="AF2063" s="103">
        <f t="shared" si="598"/>
        <v>-1.25055521493778e-12</v>
      </c>
      <c r="AG2063" s="103">
        <f t="shared" si="599"/>
        <v>0</v>
      </c>
      <c r="AH2063" s="103">
        <f t="shared" si="600"/>
        <v>0</v>
      </c>
      <c r="AI2063" s="103">
        <f t="shared" si="601"/>
        <v>0</v>
      </c>
      <c r="AJ2063" s="103">
        <f t="shared" si="602"/>
        <v>0</v>
      </c>
    </row>
    <row r="2064" spans="4:36">
      <c r="D2064" s="16" t="s">
        <v>861</v>
      </c>
      <c r="E2064" s="16">
        <v>2497.1748</v>
      </c>
      <c r="F2064" s="16">
        <v>2411.2239</v>
      </c>
      <c r="G2064" s="16">
        <v>2284.4541</v>
      </c>
      <c r="H2064" s="16">
        <v>126.7698</v>
      </c>
      <c r="I2064" s="16">
        <v>1.7814</v>
      </c>
      <c r="J2064" s="16">
        <v>84.1695</v>
      </c>
      <c r="K2064" s="16">
        <v>0</v>
      </c>
      <c r="L2064" s="16">
        <v>0</v>
      </c>
      <c r="M2064" s="16">
        <v>84.1695</v>
      </c>
      <c r="N2064" s="16">
        <v>0</v>
      </c>
      <c r="O2064" s="16">
        <v>0</v>
      </c>
      <c r="P2064" s="16">
        <v>0</v>
      </c>
      <c r="Q2064" s="16">
        <v>0</v>
      </c>
      <c r="R2064" s="16">
        <v>0</v>
      </c>
      <c r="S2064" s="16">
        <v>0</v>
      </c>
      <c r="T2064" s="16">
        <v>0</v>
      </c>
      <c r="U2064" s="16">
        <v>0</v>
      </c>
      <c r="V2064" s="16">
        <v>0</v>
      </c>
      <c r="W2064" s="16">
        <v>0</v>
      </c>
      <c r="X2064" s="16">
        <v>0</v>
      </c>
      <c r="Y2064" s="16">
        <v>0</v>
      </c>
      <c r="Z2064" s="16">
        <v>0</v>
      </c>
      <c r="AE2064" s="103">
        <f t="shared" si="597"/>
        <v>-1.84741111297626e-13</v>
      </c>
      <c r="AF2064" s="103">
        <f t="shared" si="598"/>
        <v>0</v>
      </c>
      <c r="AG2064" s="103">
        <f t="shared" si="599"/>
        <v>0</v>
      </c>
      <c r="AH2064" s="103">
        <f t="shared" si="600"/>
        <v>0</v>
      </c>
      <c r="AI2064" s="103">
        <f t="shared" si="601"/>
        <v>0</v>
      </c>
      <c r="AJ2064" s="103">
        <f t="shared" si="602"/>
        <v>0</v>
      </c>
    </row>
    <row r="2065" spans="4:36">
      <c r="D2065" s="16" t="s">
        <v>862</v>
      </c>
      <c r="E2065" s="16">
        <v>0</v>
      </c>
      <c r="F2065" s="16">
        <v>0</v>
      </c>
      <c r="G2065" s="16">
        <v>0</v>
      </c>
      <c r="H2065" s="16">
        <v>0</v>
      </c>
      <c r="I2065" s="16">
        <v>0</v>
      </c>
      <c r="J2065" s="16">
        <v>0</v>
      </c>
      <c r="K2065" s="16">
        <v>0</v>
      </c>
      <c r="L2065" s="16">
        <v>0</v>
      </c>
      <c r="M2065" s="16">
        <v>0</v>
      </c>
      <c r="N2065" s="16">
        <v>0</v>
      </c>
      <c r="O2065" s="16">
        <v>0</v>
      </c>
      <c r="P2065" s="16">
        <v>0</v>
      </c>
      <c r="Q2065" s="16">
        <v>0</v>
      </c>
      <c r="R2065" s="16">
        <v>0</v>
      </c>
      <c r="S2065" s="16">
        <v>0</v>
      </c>
      <c r="T2065" s="16">
        <v>0</v>
      </c>
      <c r="U2065" s="16">
        <v>0</v>
      </c>
      <c r="V2065" s="16">
        <v>0</v>
      </c>
      <c r="W2065" s="16">
        <v>0</v>
      </c>
      <c r="X2065" s="16">
        <v>0</v>
      </c>
      <c r="Y2065" s="16">
        <v>0</v>
      </c>
      <c r="Z2065" s="16">
        <v>0</v>
      </c>
      <c r="AE2065" s="103">
        <f t="shared" si="597"/>
        <v>0</v>
      </c>
      <c r="AF2065" s="103">
        <f t="shared" si="598"/>
        <v>0</v>
      </c>
      <c r="AG2065" s="103">
        <f t="shared" si="599"/>
        <v>0</v>
      </c>
      <c r="AH2065" s="103">
        <f t="shared" si="600"/>
        <v>0</v>
      </c>
      <c r="AI2065" s="103">
        <f t="shared" si="601"/>
        <v>0</v>
      </c>
      <c r="AJ2065" s="103">
        <f t="shared" si="602"/>
        <v>0</v>
      </c>
    </row>
    <row r="2066" spans="4:36">
      <c r="D2066" s="16" t="s">
        <v>863</v>
      </c>
      <c r="E2066" s="16">
        <v>0</v>
      </c>
      <c r="F2066" s="16">
        <v>0</v>
      </c>
      <c r="G2066" s="16">
        <v>0</v>
      </c>
      <c r="H2066" s="16">
        <v>0</v>
      </c>
      <c r="I2066" s="16">
        <v>0</v>
      </c>
      <c r="J2066" s="16">
        <v>0</v>
      </c>
      <c r="K2066" s="16">
        <v>0</v>
      </c>
      <c r="L2066" s="16">
        <v>0</v>
      </c>
      <c r="M2066" s="16">
        <v>0</v>
      </c>
      <c r="N2066" s="16">
        <v>0</v>
      </c>
      <c r="O2066" s="16">
        <v>0</v>
      </c>
      <c r="P2066" s="16">
        <v>0</v>
      </c>
      <c r="Q2066" s="16">
        <v>0</v>
      </c>
      <c r="R2066" s="16">
        <v>0</v>
      </c>
      <c r="S2066" s="16">
        <v>0</v>
      </c>
      <c r="T2066" s="16">
        <v>0</v>
      </c>
      <c r="U2066" s="16">
        <v>0</v>
      </c>
      <c r="V2066" s="16">
        <v>0</v>
      </c>
      <c r="W2066" s="16">
        <v>0</v>
      </c>
      <c r="X2066" s="16">
        <v>0</v>
      </c>
      <c r="Y2066" s="16">
        <v>0</v>
      </c>
      <c r="Z2066" s="16">
        <v>0</v>
      </c>
      <c r="AE2066" s="103">
        <f t="shared" si="597"/>
        <v>0</v>
      </c>
      <c r="AF2066" s="103">
        <f t="shared" si="598"/>
        <v>0</v>
      </c>
      <c r="AG2066" s="103">
        <f t="shared" si="599"/>
        <v>0</v>
      </c>
      <c r="AH2066" s="103">
        <f t="shared" si="600"/>
        <v>0</v>
      </c>
      <c r="AI2066" s="103">
        <f t="shared" si="601"/>
        <v>0</v>
      </c>
      <c r="AJ2066" s="103">
        <f t="shared" si="602"/>
        <v>0</v>
      </c>
    </row>
    <row r="2067" spans="4:36">
      <c r="D2067" s="16" t="s">
        <v>864</v>
      </c>
      <c r="E2067" s="16">
        <v>4507.3961</v>
      </c>
      <c r="F2067" s="16">
        <v>3361.6593</v>
      </c>
      <c r="G2067" s="16">
        <v>2733.8075</v>
      </c>
      <c r="H2067" s="16">
        <v>627.8518</v>
      </c>
      <c r="I2067" s="16">
        <v>11.1493</v>
      </c>
      <c r="J2067" s="16">
        <v>1110.2597</v>
      </c>
      <c r="K2067" s="16">
        <v>1104.7354</v>
      </c>
      <c r="L2067" s="16">
        <v>0.368600000000015</v>
      </c>
      <c r="M2067" s="16">
        <v>5.1557</v>
      </c>
      <c r="N2067" s="16">
        <v>8.296</v>
      </c>
      <c r="O2067" s="16">
        <v>8.296</v>
      </c>
      <c r="P2067" s="16">
        <v>0</v>
      </c>
      <c r="Q2067" s="16">
        <v>0</v>
      </c>
      <c r="R2067" s="16">
        <v>13.7912</v>
      </c>
      <c r="S2067" s="16">
        <v>11.0749</v>
      </c>
      <c r="T2067" s="16">
        <v>0</v>
      </c>
      <c r="U2067" s="16">
        <v>2.7163</v>
      </c>
      <c r="V2067" s="16">
        <v>2.2406</v>
      </c>
      <c r="W2067" s="16">
        <v>1.007</v>
      </c>
      <c r="X2067" s="16">
        <v>0</v>
      </c>
      <c r="Y2067" s="16">
        <v>1.2336</v>
      </c>
      <c r="Z2067" s="16">
        <v>0</v>
      </c>
      <c r="AE2067" s="103">
        <f t="shared" si="597"/>
        <v>2.53130849614536e-14</v>
      </c>
      <c r="AF2067" s="103">
        <f t="shared" si="598"/>
        <v>0</v>
      </c>
      <c r="AG2067" s="103">
        <f t="shared" si="599"/>
        <v>2.39808173319034e-14</v>
      </c>
      <c r="AH2067" s="103">
        <f t="shared" si="600"/>
        <v>0</v>
      </c>
      <c r="AI2067" s="103">
        <f t="shared" si="601"/>
        <v>0</v>
      </c>
      <c r="AJ2067" s="103">
        <f t="shared" si="602"/>
        <v>0</v>
      </c>
    </row>
    <row r="2068" spans="3:58">
      <c r="C2068" s="16" t="s">
        <v>867</v>
      </c>
      <c r="D2068" s="16" t="s">
        <v>88</v>
      </c>
      <c r="E2068" s="16">
        <v>146878.2944</v>
      </c>
      <c r="F2068" s="16">
        <v>122987.766</v>
      </c>
      <c r="G2068" s="16">
        <v>112757.6906</v>
      </c>
      <c r="H2068" s="16">
        <v>10230.0754</v>
      </c>
      <c r="I2068" s="16">
        <v>50.1894</v>
      </c>
      <c r="J2068" s="16">
        <v>23231.2515</v>
      </c>
      <c r="K2068" s="16">
        <v>19738.9801</v>
      </c>
      <c r="L2068" s="16">
        <v>629.865600000001</v>
      </c>
      <c r="M2068" s="16">
        <v>2862.4058</v>
      </c>
      <c r="N2068" s="16">
        <v>213.7271</v>
      </c>
      <c r="O2068" s="16">
        <v>213.7271</v>
      </c>
      <c r="P2068" s="16">
        <v>0</v>
      </c>
      <c r="Q2068" s="16">
        <v>152.7718</v>
      </c>
      <c r="R2068" s="16">
        <v>189.5338</v>
      </c>
      <c r="S2068" s="16">
        <v>59.9492</v>
      </c>
      <c r="T2068" s="16">
        <v>0</v>
      </c>
      <c r="U2068" s="16">
        <v>129.5846</v>
      </c>
      <c r="V2068" s="16">
        <v>53.0548</v>
      </c>
      <c r="W2068" s="16">
        <v>30.6441</v>
      </c>
      <c r="X2068" s="16">
        <v>0</v>
      </c>
      <c r="Y2068" s="16">
        <v>22.4107</v>
      </c>
      <c r="Z2068" s="16">
        <v>0</v>
      </c>
      <c r="AE2068" s="103">
        <f t="shared" si="597"/>
        <v>1.23350218927953e-11</v>
      </c>
      <c r="AF2068" s="103">
        <f t="shared" si="598"/>
        <v>0</v>
      </c>
      <c r="AG2068" s="103">
        <f t="shared" si="599"/>
        <v>0</v>
      </c>
      <c r="AH2068" s="103">
        <f t="shared" si="600"/>
        <v>0</v>
      </c>
      <c r="AI2068" s="103">
        <f t="shared" si="601"/>
        <v>0</v>
      </c>
      <c r="AJ2068" s="103">
        <f t="shared" si="602"/>
        <v>0</v>
      </c>
      <c r="AK2068" s="16">
        <f t="shared" ref="AK2068:BF2068" si="610">E2068-SUM(E2069:E2073)</f>
        <v>0</v>
      </c>
      <c r="AL2068" s="16">
        <f t="shared" si="610"/>
        <v>0</v>
      </c>
      <c r="AM2068" s="16">
        <f t="shared" si="610"/>
        <v>0</v>
      </c>
      <c r="AN2068" s="16">
        <f t="shared" si="610"/>
        <v>0</v>
      </c>
      <c r="AO2068" s="16">
        <f t="shared" si="610"/>
        <v>0</v>
      </c>
      <c r="AP2068" s="16">
        <f t="shared" si="610"/>
        <v>0</v>
      </c>
      <c r="AQ2068" s="16">
        <f t="shared" si="610"/>
        <v>0</v>
      </c>
      <c r="AR2068" s="16">
        <f t="shared" si="610"/>
        <v>0</v>
      </c>
      <c r="AS2068" s="16">
        <f t="shared" si="610"/>
        <v>0</v>
      </c>
      <c r="AT2068" s="16">
        <f t="shared" si="610"/>
        <v>0</v>
      </c>
      <c r="AU2068" s="16">
        <f t="shared" si="610"/>
        <v>0</v>
      </c>
      <c r="AV2068" s="16">
        <f t="shared" si="610"/>
        <v>0</v>
      </c>
      <c r="AW2068" s="16">
        <f t="shared" si="610"/>
        <v>0</v>
      </c>
      <c r="AX2068" s="16">
        <f t="shared" si="610"/>
        <v>0</v>
      </c>
      <c r="AY2068" s="16">
        <f t="shared" si="610"/>
        <v>0</v>
      </c>
      <c r="AZ2068" s="16">
        <f t="shared" si="610"/>
        <v>0</v>
      </c>
      <c r="BA2068" s="16">
        <f t="shared" si="610"/>
        <v>0</v>
      </c>
      <c r="BB2068" s="16">
        <f t="shared" si="610"/>
        <v>0</v>
      </c>
      <c r="BC2068" s="16">
        <f t="shared" si="610"/>
        <v>0</v>
      </c>
      <c r="BD2068" s="16">
        <f t="shared" si="610"/>
        <v>0</v>
      </c>
      <c r="BE2068" s="16">
        <f t="shared" si="610"/>
        <v>0</v>
      </c>
      <c r="BF2068" s="16">
        <f t="shared" si="610"/>
        <v>0</v>
      </c>
    </row>
    <row r="2069" spans="4:36">
      <c r="D2069" s="16" t="s">
        <v>860</v>
      </c>
      <c r="E2069" s="16">
        <v>41197.963</v>
      </c>
      <c r="F2069" s="16">
        <v>39695.8706</v>
      </c>
      <c r="G2069" s="16">
        <v>36403.531</v>
      </c>
      <c r="H2069" s="16">
        <v>3292.3396</v>
      </c>
      <c r="I2069" s="16">
        <v>3.9553</v>
      </c>
      <c r="J2069" s="16">
        <v>1493.731</v>
      </c>
      <c r="K2069" s="16">
        <v>0</v>
      </c>
      <c r="L2069" s="16">
        <v>550.0715</v>
      </c>
      <c r="M2069" s="16">
        <v>943.6595</v>
      </c>
      <c r="N2069" s="16">
        <v>4.1755</v>
      </c>
      <c r="O2069" s="16">
        <v>4.1755</v>
      </c>
      <c r="P2069" s="16">
        <v>0</v>
      </c>
      <c r="Q2069" s="16">
        <v>0</v>
      </c>
      <c r="R2069" s="16">
        <v>0.2306</v>
      </c>
      <c r="S2069" s="16">
        <v>0.2306</v>
      </c>
      <c r="T2069" s="16">
        <v>0</v>
      </c>
      <c r="U2069" s="16">
        <v>0</v>
      </c>
      <c r="V2069" s="16">
        <v>0</v>
      </c>
      <c r="W2069" s="16">
        <v>0</v>
      </c>
      <c r="X2069" s="16">
        <v>0</v>
      </c>
      <c r="Y2069" s="16">
        <v>0</v>
      </c>
      <c r="Z2069" s="16">
        <v>0</v>
      </c>
      <c r="AE2069" s="103">
        <f t="shared" si="597"/>
        <v>1.28777544183833e-12</v>
      </c>
      <c r="AF2069" s="103">
        <f t="shared" si="598"/>
        <v>0</v>
      </c>
      <c r="AG2069" s="103">
        <f t="shared" si="599"/>
        <v>0</v>
      </c>
      <c r="AH2069" s="103">
        <f t="shared" si="600"/>
        <v>0</v>
      </c>
      <c r="AI2069" s="103">
        <f t="shared" si="601"/>
        <v>0</v>
      </c>
      <c r="AJ2069" s="103">
        <f t="shared" si="602"/>
        <v>0</v>
      </c>
    </row>
    <row r="2070" spans="4:36">
      <c r="D2070" s="16" t="s">
        <v>861</v>
      </c>
      <c r="E2070" s="16">
        <v>8402.7871</v>
      </c>
      <c r="F2070" s="16">
        <v>8173.5418</v>
      </c>
      <c r="G2070" s="16">
        <v>7532.1849</v>
      </c>
      <c r="H2070" s="16">
        <v>641.3569</v>
      </c>
      <c r="I2070" s="16">
        <v>0</v>
      </c>
      <c r="J2070" s="16">
        <v>223.7798</v>
      </c>
      <c r="K2070" s="16">
        <v>0</v>
      </c>
      <c r="L2070" s="16">
        <v>2.0365</v>
      </c>
      <c r="M2070" s="16">
        <v>221.7433</v>
      </c>
      <c r="N2070" s="16">
        <v>1.8141</v>
      </c>
      <c r="O2070" s="16">
        <v>1.8141</v>
      </c>
      <c r="P2070" s="16">
        <v>0</v>
      </c>
      <c r="Q2070" s="16">
        <v>0</v>
      </c>
      <c r="R2070" s="16">
        <v>3.6514</v>
      </c>
      <c r="S2070" s="16">
        <v>3.366</v>
      </c>
      <c r="T2070" s="16">
        <v>0</v>
      </c>
      <c r="U2070" s="16">
        <v>0.2854</v>
      </c>
      <c r="V2070" s="16">
        <v>0</v>
      </c>
      <c r="W2070" s="16">
        <v>0</v>
      </c>
      <c r="X2070" s="16">
        <v>0</v>
      </c>
      <c r="Y2070" s="16">
        <v>0</v>
      </c>
      <c r="Z2070" s="16">
        <v>0</v>
      </c>
      <c r="AE2070" s="103">
        <f t="shared" si="597"/>
        <v>-4.06341627012807e-13</v>
      </c>
      <c r="AF2070" s="103">
        <f t="shared" si="598"/>
        <v>0</v>
      </c>
      <c r="AG2070" s="103">
        <f t="shared" si="599"/>
        <v>0</v>
      </c>
      <c r="AH2070" s="103">
        <f t="shared" si="600"/>
        <v>0</v>
      </c>
      <c r="AI2070" s="103">
        <f t="shared" si="601"/>
        <v>0</v>
      </c>
      <c r="AJ2070" s="103">
        <f t="shared" si="602"/>
        <v>0</v>
      </c>
    </row>
    <row r="2071" spans="4:36">
      <c r="D2071" s="16" t="s">
        <v>862</v>
      </c>
      <c r="E2071" s="16">
        <v>0</v>
      </c>
      <c r="F2071" s="16">
        <v>0</v>
      </c>
      <c r="G2071" s="16">
        <v>0</v>
      </c>
      <c r="H2071" s="16">
        <v>0</v>
      </c>
      <c r="I2071" s="16">
        <v>0</v>
      </c>
      <c r="J2071" s="16">
        <v>0</v>
      </c>
      <c r="K2071" s="16">
        <v>0</v>
      </c>
      <c r="L2071" s="16">
        <v>0</v>
      </c>
      <c r="M2071" s="16">
        <v>0</v>
      </c>
      <c r="N2071" s="16">
        <v>0</v>
      </c>
      <c r="O2071" s="16">
        <v>0</v>
      </c>
      <c r="P2071" s="16">
        <v>0</v>
      </c>
      <c r="Q2071" s="16">
        <v>0</v>
      </c>
      <c r="R2071" s="16">
        <v>0</v>
      </c>
      <c r="S2071" s="16">
        <v>0</v>
      </c>
      <c r="T2071" s="16">
        <v>0</v>
      </c>
      <c r="U2071" s="16">
        <v>0</v>
      </c>
      <c r="V2071" s="16">
        <v>0</v>
      </c>
      <c r="W2071" s="16">
        <v>0</v>
      </c>
      <c r="X2071" s="16">
        <v>0</v>
      </c>
      <c r="Y2071" s="16">
        <v>0</v>
      </c>
      <c r="Z2071" s="16">
        <v>0</v>
      </c>
      <c r="AE2071" s="103">
        <f t="shared" si="597"/>
        <v>0</v>
      </c>
      <c r="AF2071" s="103">
        <f t="shared" si="598"/>
        <v>0</v>
      </c>
      <c r="AG2071" s="103">
        <f t="shared" si="599"/>
        <v>0</v>
      </c>
      <c r="AH2071" s="103">
        <f t="shared" si="600"/>
        <v>0</v>
      </c>
      <c r="AI2071" s="103">
        <f t="shared" si="601"/>
        <v>0</v>
      </c>
      <c r="AJ2071" s="103">
        <f t="shared" si="602"/>
        <v>0</v>
      </c>
    </row>
    <row r="2072" spans="4:36">
      <c r="D2072" s="16" t="s">
        <v>863</v>
      </c>
      <c r="E2072" s="16">
        <v>14.2028</v>
      </c>
      <c r="F2072" s="16">
        <v>14.2028</v>
      </c>
      <c r="G2072" s="16">
        <v>8.1049</v>
      </c>
      <c r="H2072" s="16">
        <v>6.0979</v>
      </c>
      <c r="I2072" s="16">
        <v>0</v>
      </c>
      <c r="J2072" s="16">
        <v>0</v>
      </c>
      <c r="K2072" s="16">
        <v>0</v>
      </c>
      <c r="L2072" s="16">
        <v>0</v>
      </c>
      <c r="M2072" s="16">
        <v>0</v>
      </c>
      <c r="N2072" s="16">
        <v>0</v>
      </c>
      <c r="O2072" s="16">
        <v>0</v>
      </c>
      <c r="P2072" s="16">
        <v>0</v>
      </c>
      <c r="Q2072" s="16">
        <v>0</v>
      </c>
      <c r="R2072" s="16">
        <v>0</v>
      </c>
      <c r="S2072" s="16">
        <v>0</v>
      </c>
      <c r="T2072" s="16">
        <v>0</v>
      </c>
      <c r="U2072" s="16">
        <v>0</v>
      </c>
      <c r="V2072" s="16">
        <v>0</v>
      </c>
      <c r="W2072" s="16">
        <v>0</v>
      </c>
      <c r="X2072" s="16">
        <v>0</v>
      </c>
      <c r="Y2072" s="16">
        <v>0</v>
      </c>
      <c r="Z2072" s="16">
        <v>0</v>
      </c>
      <c r="AE2072" s="103">
        <f t="shared" si="597"/>
        <v>0</v>
      </c>
      <c r="AF2072" s="103">
        <f t="shared" si="598"/>
        <v>0</v>
      </c>
      <c r="AG2072" s="103">
        <f t="shared" si="599"/>
        <v>0</v>
      </c>
      <c r="AH2072" s="103">
        <f t="shared" si="600"/>
        <v>0</v>
      </c>
      <c r="AI2072" s="103">
        <f t="shared" si="601"/>
        <v>0</v>
      </c>
      <c r="AJ2072" s="103">
        <f t="shared" si="602"/>
        <v>0</v>
      </c>
    </row>
    <row r="2073" spans="4:36">
      <c r="D2073" s="16" t="s">
        <v>864</v>
      </c>
      <c r="E2073" s="16">
        <v>97263.3415</v>
      </c>
      <c r="F2073" s="16">
        <v>75104.1508</v>
      </c>
      <c r="G2073" s="16">
        <v>68813.8698</v>
      </c>
      <c r="H2073" s="16">
        <v>6290.281</v>
      </c>
      <c r="I2073" s="16">
        <v>46.2341</v>
      </c>
      <c r="J2073" s="16">
        <v>21513.7407</v>
      </c>
      <c r="K2073" s="16">
        <v>19738.9801</v>
      </c>
      <c r="L2073" s="16">
        <v>77.7576000000008</v>
      </c>
      <c r="M2073" s="16">
        <v>1697.003</v>
      </c>
      <c r="N2073" s="16">
        <v>207.7375</v>
      </c>
      <c r="O2073" s="16">
        <v>207.7375</v>
      </c>
      <c r="P2073" s="16">
        <v>0</v>
      </c>
      <c r="Q2073" s="16">
        <v>152.7718</v>
      </c>
      <c r="R2073" s="16">
        <v>185.6518</v>
      </c>
      <c r="S2073" s="16">
        <v>56.3526</v>
      </c>
      <c r="T2073" s="16">
        <v>0</v>
      </c>
      <c r="U2073" s="16">
        <v>129.2992</v>
      </c>
      <c r="V2073" s="16">
        <v>53.0548</v>
      </c>
      <c r="W2073" s="16">
        <v>30.6441</v>
      </c>
      <c r="X2073" s="16">
        <v>0</v>
      </c>
      <c r="Y2073" s="16">
        <v>22.4107</v>
      </c>
      <c r="Z2073" s="16">
        <v>0</v>
      </c>
      <c r="AE2073" s="103">
        <f t="shared" si="597"/>
        <v>-8.07176547823474e-12</v>
      </c>
      <c r="AF2073" s="103">
        <f t="shared" si="598"/>
        <v>0</v>
      </c>
      <c r="AG2073" s="103">
        <f t="shared" si="599"/>
        <v>-2.95585778076202e-12</v>
      </c>
      <c r="AH2073" s="103">
        <f t="shared" si="600"/>
        <v>0</v>
      </c>
      <c r="AI2073" s="103">
        <f t="shared" si="601"/>
        <v>0</v>
      </c>
      <c r="AJ2073" s="103">
        <f t="shared" si="602"/>
        <v>0</v>
      </c>
    </row>
    <row r="2074" spans="3:58">
      <c r="C2074" s="16" t="s">
        <v>368</v>
      </c>
      <c r="D2074" s="16" t="s">
        <v>88</v>
      </c>
      <c r="E2074" s="16">
        <v>0</v>
      </c>
      <c r="F2074" s="16">
        <v>0</v>
      </c>
      <c r="G2074" s="16">
        <v>0</v>
      </c>
      <c r="H2074" s="16">
        <v>0</v>
      </c>
      <c r="I2074" s="16">
        <v>0</v>
      </c>
      <c r="J2074" s="16">
        <v>0</v>
      </c>
      <c r="K2074" s="16">
        <v>0</v>
      </c>
      <c r="L2074" s="16">
        <v>0</v>
      </c>
      <c r="M2074" s="16">
        <v>0</v>
      </c>
      <c r="N2074" s="16">
        <v>0</v>
      </c>
      <c r="O2074" s="16">
        <v>0</v>
      </c>
      <c r="P2074" s="16">
        <v>0</v>
      </c>
      <c r="Q2074" s="16">
        <v>0</v>
      </c>
      <c r="R2074" s="16">
        <v>0</v>
      </c>
      <c r="S2074" s="16">
        <v>0</v>
      </c>
      <c r="T2074" s="16">
        <v>0</v>
      </c>
      <c r="U2074" s="16">
        <v>0</v>
      </c>
      <c r="V2074" s="16">
        <v>0</v>
      </c>
      <c r="W2074" s="16">
        <v>0</v>
      </c>
      <c r="X2074" s="16">
        <v>0</v>
      </c>
      <c r="Y2074" s="16">
        <v>0</v>
      </c>
      <c r="Z2074" s="16">
        <v>0</v>
      </c>
      <c r="AE2074" s="103">
        <f t="shared" si="597"/>
        <v>0</v>
      </c>
      <c r="AF2074" s="103">
        <f t="shared" si="598"/>
        <v>0</v>
      </c>
      <c r="AG2074" s="103">
        <f t="shared" si="599"/>
        <v>0</v>
      </c>
      <c r="AH2074" s="103">
        <f t="shared" si="600"/>
        <v>0</v>
      </c>
      <c r="AI2074" s="103">
        <f t="shared" si="601"/>
        <v>0</v>
      </c>
      <c r="AJ2074" s="103">
        <f t="shared" si="602"/>
        <v>0</v>
      </c>
      <c r="AK2074" s="16">
        <f t="shared" ref="AK2074:BF2074" si="611">E2074-SUM(E2075:E2079)</f>
        <v>0</v>
      </c>
      <c r="AL2074" s="16">
        <f t="shared" si="611"/>
        <v>0</v>
      </c>
      <c r="AM2074" s="16">
        <f t="shared" si="611"/>
        <v>0</v>
      </c>
      <c r="AN2074" s="16">
        <f t="shared" si="611"/>
        <v>0</v>
      </c>
      <c r="AO2074" s="16">
        <f t="shared" si="611"/>
        <v>0</v>
      </c>
      <c r="AP2074" s="16">
        <f t="shared" si="611"/>
        <v>0</v>
      </c>
      <c r="AQ2074" s="16">
        <f t="shared" si="611"/>
        <v>0</v>
      </c>
      <c r="AR2074" s="16">
        <f t="shared" si="611"/>
        <v>0</v>
      </c>
      <c r="AS2074" s="16">
        <f t="shared" si="611"/>
        <v>0</v>
      </c>
      <c r="AT2074" s="16">
        <f t="shared" si="611"/>
        <v>0</v>
      </c>
      <c r="AU2074" s="16">
        <f t="shared" si="611"/>
        <v>0</v>
      </c>
      <c r="AV2074" s="16">
        <f t="shared" si="611"/>
        <v>0</v>
      </c>
      <c r="AW2074" s="16">
        <f t="shared" si="611"/>
        <v>0</v>
      </c>
      <c r="AX2074" s="16">
        <f t="shared" si="611"/>
        <v>0</v>
      </c>
      <c r="AY2074" s="16">
        <f t="shared" si="611"/>
        <v>0</v>
      </c>
      <c r="AZ2074" s="16">
        <f t="shared" si="611"/>
        <v>0</v>
      </c>
      <c r="BA2074" s="16">
        <f t="shared" si="611"/>
        <v>0</v>
      </c>
      <c r="BB2074" s="16">
        <f t="shared" si="611"/>
        <v>0</v>
      </c>
      <c r="BC2074" s="16">
        <f t="shared" si="611"/>
        <v>0</v>
      </c>
      <c r="BD2074" s="16">
        <f t="shared" si="611"/>
        <v>0</v>
      </c>
      <c r="BE2074" s="16">
        <f t="shared" si="611"/>
        <v>0</v>
      </c>
      <c r="BF2074" s="16">
        <f t="shared" si="611"/>
        <v>0</v>
      </c>
    </row>
    <row r="2075" spans="4:36">
      <c r="D2075" s="16" t="s">
        <v>860</v>
      </c>
      <c r="E2075" s="16">
        <v>0</v>
      </c>
      <c r="F2075" s="16">
        <v>0</v>
      </c>
      <c r="G2075" s="16">
        <v>0</v>
      </c>
      <c r="H2075" s="16">
        <v>0</v>
      </c>
      <c r="I2075" s="16">
        <v>0</v>
      </c>
      <c r="J2075" s="16">
        <v>0</v>
      </c>
      <c r="K2075" s="16">
        <v>0</v>
      </c>
      <c r="L2075" s="16">
        <v>0</v>
      </c>
      <c r="M2075" s="16">
        <v>0</v>
      </c>
      <c r="N2075" s="16">
        <v>0</v>
      </c>
      <c r="O2075" s="16">
        <v>0</v>
      </c>
      <c r="P2075" s="16">
        <v>0</v>
      </c>
      <c r="Q2075" s="16">
        <v>0</v>
      </c>
      <c r="R2075" s="16">
        <v>0</v>
      </c>
      <c r="S2075" s="16">
        <v>0</v>
      </c>
      <c r="T2075" s="16">
        <v>0</v>
      </c>
      <c r="U2075" s="16">
        <v>0</v>
      </c>
      <c r="V2075" s="16">
        <v>0</v>
      </c>
      <c r="W2075" s="16">
        <v>0</v>
      </c>
      <c r="X2075" s="16">
        <v>0</v>
      </c>
      <c r="Y2075" s="16">
        <v>0</v>
      </c>
      <c r="Z2075" s="16">
        <v>0</v>
      </c>
      <c r="AE2075" s="103">
        <f t="shared" si="597"/>
        <v>0</v>
      </c>
      <c r="AF2075" s="103">
        <f t="shared" si="598"/>
        <v>0</v>
      </c>
      <c r="AG2075" s="103">
        <f t="shared" si="599"/>
        <v>0</v>
      </c>
      <c r="AH2075" s="103">
        <f t="shared" si="600"/>
        <v>0</v>
      </c>
      <c r="AI2075" s="103">
        <f t="shared" si="601"/>
        <v>0</v>
      </c>
      <c r="AJ2075" s="103">
        <f t="shared" si="602"/>
        <v>0</v>
      </c>
    </row>
    <row r="2076" spans="4:36">
      <c r="D2076" s="16" t="s">
        <v>861</v>
      </c>
      <c r="E2076" s="16">
        <v>0</v>
      </c>
      <c r="F2076" s="16">
        <v>0</v>
      </c>
      <c r="G2076" s="16">
        <v>0</v>
      </c>
      <c r="H2076" s="16">
        <v>0</v>
      </c>
      <c r="I2076" s="16">
        <v>0</v>
      </c>
      <c r="J2076" s="16">
        <v>0</v>
      </c>
      <c r="K2076" s="16">
        <v>0</v>
      </c>
      <c r="L2076" s="16">
        <v>0</v>
      </c>
      <c r="M2076" s="16">
        <v>0</v>
      </c>
      <c r="N2076" s="16">
        <v>0</v>
      </c>
      <c r="O2076" s="16">
        <v>0</v>
      </c>
      <c r="P2076" s="16">
        <v>0</v>
      </c>
      <c r="Q2076" s="16">
        <v>0</v>
      </c>
      <c r="R2076" s="16">
        <v>0</v>
      </c>
      <c r="S2076" s="16">
        <v>0</v>
      </c>
      <c r="T2076" s="16">
        <v>0</v>
      </c>
      <c r="U2076" s="16">
        <v>0</v>
      </c>
      <c r="V2076" s="16">
        <v>0</v>
      </c>
      <c r="W2076" s="16">
        <v>0</v>
      </c>
      <c r="X2076" s="16">
        <v>0</v>
      </c>
      <c r="Y2076" s="16">
        <v>0</v>
      </c>
      <c r="Z2076" s="16">
        <v>0</v>
      </c>
      <c r="AE2076" s="103">
        <f t="shared" si="597"/>
        <v>0</v>
      </c>
      <c r="AF2076" s="103">
        <f t="shared" si="598"/>
        <v>0</v>
      </c>
      <c r="AG2076" s="103">
        <f t="shared" si="599"/>
        <v>0</v>
      </c>
      <c r="AH2076" s="103">
        <f t="shared" si="600"/>
        <v>0</v>
      </c>
      <c r="AI2076" s="103">
        <f t="shared" si="601"/>
        <v>0</v>
      </c>
      <c r="AJ2076" s="103">
        <f t="shared" si="602"/>
        <v>0</v>
      </c>
    </row>
    <row r="2077" spans="4:36">
      <c r="D2077" s="16" t="s">
        <v>862</v>
      </c>
      <c r="E2077" s="16">
        <v>0</v>
      </c>
      <c r="F2077" s="16">
        <v>0</v>
      </c>
      <c r="G2077" s="16">
        <v>0</v>
      </c>
      <c r="H2077" s="16">
        <v>0</v>
      </c>
      <c r="I2077" s="16">
        <v>0</v>
      </c>
      <c r="J2077" s="16">
        <v>0</v>
      </c>
      <c r="K2077" s="16">
        <v>0</v>
      </c>
      <c r="L2077" s="16">
        <v>0</v>
      </c>
      <c r="M2077" s="16">
        <v>0</v>
      </c>
      <c r="N2077" s="16">
        <v>0</v>
      </c>
      <c r="O2077" s="16">
        <v>0</v>
      </c>
      <c r="P2077" s="16">
        <v>0</v>
      </c>
      <c r="Q2077" s="16">
        <v>0</v>
      </c>
      <c r="R2077" s="16">
        <v>0</v>
      </c>
      <c r="S2077" s="16">
        <v>0</v>
      </c>
      <c r="T2077" s="16">
        <v>0</v>
      </c>
      <c r="U2077" s="16">
        <v>0</v>
      </c>
      <c r="V2077" s="16">
        <v>0</v>
      </c>
      <c r="W2077" s="16">
        <v>0</v>
      </c>
      <c r="X2077" s="16">
        <v>0</v>
      </c>
      <c r="Y2077" s="16">
        <v>0</v>
      </c>
      <c r="Z2077" s="16">
        <v>0</v>
      </c>
      <c r="AE2077" s="103">
        <f t="shared" si="597"/>
        <v>0</v>
      </c>
      <c r="AF2077" s="103">
        <f t="shared" si="598"/>
        <v>0</v>
      </c>
      <c r="AG2077" s="103">
        <f t="shared" si="599"/>
        <v>0</v>
      </c>
      <c r="AH2077" s="103">
        <f t="shared" si="600"/>
        <v>0</v>
      </c>
      <c r="AI2077" s="103">
        <f t="shared" si="601"/>
        <v>0</v>
      </c>
      <c r="AJ2077" s="103">
        <f t="shared" si="602"/>
        <v>0</v>
      </c>
    </row>
    <row r="2078" spans="4:36">
      <c r="D2078" s="16" t="s">
        <v>863</v>
      </c>
      <c r="E2078" s="16">
        <v>0</v>
      </c>
      <c r="F2078" s="16">
        <v>0</v>
      </c>
      <c r="G2078" s="16">
        <v>0</v>
      </c>
      <c r="H2078" s="16">
        <v>0</v>
      </c>
      <c r="I2078" s="16">
        <v>0</v>
      </c>
      <c r="J2078" s="16">
        <v>0</v>
      </c>
      <c r="K2078" s="16">
        <v>0</v>
      </c>
      <c r="L2078" s="16">
        <v>0</v>
      </c>
      <c r="M2078" s="16">
        <v>0</v>
      </c>
      <c r="N2078" s="16">
        <v>0</v>
      </c>
      <c r="O2078" s="16">
        <v>0</v>
      </c>
      <c r="P2078" s="16">
        <v>0</v>
      </c>
      <c r="Q2078" s="16">
        <v>0</v>
      </c>
      <c r="R2078" s="16">
        <v>0</v>
      </c>
      <c r="S2078" s="16">
        <v>0</v>
      </c>
      <c r="T2078" s="16">
        <v>0</v>
      </c>
      <c r="U2078" s="16">
        <v>0</v>
      </c>
      <c r="V2078" s="16">
        <v>0</v>
      </c>
      <c r="W2078" s="16">
        <v>0</v>
      </c>
      <c r="X2078" s="16">
        <v>0</v>
      </c>
      <c r="Y2078" s="16">
        <v>0</v>
      </c>
      <c r="Z2078" s="16">
        <v>0</v>
      </c>
      <c r="AE2078" s="103">
        <f t="shared" si="597"/>
        <v>0</v>
      </c>
      <c r="AF2078" s="103">
        <f t="shared" si="598"/>
        <v>0</v>
      </c>
      <c r="AG2078" s="103">
        <f t="shared" si="599"/>
        <v>0</v>
      </c>
      <c r="AH2078" s="103">
        <f t="shared" si="600"/>
        <v>0</v>
      </c>
      <c r="AI2078" s="103">
        <f t="shared" si="601"/>
        <v>0</v>
      </c>
      <c r="AJ2078" s="103">
        <f t="shared" si="602"/>
        <v>0</v>
      </c>
    </row>
    <row r="2079" spans="4:36">
      <c r="D2079" s="16" t="s">
        <v>864</v>
      </c>
      <c r="E2079" s="16">
        <v>0</v>
      </c>
      <c r="F2079" s="16">
        <v>0</v>
      </c>
      <c r="G2079" s="16">
        <v>0</v>
      </c>
      <c r="H2079" s="16">
        <v>0</v>
      </c>
      <c r="I2079" s="16">
        <v>0</v>
      </c>
      <c r="J2079" s="16">
        <v>0</v>
      </c>
      <c r="K2079" s="16">
        <v>0</v>
      </c>
      <c r="L2079" s="16">
        <v>0</v>
      </c>
      <c r="M2079" s="16">
        <v>0</v>
      </c>
      <c r="N2079" s="16">
        <v>0</v>
      </c>
      <c r="O2079" s="16">
        <v>0</v>
      </c>
      <c r="P2079" s="16">
        <v>0</v>
      </c>
      <c r="Q2079" s="16">
        <v>0</v>
      </c>
      <c r="R2079" s="16">
        <v>0</v>
      </c>
      <c r="S2079" s="16">
        <v>0</v>
      </c>
      <c r="T2079" s="16">
        <v>0</v>
      </c>
      <c r="U2079" s="16">
        <v>0</v>
      </c>
      <c r="V2079" s="16">
        <v>0</v>
      </c>
      <c r="W2079" s="16">
        <v>0</v>
      </c>
      <c r="X2079" s="16">
        <v>0</v>
      </c>
      <c r="Y2079" s="16">
        <v>0</v>
      </c>
      <c r="Z2079" s="16">
        <v>0</v>
      </c>
      <c r="AE2079" s="103">
        <f t="shared" si="597"/>
        <v>0</v>
      </c>
      <c r="AF2079" s="103">
        <f t="shared" si="598"/>
        <v>0</v>
      </c>
      <c r="AG2079" s="103">
        <f t="shared" si="599"/>
        <v>0</v>
      </c>
      <c r="AH2079" s="103">
        <f t="shared" si="600"/>
        <v>0</v>
      </c>
      <c r="AI2079" s="103">
        <f t="shared" si="601"/>
        <v>0</v>
      </c>
      <c r="AJ2079" s="103">
        <f t="shared" si="602"/>
        <v>0</v>
      </c>
    </row>
    <row r="2080" spans="1:80">
      <c r="A2080" s="16" t="s">
        <v>926</v>
      </c>
      <c r="B2080" s="16">
        <v>212644.9386</v>
      </c>
      <c r="C2080" s="16" t="s">
        <v>88</v>
      </c>
      <c r="D2080" s="16" t="s">
        <v>88</v>
      </c>
      <c r="E2080" s="16">
        <v>183077.4741</v>
      </c>
      <c r="F2080" s="16">
        <v>166610.27</v>
      </c>
      <c r="G2080" s="16">
        <v>146380.7784</v>
      </c>
      <c r="H2080" s="16">
        <v>20229.4916</v>
      </c>
      <c r="I2080" s="16">
        <v>79.8387</v>
      </c>
      <c r="J2080" s="16">
        <v>11907.8039</v>
      </c>
      <c r="K2080" s="16">
        <v>9276.564</v>
      </c>
      <c r="L2080" s="16">
        <v>250.373299999999</v>
      </c>
      <c r="M2080" s="16">
        <v>2380.8666</v>
      </c>
      <c r="N2080" s="16">
        <v>2189.6671</v>
      </c>
      <c r="O2080" s="16">
        <v>2189.6671</v>
      </c>
      <c r="P2080" s="16">
        <v>0</v>
      </c>
      <c r="Q2080" s="16">
        <v>81.4982</v>
      </c>
      <c r="R2080" s="16">
        <v>2058.5237</v>
      </c>
      <c r="S2080" s="16">
        <v>1758.0078</v>
      </c>
      <c r="T2080" s="16">
        <v>1.1542</v>
      </c>
      <c r="U2080" s="16">
        <v>299.3617</v>
      </c>
      <c r="V2080" s="16">
        <v>131.1213</v>
      </c>
      <c r="W2080" s="16">
        <v>91.6132</v>
      </c>
      <c r="X2080" s="16">
        <v>5.8044</v>
      </c>
      <c r="Y2080" s="16">
        <v>33.7037</v>
      </c>
      <c r="Z2080" s="16">
        <v>18.7512</v>
      </c>
      <c r="AB2080" s="101">
        <f>(F2080+K2080+L2080)/B2080</f>
        <v>0.828316010997687</v>
      </c>
      <c r="AE2080" s="103">
        <f t="shared" si="597"/>
        <v>1.32160948851379e-12</v>
      </c>
      <c r="AF2080" s="103">
        <f t="shared" si="598"/>
        <v>0</v>
      </c>
      <c r="AG2080" s="103">
        <f t="shared" si="599"/>
        <v>0</v>
      </c>
      <c r="AH2080" s="103">
        <f t="shared" si="600"/>
        <v>0</v>
      </c>
      <c r="AI2080" s="103">
        <f t="shared" si="601"/>
        <v>0</v>
      </c>
      <c r="AJ2080" s="103">
        <f t="shared" si="602"/>
        <v>0</v>
      </c>
      <c r="AK2080" s="16">
        <f t="shared" ref="AK2080:BF2080" si="612">E2080-SUM(E2081:E2085)</f>
        <v>0</v>
      </c>
      <c r="AL2080" s="16">
        <f t="shared" si="612"/>
        <v>0</v>
      </c>
      <c r="AM2080" s="16">
        <f t="shared" si="612"/>
        <v>0</v>
      </c>
      <c r="AN2080" s="16">
        <f t="shared" si="612"/>
        <v>0</v>
      </c>
      <c r="AO2080" s="16">
        <f t="shared" si="612"/>
        <v>0</v>
      </c>
      <c r="AP2080" s="16">
        <f t="shared" si="612"/>
        <v>0</v>
      </c>
      <c r="AQ2080" s="16">
        <f t="shared" si="612"/>
        <v>0</v>
      </c>
      <c r="AR2080" s="16">
        <f t="shared" si="612"/>
        <v>0</v>
      </c>
      <c r="AS2080" s="16">
        <f t="shared" si="612"/>
        <v>0</v>
      </c>
      <c r="AT2080" s="16">
        <f t="shared" si="612"/>
        <v>0</v>
      </c>
      <c r="AU2080" s="16">
        <f t="shared" si="612"/>
        <v>0</v>
      </c>
      <c r="AV2080" s="16">
        <f t="shared" si="612"/>
        <v>0</v>
      </c>
      <c r="AW2080" s="16">
        <f t="shared" si="612"/>
        <v>0</v>
      </c>
      <c r="AX2080" s="16">
        <f t="shared" si="612"/>
        <v>0</v>
      </c>
      <c r="AY2080" s="16">
        <f t="shared" si="612"/>
        <v>0</v>
      </c>
      <c r="AZ2080" s="16">
        <f t="shared" si="612"/>
        <v>0</v>
      </c>
      <c r="BA2080" s="16">
        <f t="shared" si="612"/>
        <v>0</v>
      </c>
      <c r="BB2080" s="16">
        <f t="shared" si="612"/>
        <v>0</v>
      </c>
      <c r="BC2080" s="16">
        <f t="shared" si="612"/>
        <v>0</v>
      </c>
      <c r="BD2080" s="16">
        <f t="shared" si="612"/>
        <v>0</v>
      </c>
      <c r="BE2080" s="16">
        <f t="shared" si="612"/>
        <v>0</v>
      </c>
      <c r="BF2080" s="16">
        <f t="shared" si="612"/>
        <v>0</v>
      </c>
      <c r="BG2080" s="104">
        <f t="shared" ref="BG2080:CB2080" si="613">E2080-E2086-E2092-E2098-E2104</f>
        <v>-2.5465851649642e-11</v>
      </c>
      <c r="BH2080" s="104">
        <f t="shared" si="613"/>
        <v>-1.81898940354586e-11</v>
      </c>
      <c r="BI2080" s="104">
        <f t="shared" si="613"/>
        <v>0</v>
      </c>
      <c r="BJ2080" s="104">
        <f t="shared" si="613"/>
        <v>0</v>
      </c>
      <c r="BK2080" s="104">
        <f t="shared" si="613"/>
        <v>0</v>
      </c>
      <c r="BL2080" s="104">
        <f t="shared" si="613"/>
        <v>2.27373675443232e-12</v>
      </c>
      <c r="BM2080" s="104">
        <f t="shared" si="613"/>
        <v>0</v>
      </c>
      <c r="BN2080" s="104">
        <f t="shared" si="613"/>
        <v>-1.3855583347322e-12</v>
      </c>
      <c r="BO2080" s="104">
        <f t="shared" si="613"/>
        <v>0</v>
      </c>
      <c r="BP2080" s="104">
        <f t="shared" si="613"/>
        <v>0</v>
      </c>
      <c r="BQ2080" s="104">
        <f t="shared" si="613"/>
        <v>0</v>
      </c>
      <c r="BR2080" s="104">
        <f t="shared" si="613"/>
        <v>0</v>
      </c>
      <c r="BS2080" s="104">
        <f t="shared" si="613"/>
        <v>0</v>
      </c>
      <c r="BT2080" s="104">
        <f t="shared" si="613"/>
        <v>0</v>
      </c>
      <c r="BU2080" s="104">
        <f t="shared" si="613"/>
        <v>0</v>
      </c>
      <c r="BV2080" s="104">
        <f t="shared" si="613"/>
        <v>0</v>
      </c>
      <c r="BW2080" s="104">
        <f t="shared" si="613"/>
        <v>0</v>
      </c>
      <c r="BX2080" s="104">
        <f t="shared" si="613"/>
        <v>0</v>
      </c>
      <c r="BY2080" s="104">
        <f t="shared" si="613"/>
        <v>0</v>
      </c>
      <c r="BZ2080" s="104">
        <f t="shared" si="613"/>
        <v>0</v>
      </c>
      <c r="CA2080" s="104">
        <f t="shared" si="613"/>
        <v>0</v>
      </c>
      <c r="CB2080" s="104">
        <f t="shared" si="613"/>
        <v>1.27675647831893e-15</v>
      </c>
    </row>
    <row r="2081" spans="4:36">
      <c r="D2081" s="16" t="s">
        <v>860</v>
      </c>
      <c r="E2081" s="16">
        <v>74247.879</v>
      </c>
      <c r="F2081" s="16">
        <v>72673.6846</v>
      </c>
      <c r="G2081" s="16">
        <v>62166.9669</v>
      </c>
      <c r="H2081" s="16">
        <v>10506.7177</v>
      </c>
      <c r="I2081" s="16">
        <v>28.3019</v>
      </c>
      <c r="J2081" s="16">
        <v>1382.0112</v>
      </c>
      <c r="K2081" s="16">
        <v>0</v>
      </c>
      <c r="L2081" s="16">
        <v>29.7178</v>
      </c>
      <c r="M2081" s="16">
        <v>1352.2934</v>
      </c>
      <c r="N2081" s="16">
        <v>100.2899</v>
      </c>
      <c r="O2081" s="16">
        <v>100.2899</v>
      </c>
      <c r="P2081" s="16">
        <v>0</v>
      </c>
      <c r="Q2081" s="16">
        <v>0</v>
      </c>
      <c r="R2081" s="16">
        <v>63.5914</v>
      </c>
      <c r="S2081" s="16">
        <v>50.7589</v>
      </c>
      <c r="T2081" s="16">
        <v>0</v>
      </c>
      <c r="U2081" s="16">
        <v>12.8325</v>
      </c>
      <c r="V2081" s="16">
        <v>0</v>
      </c>
      <c r="W2081" s="16">
        <v>0</v>
      </c>
      <c r="X2081" s="16">
        <v>0</v>
      </c>
      <c r="Y2081" s="16">
        <v>0</v>
      </c>
      <c r="Z2081" s="16">
        <v>0</v>
      </c>
      <c r="AE2081" s="103">
        <f t="shared" si="597"/>
        <v>7.73781039242749e-12</v>
      </c>
      <c r="AF2081" s="103">
        <f t="shared" si="598"/>
        <v>0</v>
      </c>
      <c r="AG2081" s="103">
        <f t="shared" si="599"/>
        <v>0</v>
      </c>
      <c r="AH2081" s="103">
        <f t="shared" si="600"/>
        <v>0</v>
      </c>
      <c r="AI2081" s="103">
        <f t="shared" si="601"/>
        <v>0</v>
      </c>
      <c r="AJ2081" s="103">
        <f t="shared" si="602"/>
        <v>0</v>
      </c>
    </row>
    <row r="2082" spans="4:36">
      <c r="D2082" s="16" t="s">
        <v>861</v>
      </c>
      <c r="E2082" s="16">
        <v>11591.966</v>
      </c>
      <c r="F2082" s="16">
        <v>11458.7027</v>
      </c>
      <c r="G2082" s="16">
        <v>9614.115</v>
      </c>
      <c r="H2082" s="16">
        <v>1844.5877</v>
      </c>
      <c r="I2082" s="16">
        <v>0</v>
      </c>
      <c r="J2082" s="16">
        <v>100.16</v>
      </c>
      <c r="K2082" s="16">
        <v>0</v>
      </c>
      <c r="L2082" s="16">
        <v>2.5348</v>
      </c>
      <c r="M2082" s="16">
        <v>97.6252</v>
      </c>
      <c r="N2082" s="16">
        <v>24.1645</v>
      </c>
      <c r="O2082" s="16">
        <v>24.1645</v>
      </c>
      <c r="P2082" s="16">
        <v>0</v>
      </c>
      <c r="Q2082" s="16">
        <v>0</v>
      </c>
      <c r="R2082" s="16">
        <v>6.2053</v>
      </c>
      <c r="S2082" s="16">
        <v>4.625</v>
      </c>
      <c r="T2082" s="16">
        <v>0</v>
      </c>
      <c r="U2082" s="16">
        <v>1.5803</v>
      </c>
      <c r="V2082" s="16">
        <v>0</v>
      </c>
      <c r="W2082" s="16">
        <v>0</v>
      </c>
      <c r="X2082" s="16">
        <v>0</v>
      </c>
      <c r="Y2082" s="16">
        <v>0</v>
      </c>
      <c r="Z2082" s="16">
        <v>2.7335</v>
      </c>
      <c r="AE2082" s="103">
        <f t="shared" si="597"/>
        <v>5.29798427351125e-13</v>
      </c>
      <c r="AF2082" s="103">
        <f t="shared" si="598"/>
        <v>0</v>
      </c>
      <c r="AG2082" s="103">
        <f t="shared" si="599"/>
        <v>0</v>
      </c>
      <c r="AH2082" s="103">
        <f t="shared" si="600"/>
        <v>0</v>
      </c>
      <c r="AI2082" s="103">
        <f t="shared" si="601"/>
        <v>0</v>
      </c>
      <c r="AJ2082" s="103">
        <f t="shared" si="602"/>
        <v>0</v>
      </c>
    </row>
    <row r="2083" spans="4:36">
      <c r="D2083" s="16" t="s">
        <v>862</v>
      </c>
      <c r="E2083" s="16">
        <v>0</v>
      </c>
      <c r="F2083" s="16">
        <v>0</v>
      </c>
      <c r="G2083" s="16">
        <v>0</v>
      </c>
      <c r="H2083" s="16">
        <v>0</v>
      </c>
      <c r="I2083" s="16">
        <v>0</v>
      </c>
      <c r="J2083" s="16">
        <v>0</v>
      </c>
      <c r="K2083" s="16">
        <v>0</v>
      </c>
      <c r="L2083" s="16">
        <v>0</v>
      </c>
      <c r="M2083" s="16">
        <v>0</v>
      </c>
      <c r="N2083" s="16">
        <v>0</v>
      </c>
      <c r="O2083" s="16">
        <v>0</v>
      </c>
      <c r="P2083" s="16">
        <v>0</v>
      </c>
      <c r="Q2083" s="16">
        <v>0</v>
      </c>
      <c r="R2083" s="16">
        <v>0</v>
      </c>
      <c r="S2083" s="16">
        <v>0</v>
      </c>
      <c r="T2083" s="16">
        <v>0</v>
      </c>
      <c r="U2083" s="16">
        <v>0</v>
      </c>
      <c r="V2083" s="16">
        <v>0</v>
      </c>
      <c r="W2083" s="16">
        <v>0</v>
      </c>
      <c r="X2083" s="16">
        <v>0</v>
      </c>
      <c r="Y2083" s="16">
        <v>0</v>
      </c>
      <c r="Z2083" s="16">
        <v>0</v>
      </c>
      <c r="AE2083" s="103">
        <f t="shared" si="597"/>
        <v>0</v>
      </c>
      <c r="AF2083" s="103">
        <f t="shared" si="598"/>
        <v>0</v>
      </c>
      <c r="AG2083" s="103">
        <f t="shared" si="599"/>
        <v>0</v>
      </c>
      <c r="AH2083" s="103">
        <f t="shared" si="600"/>
        <v>0</v>
      </c>
      <c r="AI2083" s="103">
        <f t="shared" si="601"/>
        <v>0</v>
      </c>
      <c r="AJ2083" s="103">
        <f t="shared" si="602"/>
        <v>0</v>
      </c>
    </row>
    <row r="2084" spans="4:36">
      <c r="D2084" s="16" t="s">
        <v>863</v>
      </c>
      <c r="E2084" s="16">
        <v>0</v>
      </c>
      <c r="F2084" s="16">
        <v>0</v>
      </c>
      <c r="G2084" s="16">
        <v>0</v>
      </c>
      <c r="H2084" s="16">
        <v>0</v>
      </c>
      <c r="I2084" s="16">
        <v>0</v>
      </c>
      <c r="J2084" s="16">
        <v>0</v>
      </c>
      <c r="K2084" s="16">
        <v>0</v>
      </c>
      <c r="L2084" s="16">
        <v>0</v>
      </c>
      <c r="M2084" s="16">
        <v>0</v>
      </c>
      <c r="N2084" s="16">
        <v>0</v>
      </c>
      <c r="O2084" s="16">
        <v>0</v>
      </c>
      <c r="P2084" s="16">
        <v>0</v>
      </c>
      <c r="Q2084" s="16">
        <v>0</v>
      </c>
      <c r="R2084" s="16">
        <v>0</v>
      </c>
      <c r="S2084" s="16">
        <v>0</v>
      </c>
      <c r="T2084" s="16">
        <v>0</v>
      </c>
      <c r="U2084" s="16">
        <v>0</v>
      </c>
      <c r="V2084" s="16">
        <v>0</v>
      </c>
      <c r="W2084" s="16">
        <v>0</v>
      </c>
      <c r="X2084" s="16">
        <v>0</v>
      </c>
      <c r="Y2084" s="16">
        <v>0</v>
      </c>
      <c r="Z2084" s="16">
        <v>0</v>
      </c>
      <c r="AE2084" s="103">
        <f t="shared" si="597"/>
        <v>0</v>
      </c>
      <c r="AF2084" s="103">
        <f t="shared" si="598"/>
        <v>0</v>
      </c>
      <c r="AG2084" s="103">
        <f t="shared" si="599"/>
        <v>0</v>
      </c>
      <c r="AH2084" s="103">
        <f t="shared" si="600"/>
        <v>0</v>
      </c>
      <c r="AI2084" s="103">
        <f t="shared" si="601"/>
        <v>0</v>
      </c>
      <c r="AJ2084" s="103">
        <f t="shared" si="602"/>
        <v>0</v>
      </c>
    </row>
    <row r="2085" spans="4:36">
      <c r="D2085" s="16" t="s">
        <v>864</v>
      </c>
      <c r="E2085" s="16">
        <v>97237.6291</v>
      </c>
      <c r="F2085" s="16">
        <v>82477.8827</v>
      </c>
      <c r="G2085" s="16">
        <v>74599.6965</v>
      </c>
      <c r="H2085" s="16">
        <v>7878.1862</v>
      </c>
      <c r="I2085" s="16">
        <v>51.5368</v>
      </c>
      <c r="J2085" s="16">
        <v>10425.6327</v>
      </c>
      <c r="K2085" s="16">
        <v>9276.564</v>
      </c>
      <c r="L2085" s="16">
        <v>218.120699999999</v>
      </c>
      <c r="M2085" s="16">
        <v>930.948</v>
      </c>
      <c r="N2085" s="16">
        <v>2065.2127</v>
      </c>
      <c r="O2085" s="16">
        <v>2065.2127</v>
      </c>
      <c r="P2085" s="16">
        <v>0</v>
      </c>
      <c r="Q2085" s="16">
        <v>81.4982</v>
      </c>
      <c r="R2085" s="16">
        <v>1988.727</v>
      </c>
      <c r="S2085" s="16">
        <v>1702.6239</v>
      </c>
      <c r="T2085" s="16">
        <v>1.1542</v>
      </c>
      <c r="U2085" s="16">
        <v>284.9489</v>
      </c>
      <c r="V2085" s="16">
        <v>131.1213</v>
      </c>
      <c r="W2085" s="16">
        <v>91.6132</v>
      </c>
      <c r="X2085" s="16">
        <v>5.8044</v>
      </c>
      <c r="Y2085" s="16">
        <v>33.7037</v>
      </c>
      <c r="Z2085" s="16">
        <v>16.0177</v>
      </c>
      <c r="AE2085" s="103">
        <f t="shared" si="597"/>
        <v>3.5385028240853e-12</v>
      </c>
      <c r="AF2085" s="103">
        <f t="shared" si="598"/>
        <v>0</v>
      </c>
      <c r="AG2085" s="103">
        <f t="shared" si="599"/>
        <v>0</v>
      </c>
      <c r="AH2085" s="103">
        <f t="shared" si="600"/>
        <v>0</v>
      </c>
      <c r="AI2085" s="103">
        <f t="shared" si="601"/>
        <v>0</v>
      </c>
      <c r="AJ2085" s="103">
        <f t="shared" si="602"/>
        <v>0</v>
      </c>
    </row>
    <row r="2086" spans="3:58">
      <c r="C2086" s="16" t="s">
        <v>865</v>
      </c>
      <c r="D2086" s="16" t="s">
        <v>88</v>
      </c>
      <c r="E2086" s="16">
        <v>10223.4512</v>
      </c>
      <c r="F2086" s="16">
        <v>9662.0613</v>
      </c>
      <c r="G2086" s="16">
        <v>9473.8832</v>
      </c>
      <c r="H2086" s="16">
        <v>188.1781</v>
      </c>
      <c r="I2086" s="16">
        <v>12.3612</v>
      </c>
      <c r="J2086" s="16">
        <v>371.5451</v>
      </c>
      <c r="K2086" s="16">
        <v>2.761</v>
      </c>
      <c r="L2086" s="16">
        <v>194.3132</v>
      </c>
      <c r="M2086" s="16">
        <v>174.4709</v>
      </c>
      <c r="N2086" s="16">
        <v>65.4552</v>
      </c>
      <c r="O2086" s="16">
        <v>65.4552</v>
      </c>
      <c r="P2086" s="16">
        <v>0</v>
      </c>
      <c r="Q2086" s="16">
        <v>16.6144</v>
      </c>
      <c r="R2086" s="16">
        <v>75.6661</v>
      </c>
      <c r="S2086" s="16">
        <v>44.8715</v>
      </c>
      <c r="T2086" s="16">
        <v>0</v>
      </c>
      <c r="U2086" s="16">
        <v>30.7946</v>
      </c>
      <c r="V2086" s="16">
        <v>9.0105</v>
      </c>
      <c r="W2086" s="16">
        <v>1.1938</v>
      </c>
      <c r="X2086" s="16">
        <v>0</v>
      </c>
      <c r="Y2086" s="16">
        <v>7.8167</v>
      </c>
      <c r="Z2086" s="16">
        <v>10.7374</v>
      </c>
      <c r="AE2086" s="103">
        <f t="shared" si="597"/>
        <v>7.46069872548105e-14</v>
      </c>
      <c r="AF2086" s="103">
        <f t="shared" si="598"/>
        <v>-8.24229573481716e-13</v>
      </c>
      <c r="AG2086" s="103">
        <f t="shared" si="599"/>
        <v>0</v>
      </c>
      <c r="AH2086" s="103">
        <f t="shared" si="600"/>
        <v>0</v>
      </c>
      <c r="AI2086" s="103">
        <f t="shared" si="601"/>
        <v>0</v>
      </c>
      <c r="AJ2086" s="103">
        <f t="shared" si="602"/>
        <v>0</v>
      </c>
      <c r="AK2086" s="16">
        <f t="shared" ref="AK2086:BF2086" si="614">E2086-SUM(E2087:E2091)</f>
        <v>0</v>
      </c>
      <c r="AL2086" s="16">
        <f t="shared" si="614"/>
        <v>0</v>
      </c>
      <c r="AM2086" s="16">
        <f t="shared" si="614"/>
        <v>0</v>
      </c>
      <c r="AN2086" s="16">
        <f t="shared" si="614"/>
        <v>0</v>
      </c>
      <c r="AO2086" s="16">
        <f t="shared" si="614"/>
        <v>0</v>
      </c>
      <c r="AP2086" s="16">
        <f t="shared" si="614"/>
        <v>0</v>
      </c>
      <c r="AQ2086" s="16">
        <f t="shared" si="614"/>
        <v>0</v>
      </c>
      <c r="AR2086" s="16">
        <f t="shared" si="614"/>
        <v>0</v>
      </c>
      <c r="AS2086" s="16">
        <f t="shared" si="614"/>
        <v>0</v>
      </c>
      <c r="AT2086" s="16">
        <f t="shared" si="614"/>
        <v>0</v>
      </c>
      <c r="AU2086" s="16">
        <f t="shared" si="614"/>
        <v>0</v>
      </c>
      <c r="AV2086" s="16">
        <f t="shared" si="614"/>
        <v>0</v>
      </c>
      <c r="AW2086" s="16">
        <f t="shared" si="614"/>
        <v>0</v>
      </c>
      <c r="AX2086" s="16">
        <f t="shared" si="614"/>
        <v>0</v>
      </c>
      <c r="AY2086" s="16">
        <f t="shared" si="614"/>
        <v>0</v>
      </c>
      <c r="AZ2086" s="16">
        <f t="shared" si="614"/>
        <v>0</v>
      </c>
      <c r="BA2086" s="16">
        <f t="shared" si="614"/>
        <v>0</v>
      </c>
      <c r="BB2086" s="16">
        <f t="shared" si="614"/>
        <v>0</v>
      </c>
      <c r="BC2086" s="16">
        <f t="shared" si="614"/>
        <v>0</v>
      </c>
      <c r="BD2086" s="16">
        <f t="shared" si="614"/>
        <v>0</v>
      </c>
      <c r="BE2086" s="16">
        <f t="shared" si="614"/>
        <v>0</v>
      </c>
      <c r="BF2086" s="16">
        <f t="shared" si="614"/>
        <v>0</v>
      </c>
    </row>
    <row r="2087" spans="4:36">
      <c r="D2087" s="16" t="s">
        <v>860</v>
      </c>
      <c r="E2087" s="16">
        <v>6723.0018</v>
      </c>
      <c r="F2087" s="16">
        <v>6523.7686</v>
      </c>
      <c r="G2087" s="16">
        <v>6373.2308</v>
      </c>
      <c r="H2087" s="16">
        <v>150.5378</v>
      </c>
      <c r="I2087" s="16">
        <v>10.0942</v>
      </c>
      <c r="J2087" s="16">
        <v>162.242</v>
      </c>
      <c r="K2087" s="16">
        <v>0</v>
      </c>
      <c r="L2087" s="16">
        <v>0</v>
      </c>
      <c r="M2087" s="16">
        <v>162.242</v>
      </c>
      <c r="N2087" s="16">
        <v>21.6193</v>
      </c>
      <c r="O2087" s="16">
        <v>21.6193</v>
      </c>
      <c r="P2087" s="16">
        <v>0</v>
      </c>
      <c r="Q2087" s="16">
        <v>0</v>
      </c>
      <c r="R2087" s="16">
        <v>5.2777</v>
      </c>
      <c r="S2087" s="16">
        <v>2.2137</v>
      </c>
      <c r="T2087" s="16">
        <v>0</v>
      </c>
      <c r="U2087" s="16">
        <v>3.064</v>
      </c>
      <c r="V2087" s="16">
        <v>0</v>
      </c>
      <c r="W2087" s="16">
        <v>0</v>
      </c>
      <c r="X2087" s="16">
        <v>0</v>
      </c>
      <c r="Y2087" s="16">
        <v>0</v>
      </c>
      <c r="Z2087" s="16">
        <v>0</v>
      </c>
      <c r="AE2087" s="103">
        <f t="shared" si="597"/>
        <v>-3.20632409511745e-13</v>
      </c>
      <c r="AF2087" s="103">
        <f t="shared" si="598"/>
        <v>0</v>
      </c>
      <c r="AG2087" s="103">
        <f t="shared" si="599"/>
        <v>0</v>
      </c>
      <c r="AH2087" s="103">
        <f t="shared" si="600"/>
        <v>0</v>
      </c>
      <c r="AI2087" s="103">
        <f t="shared" si="601"/>
        <v>0</v>
      </c>
      <c r="AJ2087" s="103">
        <f t="shared" si="602"/>
        <v>0</v>
      </c>
    </row>
    <row r="2088" spans="4:36">
      <c r="D2088" s="16" t="s">
        <v>861</v>
      </c>
      <c r="E2088" s="16">
        <v>635.8499</v>
      </c>
      <c r="F2088" s="16">
        <v>609.1135</v>
      </c>
      <c r="G2088" s="16">
        <v>594.4726</v>
      </c>
      <c r="H2088" s="16">
        <v>14.6409</v>
      </c>
      <c r="I2088" s="16">
        <v>0</v>
      </c>
      <c r="J2088" s="16">
        <v>1.7641</v>
      </c>
      <c r="K2088" s="16">
        <v>0</v>
      </c>
      <c r="L2088" s="16">
        <v>0</v>
      </c>
      <c r="M2088" s="16">
        <v>1.7641</v>
      </c>
      <c r="N2088" s="16">
        <v>21.3593</v>
      </c>
      <c r="O2088" s="16">
        <v>21.3593</v>
      </c>
      <c r="P2088" s="16">
        <v>0</v>
      </c>
      <c r="Q2088" s="16">
        <v>0</v>
      </c>
      <c r="R2088" s="16">
        <v>3.613</v>
      </c>
      <c r="S2088" s="16">
        <v>3.042</v>
      </c>
      <c r="T2088" s="16">
        <v>0</v>
      </c>
      <c r="U2088" s="16">
        <v>0.571</v>
      </c>
      <c r="V2088" s="16">
        <v>0</v>
      </c>
      <c r="W2088" s="16">
        <v>0</v>
      </c>
      <c r="X2088" s="16">
        <v>0</v>
      </c>
      <c r="Y2088" s="16">
        <v>0</v>
      </c>
      <c r="Z2088" s="16">
        <v>0</v>
      </c>
      <c r="AE2088" s="103">
        <f t="shared" si="597"/>
        <v>3.10862446895044e-15</v>
      </c>
      <c r="AF2088" s="103">
        <f t="shared" si="598"/>
        <v>0</v>
      </c>
      <c r="AG2088" s="103">
        <f t="shared" si="599"/>
        <v>0</v>
      </c>
      <c r="AH2088" s="103">
        <f t="shared" si="600"/>
        <v>0</v>
      </c>
      <c r="AI2088" s="103">
        <f t="shared" si="601"/>
        <v>0</v>
      </c>
      <c r="AJ2088" s="103">
        <f t="shared" si="602"/>
        <v>0</v>
      </c>
    </row>
    <row r="2089" spans="4:36">
      <c r="D2089" s="16" t="s">
        <v>862</v>
      </c>
      <c r="E2089" s="16">
        <v>0</v>
      </c>
      <c r="F2089" s="16">
        <v>0</v>
      </c>
      <c r="G2089" s="16">
        <v>0</v>
      </c>
      <c r="H2089" s="16">
        <v>0</v>
      </c>
      <c r="I2089" s="16">
        <v>0</v>
      </c>
      <c r="J2089" s="16">
        <v>0</v>
      </c>
      <c r="K2089" s="16">
        <v>0</v>
      </c>
      <c r="L2089" s="16">
        <v>0</v>
      </c>
      <c r="M2089" s="16">
        <v>0</v>
      </c>
      <c r="N2089" s="16">
        <v>0</v>
      </c>
      <c r="O2089" s="16">
        <v>0</v>
      </c>
      <c r="P2089" s="16">
        <v>0</v>
      </c>
      <c r="Q2089" s="16">
        <v>0</v>
      </c>
      <c r="R2089" s="16">
        <v>0</v>
      </c>
      <c r="S2089" s="16">
        <v>0</v>
      </c>
      <c r="T2089" s="16">
        <v>0</v>
      </c>
      <c r="U2089" s="16">
        <v>0</v>
      </c>
      <c r="V2089" s="16">
        <v>0</v>
      </c>
      <c r="W2089" s="16">
        <v>0</v>
      </c>
      <c r="X2089" s="16">
        <v>0</v>
      </c>
      <c r="Y2089" s="16">
        <v>0</v>
      </c>
      <c r="Z2089" s="16">
        <v>0</v>
      </c>
      <c r="AE2089" s="103">
        <f t="shared" si="597"/>
        <v>0</v>
      </c>
      <c r="AF2089" s="103">
        <f t="shared" si="598"/>
        <v>0</v>
      </c>
      <c r="AG2089" s="103">
        <f t="shared" si="599"/>
        <v>0</v>
      </c>
      <c r="AH2089" s="103">
        <f t="shared" si="600"/>
        <v>0</v>
      </c>
      <c r="AI2089" s="103">
        <f t="shared" si="601"/>
        <v>0</v>
      </c>
      <c r="AJ2089" s="103">
        <f t="shared" si="602"/>
        <v>0</v>
      </c>
    </row>
    <row r="2090" spans="4:36">
      <c r="D2090" s="16" t="s">
        <v>863</v>
      </c>
      <c r="E2090" s="16">
        <v>0</v>
      </c>
      <c r="F2090" s="16">
        <v>0</v>
      </c>
      <c r="G2090" s="16">
        <v>0</v>
      </c>
      <c r="H2090" s="16">
        <v>0</v>
      </c>
      <c r="I2090" s="16">
        <v>0</v>
      </c>
      <c r="J2090" s="16">
        <v>0</v>
      </c>
      <c r="K2090" s="16">
        <v>0</v>
      </c>
      <c r="L2090" s="16">
        <v>0</v>
      </c>
      <c r="M2090" s="16">
        <v>0</v>
      </c>
      <c r="N2090" s="16">
        <v>0</v>
      </c>
      <c r="O2090" s="16">
        <v>0</v>
      </c>
      <c r="P2090" s="16">
        <v>0</v>
      </c>
      <c r="Q2090" s="16">
        <v>0</v>
      </c>
      <c r="R2090" s="16">
        <v>0</v>
      </c>
      <c r="S2090" s="16">
        <v>0</v>
      </c>
      <c r="T2090" s="16">
        <v>0</v>
      </c>
      <c r="U2090" s="16">
        <v>0</v>
      </c>
      <c r="V2090" s="16">
        <v>0</v>
      </c>
      <c r="W2090" s="16">
        <v>0</v>
      </c>
      <c r="X2090" s="16">
        <v>0</v>
      </c>
      <c r="Y2090" s="16">
        <v>0</v>
      </c>
      <c r="Z2090" s="16">
        <v>0</v>
      </c>
      <c r="AE2090" s="103">
        <f t="shared" si="597"/>
        <v>0</v>
      </c>
      <c r="AF2090" s="103">
        <f t="shared" si="598"/>
        <v>0</v>
      </c>
      <c r="AG2090" s="103">
        <f t="shared" si="599"/>
        <v>0</v>
      </c>
      <c r="AH2090" s="103">
        <f t="shared" si="600"/>
        <v>0</v>
      </c>
      <c r="AI2090" s="103">
        <f t="shared" si="601"/>
        <v>0</v>
      </c>
      <c r="AJ2090" s="103">
        <f t="shared" si="602"/>
        <v>0</v>
      </c>
    </row>
    <row r="2091" spans="4:36">
      <c r="D2091" s="16" t="s">
        <v>864</v>
      </c>
      <c r="E2091" s="16">
        <v>2864.5995</v>
      </c>
      <c r="F2091" s="16">
        <v>2529.1792</v>
      </c>
      <c r="G2091" s="16">
        <v>2506.1798</v>
      </c>
      <c r="H2091" s="16">
        <v>22.9994</v>
      </c>
      <c r="I2091" s="16">
        <v>2.267</v>
      </c>
      <c r="J2091" s="16">
        <v>207.539</v>
      </c>
      <c r="K2091" s="16">
        <v>2.761</v>
      </c>
      <c r="L2091" s="16">
        <v>194.3132</v>
      </c>
      <c r="M2091" s="16">
        <v>10.4648</v>
      </c>
      <c r="N2091" s="16">
        <v>22.4766</v>
      </c>
      <c r="O2091" s="16">
        <v>22.4766</v>
      </c>
      <c r="P2091" s="16">
        <v>0</v>
      </c>
      <c r="Q2091" s="16">
        <v>16.6144</v>
      </c>
      <c r="R2091" s="16">
        <v>66.7754</v>
      </c>
      <c r="S2091" s="16">
        <v>39.6158</v>
      </c>
      <c r="T2091" s="16">
        <v>0</v>
      </c>
      <c r="U2091" s="16">
        <v>27.1596</v>
      </c>
      <c r="V2091" s="16">
        <v>9.0105</v>
      </c>
      <c r="W2091" s="16">
        <v>1.1938</v>
      </c>
      <c r="X2091" s="16">
        <v>0</v>
      </c>
      <c r="Y2091" s="16">
        <v>7.8167</v>
      </c>
      <c r="Z2091" s="16">
        <v>10.7374</v>
      </c>
      <c r="AE2091" s="103">
        <f t="shared" si="597"/>
        <v>-2.23820961764432e-13</v>
      </c>
      <c r="AF2091" s="103">
        <f t="shared" si="598"/>
        <v>1.49213974509621e-13</v>
      </c>
      <c r="AG2091" s="103">
        <f t="shared" si="599"/>
        <v>0</v>
      </c>
      <c r="AH2091" s="103">
        <f t="shared" si="600"/>
        <v>0</v>
      </c>
      <c r="AI2091" s="103">
        <f t="shared" si="601"/>
        <v>0</v>
      </c>
      <c r="AJ2091" s="103">
        <f t="shared" si="602"/>
        <v>0</v>
      </c>
    </row>
    <row r="2092" spans="3:58">
      <c r="C2092" s="16" t="s">
        <v>866</v>
      </c>
      <c r="D2092" s="16" t="s">
        <v>88</v>
      </c>
      <c r="E2092" s="16">
        <v>146496.2385</v>
      </c>
      <c r="F2092" s="16">
        <v>133658.1705</v>
      </c>
      <c r="G2092" s="16">
        <v>117002.4635</v>
      </c>
      <c r="H2092" s="16">
        <v>16655.707</v>
      </c>
      <c r="I2092" s="16">
        <v>56.1321</v>
      </c>
      <c r="J2092" s="16">
        <v>9357.7604</v>
      </c>
      <c r="K2092" s="16">
        <v>7383.6738</v>
      </c>
      <c r="L2092" s="16">
        <v>38.8478000000005</v>
      </c>
      <c r="M2092" s="16">
        <v>1935.2388</v>
      </c>
      <c r="N2092" s="16">
        <v>1812.6611</v>
      </c>
      <c r="O2092" s="16">
        <v>1812.6611</v>
      </c>
      <c r="P2092" s="16">
        <v>0</v>
      </c>
      <c r="Q2092" s="16">
        <v>16.4235</v>
      </c>
      <c r="R2092" s="16">
        <v>1505.0431</v>
      </c>
      <c r="S2092" s="16">
        <v>1398.9248</v>
      </c>
      <c r="T2092" s="16">
        <v>1.1542</v>
      </c>
      <c r="U2092" s="16">
        <v>104.9641</v>
      </c>
      <c r="V2092" s="16">
        <v>82.349</v>
      </c>
      <c r="W2092" s="16">
        <v>69.4318</v>
      </c>
      <c r="X2092" s="16">
        <v>5.8044</v>
      </c>
      <c r="Y2092" s="16">
        <v>7.1128</v>
      </c>
      <c r="Z2092" s="16">
        <v>7.6988</v>
      </c>
      <c r="AE2092" s="103">
        <f t="shared" si="597"/>
        <v>-7.56728013584507e-13</v>
      </c>
      <c r="AF2092" s="103">
        <f t="shared" si="598"/>
        <v>0</v>
      </c>
      <c r="AG2092" s="103">
        <f t="shared" si="599"/>
        <v>0</v>
      </c>
      <c r="AH2092" s="103">
        <f t="shared" si="600"/>
        <v>0</v>
      </c>
      <c r="AI2092" s="103">
        <f t="shared" si="601"/>
        <v>0</v>
      </c>
      <c r="AJ2092" s="103">
        <f t="shared" si="602"/>
        <v>7.99360577730113e-15</v>
      </c>
      <c r="AK2092" s="16">
        <f t="shared" ref="AK2092:BF2092" si="615">E2092-SUM(E2093:E2097)</f>
        <v>0</v>
      </c>
      <c r="AL2092" s="16">
        <f t="shared" si="615"/>
        <v>0</v>
      </c>
      <c r="AM2092" s="16">
        <f t="shared" si="615"/>
        <v>0</v>
      </c>
      <c r="AN2092" s="16">
        <f t="shared" si="615"/>
        <v>0</v>
      </c>
      <c r="AO2092" s="16">
        <f t="shared" si="615"/>
        <v>0</v>
      </c>
      <c r="AP2092" s="16">
        <f t="shared" si="615"/>
        <v>0</v>
      </c>
      <c r="AQ2092" s="16">
        <f t="shared" si="615"/>
        <v>0</v>
      </c>
      <c r="AR2092" s="16">
        <f t="shared" si="615"/>
        <v>2.98427949019242e-13</v>
      </c>
      <c r="AS2092" s="16">
        <f t="shared" si="615"/>
        <v>0</v>
      </c>
      <c r="AT2092" s="16">
        <f t="shared" si="615"/>
        <v>0</v>
      </c>
      <c r="AU2092" s="16">
        <f t="shared" si="615"/>
        <v>0</v>
      </c>
      <c r="AV2092" s="16">
        <f t="shared" si="615"/>
        <v>0</v>
      </c>
      <c r="AW2092" s="16">
        <f t="shared" si="615"/>
        <v>0</v>
      </c>
      <c r="AX2092" s="16">
        <f t="shared" si="615"/>
        <v>0</v>
      </c>
      <c r="AY2092" s="16">
        <f t="shared" si="615"/>
        <v>0</v>
      </c>
      <c r="AZ2092" s="16">
        <f t="shared" si="615"/>
        <v>0</v>
      </c>
      <c r="BA2092" s="16">
        <f t="shared" si="615"/>
        <v>0</v>
      </c>
      <c r="BB2092" s="16">
        <f t="shared" si="615"/>
        <v>0</v>
      </c>
      <c r="BC2092" s="16">
        <f t="shared" si="615"/>
        <v>0</v>
      </c>
      <c r="BD2092" s="16">
        <f t="shared" si="615"/>
        <v>0</v>
      </c>
      <c r="BE2092" s="16">
        <f t="shared" si="615"/>
        <v>0</v>
      </c>
      <c r="BF2092" s="16">
        <f t="shared" si="615"/>
        <v>0</v>
      </c>
    </row>
    <row r="2093" spans="4:36">
      <c r="D2093" s="16" t="s">
        <v>860</v>
      </c>
      <c r="E2093" s="16">
        <v>56429.0884</v>
      </c>
      <c r="F2093" s="16">
        <v>55217.7264</v>
      </c>
      <c r="G2093" s="16">
        <v>47191.6068</v>
      </c>
      <c r="H2093" s="16">
        <v>8026.1196</v>
      </c>
      <c r="I2093" s="16">
        <v>12.6897</v>
      </c>
      <c r="J2093" s="16">
        <v>1075.0761</v>
      </c>
      <c r="K2093" s="16">
        <v>0</v>
      </c>
      <c r="L2093" s="16">
        <v>23.7499</v>
      </c>
      <c r="M2093" s="16">
        <v>1051.3262</v>
      </c>
      <c r="N2093" s="16">
        <v>78.6706</v>
      </c>
      <c r="O2093" s="16">
        <v>78.6706</v>
      </c>
      <c r="P2093" s="16">
        <v>0</v>
      </c>
      <c r="Q2093" s="16">
        <v>0</v>
      </c>
      <c r="R2093" s="16">
        <v>44.9256</v>
      </c>
      <c r="S2093" s="16">
        <v>39.8772</v>
      </c>
      <c r="T2093" s="16">
        <v>0</v>
      </c>
      <c r="U2093" s="16">
        <v>5.0484</v>
      </c>
      <c r="V2093" s="16">
        <v>0</v>
      </c>
      <c r="W2093" s="16">
        <v>0</v>
      </c>
      <c r="X2093" s="16">
        <v>0</v>
      </c>
      <c r="Y2093" s="16">
        <v>0</v>
      </c>
      <c r="Z2093" s="16">
        <v>0</v>
      </c>
      <c r="AE2093" s="103">
        <f t="shared" ref="AE2093:AE2156" si="616">E2093-F2093-I2093-J2093-N2093-R2093-V2093-Z2093-Q2093</f>
        <v>1.09423581307055e-12</v>
      </c>
      <c r="AF2093" s="103">
        <f t="shared" ref="AF2093:AF2156" si="617">F2093-G2093-H2093</f>
        <v>0</v>
      </c>
      <c r="AG2093" s="103">
        <f t="shared" ref="AG2093:AG2156" si="618">J2093-K2093-L2093-M2093</f>
        <v>0</v>
      </c>
      <c r="AH2093" s="103">
        <f t="shared" ref="AH2093:AH2156" si="619">N2093-O2093-P2093</f>
        <v>0</v>
      </c>
      <c r="AI2093" s="103">
        <f t="shared" ref="AI2093:AI2156" si="620">R2093-S2093-T2093-U2093</f>
        <v>0</v>
      </c>
      <c r="AJ2093" s="103">
        <f t="shared" ref="AJ2093:AJ2156" si="621">V2093-W2093-X2093-Y2093</f>
        <v>0</v>
      </c>
    </row>
    <row r="2094" spans="4:36">
      <c r="D2094" s="16" t="s">
        <v>861</v>
      </c>
      <c r="E2094" s="16">
        <v>8248.3678</v>
      </c>
      <c r="F2094" s="16">
        <v>8172.8833</v>
      </c>
      <c r="G2094" s="16">
        <v>6446.5488</v>
      </c>
      <c r="H2094" s="16">
        <v>1726.3345</v>
      </c>
      <c r="I2094" s="16">
        <v>0</v>
      </c>
      <c r="J2094" s="16">
        <v>70.2598</v>
      </c>
      <c r="K2094" s="16">
        <v>0</v>
      </c>
      <c r="L2094" s="16">
        <v>1.0551</v>
      </c>
      <c r="M2094" s="16">
        <v>69.2047</v>
      </c>
      <c r="N2094" s="16">
        <v>0.2621</v>
      </c>
      <c r="O2094" s="16">
        <v>0.2621</v>
      </c>
      <c r="P2094" s="16">
        <v>0</v>
      </c>
      <c r="Q2094" s="16">
        <v>0</v>
      </c>
      <c r="R2094" s="16">
        <v>2.2291</v>
      </c>
      <c r="S2094" s="16">
        <v>1.2198</v>
      </c>
      <c r="T2094" s="16">
        <v>0</v>
      </c>
      <c r="U2094" s="16">
        <v>1.0093</v>
      </c>
      <c r="V2094" s="16">
        <v>0</v>
      </c>
      <c r="W2094" s="16">
        <v>0</v>
      </c>
      <c r="X2094" s="16">
        <v>0</v>
      </c>
      <c r="Y2094" s="16">
        <v>0</v>
      </c>
      <c r="Z2094" s="16">
        <v>2.7335</v>
      </c>
      <c r="AE2094" s="103">
        <f t="shared" si="616"/>
        <v>-4.2765790908561e-13</v>
      </c>
      <c r="AF2094" s="103">
        <f t="shared" si="617"/>
        <v>0</v>
      </c>
      <c r="AG2094" s="103">
        <f t="shared" si="618"/>
        <v>0</v>
      </c>
      <c r="AH2094" s="103">
        <f t="shared" si="619"/>
        <v>0</v>
      </c>
      <c r="AI2094" s="103">
        <f t="shared" si="620"/>
        <v>0</v>
      </c>
      <c r="AJ2094" s="103">
        <f t="shared" si="621"/>
        <v>0</v>
      </c>
    </row>
    <row r="2095" spans="4:36">
      <c r="D2095" s="16" t="s">
        <v>862</v>
      </c>
      <c r="E2095" s="16">
        <v>0</v>
      </c>
      <c r="F2095" s="16">
        <v>0</v>
      </c>
      <c r="G2095" s="16">
        <v>0</v>
      </c>
      <c r="H2095" s="16">
        <v>0</v>
      </c>
      <c r="I2095" s="16">
        <v>0</v>
      </c>
      <c r="J2095" s="16">
        <v>0</v>
      </c>
      <c r="K2095" s="16">
        <v>0</v>
      </c>
      <c r="L2095" s="16">
        <v>0</v>
      </c>
      <c r="M2095" s="16">
        <v>0</v>
      </c>
      <c r="N2095" s="16">
        <v>0</v>
      </c>
      <c r="O2095" s="16">
        <v>0</v>
      </c>
      <c r="P2095" s="16">
        <v>0</v>
      </c>
      <c r="Q2095" s="16">
        <v>0</v>
      </c>
      <c r="R2095" s="16">
        <v>0</v>
      </c>
      <c r="S2095" s="16">
        <v>0</v>
      </c>
      <c r="T2095" s="16">
        <v>0</v>
      </c>
      <c r="U2095" s="16">
        <v>0</v>
      </c>
      <c r="V2095" s="16">
        <v>0</v>
      </c>
      <c r="W2095" s="16">
        <v>0</v>
      </c>
      <c r="X2095" s="16">
        <v>0</v>
      </c>
      <c r="Y2095" s="16">
        <v>0</v>
      </c>
      <c r="Z2095" s="16">
        <v>0</v>
      </c>
      <c r="AE2095" s="103">
        <f t="shared" si="616"/>
        <v>0</v>
      </c>
      <c r="AF2095" s="103">
        <f t="shared" si="617"/>
        <v>0</v>
      </c>
      <c r="AG2095" s="103">
        <f t="shared" si="618"/>
        <v>0</v>
      </c>
      <c r="AH2095" s="103">
        <f t="shared" si="619"/>
        <v>0</v>
      </c>
      <c r="AI2095" s="103">
        <f t="shared" si="620"/>
        <v>0</v>
      </c>
      <c r="AJ2095" s="103">
        <f t="shared" si="621"/>
        <v>0</v>
      </c>
    </row>
    <row r="2096" spans="4:36">
      <c r="D2096" s="16" t="s">
        <v>863</v>
      </c>
      <c r="E2096" s="16">
        <v>0</v>
      </c>
      <c r="F2096" s="16">
        <v>0</v>
      </c>
      <c r="G2096" s="16">
        <v>0</v>
      </c>
      <c r="H2096" s="16">
        <v>0</v>
      </c>
      <c r="I2096" s="16">
        <v>0</v>
      </c>
      <c r="J2096" s="16">
        <v>0</v>
      </c>
      <c r="K2096" s="16">
        <v>0</v>
      </c>
      <c r="L2096" s="16">
        <v>0</v>
      </c>
      <c r="M2096" s="16">
        <v>0</v>
      </c>
      <c r="N2096" s="16">
        <v>0</v>
      </c>
      <c r="O2096" s="16">
        <v>0</v>
      </c>
      <c r="P2096" s="16">
        <v>0</v>
      </c>
      <c r="Q2096" s="16">
        <v>0</v>
      </c>
      <c r="R2096" s="16">
        <v>0</v>
      </c>
      <c r="S2096" s="16">
        <v>0</v>
      </c>
      <c r="T2096" s="16">
        <v>0</v>
      </c>
      <c r="U2096" s="16">
        <v>0</v>
      </c>
      <c r="V2096" s="16">
        <v>0</v>
      </c>
      <c r="W2096" s="16">
        <v>0</v>
      </c>
      <c r="X2096" s="16">
        <v>0</v>
      </c>
      <c r="Y2096" s="16">
        <v>0</v>
      </c>
      <c r="Z2096" s="16">
        <v>0</v>
      </c>
      <c r="AE2096" s="103">
        <f t="shared" si="616"/>
        <v>0</v>
      </c>
      <c r="AF2096" s="103">
        <f t="shared" si="617"/>
        <v>0</v>
      </c>
      <c r="AG2096" s="103">
        <f t="shared" si="618"/>
        <v>0</v>
      </c>
      <c r="AH2096" s="103">
        <f t="shared" si="619"/>
        <v>0</v>
      </c>
      <c r="AI2096" s="103">
        <f t="shared" si="620"/>
        <v>0</v>
      </c>
      <c r="AJ2096" s="103">
        <f t="shared" si="621"/>
        <v>0</v>
      </c>
    </row>
    <row r="2097" spans="4:36">
      <c r="D2097" s="16" t="s">
        <v>864</v>
      </c>
      <c r="E2097" s="16">
        <v>81818.7823</v>
      </c>
      <c r="F2097" s="16">
        <v>70267.5608</v>
      </c>
      <c r="G2097" s="16">
        <v>63364.3079</v>
      </c>
      <c r="H2097" s="16">
        <v>6903.2529</v>
      </c>
      <c r="I2097" s="16">
        <v>43.4424</v>
      </c>
      <c r="J2097" s="16">
        <v>8212.4245</v>
      </c>
      <c r="K2097" s="16">
        <v>7383.6738</v>
      </c>
      <c r="L2097" s="16">
        <v>14.0428000000002</v>
      </c>
      <c r="M2097" s="16">
        <v>814.7079</v>
      </c>
      <c r="N2097" s="16">
        <v>1733.7284</v>
      </c>
      <c r="O2097" s="16">
        <v>1733.7284</v>
      </c>
      <c r="P2097" s="16">
        <v>0</v>
      </c>
      <c r="Q2097" s="16">
        <v>16.4235</v>
      </c>
      <c r="R2097" s="16">
        <v>1457.8884</v>
      </c>
      <c r="S2097" s="16">
        <v>1357.8278</v>
      </c>
      <c r="T2097" s="16">
        <v>1.1542</v>
      </c>
      <c r="U2097" s="16">
        <v>98.9064</v>
      </c>
      <c r="V2097" s="16">
        <v>82.349</v>
      </c>
      <c r="W2097" s="16">
        <v>69.4318</v>
      </c>
      <c r="X2097" s="16">
        <v>5.8044</v>
      </c>
      <c r="Y2097" s="16">
        <v>7.1128</v>
      </c>
      <c r="Z2097" s="16">
        <v>4.9653</v>
      </c>
      <c r="AE2097" s="103">
        <f t="shared" si="616"/>
        <v>5.57776047571679e-13</v>
      </c>
      <c r="AF2097" s="103">
        <f t="shared" si="617"/>
        <v>0</v>
      </c>
      <c r="AG2097" s="103">
        <f t="shared" si="618"/>
        <v>0</v>
      </c>
      <c r="AH2097" s="103">
        <f t="shared" si="619"/>
        <v>0</v>
      </c>
      <c r="AI2097" s="103">
        <f t="shared" si="620"/>
        <v>0</v>
      </c>
      <c r="AJ2097" s="103">
        <f t="shared" si="621"/>
        <v>7.99360577730113e-15</v>
      </c>
    </row>
    <row r="2098" spans="3:58">
      <c r="C2098" s="16" t="s">
        <v>867</v>
      </c>
      <c r="D2098" s="16" t="s">
        <v>88</v>
      </c>
      <c r="E2098" s="16">
        <v>26357.7844</v>
      </c>
      <c r="F2098" s="16">
        <v>23290.0382</v>
      </c>
      <c r="G2098" s="16">
        <v>19904.4317</v>
      </c>
      <c r="H2098" s="16">
        <v>3385.6065</v>
      </c>
      <c r="I2098" s="16">
        <v>11.3454</v>
      </c>
      <c r="J2098" s="16">
        <v>2178.4984</v>
      </c>
      <c r="K2098" s="16">
        <v>1890.1292</v>
      </c>
      <c r="L2098" s="16">
        <v>17.2122999999999</v>
      </c>
      <c r="M2098" s="16">
        <v>271.1569</v>
      </c>
      <c r="N2098" s="16">
        <v>311.5508</v>
      </c>
      <c r="O2098" s="16">
        <v>311.5508</v>
      </c>
      <c r="P2098" s="16">
        <v>0</v>
      </c>
      <c r="Q2098" s="16">
        <v>48.4603</v>
      </c>
      <c r="R2098" s="16">
        <v>477.8145</v>
      </c>
      <c r="S2098" s="16">
        <v>314.2115</v>
      </c>
      <c r="T2098" s="16">
        <v>0</v>
      </c>
      <c r="U2098" s="16">
        <v>163.603</v>
      </c>
      <c r="V2098" s="16">
        <v>39.7618</v>
      </c>
      <c r="W2098" s="16">
        <v>20.9876</v>
      </c>
      <c r="X2098" s="16">
        <v>0</v>
      </c>
      <c r="Y2098" s="16">
        <v>18.7742</v>
      </c>
      <c r="Z2098" s="16">
        <v>0.315</v>
      </c>
      <c r="AE2098" s="103">
        <f t="shared" si="616"/>
        <v>1.32160948851379e-12</v>
      </c>
      <c r="AF2098" s="103">
        <f t="shared" si="617"/>
        <v>0</v>
      </c>
      <c r="AG2098" s="103">
        <f t="shared" si="618"/>
        <v>0</v>
      </c>
      <c r="AH2098" s="103">
        <f t="shared" si="619"/>
        <v>0</v>
      </c>
      <c r="AI2098" s="103">
        <f t="shared" si="620"/>
        <v>0</v>
      </c>
      <c r="AJ2098" s="103">
        <f t="shared" si="621"/>
        <v>0</v>
      </c>
      <c r="AK2098" s="16">
        <f t="shared" ref="AK2098:BF2098" si="622">E2098-SUM(E2099:E2103)</f>
        <v>0</v>
      </c>
      <c r="AL2098" s="16">
        <f t="shared" si="622"/>
        <v>0</v>
      </c>
      <c r="AM2098" s="16">
        <f t="shared" si="622"/>
        <v>0</v>
      </c>
      <c r="AN2098" s="16">
        <f t="shared" si="622"/>
        <v>0</v>
      </c>
      <c r="AO2098" s="16">
        <f t="shared" si="622"/>
        <v>0</v>
      </c>
      <c r="AP2098" s="16">
        <f t="shared" si="622"/>
        <v>0</v>
      </c>
      <c r="AQ2098" s="16">
        <f t="shared" si="622"/>
        <v>0</v>
      </c>
      <c r="AR2098" s="16">
        <f t="shared" si="622"/>
        <v>-4.9737991503207e-14</v>
      </c>
      <c r="AS2098" s="16">
        <f t="shared" si="622"/>
        <v>0</v>
      </c>
      <c r="AT2098" s="16">
        <f t="shared" si="622"/>
        <v>0</v>
      </c>
      <c r="AU2098" s="16">
        <f t="shared" si="622"/>
        <v>0</v>
      </c>
      <c r="AV2098" s="16">
        <f t="shared" si="622"/>
        <v>0</v>
      </c>
      <c r="AW2098" s="16">
        <f t="shared" si="622"/>
        <v>0</v>
      </c>
      <c r="AX2098" s="16">
        <f t="shared" si="622"/>
        <v>0</v>
      </c>
      <c r="AY2098" s="16">
        <f t="shared" si="622"/>
        <v>0</v>
      </c>
      <c r="AZ2098" s="16">
        <f t="shared" si="622"/>
        <v>0</v>
      </c>
      <c r="BA2098" s="16">
        <f t="shared" si="622"/>
        <v>0</v>
      </c>
      <c r="BB2098" s="16">
        <f t="shared" si="622"/>
        <v>0</v>
      </c>
      <c r="BC2098" s="16">
        <f t="shared" si="622"/>
        <v>0</v>
      </c>
      <c r="BD2098" s="16">
        <f t="shared" si="622"/>
        <v>0</v>
      </c>
      <c r="BE2098" s="16">
        <f t="shared" si="622"/>
        <v>0</v>
      </c>
      <c r="BF2098" s="16">
        <f t="shared" si="622"/>
        <v>0</v>
      </c>
    </row>
    <row r="2099" spans="4:36">
      <c r="D2099" s="16" t="s">
        <v>860</v>
      </c>
      <c r="E2099" s="16">
        <v>11095.7888</v>
      </c>
      <c r="F2099" s="16">
        <v>10932.1896</v>
      </c>
      <c r="G2099" s="16">
        <v>8602.12930000001</v>
      </c>
      <c r="H2099" s="16">
        <v>2330.0603</v>
      </c>
      <c r="I2099" s="16">
        <v>5.518</v>
      </c>
      <c r="J2099" s="16">
        <v>144.6931</v>
      </c>
      <c r="K2099" s="16">
        <v>0</v>
      </c>
      <c r="L2099" s="16">
        <v>5.9679</v>
      </c>
      <c r="M2099" s="16">
        <v>138.7252</v>
      </c>
      <c r="N2099" s="16">
        <v>0</v>
      </c>
      <c r="O2099" s="16">
        <v>0</v>
      </c>
      <c r="P2099" s="16">
        <v>0</v>
      </c>
      <c r="Q2099" s="16">
        <v>0</v>
      </c>
      <c r="R2099" s="16">
        <v>13.3881</v>
      </c>
      <c r="S2099" s="16">
        <v>8.668</v>
      </c>
      <c r="T2099" s="16">
        <v>0</v>
      </c>
      <c r="U2099" s="16">
        <v>4.7201</v>
      </c>
      <c r="V2099" s="16">
        <v>0</v>
      </c>
      <c r="W2099" s="16">
        <v>0</v>
      </c>
      <c r="X2099" s="16">
        <v>0</v>
      </c>
      <c r="Y2099" s="16">
        <v>0</v>
      </c>
      <c r="Z2099" s="16">
        <v>0</v>
      </c>
      <c r="AE2099" s="103">
        <f t="shared" si="616"/>
        <v>5.77315972805081e-13</v>
      </c>
      <c r="AF2099" s="103">
        <f t="shared" si="617"/>
        <v>-1.00044417195022e-11</v>
      </c>
      <c r="AG2099" s="103">
        <f t="shared" si="618"/>
        <v>0</v>
      </c>
      <c r="AH2099" s="103">
        <f t="shared" si="619"/>
        <v>0</v>
      </c>
      <c r="AI2099" s="103">
        <f t="shared" si="620"/>
        <v>0</v>
      </c>
      <c r="AJ2099" s="103">
        <f t="shared" si="621"/>
        <v>0</v>
      </c>
    </row>
    <row r="2100" spans="4:36">
      <c r="D2100" s="16" t="s">
        <v>861</v>
      </c>
      <c r="E2100" s="16">
        <v>2707.7483</v>
      </c>
      <c r="F2100" s="16">
        <v>2676.7059</v>
      </c>
      <c r="G2100" s="16">
        <v>2573.0936</v>
      </c>
      <c r="H2100" s="16">
        <v>103.6123</v>
      </c>
      <c r="I2100" s="16">
        <v>0</v>
      </c>
      <c r="J2100" s="16">
        <v>28.1361</v>
      </c>
      <c r="K2100" s="16">
        <v>0</v>
      </c>
      <c r="L2100" s="16">
        <v>1.4797</v>
      </c>
      <c r="M2100" s="16">
        <v>26.6564</v>
      </c>
      <c r="N2100" s="16">
        <v>2.5431</v>
      </c>
      <c r="O2100" s="16">
        <v>2.5431</v>
      </c>
      <c r="P2100" s="16">
        <v>0</v>
      </c>
      <c r="Q2100" s="16">
        <v>0</v>
      </c>
      <c r="R2100" s="16">
        <v>0.3632</v>
      </c>
      <c r="S2100" s="16">
        <v>0.3632</v>
      </c>
      <c r="T2100" s="16">
        <v>0</v>
      </c>
      <c r="U2100" s="16">
        <v>0</v>
      </c>
      <c r="V2100" s="16">
        <v>0</v>
      </c>
      <c r="W2100" s="16">
        <v>0</v>
      </c>
      <c r="X2100" s="16">
        <v>0</v>
      </c>
      <c r="Y2100" s="16">
        <v>0</v>
      </c>
      <c r="Z2100" s="16">
        <v>0</v>
      </c>
      <c r="AE2100" s="103">
        <f t="shared" si="616"/>
        <v>2.71727085277007e-13</v>
      </c>
      <c r="AF2100" s="103">
        <f t="shared" si="617"/>
        <v>-2.27373675443232e-13</v>
      </c>
      <c r="AG2100" s="103">
        <f t="shared" si="618"/>
        <v>0</v>
      </c>
      <c r="AH2100" s="103">
        <f t="shared" si="619"/>
        <v>0</v>
      </c>
      <c r="AI2100" s="103">
        <f t="shared" si="620"/>
        <v>0</v>
      </c>
      <c r="AJ2100" s="103">
        <f t="shared" si="621"/>
        <v>0</v>
      </c>
    </row>
    <row r="2101" spans="4:36">
      <c r="D2101" s="16" t="s">
        <v>862</v>
      </c>
      <c r="E2101" s="16">
        <v>0</v>
      </c>
      <c r="F2101" s="16">
        <v>0</v>
      </c>
      <c r="G2101" s="16">
        <v>0</v>
      </c>
      <c r="H2101" s="16">
        <v>0</v>
      </c>
      <c r="I2101" s="16">
        <v>0</v>
      </c>
      <c r="J2101" s="16">
        <v>0</v>
      </c>
      <c r="K2101" s="16">
        <v>0</v>
      </c>
      <c r="L2101" s="16">
        <v>0</v>
      </c>
      <c r="M2101" s="16">
        <v>0</v>
      </c>
      <c r="N2101" s="16">
        <v>0</v>
      </c>
      <c r="O2101" s="16">
        <v>0</v>
      </c>
      <c r="P2101" s="16">
        <v>0</v>
      </c>
      <c r="Q2101" s="16">
        <v>0</v>
      </c>
      <c r="R2101" s="16">
        <v>0</v>
      </c>
      <c r="S2101" s="16">
        <v>0</v>
      </c>
      <c r="T2101" s="16">
        <v>0</v>
      </c>
      <c r="U2101" s="16">
        <v>0</v>
      </c>
      <c r="V2101" s="16">
        <v>0</v>
      </c>
      <c r="W2101" s="16">
        <v>0</v>
      </c>
      <c r="X2101" s="16">
        <v>0</v>
      </c>
      <c r="Y2101" s="16">
        <v>0</v>
      </c>
      <c r="Z2101" s="16">
        <v>0</v>
      </c>
      <c r="AE2101" s="103">
        <f t="shared" si="616"/>
        <v>0</v>
      </c>
      <c r="AF2101" s="103">
        <f t="shared" si="617"/>
        <v>0</v>
      </c>
      <c r="AG2101" s="103">
        <f t="shared" si="618"/>
        <v>0</v>
      </c>
      <c r="AH2101" s="103">
        <f t="shared" si="619"/>
        <v>0</v>
      </c>
      <c r="AI2101" s="103">
        <f t="shared" si="620"/>
        <v>0</v>
      </c>
      <c r="AJ2101" s="103">
        <f t="shared" si="621"/>
        <v>0</v>
      </c>
    </row>
    <row r="2102" spans="4:36">
      <c r="D2102" s="16" t="s">
        <v>863</v>
      </c>
      <c r="E2102" s="16">
        <v>0</v>
      </c>
      <c r="F2102" s="16">
        <v>0</v>
      </c>
      <c r="G2102" s="16">
        <v>0</v>
      </c>
      <c r="H2102" s="16">
        <v>0</v>
      </c>
      <c r="I2102" s="16">
        <v>0</v>
      </c>
      <c r="J2102" s="16">
        <v>0</v>
      </c>
      <c r="K2102" s="16">
        <v>0</v>
      </c>
      <c r="L2102" s="16">
        <v>0</v>
      </c>
      <c r="M2102" s="16">
        <v>0</v>
      </c>
      <c r="N2102" s="16">
        <v>0</v>
      </c>
      <c r="O2102" s="16">
        <v>0</v>
      </c>
      <c r="P2102" s="16">
        <v>0</v>
      </c>
      <c r="Q2102" s="16">
        <v>0</v>
      </c>
      <c r="R2102" s="16">
        <v>0</v>
      </c>
      <c r="S2102" s="16">
        <v>0</v>
      </c>
      <c r="T2102" s="16">
        <v>0</v>
      </c>
      <c r="U2102" s="16">
        <v>0</v>
      </c>
      <c r="V2102" s="16">
        <v>0</v>
      </c>
      <c r="W2102" s="16">
        <v>0</v>
      </c>
      <c r="X2102" s="16">
        <v>0</v>
      </c>
      <c r="Y2102" s="16">
        <v>0</v>
      </c>
      <c r="Z2102" s="16">
        <v>0</v>
      </c>
      <c r="AE2102" s="103">
        <f t="shared" si="616"/>
        <v>0</v>
      </c>
      <c r="AF2102" s="103">
        <f t="shared" si="617"/>
        <v>0</v>
      </c>
      <c r="AG2102" s="103">
        <f t="shared" si="618"/>
        <v>0</v>
      </c>
      <c r="AH2102" s="103">
        <f t="shared" si="619"/>
        <v>0</v>
      </c>
      <c r="AI2102" s="103">
        <f t="shared" si="620"/>
        <v>0</v>
      </c>
      <c r="AJ2102" s="103">
        <f t="shared" si="621"/>
        <v>0</v>
      </c>
    </row>
    <row r="2103" spans="4:36">
      <c r="D2103" s="16" t="s">
        <v>864</v>
      </c>
      <c r="E2103" s="16">
        <v>12554.2473</v>
      </c>
      <c r="F2103" s="16">
        <v>9681.1427</v>
      </c>
      <c r="G2103" s="16">
        <v>8729.2088</v>
      </c>
      <c r="H2103" s="16">
        <v>951.9339</v>
      </c>
      <c r="I2103" s="16">
        <v>5.8274</v>
      </c>
      <c r="J2103" s="16">
        <v>2005.6692</v>
      </c>
      <c r="K2103" s="16">
        <v>1890.1292</v>
      </c>
      <c r="L2103" s="16">
        <v>9.76469999999995</v>
      </c>
      <c r="M2103" s="16">
        <v>105.7753</v>
      </c>
      <c r="N2103" s="16">
        <v>309.0077</v>
      </c>
      <c r="O2103" s="16">
        <v>309.0077</v>
      </c>
      <c r="P2103" s="16">
        <v>0</v>
      </c>
      <c r="Q2103" s="16">
        <v>48.4603</v>
      </c>
      <c r="R2103" s="16">
        <v>464.0632</v>
      </c>
      <c r="S2103" s="16">
        <v>305.1803</v>
      </c>
      <c r="T2103" s="16">
        <v>0</v>
      </c>
      <c r="U2103" s="16">
        <v>158.8829</v>
      </c>
      <c r="V2103" s="16">
        <v>39.7618</v>
      </c>
      <c r="W2103" s="16">
        <v>20.9876</v>
      </c>
      <c r="X2103" s="16">
        <v>0</v>
      </c>
      <c r="Y2103" s="16">
        <v>18.7742</v>
      </c>
      <c r="Z2103" s="16">
        <v>0.315</v>
      </c>
      <c r="AE2103" s="103">
        <f t="shared" si="616"/>
        <v>4.12114786740858e-13</v>
      </c>
      <c r="AF2103" s="103">
        <f t="shared" si="617"/>
        <v>0</v>
      </c>
      <c r="AG2103" s="103">
        <f t="shared" si="618"/>
        <v>0</v>
      </c>
      <c r="AH2103" s="103">
        <f t="shared" si="619"/>
        <v>0</v>
      </c>
      <c r="AI2103" s="103">
        <f t="shared" si="620"/>
        <v>0</v>
      </c>
      <c r="AJ2103" s="103">
        <f t="shared" si="621"/>
        <v>0</v>
      </c>
    </row>
    <row r="2104" spans="3:58">
      <c r="C2104" s="16" t="s">
        <v>368</v>
      </c>
      <c r="D2104" s="16" t="s">
        <v>88</v>
      </c>
      <c r="E2104" s="16">
        <v>0</v>
      </c>
      <c r="F2104" s="16">
        <v>0</v>
      </c>
      <c r="G2104" s="16">
        <v>0</v>
      </c>
      <c r="H2104" s="16">
        <v>0</v>
      </c>
      <c r="I2104" s="16">
        <v>0</v>
      </c>
      <c r="J2104" s="16">
        <v>0</v>
      </c>
      <c r="K2104" s="16">
        <v>0</v>
      </c>
      <c r="L2104" s="16">
        <v>0</v>
      </c>
      <c r="M2104" s="16">
        <v>0</v>
      </c>
      <c r="N2104" s="16">
        <v>0</v>
      </c>
      <c r="O2104" s="16">
        <v>0</v>
      </c>
      <c r="P2104" s="16">
        <v>0</v>
      </c>
      <c r="Q2104" s="16">
        <v>0</v>
      </c>
      <c r="R2104" s="16">
        <v>0</v>
      </c>
      <c r="S2104" s="16">
        <v>0</v>
      </c>
      <c r="T2104" s="16">
        <v>0</v>
      </c>
      <c r="U2104" s="16">
        <v>0</v>
      </c>
      <c r="V2104" s="16">
        <v>0</v>
      </c>
      <c r="W2104" s="16">
        <v>0</v>
      </c>
      <c r="X2104" s="16">
        <v>0</v>
      </c>
      <c r="Y2104" s="16">
        <v>0</v>
      </c>
      <c r="Z2104" s="16">
        <v>0</v>
      </c>
      <c r="AE2104" s="103">
        <f t="shared" si="616"/>
        <v>0</v>
      </c>
      <c r="AF2104" s="103">
        <f t="shared" si="617"/>
        <v>0</v>
      </c>
      <c r="AG2104" s="103">
        <f t="shared" si="618"/>
        <v>0</v>
      </c>
      <c r="AH2104" s="103">
        <f t="shared" si="619"/>
        <v>0</v>
      </c>
      <c r="AI2104" s="103">
        <f t="shared" si="620"/>
        <v>0</v>
      </c>
      <c r="AJ2104" s="103">
        <f t="shared" si="621"/>
        <v>0</v>
      </c>
      <c r="AK2104" s="16">
        <f t="shared" ref="AK2104:BF2104" si="623">E2104-SUM(E2105:E2109)</f>
        <v>0</v>
      </c>
      <c r="AL2104" s="16">
        <f t="shared" si="623"/>
        <v>0</v>
      </c>
      <c r="AM2104" s="16">
        <f t="shared" si="623"/>
        <v>0</v>
      </c>
      <c r="AN2104" s="16">
        <f t="shared" si="623"/>
        <v>0</v>
      </c>
      <c r="AO2104" s="16">
        <f t="shared" si="623"/>
        <v>0</v>
      </c>
      <c r="AP2104" s="16">
        <f t="shared" si="623"/>
        <v>0</v>
      </c>
      <c r="AQ2104" s="16">
        <f t="shared" si="623"/>
        <v>0</v>
      </c>
      <c r="AR2104" s="16">
        <f t="shared" si="623"/>
        <v>0</v>
      </c>
      <c r="AS2104" s="16">
        <f t="shared" si="623"/>
        <v>0</v>
      </c>
      <c r="AT2104" s="16">
        <f t="shared" si="623"/>
        <v>0</v>
      </c>
      <c r="AU2104" s="16">
        <f t="shared" si="623"/>
        <v>0</v>
      </c>
      <c r="AV2104" s="16">
        <f t="shared" si="623"/>
        <v>0</v>
      </c>
      <c r="AW2104" s="16">
        <f t="shared" si="623"/>
        <v>0</v>
      </c>
      <c r="AX2104" s="16">
        <f t="shared" si="623"/>
        <v>0</v>
      </c>
      <c r="AY2104" s="16">
        <f t="shared" si="623"/>
        <v>0</v>
      </c>
      <c r="AZ2104" s="16">
        <f t="shared" si="623"/>
        <v>0</v>
      </c>
      <c r="BA2104" s="16">
        <f t="shared" si="623"/>
        <v>0</v>
      </c>
      <c r="BB2104" s="16">
        <f t="shared" si="623"/>
        <v>0</v>
      </c>
      <c r="BC2104" s="16">
        <f t="shared" si="623"/>
        <v>0</v>
      </c>
      <c r="BD2104" s="16">
        <f t="shared" si="623"/>
        <v>0</v>
      </c>
      <c r="BE2104" s="16">
        <f t="shared" si="623"/>
        <v>0</v>
      </c>
      <c r="BF2104" s="16">
        <f t="shared" si="623"/>
        <v>0</v>
      </c>
    </row>
    <row r="2105" spans="4:36">
      <c r="D2105" s="16" t="s">
        <v>860</v>
      </c>
      <c r="E2105" s="16">
        <v>0</v>
      </c>
      <c r="F2105" s="16">
        <v>0</v>
      </c>
      <c r="G2105" s="16">
        <v>0</v>
      </c>
      <c r="H2105" s="16">
        <v>0</v>
      </c>
      <c r="I2105" s="16">
        <v>0</v>
      </c>
      <c r="J2105" s="16">
        <v>0</v>
      </c>
      <c r="K2105" s="16">
        <v>0</v>
      </c>
      <c r="L2105" s="16">
        <v>0</v>
      </c>
      <c r="M2105" s="16">
        <v>0</v>
      </c>
      <c r="N2105" s="16">
        <v>0</v>
      </c>
      <c r="O2105" s="16">
        <v>0</v>
      </c>
      <c r="P2105" s="16">
        <v>0</v>
      </c>
      <c r="Q2105" s="16">
        <v>0</v>
      </c>
      <c r="R2105" s="16">
        <v>0</v>
      </c>
      <c r="S2105" s="16">
        <v>0</v>
      </c>
      <c r="T2105" s="16">
        <v>0</v>
      </c>
      <c r="U2105" s="16">
        <v>0</v>
      </c>
      <c r="V2105" s="16">
        <v>0</v>
      </c>
      <c r="W2105" s="16">
        <v>0</v>
      </c>
      <c r="X2105" s="16">
        <v>0</v>
      </c>
      <c r="Y2105" s="16">
        <v>0</v>
      </c>
      <c r="Z2105" s="16">
        <v>0</v>
      </c>
      <c r="AE2105" s="103">
        <f t="shared" si="616"/>
        <v>0</v>
      </c>
      <c r="AF2105" s="103">
        <f t="shared" si="617"/>
        <v>0</v>
      </c>
      <c r="AG2105" s="103">
        <f t="shared" si="618"/>
        <v>0</v>
      </c>
      <c r="AH2105" s="103">
        <f t="shared" si="619"/>
        <v>0</v>
      </c>
      <c r="AI2105" s="103">
        <f t="shared" si="620"/>
        <v>0</v>
      </c>
      <c r="AJ2105" s="103">
        <f t="shared" si="621"/>
        <v>0</v>
      </c>
    </row>
    <row r="2106" spans="4:36">
      <c r="D2106" s="16" t="s">
        <v>861</v>
      </c>
      <c r="E2106" s="16">
        <v>0</v>
      </c>
      <c r="F2106" s="16">
        <v>0</v>
      </c>
      <c r="G2106" s="16">
        <v>0</v>
      </c>
      <c r="H2106" s="16">
        <v>0</v>
      </c>
      <c r="I2106" s="16">
        <v>0</v>
      </c>
      <c r="J2106" s="16">
        <v>0</v>
      </c>
      <c r="K2106" s="16">
        <v>0</v>
      </c>
      <c r="L2106" s="16">
        <v>0</v>
      </c>
      <c r="M2106" s="16">
        <v>0</v>
      </c>
      <c r="N2106" s="16">
        <v>0</v>
      </c>
      <c r="O2106" s="16">
        <v>0</v>
      </c>
      <c r="P2106" s="16">
        <v>0</v>
      </c>
      <c r="Q2106" s="16">
        <v>0</v>
      </c>
      <c r="R2106" s="16">
        <v>0</v>
      </c>
      <c r="S2106" s="16">
        <v>0</v>
      </c>
      <c r="T2106" s="16">
        <v>0</v>
      </c>
      <c r="U2106" s="16">
        <v>0</v>
      </c>
      <c r="V2106" s="16">
        <v>0</v>
      </c>
      <c r="W2106" s="16">
        <v>0</v>
      </c>
      <c r="X2106" s="16">
        <v>0</v>
      </c>
      <c r="Y2106" s="16">
        <v>0</v>
      </c>
      <c r="Z2106" s="16">
        <v>0</v>
      </c>
      <c r="AE2106" s="103">
        <f t="shared" si="616"/>
        <v>0</v>
      </c>
      <c r="AF2106" s="103">
        <f t="shared" si="617"/>
        <v>0</v>
      </c>
      <c r="AG2106" s="103">
        <f t="shared" si="618"/>
        <v>0</v>
      </c>
      <c r="AH2106" s="103">
        <f t="shared" si="619"/>
        <v>0</v>
      </c>
      <c r="AI2106" s="103">
        <f t="shared" si="620"/>
        <v>0</v>
      </c>
      <c r="AJ2106" s="103">
        <f t="shared" si="621"/>
        <v>0</v>
      </c>
    </row>
    <row r="2107" spans="4:36">
      <c r="D2107" s="16" t="s">
        <v>862</v>
      </c>
      <c r="E2107" s="16">
        <v>0</v>
      </c>
      <c r="F2107" s="16">
        <v>0</v>
      </c>
      <c r="G2107" s="16">
        <v>0</v>
      </c>
      <c r="H2107" s="16">
        <v>0</v>
      </c>
      <c r="I2107" s="16">
        <v>0</v>
      </c>
      <c r="J2107" s="16">
        <v>0</v>
      </c>
      <c r="K2107" s="16">
        <v>0</v>
      </c>
      <c r="L2107" s="16">
        <v>0</v>
      </c>
      <c r="M2107" s="16">
        <v>0</v>
      </c>
      <c r="N2107" s="16">
        <v>0</v>
      </c>
      <c r="O2107" s="16">
        <v>0</v>
      </c>
      <c r="P2107" s="16">
        <v>0</v>
      </c>
      <c r="Q2107" s="16">
        <v>0</v>
      </c>
      <c r="R2107" s="16">
        <v>0</v>
      </c>
      <c r="S2107" s="16">
        <v>0</v>
      </c>
      <c r="T2107" s="16">
        <v>0</v>
      </c>
      <c r="U2107" s="16">
        <v>0</v>
      </c>
      <c r="V2107" s="16">
        <v>0</v>
      </c>
      <c r="W2107" s="16">
        <v>0</v>
      </c>
      <c r="X2107" s="16">
        <v>0</v>
      </c>
      <c r="Y2107" s="16">
        <v>0</v>
      </c>
      <c r="Z2107" s="16">
        <v>0</v>
      </c>
      <c r="AE2107" s="103">
        <f t="shared" si="616"/>
        <v>0</v>
      </c>
      <c r="AF2107" s="103">
        <f t="shared" si="617"/>
        <v>0</v>
      </c>
      <c r="AG2107" s="103">
        <f t="shared" si="618"/>
        <v>0</v>
      </c>
      <c r="AH2107" s="103">
        <f t="shared" si="619"/>
        <v>0</v>
      </c>
      <c r="AI2107" s="103">
        <f t="shared" si="620"/>
        <v>0</v>
      </c>
      <c r="AJ2107" s="103">
        <f t="shared" si="621"/>
        <v>0</v>
      </c>
    </row>
    <row r="2108" spans="4:36">
      <c r="D2108" s="16" t="s">
        <v>863</v>
      </c>
      <c r="E2108" s="16">
        <v>0</v>
      </c>
      <c r="F2108" s="16">
        <v>0</v>
      </c>
      <c r="G2108" s="16">
        <v>0</v>
      </c>
      <c r="H2108" s="16">
        <v>0</v>
      </c>
      <c r="I2108" s="16">
        <v>0</v>
      </c>
      <c r="J2108" s="16">
        <v>0</v>
      </c>
      <c r="K2108" s="16">
        <v>0</v>
      </c>
      <c r="L2108" s="16">
        <v>0</v>
      </c>
      <c r="M2108" s="16">
        <v>0</v>
      </c>
      <c r="N2108" s="16">
        <v>0</v>
      </c>
      <c r="O2108" s="16">
        <v>0</v>
      </c>
      <c r="P2108" s="16">
        <v>0</v>
      </c>
      <c r="Q2108" s="16">
        <v>0</v>
      </c>
      <c r="R2108" s="16">
        <v>0</v>
      </c>
      <c r="S2108" s="16">
        <v>0</v>
      </c>
      <c r="T2108" s="16">
        <v>0</v>
      </c>
      <c r="U2108" s="16">
        <v>0</v>
      </c>
      <c r="V2108" s="16">
        <v>0</v>
      </c>
      <c r="W2108" s="16">
        <v>0</v>
      </c>
      <c r="X2108" s="16">
        <v>0</v>
      </c>
      <c r="Y2108" s="16">
        <v>0</v>
      </c>
      <c r="Z2108" s="16">
        <v>0</v>
      </c>
      <c r="AE2108" s="103">
        <f t="shared" si="616"/>
        <v>0</v>
      </c>
      <c r="AF2108" s="103">
        <f t="shared" si="617"/>
        <v>0</v>
      </c>
      <c r="AG2108" s="103">
        <f t="shared" si="618"/>
        <v>0</v>
      </c>
      <c r="AH2108" s="103">
        <f t="shared" si="619"/>
        <v>0</v>
      </c>
      <c r="AI2108" s="103">
        <f t="shared" si="620"/>
        <v>0</v>
      </c>
      <c r="AJ2108" s="103">
        <f t="shared" si="621"/>
        <v>0</v>
      </c>
    </row>
    <row r="2109" spans="4:36">
      <c r="D2109" s="16" t="s">
        <v>864</v>
      </c>
      <c r="E2109" s="16">
        <v>0</v>
      </c>
      <c r="F2109" s="16">
        <v>0</v>
      </c>
      <c r="G2109" s="16">
        <v>0</v>
      </c>
      <c r="H2109" s="16">
        <v>0</v>
      </c>
      <c r="I2109" s="16">
        <v>0</v>
      </c>
      <c r="J2109" s="16">
        <v>0</v>
      </c>
      <c r="K2109" s="16">
        <v>0</v>
      </c>
      <c r="L2109" s="16">
        <v>0</v>
      </c>
      <c r="M2109" s="16">
        <v>0</v>
      </c>
      <c r="N2109" s="16">
        <v>0</v>
      </c>
      <c r="O2109" s="16">
        <v>0</v>
      </c>
      <c r="P2109" s="16">
        <v>0</v>
      </c>
      <c r="Q2109" s="16">
        <v>0</v>
      </c>
      <c r="R2109" s="16">
        <v>0</v>
      </c>
      <c r="S2109" s="16">
        <v>0</v>
      </c>
      <c r="T2109" s="16">
        <v>0</v>
      </c>
      <c r="U2109" s="16">
        <v>0</v>
      </c>
      <c r="V2109" s="16">
        <v>0</v>
      </c>
      <c r="W2109" s="16">
        <v>0</v>
      </c>
      <c r="X2109" s="16">
        <v>0</v>
      </c>
      <c r="Y2109" s="16">
        <v>0</v>
      </c>
      <c r="Z2109" s="16">
        <v>0</v>
      </c>
      <c r="AE2109" s="103">
        <f t="shared" si="616"/>
        <v>0</v>
      </c>
      <c r="AF2109" s="103">
        <f t="shared" si="617"/>
        <v>0</v>
      </c>
      <c r="AG2109" s="103">
        <f t="shared" si="618"/>
        <v>0</v>
      </c>
      <c r="AH2109" s="103">
        <f t="shared" si="619"/>
        <v>0</v>
      </c>
      <c r="AI2109" s="103">
        <f t="shared" si="620"/>
        <v>0</v>
      </c>
      <c r="AJ2109" s="103">
        <f t="shared" si="621"/>
        <v>0</v>
      </c>
    </row>
    <row r="2110" spans="1:80">
      <c r="A2110" s="16" t="s">
        <v>927</v>
      </c>
      <c r="B2110" s="16">
        <v>85758.0617</v>
      </c>
      <c r="C2110" s="16" t="s">
        <v>88</v>
      </c>
      <c r="D2110" s="16" t="s">
        <v>88</v>
      </c>
      <c r="E2110" s="16">
        <v>74228.0559</v>
      </c>
      <c r="F2110" s="16">
        <v>68534.4461</v>
      </c>
      <c r="G2110" s="16">
        <v>59037.2517</v>
      </c>
      <c r="H2110" s="16">
        <v>9497.1944</v>
      </c>
      <c r="I2110" s="16">
        <v>39.9029</v>
      </c>
      <c r="J2110" s="16">
        <v>4753.0789</v>
      </c>
      <c r="K2110" s="16">
        <v>4135.1826</v>
      </c>
      <c r="L2110" s="16">
        <v>360.572</v>
      </c>
      <c r="M2110" s="16">
        <v>257.3243</v>
      </c>
      <c r="N2110" s="16">
        <v>668.8018</v>
      </c>
      <c r="O2110" s="16">
        <v>668.8018</v>
      </c>
      <c r="P2110" s="16">
        <v>0</v>
      </c>
      <c r="Q2110" s="16">
        <v>45.5177</v>
      </c>
      <c r="R2110" s="16">
        <v>134.7446</v>
      </c>
      <c r="S2110" s="16">
        <v>120.0174</v>
      </c>
      <c r="T2110" s="16">
        <v>0</v>
      </c>
      <c r="U2110" s="16">
        <v>14.7272</v>
      </c>
      <c r="V2110" s="16">
        <v>16.2748</v>
      </c>
      <c r="W2110" s="16">
        <v>7.5715</v>
      </c>
      <c r="X2110" s="16">
        <v>5.6345</v>
      </c>
      <c r="Y2110" s="16">
        <v>3.0688</v>
      </c>
      <c r="Z2110" s="16">
        <v>35.2891</v>
      </c>
      <c r="AB2110" s="101">
        <f>(F2110+K2110+L2110)/B2110</f>
        <v>0.85158408728354</v>
      </c>
      <c r="AE2110" s="103">
        <f t="shared" si="616"/>
        <v>5.21538368047914e-12</v>
      </c>
      <c r="AF2110" s="103">
        <f t="shared" si="617"/>
        <v>0</v>
      </c>
      <c r="AG2110" s="103">
        <f t="shared" si="618"/>
        <v>0</v>
      </c>
      <c r="AH2110" s="103">
        <f t="shared" si="619"/>
        <v>0</v>
      </c>
      <c r="AI2110" s="103">
        <f t="shared" si="620"/>
        <v>0</v>
      </c>
      <c r="AJ2110" s="103">
        <f t="shared" si="621"/>
        <v>0</v>
      </c>
      <c r="AK2110" s="16">
        <f t="shared" ref="AK2110:BF2110" si="624">E2110-SUM(E2111:E2115)</f>
        <v>0</v>
      </c>
      <c r="AL2110" s="16">
        <f t="shared" si="624"/>
        <v>0</v>
      </c>
      <c r="AM2110" s="16">
        <f t="shared" si="624"/>
        <v>0</v>
      </c>
      <c r="AN2110" s="16">
        <f t="shared" si="624"/>
        <v>0</v>
      </c>
      <c r="AO2110" s="16">
        <f t="shared" si="624"/>
        <v>0</v>
      </c>
      <c r="AP2110" s="16">
        <f t="shared" si="624"/>
        <v>0</v>
      </c>
      <c r="AQ2110" s="16">
        <f t="shared" si="624"/>
        <v>0</v>
      </c>
      <c r="AR2110" s="16">
        <f t="shared" si="624"/>
        <v>0</v>
      </c>
      <c r="AS2110" s="16">
        <f t="shared" si="624"/>
        <v>0</v>
      </c>
      <c r="AT2110" s="16">
        <f t="shared" si="624"/>
        <v>0</v>
      </c>
      <c r="AU2110" s="16">
        <f t="shared" si="624"/>
        <v>0</v>
      </c>
      <c r="AV2110" s="16">
        <f t="shared" si="624"/>
        <v>0</v>
      </c>
      <c r="AW2110" s="16">
        <f t="shared" si="624"/>
        <v>0</v>
      </c>
      <c r="AX2110" s="16">
        <f t="shared" si="624"/>
        <v>0</v>
      </c>
      <c r="AY2110" s="16">
        <f t="shared" si="624"/>
        <v>0</v>
      </c>
      <c r="AZ2110" s="16">
        <f t="shared" si="624"/>
        <v>0</v>
      </c>
      <c r="BA2110" s="16">
        <f t="shared" si="624"/>
        <v>0</v>
      </c>
      <c r="BB2110" s="16">
        <f t="shared" si="624"/>
        <v>0</v>
      </c>
      <c r="BC2110" s="16">
        <f t="shared" si="624"/>
        <v>0</v>
      </c>
      <c r="BD2110" s="16">
        <f t="shared" si="624"/>
        <v>0</v>
      </c>
      <c r="BE2110" s="16">
        <f t="shared" si="624"/>
        <v>0</v>
      </c>
      <c r="BF2110" s="16">
        <f t="shared" si="624"/>
        <v>0</v>
      </c>
      <c r="BG2110" s="104">
        <f t="shared" ref="BG2110:CB2110" si="625">E2110-E2116-E2122-E2128-E2134</f>
        <v>6.25277607468888e-12</v>
      </c>
      <c r="BH2110" s="104">
        <f t="shared" si="625"/>
        <v>1.87583282240666e-12</v>
      </c>
      <c r="BI2110" s="104">
        <f t="shared" si="625"/>
        <v>1.87583282240666e-12</v>
      </c>
      <c r="BJ2110" s="104">
        <f t="shared" si="625"/>
        <v>0</v>
      </c>
      <c r="BK2110" s="104">
        <f t="shared" si="625"/>
        <v>0</v>
      </c>
      <c r="BL2110" s="104">
        <f t="shared" si="625"/>
        <v>3.18856052672345e-13</v>
      </c>
      <c r="BM2110" s="104">
        <f t="shared" si="625"/>
        <v>3.18856052672345e-13</v>
      </c>
      <c r="BN2110" s="104">
        <f t="shared" si="625"/>
        <v>-9.66338120633736e-13</v>
      </c>
      <c r="BO2110" s="104">
        <f t="shared" si="625"/>
        <v>0</v>
      </c>
      <c r="BP2110" s="104">
        <f t="shared" si="625"/>
        <v>2.75335310107039e-14</v>
      </c>
      <c r="BQ2110" s="104">
        <f t="shared" si="625"/>
        <v>2.75335310107039e-14</v>
      </c>
      <c r="BR2110" s="104">
        <f t="shared" si="625"/>
        <v>0</v>
      </c>
      <c r="BS2110" s="104">
        <f t="shared" si="625"/>
        <v>0</v>
      </c>
      <c r="BT2110" s="104">
        <f t="shared" si="625"/>
        <v>0</v>
      </c>
      <c r="BU2110" s="104">
        <f t="shared" si="625"/>
        <v>-1.15463194561016e-14</v>
      </c>
      <c r="BV2110" s="104">
        <f t="shared" si="625"/>
        <v>0</v>
      </c>
      <c r="BW2110" s="104">
        <f t="shared" si="625"/>
        <v>0</v>
      </c>
      <c r="BX2110" s="104">
        <f t="shared" si="625"/>
        <v>0</v>
      </c>
      <c r="BY2110" s="104">
        <f t="shared" si="625"/>
        <v>0</v>
      </c>
      <c r="BZ2110" s="104">
        <f t="shared" si="625"/>
        <v>5.55111512312578e-16</v>
      </c>
      <c r="CA2110" s="104">
        <f t="shared" si="625"/>
        <v>0</v>
      </c>
      <c r="CB2110" s="104">
        <f t="shared" si="625"/>
        <v>0</v>
      </c>
    </row>
    <row r="2111" spans="4:36">
      <c r="D2111" s="16" t="s">
        <v>860</v>
      </c>
      <c r="E2111" s="16">
        <v>30629.3562</v>
      </c>
      <c r="F2111" s="16">
        <v>30185.0158</v>
      </c>
      <c r="G2111" s="16">
        <v>26581.6768</v>
      </c>
      <c r="H2111" s="16">
        <v>3603.339</v>
      </c>
      <c r="I2111" s="16">
        <v>4.1526</v>
      </c>
      <c r="J2111" s="16">
        <v>370.2448</v>
      </c>
      <c r="K2111" s="16">
        <v>0</v>
      </c>
      <c r="L2111" s="16">
        <v>142.7228</v>
      </c>
      <c r="M2111" s="16">
        <v>227.522</v>
      </c>
      <c r="N2111" s="16">
        <v>57.4813</v>
      </c>
      <c r="O2111" s="16">
        <v>57.4813</v>
      </c>
      <c r="P2111" s="16">
        <v>0</v>
      </c>
      <c r="Q2111" s="16">
        <v>0</v>
      </c>
      <c r="R2111" s="16">
        <v>6.0167</v>
      </c>
      <c r="S2111" s="16">
        <v>4.1906</v>
      </c>
      <c r="T2111" s="16">
        <v>0</v>
      </c>
      <c r="U2111" s="16">
        <v>1.8261</v>
      </c>
      <c r="V2111" s="16">
        <v>6.0783</v>
      </c>
      <c r="W2111" s="16">
        <v>0</v>
      </c>
      <c r="X2111" s="16">
        <v>4.7883</v>
      </c>
      <c r="Y2111" s="16">
        <v>1.29</v>
      </c>
      <c r="Z2111" s="16">
        <v>0.3667</v>
      </c>
      <c r="AE2111" s="103">
        <f t="shared" si="616"/>
        <v>-2.6851854073584e-12</v>
      </c>
      <c r="AF2111" s="103">
        <f t="shared" si="617"/>
        <v>0</v>
      </c>
      <c r="AG2111" s="103">
        <f t="shared" si="618"/>
        <v>0</v>
      </c>
      <c r="AH2111" s="103">
        <f t="shared" si="619"/>
        <v>0</v>
      </c>
      <c r="AI2111" s="103">
        <f t="shared" si="620"/>
        <v>0</v>
      </c>
      <c r="AJ2111" s="103">
        <f t="shared" si="621"/>
        <v>0</v>
      </c>
    </row>
    <row r="2112" spans="4:36">
      <c r="D2112" s="16" t="s">
        <v>861</v>
      </c>
      <c r="E2112" s="16">
        <v>13063.8963</v>
      </c>
      <c r="F2112" s="16">
        <v>12960.6639</v>
      </c>
      <c r="G2112" s="16">
        <v>9770.6925</v>
      </c>
      <c r="H2112" s="16">
        <v>3189.9714</v>
      </c>
      <c r="I2112" s="16">
        <v>0</v>
      </c>
      <c r="J2112" s="16">
        <v>61.2386</v>
      </c>
      <c r="K2112" s="16">
        <v>0</v>
      </c>
      <c r="L2112" s="16">
        <v>52.12</v>
      </c>
      <c r="M2112" s="16">
        <v>9.1186</v>
      </c>
      <c r="N2112" s="16">
        <v>37.5229</v>
      </c>
      <c r="O2112" s="16">
        <v>37.5229</v>
      </c>
      <c r="P2112" s="16">
        <v>0</v>
      </c>
      <c r="Q2112" s="16">
        <v>0</v>
      </c>
      <c r="R2112" s="16">
        <v>4.4709</v>
      </c>
      <c r="S2112" s="16">
        <v>2.6134</v>
      </c>
      <c r="T2112" s="16">
        <v>0</v>
      </c>
      <c r="U2112" s="16">
        <v>1.8575</v>
      </c>
      <c r="V2112" s="16">
        <v>0</v>
      </c>
      <c r="W2112" s="16">
        <v>0</v>
      </c>
      <c r="X2112" s="16">
        <v>0</v>
      </c>
      <c r="Y2112" s="16">
        <v>0</v>
      </c>
      <c r="Z2112" s="16">
        <v>0</v>
      </c>
      <c r="AE2112" s="103">
        <f t="shared" si="616"/>
        <v>7.8159700933611e-13</v>
      </c>
      <c r="AF2112" s="103">
        <f t="shared" si="617"/>
        <v>0</v>
      </c>
      <c r="AG2112" s="103">
        <f t="shared" si="618"/>
        <v>0</v>
      </c>
      <c r="AH2112" s="103">
        <f t="shared" si="619"/>
        <v>0</v>
      </c>
      <c r="AI2112" s="103">
        <f t="shared" si="620"/>
        <v>0</v>
      </c>
      <c r="AJ2112" s="103">
        <f t="shared" si="621"/>
        <v>0</v>
      </c>
    </row>
    <row r="2113" spans="4:36">
      <c r="D2113" s="16" t="s">
        <v>862</v>
      </c>
      <c r="E2113" s="16">
        <v>0</v>
      </c>
      <c r="F2113" s="16">
        <v>0</v>
      </c>
      <c r="G2113" s="16">
        <v>0</v>
      </c>
      <c r="H2113" s="16">
        <v>0</v>
      </c>
      <c r="I2113" s="16">
        <v>0</v>
      </c>
      <c r="J2113" s="16">
        <v>0</v>
      </c>
      <c r="K2113" s="16">
        <v>0</v>
      </c>
      <c r="L2113" s="16">
        <v>0</v>
      </c>
      <c r="M2113" s="16">
        <v>0</v>
      </c>
      <c r="N2113" s="16">
        <v>0</v>
      </c>
      <c r="O2113" s="16">
        <v>0</v>
      </c>
      <c r="P2113" s="16">
        <v>0</v>
      </c>
      <c r="Q2113" s="16">
        <v>0</v>
      </c>
      <c r="R2113" s="16">
        <v>0</v>
      </c>
      <c r="S2113" s="16">
        <v>0</v>
      </c>
      <c r="T2113" s="16">
        <v>0</v>
      </c>
      <c r="U2113" s="16">
        <v>0</v>
      </c>
      <c r="V2113" s="16">
        <v>0</v>
      </c>
      <c r="W2113" s="16">
        <v>0</v>
      </c>
      <c r="X2113" s="16">
        <v>0</v>
      </c>
      <c r="Y2113" s="16">
        <v>0</v>
      </c>
      <c r="Z2113" s="16">
        <v>0</v>
      </c>
      <c r="AE2113" s="103">
        <f t="shared" si="616"/>
        <v>0</v>
      </c>
      <c r="AF2113" s="103">
        <f t="shared" si="617"/>
        <v>0</v>
      </c>
      <c r="AG2113" s="103">
        <f t="shared" si="618"/>
        <v>0</v>
      </c>
      <c r="AH2113" s="103">
        <f t="shared" si="619"/>
        <v>0</v>
      </c>
      <c r="AI2113" s="103">
        <f t="shared" si="620"/>
        <v>0</v>
      </c>
      <c r="AJ2113" s="103">
        <f t="shared" si="621"/>
        <v>0</v>
      </c>
    </row>
    <row r="2114" spans="4:36">
      <c r="D2114" s="16" t="s">
        <v>863</v>
      </c>
      <c r="E2114" s="16">
        <v>856.5763</v>
      </c>
      <c r="F2114" s="16">
        <v>803.8204</v>
      </c>
      <c r="G2114" s="16">
        <v>785.3294</v>
      </c>
      <c r="H2114" s="16">
        <v>18.491</v>
      </c>
      <c r="I2114" s="16">
        <v>0</v>
      </c>
      <c r="J2114" s="16">
        <v>27.2235</v>
      </c>
      <c r="K2114" s="16">
        <v>25.4127</v>
      </c>
      <c r="L2114" s="16">
        <v>1.8108</v>
      </c>
      <c r="M2114" s="16">
        <v>0</v>
      </c>
      <c r="N2114" s="16">
        <v>15.7975</v>
      </c>
      <c r="O2114" s="16">
        <v>15.7975</v>
      </c>
      <c r="P2114" s="16">
        <v>0</v>
      </c>
      <c r="Q2114" s="16">
        <v>0.7571</v>
      </c>
      <c r="R2114" s="16">
        <v>7.4802</v>
      </c>
      <c r="S2114" s="16">
        <v>7.4802</v>
      </c>
      <c r="T2114" s="16">
        <v>0</v>
      </c>
      <c r="U2114" s="16">
        <v>0</v>
      </c>
      <c r="V2114" s="16">
        <v>0</v>
      </c>
      <c r="W2114" s="16">
        <v>0</v>
      </c>
      <c r="X2114" s="16">
        <v>0</v>
      </c>
      <c r="Y2114" s="16">
        <v>0</v>
      </c>
      <c r="Z2114" s="16">
        <v>1.4976</v>
      </c>
      <c r="AE2114" s="103">
        <f t="shared" si="616"/>
        <v>-3.88578058618805e-15</v>
      </c>
      <c r="AF2114" s="103">
        <f t="shared" si="617"/>
        <v>0</v>
      </c>
      <c r="AG2114" s="103">
        <f t="shared" si="618"/>
        <v>0</v>
      </c>
      <c r="AH2114" s="103">
        <f t="shared" si="619"/>
        <v>0</v>
      </c>
      <c r="AI2114" s="103">
        <f t="shared" si="620"/>
        <v>0</v>
      </c>
      <c r="AJ2114" s="103">
        <f t="shared" si="621"/>
        <v>0</v>
      </c>
    </row>
    <row r="2115" spans="4:36">
      <c r="D2115" s="16" t="s">
        <v>864</v>
      </c>
      <c r="E2115" s="16">
        <v>29678.2271</v>
      </c>
      <c r="F2115" s="16">
        <v>24584.946</v>
      </c>
      <c r="G2115" s="16">
        <v>21899.553</v>
      </c>
      <c r="H2115" s="16">
        <v>2685.393</v>
      </c>
      <c r="I2115" s="16">
        <v>35.7503</v>
      </c>
      <c r="J2115" s="16">
        <v>4294.372</v>
      </c>
      <c r="K2115" s="16">
        <v>4109.7699</v>
      </c>
      <c r="L2115" s="16">
        <v>163.9184</v>
      </c>
      <c r="M2115" s="16">
        <v>20.6837</v>
      </c>
      <c r="N2115" s="16">
        <v>558.0001</v>
      </c>
      <c r="O2115" s="16">
        <v>558.0001</v>
      </c>
      <c r="P2115" s="16">
        <v>0</v>
      </c>
      <c r="Q2115" s="16">
        <v>44.7606</v>
      </c>
      <c r="R2115" s="16">
        <v>116.7768</v>
      </c>
      <c r="S2115" s="16">
        <v>105.7332</v>
      </c>
      <c r="T2115" s="16">
        <v>0</v>
      </c>
      <c r="U2115" s="16">
        <v>11.0436</v>
      </c>
      <c r="V2115" s="16">
        <v>10.1965</v>
      </c>
      <c r="W2115" s="16">
        <v>7.5715</v>
      </c>
      <c r="X2115" s="16">
        <v>0.8462</v>
      </c>
      <c r="Y2115" s="16">
        <v>1.7788</v>
      </c>
      <c r="Z2115" s="16">
        <v>33.4248</v>
      </c>
      <c r="AE2115" s="103">
        <f t="shared" si="616"/>
        <v>1.91846538655227e-13</v>
      </c>
      <c r="AF2115" s="103">
        <f t="shared" si="617"/>
        <v>0</v>
      </c>
      <c r="AG2115" s="103">
        <f t="shared" si="618"/>
        <v>7.105427357601e-14</v>
      </c>
      <c r="AH2115" s="103">
        <f t="shared" si="619"/>
        <v>0</v>
      </c>
      <c r="AI2115" s="103">
        <f t="shared" si="620"/>
        <v>0</v>
      </c>
      <c r="AJ2115" s="103">
        <f t="shared" si="621"/>
        <v>0</v>
      </c>
    </row>
    <row r="2116" spans="3:58">
      <c r="C2116" s="16" t="s">
        <v>865</v>
      </c>
      <c r="D2116" s="16" t="s">
        <v>88</v>
      </c>
      <c r="E2116" s="16">
        <v>5437.481</v>
      </c>
      <c r="F2116" s="16">
        <v>5249.6326</v>
      </c>
      <c r="G2116" s="16">
        <v>5112.7338</v>
      </c>
      <c r="H2116" s="16">
        <v>136.8988</v>
      </c>
      <c r="I2116" s="16">
        <v>0</v>
      </c>
      <c r="J2116" s="16">
        <v>150.2011</v>
      </c>
      <c r="K2116" s="16">
        <v>3.9104</v>
      </c>
      <c r="L2116" s="16">
        <v>16.2334</v>
      </c>
      <c r="M2116" s="16">
        <v>130.0573</v>
      </c>
      <c r="N2116" s="16">
        <v>3.6628</v>
      </c>
      <c r="O2116" s="16">
        <v>3.6628</v>
      </c>
      <c r="P2116" s="16">
        <v>0</v>
      </c>
      <c r="Q2116" s="16">
        <v>3.6321</v>
      </c>
      <c r="R2116" s="16">
        <v>1.468</v>
      </c>
      <c r="S2116" s="16">
        <v>0</v>
      </c>
      <c r="T2116" s="16">
        <v>0</v>
      </c>
      <c r="U2116" s="16">
        <v>1.468</v>
      </c>
      <c r="V2116" s="16">
        <v>4.7883</v>
      </c>
      <c r="W2116" s="16">
        <v>0</v>
      </c>
      <c r="X2116" s="16">
        <v>4.7883</v>
      </c>
      <c r="Y2116" s="16">
        <v>0</v>
      </c>
      <c r="Z2116" s="16">
        <v>24.0961</v>
      </c>
      <c r="AE2116" s="103">
        <f t="shared" si="616"/>
        <v>-1.33670852164869e-13</v>
      </c>
      <c r="AF2116" s="103">
        <f t="shared" si="617"/>
        <v>0</v>
      </c>
      <c r="AG2116" s="103">
        <f t="shared" si="618"/>
        <v>0</v>
      </c>
      <c r="AH2116" s="103">
        <f t="shared" si="619"/>
        <v>0</v>
      </c>
      <c r="AI2116" s="103">
        <f t="shared" si="620"/>
        <v>0</v>
      </c>
      <c r="AJ2116" s="103">
        <f t="shared" si="621"/>
        <v>0</v>
      </c>
      <c r="AK2116" s="16">
        <f t="shared" ref="AK2116:BF2116" si="626">E2116-SUM(E2117:E2121)</f>
        <v>0</v>
      </c>
      <c r="AL2116" s="16">
        <f t="shared" si="626"/>
        <v>0</v>
      </c>
      <c r="AM2116" s="16">
        <f t="shared" si="626"/>
        <v>0</v>
      </c>
      <c r="AN2116" s="16">
        <f t="shared" si="626"/>
        <v>0</v>
      </c>
      <c r="AO2116" s="16">
        <f t="shared" si="626"/>
        <v>0</v>
      </c>
      <c r="AP2116" s="16">
        <f t="shared" si="626"/>
        <v>0</v>
      </c>
      <c r="AQ2116" s="16">
        <f t="shared" si="626"/>
        <v>0</v>
      </c>
      <c r="AR2116" s="16">
        <f t="shared" si="626"/>
        <v>0</v>
      </c>
      <c r="AS2116" s="16">
        <f t="shared" si="626"/>
        <v>0</v>
      </c>
      <c r="AT2116" s="16">
        <f t="shared" si="626"/>
        <v>0</v>
      </c>
      <c r="AU2116" s="16">
        <f t="shared" si="626"/>
        <v>0</v>
      </c>
      <c r="AV2116" s="16">
        <f t="shared" si="626"/>
        <v>0</v>
      </c>
      <c r="AW2116" s="16">
        <f t="shared" si="626"/>
        <v>0</v>
      </c>
      <c r="AX2116" s="16">
        <f t="shared" si="626"/>
        <v>0</v>
      </c>
      <c r="AY2116" s="16">
        <f t="shared" si="626"/>
        <v>0</v>
      </c>
      <c r="AZ2116" s="16">
        <f t="shared" si="626"/>
        <v>0</v>
      </c>
      <c r="BA2116" s="16">
        <f t="shared" si="626"/>
        <v>0</v>
      </c>
      <c r="BB2116" s="16">
        <f t="shared" si="626"/>
        <v>0</v>
      </c>
      <c r="BC2116" s="16">
        <f t="shared" si="626"/>
        <v>0</v>
      </c>
      <c r="BD2116" s="16">
        <f t="shared" si="626"/>
        <v>0</v>
      </c>
      <c r="BE2116" s="16">
        <f t="shared" si="626"/>
        <v>0</v>
      </c>
      <c r="BF2116" s="16">
        <f t="shared" si="626"/>
        <v>0</v>
      </c>
    </row>
    <row r="2117" spans="4:36">
      <c r="D2117" s="16" t="s">
        <v>860</v>
      </c>
      <c r="E2117" s="16">
        <v>4660.2718</v>
      </c>
      <c r="F2117" s="16">
        <v>4509.4123</v>
      </c>
      <c r="G2117" s="16">
        <v>4379.9524</v>
      </c>
      <c r="H2117" s="16">
        <v>129.4599</v>
      </c>
      <c r="I2117" s="16">
        <v>0</v>
      </c>
      <c r="J2117" s="16">
        <v>142.8684</v>
      </c>
      <c r="K2117" s="16">
        <v>0</v>
      </c>
      <c r="L2117" s="16">
        <v>14.995</v>
      </c>
      <c r="M2117" s="16">
        <v>127.8734</v>
      </c>
      <c r="N2117" s="16">
        <v>2.6321</v>
      </c>
      <c r="O2117" s="16">
        <v>2.6321</v>
      </c>
      <c r="P2117" s="16">
        <v>0</v>
      </c>
      <c r="Q2117" s="16">
        <v>0</v>
      </c>
      <c r="R2117" s="16">
        <v>0.204</v>
      </c>
      <c r="S2117" s="16">
        <v>0</v>
      </c>
      <c r="T2117" s="16">
        <v>0</v>
      </c>
      <c r="U2117" s="16">
        <v>0.204</v>
      </c>
      <c r="V2117" s="16">
        <v>4.7883</v>
      </c>
      <c r="W2117" s="16">
        <v>0</v>
      </c>
      <c r="X2117" s="16">
        <v>4.7883</v>
      </c>
      <c r="Y2117" s="16">
        <v>0</v>
      </c>
      <c r="Z2117" s="16">
        <v>0.3667</v>
      </c>
      <c r="AE2117" s="103">
        <f t="shared" si="616"/>
        <v>4.73177053095242e-13</v>
      </c>
      <c r="AF2117" s="103">
        <f t="shared" si="617"/>
        <v>0</v>
      </c>
      <c r="AG2117" s="103">
        <f t="shared" si="618"/>
        <v>0</v>
      </c>
      <c r="AH2117" s="103">
        <f t="shared" si="619"/>
        <v>0</v>
      </c>
      <c r="AI2117" s="103">
        <f t="shared" si="620"/>
        <v>0</v>
      </c>
      <c r="AJ2117" s="103">
        <f t="shared" si="621"/>
        <v>0</v>
      </c>
    </row>
    <row r="2118" spans="4:36">
      <c r="D2118" s="16" t="s">
        <v>861</v>
      </c>
      <c r="E2118" s="16">
        <v>186.9018</v>
      </c>
      <c r="F2118" s="16">
        <v>184.5656</v>
      </c>
      <c r="G2118" s="16">
        <v>184.5656</v>
      </c>
      <c r="H2118" s="16">
        <v>0</v>
      </c>
      <c r="I2118" s="16">
        <v>0</v>
      </c>
      <c r="J2118" s="16">
        <v>2.3362</v>
      </c>
      <c r="K2118" s="16">
        <v>0</v>
      </c>
      <c r="L2118" s="16">
        <v>1.2384</v>
      </c>
      <c r="M2118" s="16">
        <v>1.0978</v>
      </c>
      <c r="N2118" s="16">
        <v>0</v>
      </c>
      <c r="O2118" s="16">
        <v>0</v>
      </c>
      <c r="P2118" s="16">
        <v>0</v>
      </c>
      <c r="Q2118" s="16">
        <v>0</v>
      </c>
      <c r="R2118" s="16">
        <v>0</v>
      </c>
      <c r="S2118" s="16">
        <v>0</v>
      </c>
      <c r="T2118" s="16">
        <v>0</v>
      </c>
      <c r="U2118" s="16">
        <v>0</v>
      </c>
      <c r="V2118" s="16">
        <v>0</v>
      </c>
      <c r="W2118" s="16">
        <v>0</v>
      </c>
      <c r="X2118" s="16">
        <v>0</v>
      </c>
      <c r="Y2118" s="16">
        <v>0</v>
      </c>
      <c r="Z2118" s="16">
        <v>0</v>
      </c>
      <c r="AE2118" s="103">
        <f t="shared" si="616"/>
        <v>1.95399252334028e-14</v>
      </c>
      <c r="AF2118" s="103">
        <f t="shared" si="617"/>
        <v>0</v>
      </c>
      <c r="AG2118" s="103">
        <f t="shared" si="618"/>
        <v>0</v>
      </c>
      <c r="AH2118" s="103">
        <f t="shared" si="619"/>
        <v>0</v>
      </c>
      <c r="AI2118" s="103">
        <f t="shared" si="620"/>
        <v>0</v>
      </c>
      <c r="AJ2118" s="103">
        <f t="shared" si="621"/>
        <v>0</v>
      </c>
    </row>
    <row r="2119" spans="4:36">
      <c r="D2119" s="16" t="s">
        <v>862</v>
      </c>
      <c r="E2119" s="16">
        <v>0</v>
      </c>
      <c r="F2119" s="16">
        <v>0</v>
      </c>
      <c r="G2119" s="16">
        <v>0</v>
      </c>
      <c r="H2119" s="16">
        <v>0</v>
      </c>
      <c r="I2119" s="16">
        <v>0</v>
      </c>
      <c r="J2119" s="16">
        <v>0</v>
      </c>
      <c r="K2119" s="16">
        <v>0</v>
      </c>
      <c r="L2119" s="16">
        <v>0</v>
      </c>
      <c r="M2119" s="16">
        <v>0</v>
      </c>
      <c r="N2119" s="16">
        <v>0</v>
      </c>
      <c r="O2119" s="16">
        <v>0</v>
      </c>
      <c r="P2119" s="16">
        <v>0</v>
      </c>
      <c r="Q2119" s="16">
        <v>0</v>
      </c>
      <c r="R2119" s="16">
        <v>0</v>
      </c>
      <c r="S2119" s="16">
        <v>0</v>
      </c>
      <c r="T2119" s="16">
        <v>0</v>
      </c>
      <c r="U2119" s="16">
        <v>0</v>
      </c>
      <c r="V2119" s="16">
        <v>0</v>
      </c>
      <c r="W2119" s="16">
        <v>0</v>
      </c>
      <c r="X2119" s="16">
        <v>0</v>
      </c>
      <c r="Y2119" s="16">
        <v>0</v>
      </c>
      <c r="Z2119" s="16">
        <v>0</v>
      </c>
      <c r="AE2119" s="103">
        <f t="shared" si="616"/>
        <v>0</v>
      </c>
      <c r="AF2119" s="103">
        <f t="shared" si="617"/>
        <v>0</v>
      </c>
      <c r="AG2119" s="103">
        <f t="shared" si="618"/>
        <v>0</v>
      </c>
      <c r="AH2119" s="103">
        <f t="shared" si="619"/>
        <v>0</v>
      </c>
      <c r="AI2119" s="103">
        <f t="shared" si="620"/>
        <v>0</v>
      </c>
      <c r="AJ2119" s="103">
        <f t="shared" si="621"/>
        <v>0</v>
      </c>
    </row>
    <row r="2120" spans="4:36">
      <c r="D2120" s="16" t="s">
        <v>863</v>
      </c>
      <c r="E2120" s="16">
        <v>0</v>
      </c>
      <c r="F2120" s="16">
        <v>0</v>
      </c>
      <c r="G2120" s="16">
        <v>0</v>
      </c>
      <c r="H2120" s="16">
        <v>0</v>
      </c>
      <c r="I2120" s="16">
        <v>0</v>
      </c>
      <c r="J2120" s="16">
        <v>0</v>
      </c>
      <c r="K2120" s="16">
        <v>0</v>
      </c>
      <c r="L2120" s="16">
        <v>0</v>
      </c>
      <c r="M2120" s="16">
        <v>0</v>
      </c>
      <c r="N2120" s="16">
        <v>0</v>
      </c>
      <c r="O2120" s="16">
        <v>0</v>
      </c>
      <c r="P2120" s="16">
        <v>0</v>
      </c>
      <c r="Q2120" s="16">
        <v>0</v>
      </c>
      <c r="R2120" s="16">
        <v>0</v>
      </c>
      <c r="S2120" s="16">
        <v>0</v>
      </c>
      <c r="T2120" s="16">
        <v>0</v>
      </c>
      <c r="U2120" s="16">
        <v>0</v>
      </c>
      <c r="V2120" s="16">
        <v>0</v>
      </c>
      <c r="W2120" s="16">
        <v>0</v>
      </c>
      <c r="X2120" s="16">
        <v>0</v>
      </c>
      <c r="Y2120" s="16">
        <v>0</v>
      </c>
      <c r="Z2120" s="16">
        <v>0</v>
      </c>
      <c r="AE2120" s="103">
        <f t="shared" si="616"/>
        <v>0</v>
      </c>
      <c r="AF2120" s="103">
        <f t="shared" si="617"/>
        <v>0</v>
      </c>
      <c r="AG2120" s="103">
        <f t="shared" si="618"/>
        <v>0</v>
      </c>
      <c r="AH2120" s="103">
        <f t="shared" si="619"/>
        <v>0</v>
      </c>
      <c r="AI2120" s="103">
        <f t="shared" si="620"/>
        <v>0</v>
      </c>
      <c r="AJ2120" s="103">
        <f t="shared" si="621"/>
        <v>0</v>
      </c>
    </row>
    <row r="2121" spans="4:36">
      <c r="D2121" s="16" t="s">
        <v>864</v>
      </c>
      <c r="E2121" s="16">
        <v>590.3074</v>
      </c>
      <c r="F2121" s="16">
        <v>555.6547</v>
      </c>
      <c r="G2121" s="16">
        <v>548.2158</v>
      </c>
      <c r="H2121" s="16">
        <v>7.4389</v>
      </c>
      <c r="I2121" s="16">
        <v>0</v>
      </c>
      <c r="J2121" s="16">
        <v>4.9965</v>
      </c>
      <c r="K2121" s="16">
        <v>3.9104</v>
      </c>
      <c r="L2121" s="16">
        <v>0</v>
      </c>
      <c r="M2121" s="16">
        <v>1.0861</v>
      </c>
      <c r="N2121" s="16">
        <v>1.0307</v>
      </c>
      <c r="O2121" s="16">
        <v>1.0307</v>
      </c>
      <c r="P2121" s="16">
        <v>0</v>
      </c>
      <c r="Q2121" s="16">
        <v>3.6321</v>
      </c>
      <c r="R2121" s="16">
        <v>1.264</v>
      </c>
      <c r="S2121" s="16">
        <v>0</v>
      </c>
      <c r="T2121" s="16">
        <v>0</v>
      </c>
      <c r="U2121" s="16">
        <v>1.264</v>
      </c>
      <c r="V2121" s="16">
        <v>0</v>
      </c>
      <c r="W2121" s="16">
        <v>0</v>
      </c>
      <c r="X2121" s="16">
        <v>0</v>
      </c>
      <c r="Y2121" s="16">
        <v>0</v>
      </c>
      <c r="Z2121" s="16">
        <v>23.7294</v>
      </c>
      <c r="AE2121" s="103">
        <f t="shared" si="616"/>
        <v>-1.64313007644523e-14</v>
      </c>
      <c r="AF2121" s="103">
        <f t="shared" si="617"/>
        <v>1.03028696685215e-13</v>
      </c>
      <c r="AG2121" s="103">
        <f t="shared" si="618"/>
        <v>0</v>
      </c>
      <c r="AH2121" s="103">
        <f t="shared" si="619"/>
        <v>0</v>
      </c>
      <c r="AI2121" s="103">
        <f t="shared" si="620"/>
        <v>0</v>
      </c>
      <c r="AJ2121" s="103">
        <f t="shared" si="621"/>
        <v>0</v>
      </c>
    </row>
    <row r="2122" spans="3:58">
      <c r="C2122" s="16" t="s">
        <v>866</v>
      </c>
      <c r="D2122" s="16" t="s">
        <v>88</v>
      </c>
      <c r="E2122" s="16">
        <v>13413.3867</v>
      </c>
      <c r="F2122" s="16">
        <v>12800.6573</v>
      </c>
      <c r="G2122" s="16">
        <v>10715.6685</v>
      </c>
      <c r="H2122" s="16">
        <v>2084.9888</v>
      </c>
      <c r="I2122" s="16">
        <v>0</v>
      </c>
      <c r="J2122" s="16">
        <v>422.3214</v>
      </c>
      <c r="K2122" s="16">
        <v>356.5838</v>
      </c>
      <c r="L2122" s="16">
        <v>19.9786</v>
      </c>
      <c r="M2122" s="16">
        <v>45.759</v>
      </c>
      <c r="N2122" s="16">
        <v>165.3947</v>
      </c>
      <c r="O2122" s="16">
        <v>165.3947</v>
      </c>
      <c r="P2122" s="16">
        <v>0</v>
      </c>
      <c r="Q2122" s="16">
        <v>0</v>
      </c>
      <c r="R2122" s="16">
        <v>24.6761</v>
      </c>
      <c r="S2122" s="16">
        <v>20.1662</v>
      </c>
      <c r="T2122" s="16">
        <v>0</v>
      </c>
      <c r="U2122" s="16">
        <v>4.5099</v>
      </c>
      <c r="V2122" s="16">
        <v>0.3372</v>
      </c>
      <c r="W2122" s="16">
        <v>0</v>
      </c>
      <c r="X2122" s="16">
        <v>0</v>
      </c>
      <c r="Y2122" s="16">
        <v>0.3372</v>
      </c>
      <c r="Z2122" s="16">
        <v>0</v>
      </c>
      <c r="AE2122" s="103">
        <f t="shared" si="616"/>
        <v>-1.63496993721424e-12</v>
      </c>
      <c r="AF2122" s="103">
        <f t="shared" si="617"/>
        <v>0</v>
      </c>
      <c r="AG2122" s="103">
        <f t="shared" si="618"/>
        <v>0</v>
      </c>
      <c r="AH2122" s="103">
        <f t="shared" si="619"/>
        <v>0</v>
      </c>
      <c r="AI2122" s="103">
        <f t="shared" si="620"/>
        <v>0</v>
      </c>
      <c r="AJ2122" s="103">
        <f t="shared" si="621"/>
        <v>0</v>
      </c>
      <c r="AK2122" s="16">
        <f t="shared" ref="AK2122:BF2122" si="627">E2122-SUM(E2123:E2127)</f>
        <v>0</v>
      </c>
      <c r="AL2122" s="16">
        <f t="shared" si="627"/>
        <v>0</v>
      </c>
      <c r="AM2122" s="16">
        <f t="shared" si="627"/>
        <v>0</v>
      </c>
      <c r="AN2122" s="16">
        <f t="shared" si="627"/>
        <v>0</v>
      </c>
      <c r="AO2122" s="16">
        <f t="shared" si="627"/>
        <v>0</v>
      </c>
      <c r="AP2122" s="16">
        <f t="shared" si="627"/>
        <v>0</v>
      </c>
      <c r="AQ2122" s="16">
        <f t="shared" si="627"/>
        <v>0</v>
      </c>
      <c r="AR2122" s="16">
        <f t="shared" si="627"/>
        <v>3.90798504668055e-14</v>
      </c>
      <c r="AS2122" s="16">
        <f t="shared" si="627"/>
        <v>0</v>
      </c>
      <c r="AT2122" s="16">
        <f t="shared" si="627"/>
        <v>0</v>
      </c>
      <c r="AU2122" s="16">
        <f t="shared" si="627"/>
        <v>0</v>
      </c>
      <c r="AV2122" s="16">
        <f t="shared" si="627"/>
        <v>0</v>
      </c>
      <c r="AW2122" s="16">
        <f t="shared" si="627"/>
        <v>0</v>
      </c>
      <c r="AX2122" s="16">
        <f t="shared" si="627"/>
        <v>0</v>
      </c>
      <c r="AY2122" s="16">
        <f t="shared" si="627"/>
        <v>0</v>
      </c>
      <c r="AZ2122" s="16">
        <f t="shared" si="627"/>
        <v>0</v>
      </c>
      <c r="BA2122" s="16">
        <f t="shared" si="627"/>
        <v>0</v>
      </c>
      <c r="BB2122" s="16">
        <f t="shared" si="627"/>
        <v>0</v>
      </c>
      <c r="BC2122" s="16">
        <f t="shared" si="627"/>
        <v>0</v>
      </c>
      <c r="BD2122" s="16">
        <f t="shared" si="627"/>
        <v>0</v>
      </c>
      <c r="BE2122" s="16">
        <f t="shared" si="627"/>
        <v>0</v>
      </c>
      <c r="BF2122" s="16">
        <f t="shared" si="627"/>
        <v>0</v>
      </c>
    </row>
    <row r="2123" spans="4:36">
      <c r="D2123" s="16" t="s">
        <v>860</v>
      </c>
      <c r="E2123" s="16">
        <v>7087.0016</v>
      </c>
      <c r="F2123" s="16">
        <v>7027.385</v>
      </c>
      <c r="G2123" s="16">
        <v>5592.5383</v>
      </c>
      <c r="H2123" s="16">
        <v>1434.8467</v>
      </c>
      <c r="I2123" s="16">
        <v>0</v>
      </c>
      <c r="J2123" s="16">
        <v>48.3612</v>
      </c>
      <c r="K2123" s="16">
        <v>0</v>
      </c>
      <c r="L2123" s="16">
        <v>7.4306</v>
      </c>
      <c r="M2123" s="16">
        <v>40.9306</v>
      </c>
      <c r="N2123" s="16">
        <v>9.9089</v>
      </c>
      <c r="O2123" s="16">
        <v>9.9089</v>
      </c>
      <c r="P2123" s="16">
        <v>0</v>
      </c>
      <c r="Q2123" s="16">
        <v>0</v>
      </c>
      <c r="R2123" s="16">
        <v>1.3465</v>
      </c>
      <c r="S2123" s="16">
        <v>0.774</v>
      </c>
      <c r="T2123" s="16">
        <v>0</v>
      </c>
      <c r="U2123" s="16">
        <v>0.5725</v>
      </c>
      <c r="V2123" s="16">
        <v>0</v>
      </c>
      <c r="W2123" s="16">
        <v>0</v>
      </c>
      <c r="X2123" s="16">
        <v>0</v>
      </c>
      <c r="Y2123" s="16">
        <v>0</v>
      </c>
      <c r="Z2123" s="16">
        <v>0</v>
      </c>
      <c r="AE2123" s="103">
        <f t="shared" si="616"/>
        <v>-6.15729689457112e-13</v>
      </c>
      <c r="AF2123" s="103">
        <f t="shared" si="617"/>
        <v>0</v>
      </c>
      <c r="AG2123" s="103">
        <f t="shared" si="618"/>
        <v>0</v>
      </c>
      <c r="AH2123" s="103">
        <f t="shared" si="619"/>
        <v>0</v>
      </c>
      <c r="AI2123" s="103">
        <f t="shared" si="620"/>
        <v>0</v>
      </c>
      <c r="AJ2123" s="103">
        <f t="shared" si="621"/>
        <v>0</v>
      </c>
    </row>
    <row r="2124" spans="4:36">
      <c r="D2124" s="16" t="s">
        <v>861</v>
      </c>
      <c r="E2124" s="16">
        <v>1501.7028</v>
      </c>
      <c r="F2124" s="16">
        <v>1493.6953</v>
      </c>
      <c r="G2124" s="16">
        <v>1156.4531</v>
      </c>
      <c r="H2124" s="16">
        <v>337.2422</v>
      </c>
      <c r="I2124" s="16">
        <v>0</v>
      </c>
      <c r="J2124" s="16">
        <v>4.9138</v>
      </c>
      <c r="K2124" s="16">
        <v>0</v>
      </c>
      <c r="L2124" s="16">
        <v>4.9138</v>
      </c>
      <c r="M2124" s="16">
        <v>0</v>
      </c>
      <c r="N2124" s="16">
        <v>3.0937</v>
      </c>
      <c r="O2124" s="16">
        <v>3.0937</v>
      </c>
      <c r="P2124" s="16">
        <v>0</v>
      </c>
      <c r="Q2124" s="16">
        <v>0</v>
      </c>
      <c r="R2124" s="16">
        <v>0</v>
      </c>
      <c r="S2124" s="16">
        <v>0</v>
      </c>
      <c r="T2124" s="16">
        <v>0</v>
      </c>
      <c r="U2124" s="16">
        <v>0</v>
      </c>
      <c r="V2124" s="16">
        <v>0</v>
      </c>
      <c r="W2124" s="16">
        <v>0</v>
      </c>
      <c r="X2124" s="16">
        <v>0</v>
      </c>
      <c r="Y2124" s="16">
        <v>0</v>
      </c>
      <c r="Z2124" s="16">
        <v>0</v>
      </c>
      <c r="AE2124" s="103">
        <f t="shared" si="616"/>
        <v>-6.3948846218409e-14</v>
      </c>
      <c r="AF2124" s="103">
        <f t="shared" si="617"/>
        <v>0</v>
      </c>
      <c r="AG2124" s="103">
        <f t="shared" si="618"/>
        <v>0</v>
      </c>
      <c r="AH2124" s="103">
        <f t="shared" si="619"/>
        <v>0</v>
      </c>
      <c r="AI2124" s="103">
        <f t="shared" si="620"/>
        <v>0</v>
      </c>
      <c r="AJ2124" s="103">
        <f t="shared" si="621"/>
        <v>0</v>
      </c>
    </row>
    <row r="2125" spans="4:36">
      <c r="D2125" s="16" t="s">
        <v>862</v>
      </c>
      <c r="E2125" s="16">
        <v>0</v>
      </c>
      <c r="F2125" s="16">
        <v>0</v>
      </c>
      <c r="G2125" s="16">
        <v>0</v>
      </c>
      <c r="H2125" s="16">
        <v>0</v>
      </c>
      <c r="I2125" s="16">
        <v>0</v>
      </c>
      <c r="J2125" s="16">
        <v>0</v>
      </c>
      <c r="K2125" s="16">
        <v>0</v>
      </c>
      <c r="L2125" s="16">
        <v>0</v>
      </c>
      <c r="M2125" s="16">
        <v>0</v>
      </c>
      <c r="N2125" s="16">
        <v>0</v>
      </c>
      <c r="O2125" s="16">
        <v>0</v>
      </c>
      <c r="P2125" s="16">
        <v>0</v>
      </c>
      <c r="Q2125" s="16">
        <v>0</v>
      </c>
      <c r="R2125" s="16">
        <v>0</v>
      </c>
      <c r="S2125" s="16">
        <v>0</v>
      </c>
      <c r="T2125" s="16">
        <v>0</v>
      </c>
      <c r="U2125" s="16">
        <v>0</v>
      </c>
      <c r="V2125" s="16">
        <v>0</v>
      </c>
      <c r="W2125" s="16">
        <v>0</v>
      </c>
      <c r="X2125" s="16">
        <v>0</v>
      </c>
      <c r="Y2125" s="16">
        <v>0</v>
      </c>
      <c r="Z2125" s="16">
        <v>0</v>
      </c>
      <c r="AE2125" s="103">
        <f t="shared" si="616"/>
        <v>0</v>
      </c>
      <c r="AF2125" s="103">
        <f t="shared" si="617"/>
        <v>0</v>
      </c>
      <c r="AG2125" s="103">
        <f t="shared" si="618"/>
        <v>0</v>
      </c>
      <c r="AH2125" s="103">
        <f t="shared" si="619"/>
        <v>0</v>
      </c>
      <c r="AI2125" s="103">
        <f t="shared" si="620"/>
        <v>0</v>
      </c>
      <c r="AJ2125" s="103">
        <f t="shared" si="621"/>
        <v>0</v>
      </c>
    </row>
    <row r="2126" spans="4:36">
      <c r="D2126" s="16" t="s">
        <v>863</v>
      </c>
      <c r="E2126" s="16">
        <v>220.8142</v>
      </c>
      <c r="F2126" s="16">
        <v>216.3295</v>
      </c>
      <c r="G2126" s="16">
        <v>216.3295</v>
      </c>
      <c r="H2126" s="16">
        <v>0</v>
      </c>
      <c r="I2126" s="16">
        <v>0</v>
      </c>
      <c r="J2126" s="16">
        <v>0</v>
      </c>
      <c r="K2126" s="16">
        <v>0</v>
      </c>
      <c r="L2126" s="16">
        <v>0</v>
      </c>
      <c r="M2126" s="16">
        <v>0</v>
      </c>
      <c r="N2126" s="16">
        <v>4.4847</v>
      </c>
      <c r="O2126" s="16">
        <v>4.4847</v>
      </c>
      <c r="P2126" s="16">
        <v>0</v>
      </c>
      <c r="Q2126" s="16">
        <v>0</v>
      </c>
      <c r="R2126" s="16">
        <v>0</v>
      </c>
      <c r="S2126" s="16">
        <v>0</v>
      </c>
      <c r="T2126" s="16">
        <v>0</v>
      </c>
      <c r="U2126" s="16">
        <v>0</v>
      </c>
      <c r="V2126" s="16">
        <v>0</v>
      </c>
      <c r="W2126" s="16">
        <v>0</v>
      </c>
      <c r="X2126" s="16">
        <v>0</v>
      </c>
      <c r="Y2126" s="16">
        <v>0</v>
      </c>
      <c r="Z2126" s="16">
        <v>0</v>
      </c>
      <c r="AE2126" s="103">
        <f t="shared" si="616"/>
        <v>0</v>
      </c>
      <c r="AF2126" s="103">
        <f t="shared" si="617"/>
        <v>0</v>
      </c>
      <c r="AG2126" s="103">
        <f t="shared" si="618"/>
        <v>0</v>
      </c>
      <c r="AH2126" s="103">
        <f t="shared" si="619"/>
        <v>0</v>
      </c>
      <c r="AI2126" s="103">
        <f t="shared" si="620"/>
        <v>0</v>
      </c>
      <c r="AJ2126" s="103">
        <f t="shared" si="621"/>
        <v>0</v>
      </c>
    </row>
    <row r="2127" spans="4:36">
      <c r="D2127" s="16" t="s">
        <v>864</v>
      </c>
      <c r="E2127" s="16">
        <v>4603.8681</v>
      </c>
      <c r="F2127" s="16">
        <v>4063.2475</v>
      </c>
      <c r="G2127" s="16">
        <v>3750.3476</v>
      </c>
      <c r="H2127" s="16">
        <v>312.8999</v>
      </c>
      <c r="I2127" s="16">
        <v>0</v>
      </c>
      <c r="J2127" s="16">
        <v>369.0464</v>
      </c>
      <c r="K2127" s="16">
        <v>356.5838</v>
      </c>
      <c r="L2127" s="16">
        <v>7.63419999999996</v>
      </c>
      <c r="M2127" s="16">
        <v>4.8284</v>
      </c>
      <c r="N2127" s="16">
        <v>147.9074</v>
      </c>
      <c r="O2127" s="16">
        <v>147.9074</v>
      </c>
      <c r="P2127" s="16">
        <v>0</v>
      </c>
      <c r="Q2127" s="16">
        <v>0</v>
      </c>
      <c r="R2127" s="16">
        <v>23.3296</v>
      </c>
      <c r="S2127" s="16">
        <v>19.3922</v>
      </c>
      <c r="T2127" s="16">
        <v>0</v>
      </c>
      <c r="U2127" s="16">
        <v>3.9374</v>
      </c>
      <c r="V2127" s="16">
        <v>0.3372</v>
      </c>
      <c r="W2127" s="16">
        <v>0</v>
      </c>
      <c r="X2127" s="16">
        <v>0</v>
      </c>
      <c r="Y2127" s="16">
        <v>0.3372</v>
      </c>
      <c r="Z2127" s="16">
        <v>0</v>
      </c>
      <c r="AE2127" s="103">
        <f t="shared" si="616"/>
        <v>-2.60069743518443e-13</v>
      </c>
      <c r="AF2127" s="103">
        <f t="shared" si="617"/>
        <v>0</v>
      </c>
      <c r="AG2127" s="103">
        <f t="shared" si="618"/>
        <v>4.88498130835069e-14</v>
      </c>
      <c r="AH2127" s="103">
        <f t="shared" si="619"/>
        <v>0</v>
      </c>
      <c r="AI2127" s="103">
        <f t="shared" si="620"/>
        <v>0</v>
      </c>
      <c r="AJ2127" s="103">
        <f t="shared" si="621"/>
        <v>0</v>
      </c>
    </row>
    <row r="2128" spans="3:58">
      <c r="C2128" s="16" t="s">
        <v>867</v>
      </c>
      <c r="D2128" s="16" t="s">
        <v>88</v>
      </c>
      <c r="E2128" s="16">
        <v>54880.1415</v>
      </c>
      <c r="F2128" s="16">
        <v>50009.1773</v>
      </c>
      <c r="G2128" s="16">
        <v>42733.8705</v>
      </c>
      <c r="H2128" s="16">
        <v>7275.3068</v>
      </c>
      <c r="I2128" s="16">
        <v>39.9029</v>
      </c>
      <c r="J2128" s="16">
        <v>4178.2968</v>
      </c>
      <c r="K2128" s="16">
        <v>3772.4288</v>
      </c>
      <c r="L2128" s="16">
        <v>324.360000000001</v>
      </c>
      <c r="M2128" s="16">
        <v>81.508</v>
      </c>
      <c r="N2128" s="16">
        <v>493.282</v>
      </c>
      <c r="O2128" s="16">
        <v>493.282</v>
      </c>
      <c r="P2128" s="16">
        <v>0</v>
      </c>
      <c r="Q2128" s="16">
        <v>41.8856</v>
      </c>
      <c r="R2128" s="16">
        <v>106.4476</v>
      </c>
      <c r="S2128" s="16">
        <v>97.6983</v>
      </c>
      <c r="T2128" s="16">
        <v>0</v>
      </c>
      <c r="U2128" s="16">
        <v>8.7493</v>
      </c>
      <c r="V2128" s="16">
        <v>11.1493</v>
      </c>
      <c r="W2128" s="16">
        <v>7.5715</v>
      </c>
      <c r="X2128" s="16">
        <v>0.8462</v>
      </c>
      <c r="Y2128" s="16">
        <v>2.7316</v>
      </c>
      <c r="Z2128" s="16">
        <v>0</v>
      </c>
      <c r="AE2128" s="103">
        <f t="shared" si="616"/>
        <v>-5.20117282576393e-12</v>
      </c>
      <c r="AF2128" s="103">
        <f t="shared" si="617"/>
        <v>0</v>
      </c>
      <c r="AG2128" s="103">
        <f t="shared" si="618"/>
        <v>-1.03739239420975e-12</v>
      </c>
      <c r="AH2128" s="103">
        <f t="shared" si="619"/>
        <v>0</v>
      </c>
      <c r="AI2128" s="103">
        <f t="shared" si="620"/>
        <v>0</v>
      </c>
      <c r="AJ2128" s="103">
        <f t="shared" si="621"/>
        <v>0</v>
      </c>
      <c r="AK2128" s="16">
        <f t="shared" ref="AK2128:BF2128" si="628">E2128-SUM(E2129:E2133)</f>
        <v>0</v>
      </c>
      <c r="AL2128" s="16">
        <f t="shared" si="628"/>
        <v>0</v>
      </c>
      <c r="AM2128" s="16">
        <f t="shared" si="628"/>
        <v>0</v>
      </c>
      <c r="AN2128" s="16">
        <f t="shared" si="628"/>
        <v>0</v>
      </c>
      <c r="AO2128" s="16">
        <f t="shared" si="628"/>
        <v>0</v>
      </c>
      <c r="AP2128" s="16">
        <f t="shared" si="628"/>
        <v>0</v>
      </c>
      <c r="AQ2128" s="16">
        <f t="shared" si="628"/>
        <v>0</v>
      </c>
      <c r="AR2128" s="16">
        <f t="shared" si="628"/>
        <v>9.66338120633736e-13</v>
      </c>
      <c r="AS2128" s="16">
        <f t="shared" si="628"/>
        <v>0</v>
      </c>
      <c r="AT2128" s="16">
        <f t="shared" si="628"/>
        <v>0</v>
      </c>
      <c r="AU2128" s="16">
        <f t="shared" si="628"/>
        <v>0</v>
      </c>
      <c r="AV2128" s="16">
        <f t="shared" si="628"/>
        <v>0</v>
      </c>
      <c r="AW2128" s="16">
        <f t="shared" si="628"/>
        <v>0</v>
      </c>
      <c r="AX2128" s="16">
        <f t="shared" si="628"/>
        <v>0</v>
      </c>
      <c r="AY2128" s="16">
        <f t="shared" si="628"/>
        <v>0</v>
      </c>
      <c r="AZ2128" s="16">
        <f t="shared" si="628"/>
        <v>0</v>
      </c>
      <c r="BA2128" s="16">
        <f t="shared" si="628"/>
        <v>0</v>
      </c>
      <c r="BB2128" s="16">
        <f t="shared" si="628"/>
        <v>0</v>
      </c>
      <c r="BC2128" s="16">
        <f t="shared" si="628"/>
        <v>0</v>
      </c>
      <c r="BD2128" s="16">
        <f t="shared" si="628"/>
        <v>0</v>
      </c>
      <c r="BE2128" s="16">
        <f t="shared" si="628"/>
        <v>0</v>
      </c>
      <c r="BF2128" s="16">
        <f t="shared" si="628"/>
        <v>0</v>
      </c>
    </row>
    <row r="2129" spans="4:36">
      <c r="D2129" s="16" t="s">
        <v>860</v>
      </c>
      <c r="E2129" s="16">
        <v>18856.7924</v>
      </c>
      <c r="F2129" s="16">
        <v>18623.9101</v>
      </c>
      <c r="G2129" s="16">
        <v>16584.8777</v>
      </c>
      <c r="H2129" s="16">
        <v>2039.0324</v>
      </c>
      <c r="I2129" s="16">
        <v>4.1526</v>
      </c>
      <c r="J2129" s="16">
        <v>179.0152</v>
      </c>
      <c r="K2129" s="16">
        <v>0</v>
      </c>
      <c r="L2129" s="16">
        <v>120.2972</v>
      </c>
      <c r="M2129" s="16">
        <v>58.718</v>
      </c>
      <c r="N2129" s="16">
        <v>43.9583</v>
      </c>
      <c r="O2129" s="16">
        <v>43.9583</v>
      </c>
      <c r="P2129" s="16">
        <v>0</v>
      </c>
      <c r="Q2129" s="16">
        <v>0</v>
      </c>
      <c r="R2129" s="16">
        <v>4.4662</v>
      </c>
      <c r="S2129" s="16">
        <v>3.4166</v>
      </c>
      <c r="T2129" s="16">
        <v>0</v>
      </c>
      <c r="U2129" s="16">
        <v>1.0496</v>
      </c>
      <c r="V2129" s="16">
        <v>1.29</v>
      </c>
      <c r="W2129" s="16">
        <v>0</v>
      </c>
      <c r="X2129" s="16">
        <v>0</v>
      </c>
      <c r="Y2129" s="16">
        <v>1.29</v>
      </c>
      <c r="Z2129" s="16">
        <v>0</v>
      </c>
      <c r="AE2129" s="103">
        <f t="shared" si="616"/>
        <v>-2.51532128459075e-12</v>
      </c>
      <c r="AF2129" s="103">
        <f t="shared" si="617"/>
        <v>0</v>
      </c>
      <c r="AG2129" s="103">
        <f t="shared" si="618"/>
        <v>0</v>
      </c>
      <c r="AH2129" s="103">
        <f t="shared" si="619"/>
        <v>0</v>
      </c>
      <c r="AI2129" s="103">
        <f t="shared" si="620"/>
        <v>0</v>
      </c>
      <c r="AJ2129" s="103">
        <f t="shared" si="621"/>
        <v>0</v>
      </c>
    </row>
    <row r="2130" spans="4:36">
      <c r="D2130" s="16" t="s">
        <v>861</v>
      </c>
      <c r="E2130" s="16">
        <v>11362.6571</v>
      </c>
      <c r="F2130" s="16">
        <v>11269.7684</v>
      </c>
      <c r="G2130" s="16">
        <v>8417.0392</v>
      </c>
      <c r="H2130" s="16">
        <v>2852.7292</v>
      </c>
      <c r="I2130" s="16">
        <v>0</v>
      </c>
      <c r="J2130" s="16">
        <v>53.9886</v>
      </c>
      <c r="K2130" s="16">
        <v>0</v>
      </c>
      <c r="L2130" s="16">
        <v>45.9678</v>
      </c>
      <c r="M2130" s="16">
        <v>8.0208</v>
      </c>
      <c r="N2130" s="16">
        <v>34.4292</v>
      </c>
      <c r="O2130" s="16">
        <v>34.4292</v>
      </c>
      <c r="P2130" s="16">
        <v>0</v>
      </c>
      <c r="Q2130" s="16">
        <v>0</v>
      </c>
      <c r="R2130" s="16">
        <v>4.4709</v>
      </c>
      <c r="S2130" s="16">
        <v>2.6134</v>
      </c>
      <c r="T2130" s="16">
        <v>0</v>
      </c>
      <c r="U2130" s="16">
        <v>1.8575</v>
      </c>
      <c r="V2130" s="16">
        <v>0</v>
      </c>
      <c r="W2130" s="16">
        <v>0</v>
      </c>
      <c r="X2130" s="16">
        <v>0</v>
      </c>
      <c r="Y2130" s="16">
        <v>0</v>
      </c>
      <c r="Z2130" s="16">
        <v>0</v>
      </c>
      <c r="AE2130" s="103">
        <f t="shared" si="616"/>
        <v>-4.83169060316868e-13</v>
      </c>
      <c r="AF2130" s="103">
        <f t="shared" si="617"/>
        <v>0</v>
      </c>
      <c r="AG2130" s="103">
        <f t="shared" si="618"/>
        <v>0</v>
      </c>
      <c r="AH2130" s="103">
        <f t="shared" si="619"/>
        <v>0</v>
      </c>
      <c r="AI2130" s="103">
        <f t="shared" si="620"/>
        <v>0</v>
      </c>
      <c r="AJ2130" s="103">
        <f t="shared" si="621"/>
        <v>0</v>
      </c>
    </row>
    <row r="2131" spans="4:36">
      <c r="D2131" s="16" t="s">
        <v>862</v>
      </c>
      <c r="E2131" s="16">
        <v>0</v>
      </c>
      <c r="F2131" s="16">
        <v>0</v>
      </c>
      <c r="G2131" s="16">
        <v>0</v>
      </c>
      <c r="H2131" s="16">
        <v>0</v>
      </c>
      <c r="I2131" s="16">
        <v>0</v>
      </c>
      <c r="J2131" s="16">
        <v>0</v>
      </c>
      <c r="K2131" s="16">
        <v>0</v>
      </c>
      <c r="L2131" s="16">
        <v>0</v>
      </c>
      <c r="M2131" s="16">
        <v>0</v>
      </c>
      <c r="N2131" s="16">
        <v>0</v>
      </c>
      <c r="O2131" s="16">
        <v>0</v>
      </c>
      <c r="P2131" s="16">
        <v>0</v>
      </c>
      <c r="Q2131" s="16">
        <v>0</v>
      </c>
      <c r="R2131" s="16">
        <v>0</v>
      </c>
      <c r="S2131" s="16">
        <v>0</v>
      </c>
      <c r="T2131" s="16">
        <v>0</v>
      </c>
      <c r="U2131" s="16">
        <v>0</v>
      </c>
      <c r="V2131" s="16">
        <v>0</v>
      </c>
      <c r="W2131" s="16">
        <v>0</v>
      </c>
      <c r="X2131" s="16">
        <v>0</v>
      </c>
      <c r="Y2131" s="16">
        <v>0</v>
      </c>
      <c r="Z2131" s="16">
        <v>0</v>
      </c>
      <c r="AE2131" s="103">
        <f t="shared" si="616"/>
        <v>0</v>
      </c>
      <c r="AF2131" s="103">
        <f t="shared" si="617"/>
        <v>0</v>
      </c>
      <c r="AG2131" s="103">
        <f t="shared" si="618"/>
        <v>0</v>
      </c>
      <c r="AH2131" s="103">
        <f t="shared" si="619"/>
        <v>0</v>
      </c>
      <c r="AI2131" s="103">
        <f t="shared" si="620"/>
        <v>0</v>
      </c>
      <c r="AJ2131" s="103">
        <f t="shared" si="621"/>
        <v>0</v>
      </c>
    </row>
    <row r="2132" spans="4:36">
      <c r="D2132" s="16" t="s">
        <v>863</v>
      </c>
      <c r="E2132" s="16">
        <v>583.5812</v>
      </c>
      <c r="F2132" s="16">
        <v>536.8076</v>
      </c>
      <c r="G2132" s="16">
        <v>518.3166</v>
      </c>
      <c r="H2132" s="16">
        <v>18.491</v>
      </c>
      <c r="I2132" s="16">
        <v>0</v>
      </c>
      <c r="J2132" s="16">
        <v>27.2235</v>
      </c>
      <c r="K2132" s="16">
        <v>25.4127</v>
      </c>
      <c r="L2132" s="16">
        <v>1.8108</v>
      </c>
      <c r="M2132" s="16">
        <v>0</v>
      </c>
      <c r="N2132" s="16">
        <v>11.3128</v>
      </c>
      <c r="O2132" s="16">
        <v>11.3128</v>
      </c>
      <c r="P2132" s="16">
        <v>0</v>
      </c>
      <c r="Q2132" s="16">
        <v>0.7571</v>
      </c>
      <c r="R2132" s="16">
        <v>7.4802</v>
      </c>
      <c r="S2132" s="16">
        <v>7.4802</v>
      </c>
      <c r="T2132" s="16">
        <v>0</v>
      </c>
      <c r="U2132" s="16">
        <v>0</v>
      </c>
      <c r="V2132" s="16">
        <v>0</v>
      </c>
      <c r="W2132" s="16">
        <v>0</v>
      </c>
      <c r="X2132" s="16">
        <v>0</v>
      </c>
      <c r="Y2132" s="16">
        <v>0</v>
      </c>
      <c r="Z2132" s="16">
        <v>0</v>
      </c>
      <c r="AE2132" s="103">
        <f t="shared" si="616"/>
        <v>-1.29896093881143e-14</v>
      </c>
      <c r="AF2132" s="103">
        <f t="shared" si="617"/>
        <v>0</v>
      </c>
      <c r="AG2132" s="103">
        <f t="shared" si="618"/>
        <v>0</v>
      </c>
      <c r="AH2132" s="103">
        <f t="shared" si="619"/>
        <v>0</v>
      </c>
      <c r="AI2132" s="103">
        <f t="shared" si="620"/>
        <v>0</v>
      </c>
      <c r="AJ2132" s="103">
        <f t="shared" si="621"/>
        <v>0</v>
      </c>
    </row>
    <row r="2133" spans="4:36">
      <c r="D2133" s="16" t="s">
        <v>864</v>
      </c>
      <c r="E2133" s="16">
        <v>24077.1108</v>
      </c>
      <c r="F2133" s="16">
        <v>19578.6912</v>
      </c>
      <c r="G2133" s="16">
        <v>17213.637</v>
      </c>
      <c r="H2133" s="16">
        <v>2365.0542</v>
      </c>
      <c r="I2133" s="16">
        <v>35.7503</v>
      </c>
      <c r="J2133" s="16">
        <v>3918.0695</v>
      </c>
      <c r="K2133" s="16">
        <v>3747.0161</v>
      </c>
      <c r="L2133" s="16">
        <v>156.2842</v>
      </c>
      <c r="M2133" s="16">
        <v>14.7692</v>
      </c>
      <c r="N2133" s="16">
        <v>403.5817</v>
      </c>
      <c r="O2133" s="16">
        <v>403.5817</v>
      </c>
      <c r="P2133" s="16">
        <v>0</v>
      </c>
      <c r="Q2133" s="16">
        <v>41.1285</v>
      </c>
      <c r="R2133" s="16">
        <v>90.0303</v>
      </c>
      <c r="S2133" s="16">
        <v>84.1881</v>
      </c>
      <c r="T2133" s="16">
        <v>0</v>
      </c>
      <c r="U2133" s="16">
        <v>5.8422</v>
      </c>
      <c r="V2133" s="16">
        <v>9.8593</v>
      </c>
      <c r="W2133" s="16">
        <v>7.5715</v>
      </c>
      <c r="X2133" s="16">
        <v>0.8462</v>
      </c>
      <c r="Y2133" s="16">
        <v>1.4416</v>
      </c>
      <c r="Z2133" s="16">
        <v>0</v>
      </c>
      <c r="AE2133" s="103">
        <f t="shared" si="616"/>
        <v>-2.32347474593553e-12</v>
      </c>
      <c r="AF2133" s="103">
        <f t="shared" si="617"/>
        <v>0</v>
      </c>
      <c r="AG2133" s="103">
        <f t="shared" si="618"/>
        <v>2.39808173319034e-13</v>
      </c>
      <c r="AH2133" s="103">
        <f t="shared" si="619"/>
        <v>0</v>
      </c>
      <c r="AI2133" s="103">
        <f t="shared" si="620"/>
        <v>-8.88178419700125e-15</v>
      </c>
      <c r="AJ2133" s="103">
        <f t="shared" si="621"/>
        <v>0</v>
      </c>
    </row>
    <row r="2134" spans="3:58">
      <c r="C2134" s="16" t="s">
        <v>368</v>
      </c>
      <c r="D2134" s="16" t="s">
        <v>88</v>
      </c>
      <c r="E2134" s="16">
        <v>497.0467</v>
      </c>
      <c r="F2134" s="16">
        <v>474.9789</v>
      </c>
      <c r="G2134" s="16">
        <v>474.9789</v>
      </c>
      <c r="H2134" s="16">
        <v>0</v>
      </c>
      <c r="I2134" s="16">
        <v>0</v>
      </c>
      <c r="J2134" s="16">
        <v>2.2596</v>
      </c>
      <c r="K2134" s="16">
        <v>2.2596</v>
      </c>
      <c r="L2134" s="16">
        <v>0</v>
      </c>
      <c r="M2134" s="16">
        <v>0</v>
      </c>
      <c r="N2134" s="16">
        <v>6.4623</v>
      </c>
      <c r="O2134" s="16">
        <v>6.4623</v>
      </c>
      <c r="P2134" s="16">
        <v>0</v>
      </c>
      <c r="Q2134" s="16">
        <v>0</v>
      </c>
      <c r="R2134" s="16">
        <v>2.1529</v>
      </c>
      <c r="S2134" s="16">
        <v>2.1529</v>
      </c>
      <c r="T2134" s="16">
        <v>0</v>
      </c>
      <c r="U2134" s="16">
        <v>0</v>
      </c>
      <c r="V2134" s="16">
        <v>0</v>
      </c>
      <c r="W2134" s="16">
        <v>0</v>
      </c>
      <c r="X2134" s="16">
        <v>0</v>
      </c>
      <c r="Y2134" s="16">
        <v>0</v>
      </c>
      <c r="Z2134" s="16">
        <v>11.193</v>
      </c>
      <c r="AE2134" s="103">
        <f t="shared" si="616"/>
        <v>-1.95399252334028e-14</v>
      </c>
      <c r="AF2134" s="103">
        <f t="shared" si="617"/>
        <v>0</v>
      </c>
      <c r="AG2134" s="103">
        <f t="shared" si="618"/>
        <v>0</v>
      </c>
      <c r="AH2134" s="103">
        <f t="shared" si="619"/>
        <v>0</v>
      </c>
      <c r="AI2134" s="103">
        <f t="shared" si="620"/>
        <v>0</v>
      </c>
      <c r="AJ2134" s="103">
        <f t="shared" si="621"/>
        <v>0</v>
      </c>
      <c r="AK2134" s="16">
        <f t="shared" ref="AK2134:BF2134" si="629">E2134-SUM(E2135:E2139)</f>
        <v>0</v>
      </c>
      <c r="AL2134" s="16">
        <f t="shared" si="629"/>
        <v>0</v>
      </c>
      <c r="AM2134" s="16">
        <f t="shared" si="629"/>
        <v>0</v>
      </c>
      <c r="AN2134" s="16">
        <f t="shared" si="629"/>
        <v>0</v>
      </c>
      <c r="AO2134" s="16">
        <f t="shared" si="629"/>
        <v>0</v>
      </c>
      <c r="AP2134" s="16">
        <f t="shared" si="629"/>
        <v>0</v>
      </c>
      <c r="AQ2134" s="16">
        <f t="shared" si="629"/>
        <v>0</v>
      </c>
      <c r="AR2134" s="16">
        <f t="shared" si="629"/>
        <v>0</v>
      </c>
      <c r="AS2134" s="16">
        <f t="shared" si="629"/>
        <v>0</v>
      </c>
      <c r="AT2134" s="16">
        <f t="shared" si="629"/>
        <v>0</v>
      </c>
      <c r="AU2134" s="16">
        <f t="shared" si="629"/>
        <v>0</v>
      </c>
      <c r="AV2134" s="16">
        <f t="shared" si="629"/>
        <v>0</v>
      </c>
      <c r="AW2134" s="16">
        <f t="shared" si="629"/>
        <v>0</v>
      </c>
      <c r="AX2134" s="16">
        <f t="shared" si="629"/>
        <v>0</v>
      </c>
      <c r="AY2134" s="16">
        <f t="shared" si="629"/>
        <v>0</v>
      </c>
      <c r="AZ2134" s="16">
        <f t="shared" si="629"/>
        <v>0</v>
      </c>
      <c r="BA2134" s="16">
        <f t="shared" si="629"/>
        <v>0</v>
      </c>
      <c r="BB2134" s="16">
        <f t="shared" si="629"/>
        <v>0</v>
      </c>
      <c r="BC2134" s="16">
        <f t="shared" si="629"/>
        <v>0</v>
      </c>
      <c r="BD2134" s="16">
        <f t="shared" si="629"/>
        <v>0</v>
      </c>
      <c r="BE2134" s="16">
        <f t="shared" si="629"/>
        <v>0</v>
      </c>
      <c r="BF2134" s="16">
        <f t="shared" si="629"/>
        <v>0</v>
      </c>
    </row>
    <row r="2135" spans="4:36">
      <c r="D2135" s="16" t="s">
        <v>860</v>
      </c>
      <c r="E2135" s="16">
        <v>25.2904</v>
      </c>
      <c r="F2135" s="16">
        <v>24.3084</v>
      </c>
      <c r="G2135" s="16">
        <v>24.3084</v>
      </c>
      <c r="H2135" s="16">
        <v>0</v>
      </c>
      <c r="I2135" s="16">
        <v>0</v>
      </c>
      <c r="J2135" s="16">
        <v>0</v>
      </c>
      <c r="K2135" s="16">
        <v>0</v>
      </c>
      <c r="L2135" s="16">
        <v>0</v>
      </c>
      <c r="M2135" s="16">
        <v>0</v>
      </c>
      <c r="N2135" s="16">
        <v>0.982</v>
      </c>
      <c r="O2135" s="16">
        <v>0.982</v>
      </c>
      <c r="P2135" s="16">
        <v>0</v>
      </c>
      <c r="Q2135" s="16">
        <v>0</v>
      </c>
      <c r="R2135" s="16">
        <v>0</v>
      </c>
      <c r="S2135" s="16">
        <v>0</v>
      </c>
      <c r="T2135" s="16">
        <v>0</v>
      </c>
      <c r="U2135" s="16">
        <v>0</v>
      </c>
      <c r="V2135" s="16">
        <v>0</v>
      </c>
      <c r="W2135" s="16">
        <v>0</v>
      </c>
      <c r="X2135" s="16">
        <v>0</v>
      </c>
      <c r="Y2135" s="16">
        <v>0</v>
      </c>
      <c r="Z2135" s="16">
        <v>0</v>
      </c>
      <c r="AE2135" s="103">
        <f t="shared" si="616"/>
        <v>2.88657986402541e-15</v>
      </c>
      <c r="AF2135" s="103">
        <f t="shared" si="617"/>
        <v>0</v>
      </c>
      <c r="AG2135" s="103">
        <f t="shared" si="618"/>
        <v>0</v>
      </c>
      <c r="AH2135" s="103">
        <f t="shared" si="619"/>
        <v>0</v>
      </c>
      <c r="AI2135" s="103">
        <f t="shared" si="620"/>
        <v>0</v>
      </c>
      <c r="AJ2135" s="103">
        <f t="shared" si="621"/>
        <v>0</v>
      </c>
    </row>
    <row r="2136" spans="4:36">
      <c r="D2136" s="16" t="s">
        <v>861</v>
      </c>
      <c r="E2136" s="16">
        <v>12.6346</v>
      </c>
      <c r="F2136" s="16">
        <v>12.6346</v>
      </c>
      <c r="G2136" s="16">
        <v>12.6346</v>
      </c>
      <c r="H2136" s="16">
        <v>0</v>
      </c>
      <c r="I2136" s="16">
        <v>0</v>
      </c>
      <c r="J2136" s="16">
        <v>0</v>
      </c>
      <c r="K2136" s="16">
        <v>0</v>
      </c>
      <c r="L2136" s="16">
        <v>0</v>
      </c>
      <c r="M2136" s="16">
        <v>0</v>
      </c>
      <c r="N2136" s="16">
        <v>0</v>
      </c>
      <c r="O2136" s="16">
        <v>0</v>
      </c>
      <c r="P2136" s="16">
        <v>0</v>
      </c>
      <c r="Q2136" s="16">
        <v>0</v>
      </c>
      <c r="R2136" s="16">
        <v>0</v>
      </c>
      <c r="S2136" s="16">
        <v>0</v>
      </c>
      <c r="T2136" s="16">
        <v>0</v>
      </c>
      <c r="U2136" s="16">
        <v>0</v>
      </c>
      <c r="V2136" s="16">
        <v>0</v>
      </c>
      <c r="W2136" s="16">
        <v>0</v>
      </c>
      <c r="X2136" s="16">
        <v>0</v>
      </c>
      <c r="Y2136" s="16">
        <v>0</v>
      </c>
      <c r="Z2136" s="16">
        <v>0</v>
      </c>
      <c r="AE2136" s="103">
        <f t="shared" si="616"/>
        <v>0</v>
      </c>
      <c r="AF2136" s="103">
        <f t="shared" si="617"/>
        <v>0</v>
      </c>
      <c r="AG2136" s="103">
        <f t="shared" si="618"/>
        <v>0</v>
      </c>
      <c r="AH2136" s="103">
        <f t="shared" si="619"/>
        <v>0</v>
      </c>
      <c r="AI2136" s="103">
        <f t="shared" si="620"/>
        <v>0</v>
      </c>
      <c r="AJ2136" s="103">
        <f t="shared" si="621"/>
        <v>0</v>
      </c>
    </row>
    <row r="2137" spans="4:36">
      <c r="D2137" s="16" t="s">
        <v>862</v>
      </c>
      <c r="E2137" s="16">
        <v>0</v>
      </c>
      <c r="F2137" s="16">
        <v>0</v>
      </c>
      <c r="G2137" s="16">
        <v>0</v>
      </c>
      <c r="H2137" s="16">
        <v>0</v>
      </c>
      <c r="I2137" s="16">
        <v>0</v>
      </c>
      <c r="J2137" s="16">
        <v>0</v>
      </c>
      <c r="K2137" s="16">
        <v>0</v>
      </c>
      <c r="L2137" s="16">
        <v>0</v>
      </c>
      <c r="M2137" s="16">
        <v>0</v>
      </c>
      <c r="N2137" s="16">
        <v>0</v>
      </c>
      <c r="O2137" s="16">
        <v>0</v>
      </c>
      <c r="P2137" s="16">
        <v>0</v>
      </c>
      <c r="Q2137" s="16">
        <v>0</v>
      </c>
      <c r="R2137" s="16">
        <v>0</v>
      </c>
      <c r="S2137" s="16">
        <v>0</v>
      </c>
      <c r="T2137" s="16">
        <v>0</v>
      </c>
      <c r="U2137" s="16">
        <v>0</v>
      </c>
      <c r="V2137" s="16">
        <v>0</v>
      </c>
      <c r="W2137" s="16">
        <v>0</v>
      </c>
      <c r="X2137" s="16">
        <v>0</v>
      </c>
      <c r="Y2137" s="16">
        <v>0</v>
      </c>
      <c r="Z2137" s="16">
        <v>0</v>
      </c>
      <c r="AE2137" s="103">
        <f t="shared" si="616"/>
        <v>0</v>
      </c>
      <c r="AF2137" s="103">
        <f t="shared" si="617"/>
        <v>0</v>
      </c>
      <c r="AG2137" s="103">
        <f t="shared" si="618"/>
        <v>0</v>
      </c>
      <c r="AH2137" s="103">
        <f t="shared" si="619"/>
        <v>0</v>
      </c>
      <c r="AI2137" s="103">
        <f t="shared" si="620"/>
        <v>0</v>
      </c>
      <c r="AJ2137" s="103">
        <f t="shared" si="621"/>
        <v>0</v>
      </c>
    </row>
    <row r="2138" spans="4:36">
      <c r="D2138" s="16" t="s">
        <v>863</v>
      </c>
      <c r="E2138" s="16">
        <v>52.1809</v>
      </c>
      <c r="F2138" s="16">
        <v>50.6833</v>
      </c>
      <c r="G2138" s="16">
        <v>50.6833</v>
      </c>
      <c r="H2138" s="16">
        <v>0</v>
      </c>
      <c r="I2138" s="16">
        <v>0</v>
      </c>
      <c r="J2138" s="16">
        <v>0</v>
      </c>
      <c r="K2138" s="16">
        <v>0</v>
      </c>
      <c r="L2138" s="16">
        <v>0</v>
      </c>
      <c r="M2138" s="16">
        <v>0</v>
      </c>
      <c r="N2138" s="16">
        <v>0</v>
      </c>
      <c r="O2138" s="16">
        <v>0</v>
      </c>
      <c r="P2138" s="16">
        <v>0</v>
      </c>
      <c r="Q2138" s="16">
        <v>0</v>
      </c>
      <c r="R2138" s="16">
        <v>0</v>
      </c>
      <c r="S2138" s="16">
        <v>0</v>
      </c>
      <c r="T2138" s="16">
        <v>0</v>
      </c>
      <c r="U2138" s="16">
        <v>0</v>
      </c>
      <c r="V2138" s="16">
        <v>0</v>
      </c>
      <c r="W2138" s="16">
        <v>0</v>
      </c>
      <c r="X2138" s="16">
        <v>0</v>
      </c>
      <c r="Y2138" s="16">
        <v>0</v>
      </c>
      <c r="Z2138" s="16">
        <v>1.4976</v>
      </c>
      <c r="AE2138" s="103">
        <f t="shared" si="616"/>
        <v>-1.55431223447522e-15</v>
      </c>
      <c r="AF2138" s="103">
        <f t="shared" si="617"/>
        <v>0</v>
      </c>
      <c r="AG2138" s="103">
        <f t="shared" si="618"/>
        <v>0</v>
      </c>
      <c r="AH2138" s="103">
        <f t="shared" si="619"/>
        <v>0</v>
      </c>
      <c r="AI2138" s="103">
        <f t="shared" si="620"/>
        <v>0</v>
      </c>
      <c r="AJ2138" s="103">
        <f t="shared" si="621"/>
        <v>0</v>
      </c>
    </row>
    <row r="2139" spans="4:36">
      <c r="D2139" s="16" t="s">
        <v>864</v>
      </c>
      <c r="E2139" s="16">
        <v>406.9408</v>
      </c>
      <c r="F2139" s="16">
        <v>387.3526</v>
      </c>
      <c r="G2139" s="16">
        <v>387.3526</v>
      </c>
      <c r="H2139" s="16">
        <v>0</v>
      </c>
      <c r="I2139" s="16">
        <v>0</v>
      </c>
      <c r="J2139" s="16">
        <v>2.2596</v>
      </c>
      <c r="K2139" s="16">
        <v>2.2596</v>
      </c>
      <c r="L2139" s="16">
        <v>0</v>
      </c>
      <c r="M2139" s="16">
        <v>0</v>
      </c>
      <c r="N2139" s="16">
        <v>5.4803</v>
      </c>
      <c r="O2139" s="16">
        <v>5.4803</v>
      </c>
      <c r="P2139" s="16">
        <v>0</v>
      </c>
      <c r="Q2139" s="16">
        <v>0</v>
      </c>
      <c r="R2139" s="16">
        <v>2.1529</v>
      </c>
      <c r="S2139" s="16">
        <v>2.1529</v>
      </c>
      <c r="T2139" s="16">
        <v>0</v>
      </c>
      <c r="U2139" s="16">
        <v>0</v>
      </c>
      <c r="V2139" s="16">
        <v>0</v>
      </c>
      <c r="W2139" s="16">
        <v>0</v>
      </c>
      <c r="X2139" s="16">
        <v>0</v>
      </c>
      <c r="Y2139" s="16">
        <v>0</v>
      </c>
      <c r="Z2139" s="16">
        <v>9.6954</v>
      </c>
      <c r="AE2139" s="103">
        <f t="shared" si="616"/>
        <v>3.19744231092045e-14</v>
      </c>
      <c r="AF2139" s="103">
        <f t="shared" si="617"/>
        <v>0</v>
      </c>
      <c r="AG2139" s="103">
        <f t="shared" si="618"/>
        <v>0</v>
      </c>
      <c r="AH2139" s="103">
        <f t="shared" si="619"/>
        <v>0</v>
      </c>
      <c r="AI2139" s="103">
        <f t="shared" si="620"/>
        <v>0</v>
      </c>
      <c r="AJ2139" s="103">
        <f t="shared" si="621"/>
        <v>0</v>
      </c>
    </row>
    <row r="2140" spans="1:80">
      <c r="A2140" s="16" t="s">
        <v>928</v>
      </c>
      <c r="B2140" s="16">
        <v>221517.781</v>
      </c>
      <c r="C2140" s="16" t="s">
        <v>88</v>
      </c>
      <c r="D2140" s="16" t="s">
        <v>88</v>
      </c>
      <c r="E2140" s="16">
        <v>203819.6707</v>
      </c>
      <c r="F2140" s="16">
        <v>183789.5278</v>
      </c>
      <c r="G2140" s="16">
        <v>175619.3264</v>
      </c>
      <c r="H2140" s="16">
        <v>8170.2014</v>
      </c>
      <c r="I2140" s="16">
        <v>36.6602</v>
      </c>
      <c r="J2140" s="16">
        <v>13803.3655</v>
      </c>
      <c r="K2140" s="16">
        <v>11138.04</v>
      </c>
      <c r="L2140" s="16">
        <v>715.703799999999</v>
      </c>
      <c r="M2140" s="16">
        <v>1949.6217</v>
      </c>
      <c r="N2140" s="16">
        <v>4591.2145</v>
      </c>
      <c r="O2140" s="16">
        <v>4591.2145</v>
      </c>
      <c r="P2140" s="16">
        <v>0</v>
      </c>
      <c r="Q2140" s="16">
        <v>130.7709</v>
      </c>
      <c r="R2140" s="16">
        <v>1421.8243</v>
      </c>
      <c r="S2140" s="16">
        <v>1376.8591</v>
      </c>
      <c r="T2140" s="16">
        <v>1.0027</v>
      </c>
      <c r="U2140" s="16">
        <v>43.9625</v>
      </c>
      <c r="V2140" s="16">
        <v>16.8523</v>
      </c>
      <c r="W2140" s="16">
        <v>3.3761</v>
      </c>
      <c r="X2140" s="16">
        <v>12.6512</v>
      </c>
      <c r="Y2140" s="16">
        <v>0.825</v>
      </c>
      <c r="Z2140" s="16">
        <v>29.4552</v>
      </c>
      <c r="AB2140" s="101">
        <f>(F2140+K2140+L2140)/B2140</f>
        <v>0.883194435755024</v>
      </c>
      <c r="AE2140" s="103">
        <f t="shared" si="616"/>
        <v>-2.12878603633726e-11</v>
      </c>
      <c r="AF2140" s="103">
        <f t="shared" si="617"/>
        <v>2.00088834390044e-11</v>
      </c>
      <c r="AG2140" s="103">
        <f t="shared" si="618"/>
        <v>0</v>
      </c>
      <c r="AH2140" s="103">
        <f t="shared" si="619"/>
        <v>0</v>
      </c>
      <c r="AI2140" s="103">
        <f t="shared" si="620"/>
        <v>9.9475983006414e-14</v>
      </c>
      <c r="AJ2140" s="103">
        <f t="shared" si="621"/>
        <v>0</v>
      </c>
      <c r="AK2140" s="16">
        <f t="shared" ref="AK2140:BF2140" si="630">E2140-SUM(E2141:E2145)</f>
        <v>0</v>
      </c>
      <c r="AL2140" s="16">
        <f t="shared" si="630"/>
        <v>0</v>
      </c>
      <c r="AM2140" s="16">
        <f t="shared" si="630"/>
        <v>0</v>
      </c>
      <c r="AN2140" s="16">
        <f t="shared" si="630"/>
        <v>0</v>
      </c>
      <c r="AO2140" s="16">
        <f t="shared" si="630"/>
        <v>0</v>
      </c>
      <c r="AP2140" s="16">
        <f t="shared" si="630"/>
        <v>0</v>
      </c>
      <c r="AQ2140" s="16">
        <f t="shared" si="630"/>
        <v>0</v>
      </c>
      <c r="AR2140" s="16">
        <f t="shared" si="630"/>
        <v>-2.04636307898909e-12</v>
      </c>
      <c r="AS2140" s="16">
        <f t="shared" si="630"/>
        <v>0</v>
      </c>
      <c r="AT2140" s="16">
        <f t="shared" si="630"/>
        <v>0</v>
      </c>
      <c r="AU2140" s="16">
        <f t="shared" si="630"/>
        <v>0</v>
      </c>
      <c r="AV2140" s="16">
        <f t="shared" si="630"/>
        <v>0</v>
      </c>
      <c r="AW2140" s="16">
        <f t="shared" si="630"/>
        <v>0</v>
      </c>
      <c r="AX2140" s="16">
        <f t="shared" si="630"/>
        <v>0</v>
      </c>
      <c r="AY2140" s="16">
        <f t="shared" si="630"/>
        <v>0</v>
      </c>
      <c r="AZ2140" s="16">
        <f t="shared" si="630"/>
        <v>0</v>
      </c>
      <c r="BA2140" s="16">
        <f t="shared" si="630"/>
        <v>0</v>
      </c>
      <c r="BB2140" s="16">
        <f t="shared" si="630"/>
        <v>0</v>
      </c>
      <c r="BC2140" s="16">
        <f t="shared" si="630"/>
        <v>0</v>
      </c>
      <c r="BD2140" s="16">
        <f t="shared" si="630"/>
        <v>0</v>
      </c>
      <c r="BE2140" s="16">
        <f t="shared" si="630"/>
        <v>0</v>
      </c>
      <c r="BF2140" s="16">
        <f t="shared" si="630"/>
        <v>0</v>
      </c>
      <c r="BG2140" s="104">
        <f t="shared" ref="BG2140:CB2140" si="631">E2140-E2146-E2152-E2158-E2164</f>
        <v>0</v>
      </c>
      <c r="BH2140" s="104">
        <f t="shared" si="631"/>
        <v>0</v>
      </c>
      <c r="BI2140" s="104">
        <f t="shared" si="631"/>
        <v>0</v>
      </c>
      <c r="BJ2140" s="104">
        <f t="shared" si="631"/>
        <v>0</v>
      </c>
      <c r="BK2140" s="104">
        <f t="shared" si="631"/>
        <v>0</v>
      </c>
      <c r="BL2140" s="104">
        <f t="shared" si="631"/>
        <v>0</v>
      </c>
      <c r="BM2140" s="104">
        <f t="shared" si="631"/>
        <v>0</v>
      </c>
      <c r="BN2140" s="104">
        <f t="shared" si="631"/>
        <v>-1.02318153949454e-12</v>
      </c>
      <c r="BO2140" s="104">
        <f t="shared" si="631"/>
        <v>0</v>
      </c>
      <c r="BP2140" s="104">
        <f t="shared" si="631"/>
        <v>0</v>
      </c>
      <c r="BQ2140" s="104">
        <f t="shared" si="631"/>
        <v>0</v>
      </c>
      <c r="BR2140" s="104">
        <f t="shared" si="631"/>
        <v>0</v>
      </c>
      <c r="BS2140" s="104">
        <f t="shared" si="631"/>
        <v>0</v>
      </c>
      <c r="BT2140" s="104">
        <f t="shared" si="631"/>
        <v>0</v>
      </c>
      <c r="BU2140" s="104">
        <f t="shared" si="631"/>
        <v>0</v>
      </c>
      <c r="BV2140" s="104">
        <f t="shared" si="631"/>
        <v>0</v>
      </c>
      <c r="BW2140" s="104">
        <f t="shared" si="631"/>
        <v>0</v>
      </c>
      <c r="BX2140" s="104">
        <f t="shared" si="631"/>
        <v>0</v>
      </c>
      <c r="BY2140" s="104">
        <f t="shared" si="631"/>
        <v>0</v>
      </c>
      <c r="BZ2140" s="104">
        <f t="shared" si="631"/>
        <v>0</v>
      </c>
      <c r="CA2140" s="104">
        <f t="shared" si="631"/>
        <v>0</v>
      </c>
      <c r="CB2140" s="104">
        <f t="shared" si="631"/>
        <v>0</v>
      </c>
    </row>
    <row r="2141" spans="4:36">
      <c r="D2141" s="16" t="s">
        <v>860</v>
      </c>
      <c r="E2141" s="16">
        <v>57863.1031000001</v>
      </c>
      <c r="F2141" s="16">
        <v>56384.1549000001</v>
      </c>
      <c r="G2141" s="16">
        <v>52811.857</v>
      </c>
      <c r="H2141" s="16">
        <v>3572.2979</v>
      </c>
      <c r="I2141" s="16">
        <v>0</v>
      </c>
      <c r="J2141" s="16">
        <v>1324.2551</v>
      </c>
      <c r="K2141" s="16">
        <v>0</v>
      </c>
      <c r="L2141" s="16">
        <v>313.6027</v>
      </c>
      <c r="M2141" s="16">
        <v>1010.6524</v>
      </c>
      <c r="N2141" s="16">
        <v>99.1756</v>
      </c>
      <c r="O2141" s="16">
        <v>99.1756</v>
      </c>
      <c r="P2141" s="16">
        <v>0</v>
      </c>
      <c r="Q2141" s="16">
        <v>0</v>
      </c>
      <c r="R2141" s="16">
        <v>55.1828</v>
      </c>
      <c r="S2141" s="16">
        <v>53.0859</v>
      </c>
      <c r="T2141" s="16">
        <v>0</v>
      </c>
      <c r="U2141" s="16">
        <v>2.0969</v>
      </c>
      <c r="V2141" s="16">
        <v>0.3347</v>
      </c>
      <c r="W2141" s="16">
        <v>0.1296</v>
      </c>
      <c r="X2141" s="16">
        <v>0.2051</v>
      </c>
      <c r="Y2141" s="16">
        <v>0</v>
      </c>
      <c r="Z2141" s="16">
        <v>0</v>
      </c>
      <c r="AE2141" s="103">
        <f t="shared" si="616"/>
        <v>-1.18149934280609e-12</v>
      </c>
      <c r="AF2141" s="103">
        <f t="shared" si="617"/>
        <v>9.95896698441356e-11</v>
      </c>
      <c r="AG2141" s="103">
        <f t="shared" si="618"/>
        <v>0</v>
      </c>
      <c r="AH2141" s="103">
        <f t="shared" si="619"/>
        <v>0</v>
      </c>
      <c r="AI2141" s="103">
        <f t="shared" si="620"/>
        <v>0</v>
      </c>
      <c r="AJ2141" s="103">
        <f t="shared" si="621"/>
        <v>0</v>
      </c>
    </row>
    <row r="2142" spans="4:36">
      <c r="D2142" s="16" t="s">
        <v>861</v>
      </c>
      <c r="E2142" s="16">
        <v>16906.5382</v>
      </c>
      <c r="F2142" s="16">
        <v>16543.8072</v>
      </c>
      <c r="G2142" s="16">
        <v>16114.5622</v>
      </c>
      <c r="H2142" s="16">
        <v>429.245</v>
      </c>
      <c r="I2142" s="16">
        <v>0</v>
      </c>
      <c r="J2142" s="16">
        <v>301.2935</v>
      </c>
      <c r="K2142" s="16">
        <v>0</v>
      </c>
      <c r="L2142" s="16">
        <v>152.4371</v>
      </c>
      <c r="M2142" s="16">
        <v>148.8564</v>
      </c>
      <c r="N2142" s="16">
        <v>54.7756</v>
      </c>
      <c r="O2142" s="16">
        <v>54.7756</v>
      </c>
      <c r="P2142" s="16">
        <v>0</v>
      </c>
      <c r="Q2142" s="16">
        <v>0</v>
      </c>
      <c r="R2142" s="16">
        <v>6.6619</v>
      </c>
      <c r="S2142" s="16">
        <v>6.4164</v>
      </c>
      <c r="T2142" s="16">
        <v>0</v>
      </c>
      <c r="U2142" s="16">
        <v>0.2455</v>
      </c>
      <c r="V2142" s="16">
        <v>0</v>
      </c>
      <c r="W2142" s="16">
        <v>0</v>
      </c>
      <c r="X2142" s="16">
        <v>0</v>
      </c>
      <c r="Y2142" s="16">
        <v>0</v>
      </c>
      <c r="Z2142" s="16">
        <v>0</v>
      </c>
      <c r="AE2142" s="103">
        <f t="shared" si="616"/>
        <v>-2.24709140184132e-13</v>
      </c>
      <c r="AF2142" s="103">
        <f t="shared" si="617"/>
        <v>-1.02318153949454e-12</v>
      </c>
      <c r="AG2142" s="103">
        <f t="shared" si="618"/>
        <v>0</v>
      </c>
      <c r="AH2142" s="103">
        <f t="shared" si="619"/>
        <v>0</v>
      </c>
      <c r="AI2142" s="103">
        <f t="shared" si="620"/>
        <v>0</v>
      </c>
      <c r="AJ2142" s="103">
        <f t="shared" si="621"/>
        <v>0</v>
      </c>
    </row>
    <row r="2143" spans="4:36">
      <c r="D2143" s="16" t="s">
        <v>862</v>
      </c>
      <c r="E2143" s="16">
        <v>0</v>
      </c>
      <c r="F2143" s="16">
        <v>0</v>
      </c>
      <c r="G2143" s="16">
        <v>0</v>
      </c>
      <c r="H2143" s="16">
        <v>0</v>
      </c>
      <c r="I2143" s="16">
        <v>0</v>
      </c>
      <c r="J2143" s="16">
        <v>0</v>
      </c>
      <c r="K2143" s="16">
        <v>0</v>
      </c>
      <c r="L2143" s="16">
        <v>0</v>
      </c>
      <c r="M2143" s="16">
        <v>0</v>
      </c>
      <c r="N2143" s="16">
        <v>0</v>
      </c>
      <c r="O2143" s="16">
        <v>0</v>
      </c>
      <c r="P2143" s="16">
        <v>0</v>
      </c>
      <c r="Q2143" s="16">
        <v>0</v>
      </c>
      <c r="R2143" s="16">
        <v>0</v>
      </c>
      <c r="S2143" s="16">
        <v>0</v>
      </c>
      <c r="T2143" s="16">
        <v>0</v>
      </c>
      <c r="U2143" s="16">
        <v>0</v>
      </c>
      <c r="V2143" s="16">
        <v>0</v>
      </c>
      <c r="W2143" s="16">
        <v>0</v>
      </c>
      <c r="X2143" s="16">
        <v>0</v>
      </c>
      <c r="Y2143" s="16">
        <v>0</v>
      </c>
      <c r="Z2143" s="16">
        <v>0</v>
      </c>
      <c r="AE2143" s="103">
        <f t="shared" si="616"/>
        <v>0</v>
      </c>
      <c r="AF2143" s="103">
        <f t="shared" si="617"/>
        <v>0</v>
      </c>
      <c r="AG2143" s="103">
        <f t="shared" si="618"/>
        <v>0</v>
      </c>
      <c r="AH2143" s="103">
        <f t="shared" si="619"/>
        <v>0</v>
      </c>
      <c r="AI2143" s="103">
        <f t="shared" si="620"/>
        <v>0</v>
      </c>
      <c r="AJ2143" s="103">
        <f t="shared" si="621"/>
        <v>0</v>
      </c>
    </row>
    <row r="2144" spans="4:36">
      <c r="D2144" s="16" t="s">
        <v>863</v>
      </c>
      <c r="E2144" s="16">
        <v>2538.4906</v>
      </c>
      <c r="F2144" s="16">
        <v>1899.1669</v>
      </c>
      <c r="G2144" s="16">
        <v>1894.808</v>
      </c>
      <c r="H2144" s="16">
        <v>4.3589</v>
      </c>
      <c r="I2144" s="16">
        <v>0</v>
      </c>
      <c r="J2144" s="16">
        <v>0</v>
      </c>
      <c r="K2144" s="16">
        <v>0</v>
      </c>
      <c r="L2144" s="16">
        <v>0</v>
      </c>
      <c r="M2144" s="16">
        <v>0</v>
      </c>
      <c r="N2144" s="16">
        <v>460.5223</v>
      </c>
      <c r="O2144" s="16">
        <v>460.5223</v>
      </c>
      <c r="P2144" s="16">
        <v>0</v>
      </c>
      <c r="Q2144" s="16">
        <v>0</v>
      </c>
      <c r="R2144" s="16">
        <v>178.8014</v>
      </c>
      <c r="S2144" s="16">
        <v>177.8852</v>
      </c>
      <c r="T2144" s="16">
        <v>0</v>
      </c>
      <c r="U2144" s="16">
        <v>0.9162</v>
      </c>
      <c r="V2144" s="16">
        <v>0</v>
      </c>
      <c r="W2144" s="16">
        <v>0</v>
      </c>
      <c r="X2144" s="16">
        <v>0</v>
      </c>
      <c r="Y2144" s="16">
        <v>0</v>
      </c>
      <c r="Z2144" s="16">
        <v>0</v>
      </c>
      <c r="AE2144" s="103">
        <f t="shared" si="616"/>
        <v>1.70530256582424e-13</v>
      </c>
      <c r="AF2144" s="103">
        <f t="shared" si="617"/>
        <v>-5.15143483426073e-14</v>
      </c>
      <c r="AG2144" s="103">
        <f t="shared" si="618"/>
        <v>0</v>
      </c>
      <c r="AH2144" s="103">
        <f t="shared" si="619"/>
        <v>0</v>
      </c>
      <c r="AI2144" s="103">
        <f t="shared" si="620"/>
        <v>3.44169137633799e-15</v>
      </c>
      <c r="AJ2144" s="103">
        <f t="shared" si="621"/>
        <v>0</v>
      </c>
    </row>
    <row r="2145" spans="4:36">
      <c r="D2145" s="16" t="s">
        <v>864</v>
      </c>
      <c r="E2145" s="16">
        <v>126511.5388</v>
      </c>
      <c r="F2145" s="16">
        <v>108962.3988</v>
      </c>
      <c r="G2145" s="16">
        <v>104798.0992</v>
      </c>
      <c r="H2145" s="16">
        <v>4164.2996</v>
      </c>
      <c r="I2145" s="16">
        <v>36.6602</v>
      </c>
      <c r="J2145" s="16">
        <v>12177.8169</v>
      </c>
      <c r="K2145" s="16">
        <v>11138.04</v>
      </c>
      <c r="L2145" s="16">
        <v>249.664000000001</v>
      </c>
      <c r="M2145" s="16">
        <v>790.1129</v>
      </c>
      <c r="N2145" s="16">
        <v>3976.741</v>
      </c>
      <c r="O2145" s="16">
        <v>3976.741</v>
      </c>
      <c r="P2145" s="16">
        <v>0</v>
      </c>
      <c r="Q2145" s="16">
        <v>130.7709</v>
      </c>
      <c r="R2145" s="16">
        <v>1181.1782</v>
      </c>
      <c r="S2145" s="16">
        <v>1139.4716</v>
      </c>
      <c r="T2145" s="16">
        <v>1.0027</v>
      </c>
      <c r="U2145" s="16">
        <v>40.7039</v>
      </c>
      <c r="V2145" s="16">
        <v>16.5176</v>
      </c>
      <c r="W2145" s="16">
        <v>3.2465</v>
      </c>
      <c r="X2145" s="16">
        <v>12.4461</v>
      </c>
      <c r="Y2145" s="16">
        <v>0.825</v>
      </c>
      <c r="Z2145" s="16">
        <v>29.4552</v>
      </c>
      <c r="AE2145" s="103">
        <f t="shared" si="616"/>
        <v>1.10844666778576e-12</v>
      </c>
      <c r="AF2145" s="103">
        <f t="shared" si="617"/>
        <v>0</v>
      </c>
      <c r="AG2145" s="103">
        <f t="shared" si="618"/>
        <v>-2.04636307898909e-12</v>
      </c>
      <c r="AH2145" s="103">
        <f t="shared" si="619"/>
        <v>0</v>
      </c>
      <c r="AI2145" s="103">
        <f t="shared" si="620"/>
        <v>0</v>
      </c>
      <c r="AJ2145" s="103">
        <f t="shared" si="621"/>
        <v>1.11022302462516e-15</v>
      </c>
    </row>
    <row r="2146" spans="3:58">
      <c r="C2146" s="16" t="s">
        <v>865</v>
      </c>
      <c r="D2146" s="16" t="s">
        <v>88</v>
      </c>
      <c r="E2146" s="16">
        <v>11706.6079</v>
      </c>
      <c r="F2146" s="16">
        <v>10668.5012</v>
      </c>
      <c r="G2146" s="16">
        <v>10501.0038</v>
      </c>
      <c r="H2146" s="16">
        <v>167.4974</v>
      </c>
      <c r="I2146" s="16">
        <v>0</v>
      </c>
      <c r="J2146" s="16">
        <v>479.4827</v>
      </c>
      <c r="K2146" s="16">
        <v>51.8938</v>
      </c>
      <c r="L2146" s="16">
        <v>0.384099999999997</v>
      </c>
      <c r="M2146" s="16">
        <v>427.2048</v>
      </c>
      <c r="N2146" s="16">
        <v>353.3197</v>
      </c>
      <c r="O2146" s="16">
        <v>353.3197</v>
      </c>
      <c r="P2146" s="16">
        <v>0</v>
      </c>
      <c r="Q2146" s="16">
        <v>35.9135</v>
      </c>
      <c r="R2146" s="16">
        <v>146.4379</v>
      </c>
      <c r="S2146" s="16">
        <v>144.0962</v>
      </c>
      <c r="T2146" s="16">
        <v>0</v>
      </c>
      <c r="U2146" s="16">
        <v>2.3417</v>
      </c>
      <c r="V2146" s="16">
        <v>0</v>
      </c>
      <c r="W2146" s="16">
        <v>0</v>
      </c>
      <c r="X2146" s="16">
        <v>0</v>
      </c>
      <c r="Y2146" s="16">
        <v>0</v>
      </c>
      <c r="Z2146" s="16">
        <v>22.9529</v>
      </c>
      <c r="AE2146" s="103">
        <f t="shared" si="616"/>
        <v>2.27373675443232e-13</v>
      </c>
      <c r="AF2146" s="103">
        <f t="shared" si="617"/>
        <v>0</v>
      </c>
      <c r="AG2146" s="103">
        <f t="shared" si="618"/>
        <v>0</v>
      </c>
      <c r="AH2146" s="103">
        <f t="shared" si="619"/>
        <v>0</v>
      </c>
      <c r="AI2146" s="103">
        <f t="shared" si="620"/>
        <v>0</v>
      </c>
      <c r="AJ2146" s="103">
        <f t="shared" si="621"/>
        <v>0</v>
      </c>
      <c r="AK2146" s="16">
        <f t="shared" ref="AK2146:BF2146" si="632">E2146-SUM(E2147:E2151)</f>
        <v>0</v>
      </c>
      <c r="AL2146" s="16">
        <f t="shared" si="632"/>
        <v>0</v>
      </c>
      <c r="AM2146" s="16">
        <f t="shared" si="632"/>
        <v>0</v>
      </c>
      <c r="AN2146" s="16">
        <f t="shared" si="632"/>
        <v>0</v>
      </c>
      <c r="AO2146" s="16">
        <f t="shared" si="632"/>
        <v>0</v>
      </c>
      <c r="AP2146" s="16">
        <f t="shared" si="632"/>
        <v>0</v>
      </c>
      <c r="AQ2146" s="16">
        <f t="shared" si="632"/>
        <v>0</v>
      </c>
      <c r="AR2146" s="16">
        <f t="shared" si="632"/>
        <v>0</v>
      </c>
      <c r="AS2146" s="16">
        <f t="shared" si="632"/>
        <v>0</v>
      </c>
      <c r="AT2146" s="16">
        <f t="shared" si="632"/>
        <v>0</v>
      </c>
      <c r="AU2146" s="16">
        <f t="shared" si="632"/>
        <v>0</v>
      </c>
      <c r="AV2146" s="16">
        <f t="shared" si="632"/>
        <v>0</v>
      </c>
      <c r="AW2146" s="16">
        <f t="shared" si="632"/>
        <v>0</v>
      </c>
      <c r="AX2146" s="16">
        <f t="shared" si="632"/>
        <v>0</v>
      </c>
      <c r="AY2146" s="16">
        <f t="shared" si="632"/>
        <v>0</v>
      </c>
      <c r="AZ2146" s="16">
        <f t="shared" si="632"/>
        <v>0</v>
      </c>
      <c r="BA2146" s="16">
        <f t="shared" si="632"/>
        <v>0</v>
      </c>
      <c r="BB2146" s="16">
        <f t="shared" si="632"/>
        <v>0</v>
      </c>
      <c r="BC2146" s="16">
        <f t="shared" si="632"/>
        <v>0</v>
      </c>
      <c r="BD2146" s="16">
        <f t="shared" si="632"/>
        <v>0</v>
      </c>
      <c r="BE2146" s="16">
        <f t="shared" si="632"/>
        <v>0</v>
      </c>
      <c r="BF2146" s="16">
        <f t="shared" si="632"/>
        <v>0</v>
      </c>
    </row>
    <row r="2147" spans="4:36">
      <c r="D2147" s="16" t="s">
        <v>860</v>
      </c>
      <c r="E2147" s="16">
        <v>8779.1311</v>
      </c>
      <c r="F2147" s="16">
        <v>8323.8773</v>
      </c>
      <c r="G2147" s="16">
        <v>8160.536</v>
      </c>
      <c r="H2147" s="16">
        <v>163.3413</v>
      </c>
      <c r="I2147" s="16">
        <v>0</v>
      </c>
      <c r="J2147" s="16">
        <v>423.8471</v>
      </c>
      <c r="K2147" s="16">
        <v>0</v>
      </c>
      <c r="L2147" s="16">
        <v>0</v>
      </c>
      <c r="M2147" s="16">
        <v>423.8471</v>
      </c>
      <c r="N2147" s="16">
        <v>0</v>
      </c>
      <c r="O2147" s="16">
        <v>0</v>
      </c>
      <c r="P2147" s="16">
        <v>0</v>
      </c>
      <c r="Q2147" s="16">
        <v>0</v>
      </c>
      <c r="R2147" s="16">
        <v>31.4067</v>
      </c>
      <c r="S2147" s="16">
        <v>29.3098</v>
      </c>
      <c r="T2147" s="16">
        <v>0</v>
      </c>
      <c r="U2147" s="16">
        <v>2.0969</v>
      </c>
      <c r="V2147" s="16">
        <v>0</v>
      </c>
      <c r="W2147" s="16">
        <v>0</v>
      </c>
      <c r="X2147" s="16">
        <v>0</v>
      </c>
      <c r="Y2147" s="16">
        <v>0</v>
      </c>
      <c r="Z2147" s="16">
        <v>0</v>
      </c>
      <c r="AE2147" s="103">
        <f t="shared" si="616"/>
        <v>3.97903932025656e-13</v>
      </c>
      <c r="AF2147" s="103">
        <f t="shared" si="617"/>
        <v>0</v>
      </c>
      <c r="AG2147" s="103">
        <f t="shared" si="618"/>
        <v>0</v>
      </c>
      <c r="AH2147" s="103">
        <f t="shared" si="619"/>
        <v>0</v>
      </c>
      <c r="AI2147" s="103">
        <f t="shared" si="620"/>
        <v>0</v>
      </c>
      <c r="AJ2147" s="103">
        <f t="shared" si="621"/>
        <v>0</v>
      </c>
    </row>
    <row r="2148" spans="4:36">
      <c r="D2148" s="16" t="s">
        <v>861</v>
      </c>
      <c r="E2148" s="16">
        <v>216.2274</v>
      </c>
      <c r="F2148" s="16">
        <v>215.1469</v>
      </c>
      <c r="G2148" s="16">
        <v>215.1469</v>
      </c>
      <c r="H2148" s="16">
        <v>0</v>
      </c>
      <c r="I2148" s="16">
        <v>0</v>
      </c>
      <c r="J2148" s="16">
        <v>1.0805</v>
      </c>
      <c r="K2148" s="16">
        <v>0</v>
      </c>
      <c r="L2148" s="16">
        <v>0</v>
      </c>
      <c r="M2148" s="16">
        <v>1.0805</v>
      </c>
      <c r="N2148" s="16">
        <v>0</v>
      </c>
      <c r="O2148" s="16">
        <v>0</v>
      </c>
      <c r="P2148" s="16">
        <v>0</v>
      </c>
      <c r="Q2148" s="16">
        <v>0</v>
      </c>
      <c r="R2148" s="16">
        <v>0</v>
      </c>
      <c r="S2148" s="16">
        <v>0</v>
      </c>
      <c r="T2148" s="16">
        <v>0</v>
      </c>
      <c r="U2148" s="16">
        <v>0</v>
      </c>
      <c r="V2148" s="16">
        <v>0</v>
      </c>
      <c r="W2148" s="16">
        <v>0</v>
      </c>
      <c r="X2148" s="16">
        <v>0</v>
      </c>
      <c r="Y2148" s="16">
        <v>0</v>
      </c>
      <c r="Z2148" s="16">
        <v>0</v>
      </c>
      <c r="AE2148" s="103">
        <f t="shared" si="616"/>
        <v>0</v>
      </c>
      <c r="AF2148" s="103">
        <f t="shared" si="617"/>
        <v>0</v>
      </c>
      <c r="AG2148" s="103">
        <f t="shared" si="618"/>
        <v>0</v>
      </c>
      <c r="AH2148" s="103">
        <f t="shared" si="619"/>
        <v>0</v>
      </c>
      <c r="AI2148" s="103">
        <f t="shared" si="620"/>
        <v>0</v>
      </c>
      <c r="AJ2148" s="103">
        <f t="shared" si="621"/>
        <v>0</v>
      </c>
    </row>
    <row r="2149" spans="4:36">
      <c r="D2149" s="16" t="s">
        <v>862</v>
      </c>
      <c r="E2149" s="16">
        <v>0</v>
      </c>
      <c r="F2149" s="16">
        <v>0</v>
      </c>
      <c r="G2149" s="16">
        <v>0</v>
      </c>
      <c r="H2149" s="16">
        <v>0</v>
      </c>
      <c r="I2149" s="16">
        <v>0</v>
      </c>
      <c r="J2149" s="16">
        <v>0</v>
      </c>
      <c r="K2149" s="16">
        <v>0</v>
      </c>
      <c r="L2149" s="16">
        <v>0</v>
      </c>
      <c r="M2149" s="16">
        <v>0</v>
      </c>
      <c r="N2149" s="16">
        <v>0</v>
      </c>
      <c r="O2149" s="16">
        <v>0</v>
      </c>
      <c r="P2149" s="16">
        <v>0</v>
      </c>
      <c r="Q2149" s="16">
        <v>0</v>
      </c>
      <c r="R2149" s="16">
        <v>0</v>
      </c>
      <c r="S2149" s="16">
        <v>0</v>
      </c>
      <c r="T2149" s="16">
        <v>0</v>
      </c>
      <c r="U2149" s="16">
        <v>0</v>
      </c>
      <c r="V2149" s="16">
        <v>0</v>
      </c>
      <c r="W2149" s="16">
        <v>0</v>
      </c>
      <c r="X2149" s="16">
        <v>0</v>
      </c>
      <c r="Y2149" s="16">
        <v>0</v>
      </c>
      <c r="Z2149" s="16">
        <v>0</v>
      </c>
      <c r="AE2149" s="103">
        <f t="shared" si="616"/>
        <v>0</v>
      </c>
      <c r="AF2149" s="103">
        <f t="shared" si="617"/>
        <v>0</v>
      </c>
      <c r="AG2149" s="103">
        <f t="shared" si="618"/>
        <v>0</v>
      </c>
      <c r="AH2149" s="103">
        <f t="shared" si="619"/>
        <v>0</v>
      </c>
      <c r="AI2149" s="103">
        <f t="shared" si="620"/>
        <v>0</v>
      </c>
      <c r="AJ2149" s="103">
        <f t="shared" si="621"/>
        <v>0</v>
      </c>
    </row>
    <row r="2150" spans="4:36">
      <c r="D2150" s="16" t="s">
        <v>863</v>
      </c>
      <c r="E2150" s="16">
        <v>1600.4136</v>
      </c>
      <c r="F2150" s="16">
        <v>1254.7089</v>
      </c>
      <c r="G2150" s="16">
        <v>1252.5649</v>
      </c>
      <c r="H2150" s="16">
        <v>2.144</v>
      </c>
      <c r="I2150" s="16">
        <v>0</v>
      </c>
      <c r="J2150" s="16">
        <v>0</v>
      </c>
      <c r="K2150" s="16">
        <v>0</v>
      </c>
      <c r="L2150" s="16">
        <v>0</v>
      </c>
      <c r="M2150" s="16">
        <v>0</v>
      </c>
      <c r="N2150" s="16">
        <v>257.7615</v>
      </c>
      <c r="O2150" s="16">
        <v>257.7615</v>
      </c>
      <c r="P2150" s="16">
        <v>0</v>
      </c>
      <c r="Q2150" s="16">
        <v>0</v>
      </c>
      <c r="R2150" s="16">
        <v>87.9432</v>
      </c>
      <c r="S2150" s="16">
        <v>87.6984</v>
      </c>
      <c r="T2150" s="16">
        <v>0</v>
      </c>
      <c r="U2150" s="16">
        <v>0.2448</v>
      </c>
      <c r="V2150" s="16">
        <v>0</v>
      </c>
      <c r="W2150" s="16">
        <v>0</v>
      </c>
      <c r="X2150" s="16">
        <v>0</v>
      </c>
      <c r="Y2150" s="16">
        <v>0</v>
      </c>
      <c r="Z2150" s="16">
        <v>0</v>
      </c>
      <c r="AE2150" s="103">
        <f t="shared" si="616"/>
        <v>0</v>
      </c>
      <c r="AF2150" s="103">
        <f t="shared" si="617"/>
        <v>5.32907051820075e-15</v>
      </c>
      <c r="AG2150" s="103">
        <f t="shared" si="618"/>
        <v>0</v>
      </c>
      <c r="AH2150" s="103">
        <f t="shared" si="619"/>
        <v>0</v>
      </c>
      <c r="AI2150" s="103">
        <f t="shared" si="620"/>
        <v>-2.08166817117217e-15</v>
      </c>
      <c r="AJ2150" s="103">
        <f t="shared" si="621"/>
        <v>0</v>
      </c>
    </row>
    <row r="2151" spans="4:36">
      <c r="D2151" s="16" t="s">
        <v>864</v>
      </c>
      <c r="E2151" s="16">
        <v>1110.8358</v>
      </c>
      <c r="F2151" s="16">
        <v>874.7681</v>
      </c>
      <c r="G2151" s="16">
        <v>872.756</v>
      </c>
      <c r="H2151" s="16">
        <v>2.0121</v>
      </c>
      <c r="I2151" s="16">
        <v>0</v>
      </c>
      <c r="J2151" s="16">
        <v>54.5551</v>
      </c>
      <c r="K2151" s="16">
        <v>51.8938</v>
      </c>
      <c r="L2151" s="16">
        <v>0.384099999999997</v>
      </c>
      <c r="M2151" s="16">
        <v>2.2772</v>
      </c>
      <c r="N2151" s="16">
        <v>95.5582</v>
      </c>
      <c r="O2151" s="16">
        <v>95.5582</v>
      </c>
      <c r="P2151" s="16">
        <v>0</v>
      </c>
      <c r="Q2151" s="16">
        <v>35.9135</v>
      </c>
      <c r="R2151" s="16">
        <v>27.088</v>
      </c>
      <c r="S2151" s="16">
        <v>27.088</v>
      </c>
      <c r="T2151" s="16">
        <v>0</v>
      </c>
      <c r="U2151" s="16">
        <v>0</v>
      </c>
      <c r="V2151" s="16">
        <v>0</v>
      </c>
      <c r="W2151" s="16">
        <v>0</v>
      </c>
      <c r="X2151" s="16">
        <v>0</v>
      </c>
      <c r="Y2151" s="16">
        <v>0</v>
      </c>
      <c r="Z2151" s="16">
        <v>22.9529</v>
      </c>
      <c r="AE2151" s="103">
        <f t="shared" si="616"/>
        <v>0</v>
      </c>
      <c r="AF2151" s="103">
        <f t="shared" si="617"/>
        <v>3.19744231092045e-14</v>
      </c>
      <c r="AG2151" s="103">
        <f t="shared" si="618"/>
        <v>7.105427357601e-15</v>
      </c>
      <c r="AH2151" s="103">
        <f t="shared" si="619"/>
        <v>0</v>
      </c>
      <c r="AI2151" s="103">
        <f t="shared" si="620"/>
        <v>0</v>
      </c>
      <c r="AJ2151" s="103">
        <f t="shared" si="621"/>
        <v>0</v>
      </c>
    </row>
    <row r="2152" spans="3:58">
      <c r="C2152" s="16" t="s">
        <v>866</v>
      </c>
      <c r="D2152" s="16" t="s">
        <v>88</v>
      </c>
      <c r="E2152" s="16">
        <v>117.2579</v>
      </c>
      <c r="F2152" s="16">
        <v>55.0666</v>
      </c>
      <c r="G2152" s="16">
        <v>52.0116</v>
      </c>
      <c r="H2152" s="16">
        <v>3.055</v>
      </c>
      <c r="I2152" s="16">
        <v>0</v>
      </c>
      <c r="J2152" s="16">
        <v>59.7309</v>
      </c>
      <c r="K2152" s="16">
        <v>54.9963</v>
      </c>
      <c r="L2152" s="16">
        <v>0</v>
      </c>
      <c r="M2152" s="16">
        <v>4.7346</v>
      </c>
      <c r="N2152" s="16">
        <v>0.093</v>
      </c>
      <c r="O2152" s="16">
        <v>0.093</v>
      </c>
      <c r="P2152" s="16">
        <v>0</v>
      </c>
      <c r="Q2152" s="16">
        <v>0</v>
      </c>
      <c r="R2152" s="16">
        <v>0.0843</v>
      </c>
      <c r="S2152" s="16">
        <v>0.0843</v>
      </c>
      <c r="T2152" s="16">
        <v>0</v>
      </c>
      <c r="U2152" s="16">
        <v>0</v>
      </c>
      <c r="V2152" s="16">
        <v>2.2831</v>
      </c>
      <c r="W2152" s="16">
        <v>2.2831</v>
      </c>
      <c r="X2152" s="16">
        <v>0</v>
      </c>
      <c r="Y2152" s="16">
        <v>0</v>
      </c>
      <c r="Z2152" s="16">
        <v>0</v>
      </c>
      <c r="AE2152" s="103">
        <f t="shared" si="616"/>
        <v>7.105427357601e-15</v>
      </c>
      <c r="AF2152" s="103">
        <f t="shared" si="617"/>
        <v>0</v>
      </c>
      <c r="AG2152" s="103">
        <f t="shared" si="618"/>
        <v>0</v>
      </c>
      <c r="AH2152" s="103">
        <f t="shared" si="619"/>
        <v>0</v>
      </c>
      <c r="AI2152" s="103">
        <f t="shared" si="620"/>
        <v>0</v>
      </c>
      <c r="AJ2152" s="103">
        <f t="shared" si="621"/>
        <v>0</v>
      </c>
      <c r="AK2152" s="16">
        <f t="shared" ref="AK2152:BF2152" si="633">E2152-SUM(E2153:E2157)</f>
        <v>0</v>
      </c>
      <c r="AL2152" s="16">
        <f t="shared" si="633"/>
        <v>0</v>
      </c>
      <c r="AM2152" s="16">
        <f t="shared" si="633"/>
        <v>0</v>
      </c>
      <c r="AN2152" s="16">
        <f t="shared" si="633"/>
        <v>0</v>
      </c>
      <c r="AO2152" s="16">
        <f t="shared" si="633"/>
        <v>0</v>
      </c>
      <c r="AP2152" s="16">
        <f t="shared" si="633"/>
        <v>0</v>
      </c>
      <c r="AQ2152" s="16">
        <f t="shared" si="633"/>
        <v>0</v>
      </c>
      <c r="AR2152" s="16">
        <f t="shared" si="633"/>
        <v>0</v>
      </c>
      <c r="AS2152" s="16">
        <f t="shared" si="633"/>
        <v>0</v>
      </c>
      <c r="AT2152" s="16">
        <f t="shared" si="633"/>
        <v>0</v>
      </c>
      <c r="AU2152" s="16">
        <f t="shared" si="633"/>
        <v>0</v>
      </c>
      <c r="AV2152" s="16">
        <f t="shared" si="633"/>
        <v>0</v>
      </c>
      <c r="AW2152" s="16">
        <f t="shared" si="633"/>
        <v>0</v>
      </c>
      <c r="AX2152" s="16">
        <f t="shared" si="633"/>
        <v>0</v>
      </c>
      <c r="AY2152" s="16">
        <f t="shared" si="633"/>
        <v>0</v>
      </c>
      <c r="AZ2152" s="16">
        <f t="shared" si="633"/>
        <v>0</v>
      </c>
      <c r="BA2152" s="16">
        <f t="shared" si="633"/>
        <v>0</v>
      </c>
      <c r="BB2152" s="16">
        <f t="shared" si="633"/>
        <v>0</v>
      </c>
      <c r="BC2152" s="16">
        <f t="shared" si="633"/>
        <v>0</v>
      </c>
      <c r="BD2152" s="16">
        <f t="shared" si="633"/>
        <v>0</v>
      </c>
      <c r="BE2152" s="16">
        <f t="shared" si="633"/>
        <v>0</v>
      </c>
      <c r="BF2152" s="16">
        <f t="shared" si="633"/>
        <v>0</v>
      </c>
    </row>
    <row r="2153" spans="4:36">
      <c r="D2153" s="16" t="s">
        <v>860</v>
      </c>
      <c r="E2153" s="16">
        <v>0.573</v>
      </c>
      <c r="F2153" s="16">
        <v>0.573</v>
      </c>
      <c r="G2153" s="16">
        <v>0.573</v>
      </c>
      <c r="H2153" s="16">
        <v>0</v>
      </c>
      <c r="I2153" s="16">
        <v>0</v>
      </c>
      <c r="J2153" s="16">
        <v>0</v>
      </c>
      <c r="K2153" s="16">
        <v>0</v>
      </c>
      <c r="L2153" s="16">
        <v>0</v>
      </c>
      <c r="M2153" s="16">
        <v>0</v>
      </c>
      <c r="N2153" s="16">
        <v>0</v>
      </c>
      <c r="O2153" s="16">
        <v>0</v>
      </c>
      <c r="P2153" s="16">
        <v>0</v>
      </c>
      <c r="Q2153" s="16">
        <v>0</v>
      </c>
      <c r="R2153" s="16">
        <v>0</v>
      </c>
      <c r="S2153" s="16">
        <v>0</v>
      </c>
      <c r="T2153" s="16">
        <v>0</v>
      </c>
      <c r="U2153" s="16">
        <v>0</v>
      </c>
      <c r="V2153" s="16">
        <v>0</v>
      </c>
      <c r="W2153" s="16">
        <v>0</v>
      </c>
      <c r="X2153" s="16">
        <v>0</v>
      </c>
      <c r="Y2153" s="16">
        <v>0</v>
      </c>
      <c r="Z2153" s="16">
        <v>0</v>
      </c>
      <c r="AE2153" s="103">
        <f t="shared" si="616"/>
        <v>0</v>
      </c>
      <c r="AF2153" s="103">
        <f t="shared" si="617"/>
        <v>0</v>
      </c>
      <c r="AG2153" s="103">
        <f t="shared" si="618"/>
        <v>0</v>
      </c>
      <c r="AH2153" s="103">
        <f t="shared" si="619"/>
        <v>0</v>
      </c>
      <c r="AI2153" s="103">
        <f t="shared" si="620"/>
        <v>0</v>
      </c>
      <c r="AJ2153" s="103">
        <f t="shared" si="621"/>
        <v>0</v>
      </c>
    </row>
    <row r="2154" spans="4:36">
      <c r="D2154" s="16" t="s">
        <v>861</v>
      </c>
      <c r="E2154" s="16">
        <v>0</v>
      </c>
      <c r="F2154" s="16">
        <v>0</v>
      </c>
      <c r="G2154" s="16">
        <v>0</v>
      </c>
      <c r="H2154" s="16">
        <v>0</v>
      </c>
      <c r="I2154" s="16">
        <v>0</v>
      </c>
      <c r="J2154" s="16">
        <v>0</v>
      </c>
      <c r="K2154" s="16">
        <v>0</v>
      </c>
      <c r="L2154" s="16">
        <v>0</v>
      </c>
      <c r="M2154" s="16">
        <v>0</v>
      </c>
      <c r="N2154" s="16">
        <v>0</v>
      </c>
      <c r="O2154" s="16">
        <v>0</v>
      </c>
      <c r="P2154" s="16">
        <v>0</v>
      </c>
      <c r="Q2154" s="16">
        <v>0</v>
      </c>
      <c r="R2154" s="16">
        <v>0</v>
      </c>
      <c r="S2154" s="16">
        <v>0</v>
      </c>
      <c r="T2154" s="16">
        <v>0</v>
      </c>
      <c r="U2154" s="16">
        <v>0</v>
      </c>
      <c r="V2154" s="16">
        <v>0</v>
      </c>
      <c r="W2154" s="16">
        <v>0</v>
      </c>
      <c r="X2154" s="16">
        <v>0</v>
      </c>
      <c r="Y2154" s="16">
        <v>0</v>
      </c>
      <c r="Z2154" s="16">
        <v>0</v>
      </c>
      <c r="AE2154" s="103">
        <f t="shared" si="616"/>
        <v>0</v>
      </c>
      <c r="AF2154" s="103">
        <f t="shared" si="617"/>
        <v>0</v>
      </c>
      <c r="AG2154" s="103">
        <f t="shared" si="618"/>
        <v>0</v>
      </c>
      <c r="AH2154" s="103">
        <f t="shared" si="619"/>
        <v>0</v>
      </c>
      <c r="AI2154" s="103">
        <f t="shared" si="620"/>
        <v>0</v>
      </c>
      <c r="AJ2154" s="103">
        <f t="shared" si="621"/>
        <v>0</v>
      </c>
    </row>
    <row r="2155" spans="4:36">
      <c r="D2155" s="16" t="s">
        <v>862</v>
      </c>
      <c r="E2155" s="16">
        <v>0</v>
      </c>
      <c r="F2155" s="16">
        <v>0</v>
      </c>
      <c r="G2155" s="16">
        <v>0</v>
      </c>
      <c r="H2155" s="16">
        <v>0</v>
      </c>
      <c r="I2155" s="16">
        <v>0</v>
      </c>
      <c r="J2155" s="16">
        <v>0</v>
      </c>
      <c r="K2155" s="16">
        <v>0</v>
      </c>
      <c r="L2155" s="16">
        <v>0</v>
      </c>
      <c r="M2155" s="16">
        <v>0</v>
      </c>
      <c r="N2155" s="16">
        <v>0</v>
      </c>
      <c r="O2155" s="16">
        <v>0</v>
      </c>
      <c r="P2155" s="16">
        <v>0</v>
      </c>
      <c r="Q2155" s="16">
        <v>0</v>
      </c>
      <c r="R2155" s="16">
        <v>0</v>
      </c>
      <c r="S2155" s="16">
        <v>0</v>
      </c>
      <c r="T2155" s="16">
        <v>0</v>
      </c>
      <c r="U2155" s="16">
        <v>0</v>
      </c>
      <c r="V2155" s="16">
        <v>0</v>
      </c>
      <c r="W2155" s="16">
        <v>0</v>
      </c>
      <c r="X2155" s="16">
        <v>0</v>
      </c>
      <c r="Y2155" s="16">
        <v>0</v>
      </c>
      <c r="Z2155" s="16">
        <v>0</v>
      </c>
      <c r="AE2155" s="103">
        <f t="shared" si="616"/>
        <v>0</v>
      </c>
      <c r="AF2155" s="103">
        <f t="shared" si="617"/>
        <v>0</v>
      </c>
      <c r="AG2155" s="103">
        <f t="shared" si="618"/>
        <v>0</v>
      </c>
      <c r="AH2155" s="103">
        <f t="shared" si="619"/>
        <v>0</v>
      </c>
      <c r="AI2155" s="103">
        <f t="shared" si="620"/>
        <v>0</v>
      </c>
      <c r="AJ2155" s="103">
        <f t="shared" si="621"/>
        <v>0</v>
      </c>
    </row>
    <row r="2156" spans="4:36">
      <c r="D2156" s="16" t="s">
        <v>863</v>
      </c>
      <c r="E2156" s="16">
        <v>0</v>
      </c>
      <c r="F2156" s="16">
        <v>0</v>
      </c>
      <c r="G2156" s="16">
        <v>0</v>
      </c>
      <c r="H2156" s="16">
        <v>0</v>
      </c>
      <c r="I2156" s="16">
        <v>0</v>
      </c>
      <c r="J2156" s="16">
        <v>0</v>
      </c>
      <c r="K2156" s="16">
        <v>0</v>
      </c>
      <c r="L2156" s="16">
        <v>0</v>
      </c>
      <c r="M2156" s="16">
        <v>0</v>
      </c>
      <c r="N2156" s="16">
        <v>0</v>
      </c>
      <c r="O2156" s="16">
        <v>0</v>
      </c>
      <c r="P2156" s="16">
        <v>0</v>
      </c>
      <c r="Q2156" s="16">
        <v>0</v>
      </c>
      <c r="R2156" s="16">
        <v>0</v>
      </c>
      <c r="S2156" s="16">
        <v>0</v>
      </c>
      <c r="T2156" s="16">
        <v>0</v>
      </c>
      <c r="U2156" s="16">
        <v>0</v>
      </c>
      <c r="V2156" s="16">
        <v>0</v>
      </c>
      <c r="W2156" s="16">
        <v>0</v>
      </c>
      <c r="X2156" s="16">
        <v>0</v>
      </c>
      <c r="Y2156" s="16">
        <v>0</v>
      </c>
      <c r="Z2156" s="16">
        <v>0</v>
      </c>
      <c r="AE2156" s="103">
        <f t="shared" si="616"/>
        <v>0</v>
      </c>
      <c r="AF2156" s="103">
        <f t="shared" si="617"/>
        <v>0</v>
      </c>
      <c r="AG2156" s="103">
        <f t="shared" si="618"/>
        <v>0</v>
      </c>
      <c r="AH2156" s="103">
        <f t="shared" si="619"/>
        <v>0</v>
      </c>
      <c r="AI2156" s="103">
        <f t="shared" si="620"/>
        <v>0</v>
      </c>
      <c r="AJ2156" s="103">
        <f t="shared" si="621"/>
        <v>0</v>
      </c>
    </row>
    <row r="2157" spans="4:36">
      <c r="D2157" s="16" t="s">
        <v>864</v>
      </c>
      <c r="E2157" s="16">
        <v>116.6849</v>
      </c>
      <c r="F2157" s="16">
        <v>54.4936</v>
      </c>
      <c r="G2157" s="16">
        <v>51.4386</v>
      </c>
      <c r="H2157" s="16">
        <v>3.055</v>
      </c>
      <c r="I2157" s="16">
        <v>0</v>
      </c>
      <c r="J2157" s="16">
        <v>59.7309</v>
      </c>
      <c r="K2157" s="16">
        <v>54.9963</v>
      </c>
      <c r="L2157" s="16">
        <v>0</v>
      </c>
      <c r="M2157" s="16">
        <v>4.7346</v>
      </c>
      <c r="N2157" s="16">
        <v>0.093</v>
      </c>
      <c r="O2157" s="16">
        <v>0.093</v>
      </c>
      <c r="P2157" s="16">
        <v>0</v>
      </c>
      <c r="Q2157" s="16">
        <v>0</v>
      </c>
      <c r="R2157" s="16">
        <v>0.0843</v>
      </c>
      <c r="S2157" s="16">
        <v>0.0843</v>
      </c>
      <c r="T2157" s="16">
        <v>0</v>
      </c>
      <c r="U2157" s="16">
        <v>0</v>
      </c>
      <c r="V2157" s="16">
        <v>2.2831</v>
      </c>
      <c r="W2157" s="16">
        <v>2.2831</v>
      </c>
      <c r="X2157" s="16">
        <v>0</v>
      </c>
      <c r="Y2157" s="16">
        <v>0</v>
      </c>
      <c r="Z2157" s="16">
        <v>0</v>
      </c>
      <c r="AE2157" s="103">
        <f t="shared" ref="AE2157:AE2220" si="634">E2157-F2157-I2157-J2157-N2157-R2157-V2157-Z2157-Q2157</f>
        <v>0</v>
      </c>
      <c r="AF2157" s="103">
        <f t="shared" ref="AF2157:AF2220" si="635">F2157-G2157-H2157</f>
        <v>0</v>
      </c>
      <c r="AG2157" s="103">
        <f t="shared" ref="AG2157:AG2220" si="636">J2157-K2157-L2157-M2157</f>
        <v>0</v>
      </c>
      <c r="AH2157" s="103">
        <f t="shared" ref="AH2157:AH2220" si="637">N2157-O2157-P2157</f>
        <v>0</v>
      </c>
      <c r="AI2157" s="103">
        <f t="shared" ref="AI2157:AI2220" si="638">R2157-S2157-T2157-U2157</f>
        <v>0</v>
      </c>
      <c r="AJ2157" s="103">
        <f t="shared" ref="AJ2157:AJ2220" si="639">V2157-W2157-X2157-Y2157</f>
        <v>0</v>
      </c>
    </row>
    <row r="2158" spans="3:58">
      <c r="C2158" s="16" t="s">
        <v>867</v>
      </c>
      <c r="D2158" s="16" t="s">
        <v>88</v>
      </c>
      <c r="E2158" s="16">
        <v>191995.8049</v>
      </c>
      <c r="F2158" s="16">
        <v>173065.96</v>
      </c>
      <c r="G2158" s="16">
        <v>165066.311</v>
      </c>
      <c r="H2158" s="16">
        <v>7999.649</v>
      </c>
      <c r="I2158" s="16">
        <v>36.6602</v>
      </c>
      <c r="J2158" s="16">
        <v>13264.1519</v>
      </c>
      <c r="K2158" s="16">
        <v>11031.1499</v>
      </c>
      <c r="L2158" s="16">
        <v>715.3197</v>
      </c>
      <c r="M2158" s="16">
        <v>1517.6823</v>
      </c>
      <c r="N2158" s="16">
        <v>4237.8018</v>
      </c>
      <c r="O2158" s="16">
        <v>4237.8018</v>
      </c>
      <c r="P2158" s="16">
        <v>0</v>
      </c>
      <c r="Q2158" s="16">
        <v>94.8574</v>
      </c>
      <c r="R2158" s="16">
        <v>1275.3021</v>
      </c>
      <c r="S2158" s="16">
        <v>1232.6786</v>
      </c>
      <c r="T2158" s="16">
        <v>1.0027</v>
      </c>
      <c r="U2158" s="16">
        <v>41.6208</v>
      </c>
      <c r="V2158" s="16">
        <v>14.5692</v>
      </c>
      <c r="W2158" s="16">
        <v>1.093</v>
      </c>
      <c r="X2158" s="16">
        <v>12.6512</v>
      </c>
      <c r="Y2158" s="16">
        <v>0.825</v>
      </c>
      <c r="Z2158" s="16">
        <v>6.5023</v>
      </c>
      <c r="AE2158" s="103">
        <f t="shared" si="634"/>
        <v>-3.06954461848363e-12</v>
      </c>
      <c r="AF2158" s="103">
        <f t="shared" si="635"/>
        <v>0</v>
      </c>
      <c r="AG2158" s="103">
        <f t="shared" si="636"/>
        <v>0</v>
      </c>
      <c r="AH2158" s="103">
        <f t="shared" si="637"/>
        <v>0</v>
      </c>
      <c r="AI2158" s="103">
        <f t="shared" si="638"/>
        <v>1.49213974509621e-13</v>
      </c>
      <c r="AJ2158" s="103">
        <f t="shared" si="639"/>
        <v>1.11022302462516e-15</v>
      </c>
      <c r="AK2158" s="16">
        <f t="shared" ref="AK2158:BF2158" si="640">E2158-SUM(E2159:E2163)</f>
        <v>0</v>
      </c>
      <c r="AL2158" s="16">
        <f t="shared" si="640"/>
        <v>0</v>
      </c>
      <c r="AM2158" s="16">
        <f t="shared" si="640"/>
        <v>0</v>
      </c>
      <c r="AN2158" s="16">
        <f t="shared" si="640"/>
        <v>0</v>
      </c>
      <c r="AO2158" s="16">
        <f t="shared" si="640"/>
        <v>0</v>
      </c>
      <c r="AP2158" s="16">
        <f t="shared" si="640"/>
        <v>0</v>
      </c>
      <c r="AQ2158" s="16">
        <f t="shared" si="640"/>
        <v>0</v>
      </c>
      <c r="AR2158" s="16">
        <f t="shared" si="640"/>
        <v>-1.02318153949454e-12</v>
      </c>
      <c r="AS2158" s="16">
        <f t="shared" si="640"/>
        <v>0</v>
      </c>
      <c r="AT2158" s="16">
        <f t="shared" si="640"/>
        <v>0</v>
      </c>
      <c r="AU2158" s="16">
        <f t="shared" si="640"/>
        <v>0</v>
      </c>
      <c r="AV2158" s="16">
        <f t="shared" si="640"/>
        <v>0</v>
      </c>
      <c r="AW2158" s="16">
        <f t="shared" si="640"/>
        <v>0</v>
      </c>
      <c r="AX2158" s="16">
        <f t="shared" si="640"/>
        <v>0</v>
      </c>
      <c r="AY2158" s="16">
        <f t="shared" si="640"/>
        <v>0</v>
      </c>
      <c r="AZ2158" s="16">
        <f t="shared" si="640"/>
        <v>0</v>
      </c>
      <c r="BA2158" s="16">
        <f t="shared" si="640"/>
        <v>0</v>
      </c>
      <c r="BB2158" s="16">
        <f t="shared" si="640"/>
        <v>0</v>
      </c>
      <c r="BC2158" s="16">
        <f t="shared" si="640"/>
        <v>0</v>
      </c>
      <c r="BD2158" s="16">
        <f t="shared" si="640"/>
        <v>0</v>
      </c>
      <c r="BE2158" s="16">
        <f t="shared" si="640"/>
        <v>0</v>
      </c>
      <c r="BF2158" s="16">
        <f t="shared" si="640"/>
        <v>0</v>
      </c>
    </row>
    <row r="2159" spans="4:36">
      <c r="D2159" s="16" t="s">
        <v>860</v>
      </c>
      <c r="E2159" s="16">
        <v>49083.399</v>
      </c>
      <c r="F2159" s="16">
        <v>48059.7046</v>
      </c>
      <c r="G2159" s="16">
        <v>44650.748</v>
      </c>
      <c r="H2159" s="16">
        <v>3408.9566</v>
      </c>
      <c r="I2159" s="16">
        <v>0</v>
      </c>
      <c r="J2159" s="16">
        <v>900.408</v>
      </c>
      <c r="K2159" s="16">
        <v>0</v>
      </c>
      <c r="L2159" s="16">
        <v>313.6027</v>
      </c>
      <c r="M2159" s="16">
        <v>586.8053</v>
      </c>
      <c r="N2159" s="16">
        <v>99.1756</v>
      </c>
      <c r="O2159" s="16">
        <v>99.1756</v>
      </c>
      <c r="P2159" s="16">
        <v>0</v>
      </c>
      <c r="Q2159" s="16">
        <v>0</v>
      </c>
      <c r="R2159" s="16">
        <v>23.7761</v>
      </c>
      <c r="S2159" s="16">
        <v>23.7761</v>
      </c>
      <c r="T2159" s="16">
        <v>0</v>
      </c>
      <c r="U2159" s="16">
        <v>0</v>
      </c>
      <c r="V2159" s="16">
        <v>0.3347</v>
      </c>
      <c r="W2159" s="16">
        <v>0.1296</v>
      </c>
      <c r="X2159" s="16">
        <v>0.2051</v>
      </c>
      <c r="Y2159" s="16">
        <v>0</v>
      </c>
      <c r="Z2159" s="16">
        <v>0</v>
      </c>
      <c r="AE2159" s="103">
        <f t="shared" si="634"/>
        <v>2.96429547574917e-13</v>
      </c>
      <c r="AF2159" s="103">
        <f t="shared" si="635"/>
        <v>0</v>
      </c>
      <c r="AG2159" s="103">
        <f t="shared" si="636"/>
        <v>0</v>
      </c>
      <c r="AH2159" s="103">
        <f t="shared" si="637"/>
        <v>0</v>
      </c>
      <c r="AI2159" s="103">
        <f t="shared" si="638"/>
        <v>0</v>
      </c>
      <c r="AJ2159" s="103">
        <f t="shared" si="639"/>
        <v>0</v>
      </c>
    </row>
    <row r="2160" spans="4:36">
      <c r="D2160" s="16" t="s">
        <v>861</v>
      </c>
      <c r="E2160" s="16">
        <v>16690.3108</v>
      </c>
      <c r="F2160" s="16">
        <v>16328.6603</v>
      </c>
      <c r="G2160" s="16">
        <v>15899.4153</v>
      </c>
      <c r="H2160" s="16">
        <v>429.245</v>
      </c>
      <c r="I2160" s="16">
        <v>0</v>
      </c>
      <c r="J2160" s="16">
        <v>300.213</v>
      </c>
      <c r="K2160" s="16">
        <v>0</v>
      </c>
      <c r="L2160" s="16">
        <v>152.4371</v>
      </c>
      <c r="M2160" s="16">
        <v>147.7759</v>
      </c>
      <c r="N2160" s="16">
        <v>54.7756</v>
      </c>
      <c r="O2160" s="16">
        <v>54.7756</v>
      </c>
      <c r="P2160" s="16">
        <v>0</v>
      </c>
      <c r="Q2160" s="16">
        <v>0</v>
      </c>
      <c r="R2160" s="16">
        <v>6.6619</v>
      </c>
      <c r="S2160" s="16">
        <v>6.4164</v>
      </c>
      <c r="T2160" s="16">
        <v>0</v>
      </c>
      <c r="U2160" s="16">
        <v>0.2455</v>
      </c>
      <c r="V2160" s="16">
        <v>0</v>
      </c>
      <c r="W2160" s="16">
        <v>0</v>
      </c>
      <c r="X2160" s="16">
        <v>0</v>
      </c>
      <c r="Y2160" s="16">
        <v>0</v>
      </c>
      <c r="Z2160" s="16">
        <v>0</v>
      </c>
      <c r="AE2160" s="103">
        <f t="shared" si="634"/>
        <v>-2.8155255904494e-13</v>
      </c>
      <c r="AF2160" s="103">
        <f t="shared" si="635"/>
        <v>-1.02318153949454e-12</v>
      </c>
      <c r="AG2160" s="103">
        <f t="shared" si="636"/>
        <v>0</v>
      </c>
      <c r="AH2160" s="103">
        <f t="shared" si="637"/>
        <v>0</v>
      </c>
      <c r="AI2160" s="103">
        <f t="shared" si="638"/>
        <v>0</v>
      </c>
      <c r="AJ2160" s="103">
        <f t="shared" si="639"/>
        <v>0</v>
      </c>
    </row>
    <row r="2161" spans="4:36">
      <c r="D2161" s="16" t="s">
        <v>862</v>
      </c>
      <c r="E2161" s="16">
        <v>0</v>
      </c>
      <c r="F2161" s="16">
        <v>0</v>
      </c>
      <c r="G2161" s="16">
        <v>0</v>
      </c>
      <c r="H2161" s="16">
        <v>0</v>
      </c>
      <c r="I2161" s="16">
        <v>0</v>
      </c>
      <c r="J2161" s="16">
        <v>0</v>
      </c>
      <c r="K2161" s="16">
        <v>0</v>
      </c>
      <c r="L2161" s="16">
        <v>0</v>
      </c>
      <c r="M2161" s="16">
        <v>0</v>
      </c>
      <c r="N2161" s="16">
        <v>0</v>
      </c>
      <c r="O2161" s="16">
        <v>0</v>
      </c>
      <c r="P2161" s="16">
        <v>0</v>
      </c>
      <c r="Q2161" s="16">
        <v>0</v>
      </c>
      <c r="R2161" s="16">
        <v>0</v>
      </c>
      <c r="S2161" s="16">
        <v>0</v>
      </c>
      <c r="T2161" s="16">
        <v>0</v>
      </c>
      <c r="U2161" s="16">
        <v>0</v>
      </c>
      <c r="V2161" s="16">
        <v>0</v>
      </c>
      <c r="W2161" s="16">
        <v>0</v>
      </c>
      <c r="X2161" s="16">
        <v>0</v>
      </c>
      <c r="Y2161" s="16">
        <v>0</v>
      </c>
      <c r="Z2161" s="16">
        <v>0</v>
      </c>
      <c r="AE2161" s="103">
        <f t="shared" si="634"/>
        <v>0</v>
      </c>
      <c r="AF2161" s="103">
        <f t="shared" si="635"/>
        <v>0</v>
      </c>
      <c r="AG2161" s="103">
        <f t="shared" si="636"/>
        <v>0</v>
      </c>
      <c r="AH2161" s="103">
        <f t="shared" si="637"/>
        <v>0</v>
      </c>
      <c r="AI2161" s="103">
        <f t="shared" si="638"/>
        <v>0</v>
      </c>
      <c r="AJ2161" s="103">
        <f t="shared" si="639"/>
        <v>0</v>
      </c>
    </row>
    <row r="2162" spans="4:36">
      <c r="D2162" s="16" t="s">
        <v>863</v>
      </c>
      <c r="E2162" s="16">
        <v>938.077</v>
      </c>
      <c r="F2162" s="16">
        <v>644.458</v>
      </c>
      <c r="G2162" s="16">
        <v>642.2431</v>
      </c>
      <c r="H2162" s="16">
        <v>2.2149</v>
      </c>
      <c r="I2162" s="16">
        <v>0</v>
      </c>
      <c r="J2162" s="16">
        <v>0</v>
      </c>
      <c r="K2162" s="16">
        <v>0</v>
      </c>
      <c r="L2162" s="16">
        <v>0</v>
      </c>
      <c r="M2162" s="16">
        <v>0</v>
      </c>
      <c r="N2162" s="16">
        <v>202.7608</v>
      </c>
      <c r="O2162" s="16">
        <v>202.7608</v>
      </c>
      <c r="P2162" s="16">
        <v>0</v>
      </c>
      <c r="Q2162" s="16">
        <v>0</v>
      </c>
      <c r="R2162" s="16">
        <v>90.8582</v>
      </c>
      <c r="S2162" s="16">
        <v>90.1868</v>
      </c>
      <c r="T2162" s="16">
        <v>0</v>
      </c>
      <c r="U2162" s="16">
        <v>0.6714</v>
      </c>
      <c r="V2162" s="16">
        <v>0</v>
      </c>
      <c r="W2162" s="16">
        <v>0</v>
      </c>
      <c r="X2162" s="16">
        <v>0</v>
      </c>
      <c r="Y2162" s="16">
        <v>0</v>
      </c>
      <c r="Z2162" s="16">
        <v>0</v>
      </c>
      <c r="AE2162" s="103">
        <f t="shared" si="634"/>
        <v>0</v>
      </c>
      <c r="AF2162" s="103">
        <f t="shared" si="635"/>
        <v>-5.6843418860808e-14</v>
      </c>
      <c r="AG2162" s="103">
        <f t="shared" si="636"/>
        <v>0</v>
      </c>
      <c r="AH2162" s="103">
        <f t="shared" si="637"/>
        <v>0</v>
      </c>
      <c r="AI2162" s="103">
        <f t="shared" si="638"/>
        <v>-8.65973959207622e-15</v>
      </c>
      <c r="AJ2162" s="103">
        <f t="shared" si="639"/>
        <v>0</v>
      </c>
    </row>
    <row r="2163" spans="4:36">
      <c r="D2163" s="16" t="s">
        <v>864</v>
      </c>
      <c r="E2163" s="16">
        <v>125284.0181</v>
      </c>
      <c r="F2163" s="16">
        <v>108033.1371</v>
      </c>
      <c r="G2163" s="16">
        <v>103873.9046</v>
      </c>
      <c r="H2163" s="16">
        <v>4159.2325</v>
      </c>
      <c r="I2163" s="16">
        <v>36.6602</v>
      </c>
      <c r="J2163" s="16">
        <v>12063.5309</v>
      </c>
      <c r="K2163" s="16">
        <v>11031.1499</v>
      </c>
      <c r="L2163" s="16">
        <v>249.279900000001</v>
      </c>
      <c r="M2163" s="16">
        <v>783.1011</v>
      </c>
      <c r="N2163" s="16">
        <v>3881.0898</v>
      </c>
      <c r="O2163" s="16">
        <v>3881.0898</v>
      </c>
      <c r="P2163" s="16">
        <v>0</v>
      </c>
      <c r="Q2163" s="16">
        <v>94.8574</v>
      </c>
      <c r="R2163" s="16">
        <v>1154.0059</v>
      </c>
      <c r="S2163" s="16">
        <v>1112.2993</v>
      </c>
      <c r="T2163" s="16">
        <v>1.0027</v>
      </c>
      <c r="U2163" s="16">
        <v>40.7039</v>
      </c>
      <c r="V2163" s="16">
        <v>14.2345</v>
      </c>
      <c r="W2163" s="16">
        <v>0.9634</v>
      </c>
      <c r="X2163" s="16">
        <v>12.4461</v>
      </c>
      <c r="Y2163" s="16">
        <v>0.825</v>
      </c>
      <c r="Z2163" s="16">
        <v>6.5023</v>
      </c>
      <c r="AE2163" s="103">
        <f t="shared" si="634"/>
        <v>-4.54747350886464e-12</v>
      </c>
      <c r="AF2163" s="103">
        <f t="shared" si="635"/>
        <v>1.2732925824821e-11</v>
      </c>
      <c r="AG2163" s="103">
        <f t="shared" si="636"/>
        <v>-1.59161572810262e-12</v>
      </c>
      <c r="AH2163" s="103">
        <f t="shared" si="637"/>
        <v>0</v>
      </c>
      <c r="AI2163" s="103">
        <f t="shared" si="638"/>
        <v>2.1316282072803e-13</v>
      </c>
      <c r="AJ2163" s="103">
        <f t="shared" si="639"/>
        <v>1.11022302462516e-15</v>
      </c>
    </row>
    <row r="2164" spans="3:58">
      <c r="C2164" s="16" t="s">
        <v>368</v>
      </c>
      <c r="D2164" s="16" t="s">
        <v>88</v>
      </c>
      <c r="E2164" s="16">
        <v>0</v>
      </c>
      <c r="F2164" s="16">
        <v>0</v>
      </c>
      <c r="G2164" s="16">
        <v>0</v>
      </c>
      <c r="H2164" s="16">
        <v>0</v>
      </c>
      <c r="I2164" s="16">
        <v>0</v>
      </c>
      <c r="J2164" s="16">
        <v>0</v>
      </c>
      <c r="K2164" s="16">
        <v>0</v>
      </c>
      <c r="L2164" s="16">
        <v>0</v>
      </c>
      <c r="M2164" s="16">
        <v>0</v>
      </c>
      <c r="N2164" s="16">
        <v>0</v>
      </c>
      <c r="O2164" s="16">
        <v>0</v>
      </c>
      <c r="P2164" s="16">
        <v>0</v>
      </c>
      <c r="Q2164" s="16">
        <v>0</v>
      </c>
      <c r="R2164" s="16">
        <v>0</v>
      </c>
      <c r="S2164" s="16">
        <v>0</v>
      </c>
      <c r="T2164" s="16">
        <v>0</v>
      </c>
      <c r="U2164" s="16">
        <v>0</v>
      </c>
      <c r="V2164" s="16">
        <v>0</v>
      </c>
      <c r="W2164" s="16">
        <v>0</v>
      </c>
      <c r="X2164" s="16">
        <v>0</v>
      </c>
      <c r="Y2164" s="16">
        <v>0</v>
      </c>
      <c r="Z2164" s="16">
        <v>0</v>
      </c>
      <c r="AE2164" s="103">
        <f t="shared" si="634"/>
        <v>0</v>
      </c>
      <c r="AF2164" s="103">
        <f t="shared" si="635"/>
        <v>0</v>
      </c>
      <c r="AG2164" s="103">
        <f t="shared" si="636"/>
        <v>0</v>
      </c>
      <c r="AH2164" s="103">
        <f t="shared" si="637"/>
        <v>0</v>
      </c>
      <c r="AI2164" s="103">
        <f t="shared" si="638"/>
        <v>0</v>
      </c>
      <c r="AJ2164" s="103">
        <f t="shared" si="639"/>
        <v>0</v>
      </c>
      <c r="AK2164" s="16">
        <f t="shared" ref="AK2164:BF2164" si="641">E2164-SUM(E2165:E2169)</f>
        <v>0</v>
      </c>
      <c r="AL2164" s="16">
        <f t="shared" si="641"/>
        <v>0</v>
      </c>
      <c r="AM2164" s="16">
        <f t="shared" si="641"/>
        <v>0</v>
      </c>
      <c r="AN2164" s="16">
        <f t="shared" si="641"/>
        <v>0</v>
      </c>
      <c r="AO2164" s="16">
        <f t="shared" si="641"/>
        <v>0</v>
      </c>
      <c r="AP2164" s="16">
        <f t="shared" si="641"/>
        <v>0</v>
      </c>
      <c r="AQ2164" s="16">
        <f t="shared" si="641"/>
        <v>0</v>
      </c>
      <c r="AR2164" s="16">
        <f t="shared" si="641"/>
        <v>0</v>
      </c>
      <c r="AS2164" s="16">
        <f t="shared" si="641"/>
        <v>0</v>
      </c>
      <c r="AT2164" s="16">
        <f t="shared" si="641"/>
        <v>0</v>
      </c>
      <c r="AU2164" s="16">
        <f t="shared" si="641"/>
        <v>0</v>
      </c>
      <c r="AV2164" s="16">
        <f t="shared" si="641"/>
        <v>0</v>
      </c>
      <c r="AW2164" s="16">
        <f t="shared" si="641"/>
        <v>0</v>
      </c>
      <c r="AX2164" s="16">
        <f t="shared" si="641"/>
        <v>0</v>
      </c>
      <c r="AY2164" s="16">
        <f t="shared" si="641"/>
        <v>0</v>
      </c>
      <c r="AZ2164" s="16">
        <f t="shared" si="641"/>
        <v>0</v>
      </c>
      <c r="BA2164" s="16">
        <f t="shared" si="641"/>
        <v>0</v>
      </c>
      <c r="BB2164" s="16">
        <f t="shared" si="641"/>
        <v>0</v>
      </c>
      <c r="BC2164" s="16">
        <f t="shared" si="641"/>
        <v>0</v>
      </c>
      <c r="BD2164" s="16">
        <f t="shared" si="641"/>
        <v>0</v>
      </c>
      <c r="BE2164" s="16">
        <f t="shared" si="641"/>
        <v>0</v>
      </c>
      <c r="BF2164" s="16">
        <f t="shared" si="641"/>
        <v>0</v>
      </c>
    </row>
    <row r="2165" spans="4:36">
      <c r="D2165" s="16" t="s">
        <v>860</v>
      </c>
      <c r="E2165" s="16">
        <v>0</v>
      </c>
      <c r="F2165" s="16">
        <v>0</v>
      </c>
      <c r="G2165" s="16">
        <v>0</v>
      </c>
      <c r="H2165" s="16">
        <v>0</v>
      </c>
      <c r="I2165" s="16">
        <v>0</v>
      </c>
      <c r="J2165" s="16">
        <v>0</v>
      </c>
      <c r="K2165" s="16">
        <v>0</v>
      </c>
      <c r="L2165" s="16">
        <v>0</v>
      </c>
      <c r="M2165" s="16">
        <v>0</v>
      </c>
      <c r="N2165" s="16">
        <v>0</v>
      </c>
      <c r="O2165" s="16">
        <v>0</v>
      </c>
      <c r="P2165" s="16">
        <v>0</v>
      </c>
      <c r="Q2165" s="16">
        <v>0</v>
      </c>
      <c r="R2165" s="16">
        <v>0</v>
      </c>
      <c r="S2165" s="16">
        <v>0</v>
      </c>
      <c r="T2165" s="16">
        <v>0</v>
      </c>
      <c r="U2165" s="16">
        <v>0</v>
      </c>
      <c r="V2165" s="16">
        <v>0</v>
      </c>
      <c r="W2165" s="16">
        <v>0</v>
      </c>
      <c r="X2165" s="16">
        <v>0</v>
      </c>
      <c r="Y2165" s="16">
        <v>0</v>
      </c>
      <c r="Z2165" s="16">
        <v>0</v>
      </c>
      <c r="AE2165" s="103">
        <f t="shared" si="634"/>
        <v>0</v>
      </c>
      <c r="AF2165" s="103">
        <f t="shared" si="635"/>
        <v>0</v>
      </c>
      <c r="AG2165" s="103">
        <f t="shared" si="636"/>
        <v>0</v>
      </c>
      <c r="AH2165" s="103">
        <f t="shared" si="637"/>
        <v>0</v>
      </c>
      <c r="AI2165" s="103">
        <f t="shared" si="638"/>
        <v>0</v>
      </c>
      <c r="AJ2165" s="103">
        <f t="shared" si="639"/>
        <v>0</v>
      </c>
    </row>
    <row r="2166" spans="4:36">
      <c r="D2166" s="16" t="s">
        <v>861</v>
      </c>
      <c r="E2166" s="16">
        <v>0</v>
      </c>
      <c r="F2166" s="16">
        <v>0</v>
      </c>
      <c r="G2166" s="16">
        <v>0</v>
      </c>
      <c r="H2166" s="16">
        <v>0</v>
      </c>
      <c r="I2166" s="16">
        <v>0</v>
      </c>
      <c r="J2166" s="16">
        <v>0</v>
      </c>
      <c r="K2166" s="16">
        <v>0</v>
      </c>
      <c r="L2166" s="16">
        <v>0</v>
      </c>
      <c r="M2166" s="16">
        <v>0</v>
      </c>
      <c r="N2166" s="16">
        <v>0</v>
      </c>
      <c r="O2166" s="16">
        <v>0</v>
      </c>
      <c r="P2166" s="16">
        <v>0</v>
      </c>
      <c r="Q2166" s="16">
        <v>0</v>
      </c>
      <c r="R2166" s="16">
        <v>0</v>
      </c>
      <c r="S2166" s="16">
        <v>0</v>
      </c>
      <c r="T2166" s="16">
        <v>0</v>
      </c>
      <c r="U2166" s="16">
        <v>0</v>
      </c>
      <c r="V2166" s="16">
        <v>0</v>
      </c>
      <c r="W2166" s="16">
        <v>0</v>
      </c>
      <c r="X2166" s="16">
        <v>0</v>
      </c>
      <c r="Y2166" s="16">
        <v>0</v>
      </c>
      <c r="Z2166" s="16">
        <v>0</v>
      </c>
      <c r="AE2166" s="103">
        <f t="shared" si="634"/>
        <v>0</v>
      </c>
      <c r="AF2166" s="103">
        <f t="shared" si="635"/>
        <v>0</v>
      </c>
      <c r="AG2166" s="103">
        <f t="shared" si="636"/>
        <v>0</v>
      </c>
      <c r="AH2166" s="103">
        <f t="shared" si="637"/>
        <v>0</v>
      </c>
      <c r="AI2166" s="103">
        <f t="shared" si="638"/>
        <v>0</v>
      </c>
      <c r="AJ2166" s="103">
        <f t="shared" si="639"/>
        <v>0</v>
      </c>
    </row>
    <row r="2167" spans="4:36">
      <c r="D2167" s="16" t="s">
        <v>862</v>
      </c>
      <c r="E2167" s="16">
        <v>0</v>
      </c>
      <c r="F2167" s="16">
        <v>0</v>
      </c>
      <c r="G2167" s="16">
        <v>0</v>
      </c>
      <c r="H2167" s="16">
        <v>0</v>
      </c>
      <c r="I2167" s="16">
        <v>0</v>
      </c>
      <c r="J2167" s="16">
        <v>0</v>
      </c>
      <c r="K2167" s="16">
        <v>0</v>
      </c>
      <c r="L2167" s="16">
        <v>0</v>
      </c>
      <c r="M2167" s="16">
        <v>0</v>
      </c>
      <c r="N2167" s="16">
        <v>0</v>
      </c>
      <c r="O2167" s="16">
        <v>0</v>
      </c>
      <c r="P2167" s="16">
        <v>0</v>
      </c>
      <c r="Q2167" s="16">
        <v>0</v>
      </c>
      <c r="R2167" s="16">
        <v>0</v>
      </c>
      <c r="S2167" s="16">
        <v>0</v>
      </c>
      <c r="T2167" s="16">
        <v>0</v>
      </c>
      <c r="U2167" s="16">
        <v>0</v>
      </c>
      <c r="V2167" s="16">
        <v>0</v>
      </c>
      <c r="W2167" s="16">
        <v>0</v>
      </c>
      <c r="X2167" s="16">
        <v>0</v>
      </c>
      <c r="Y2167" s="16">
        <v>0</v>
      </c>
      <c r="Z2167" s="16">
        <v>0</v>
      </c>
      <c r="AE2167" s="103">
        <f t="shared" si="634"/>
        <v>0</v>
      </c>
      <c r="AF2167" s="103">
        <f t="shared" si="635"/>
        <v>0</v>
      </c>
      <c r="AG2167" s="103">
        <f t="shared" si="636"/>
        <v>0</v>
      </c>
      <c r="AH2167" s="103">
        <f t="shared" si="637"/>
        <v>0</v>
      </c>
      <c r="AI2167" s="103">
        <f t="shared" si="638"/>
        <v>0</v>
      </c>
      <c r="AJ2167" s="103">
        <f t="shared" si="639"/>
        <v>0</v>
      </c>
    </row>
    <row r="2168" spans="4:36">
      <c r="D2168" s="16" t="s">
        <v>863</v>
      </c>
      <c r="E2168" s="16">
        <v>0</v>
      </c>
      <c r="F2168" s="16">
        <v>0</v>
      </c>
      <c r="G2168" s="16">
        <v>0</v>
      </c>
      <c r="H2168" s="16">
        <v>0</v>
      </c>
      <c r="I2168" s="16">
        <v>0</v>
      </c>
      <c r="J2168" s="16">
        <v>0</v>
      </c>
      <c r="K2168" s="16">
        <v>0</v>
      </c>
      <c r="L2168" s="16">
        <v>0</v>
      </c>
      <c r="M2168" s="16">
        <v>0</v>
      </c>
      <c r="N2168" s="16">
        <v>0</v>
      </c>
      <c r="O2168" s="16">
        <v>0</v>
      </c>
      <c r="P2168" s="16">
        <v>0</v>
      </c>
      <c r="Q2168" s="16">
        <v>0</v>
      </c>
      <c r="R2168" s="16">
        <v>0</v>
      </c>
      <c r="S2168" s="16">
        <v>0</v>
      </c>
      <c r="T2168" s="16">
        <v>0</v>
      </c>
      <c r="U2168" s="16">
        <v>0</v>
      </c>
      <c r="V2168" s="16">
        <v>0</v>
      </c>
      <c r="W2168" s="16">
        <v>0</v>
      </c>
      <c r="X2168" s="16">
        <v>0</v>
      </c>
      <c r="Y2168" s="16">
        <v>0</v>
      </c>
      <c r="Z2168" s="16">
        <v>0</v>
      </c>
      <c r="AE2168" s="103">
        <f t="shared" si="634"/>
        <v>0</v>
      </c>
      <c r="AF2168" s="103">
        <f t="shared" si="635"/>
        <v>0</v>
      </c>
      <c r="AG2168" s="103">
        <f t="shared" si="636"/>
        <v>0</v>
      </c>
      <c r="AH2168" s="103">
        <f t="shared" si="637"/>
        <v>0</v>
      </c>
      <c r="AI2168" s="103">
        <f t="shared" si="638"/>
        <v>0</v>
      </c>
      <c r="AJ2168" s="103">
        <f t="shared" si="639"/>
        <v>0</v>
      </c>
    </row>
    <row r="2169" spans="4:36">
      <c r="D2169" s="16" t="s">
        <v>864</v>
      </c>
      <c r="E2169" s="16">
        <v>0</v>
      </c>
      <c r="F2169" s="16">
        <v>0</v>
      </c>
      <c r="G2169" s="16">
        <v>0</v>
      </c>
      <c r="H2169" s="16">
        <v>0</v>
      </c>
      <c r="I2169" s="16">
        <v>0</v>
      </c>
      <c r="J2169" s="16">
        <v>0</v>
      </c>
      <c r="K2169" s="16">
        <v>0</v>
      </c>
      <c r="L2169" s="16">
        <v>0</v>
      </c>
      <c r="M2169" s="16">
        <v>0</v>
      </c>
      <c r="N2169" s="16">
        <v>0</v>
      </c>
      <c r="O2169" s="16">
        <v>0</v>
      </c>
      <c r="P2169" s="16">
        <v>0</v>
      </c>
      <c r="Q2169" s="16">
        <v>0</v>
      </c>
      <c r="R2169" s="16">
        <v>0</v>
      </c>
      <c r="S2169" s="16">
        <v>0</v>
      </c>
      <c r="T2169" s="16">
        <v>0</v>
      </c>
      <c r="U2169" s="16">
        <v>0</v>
      </c>
      <c r="V2169" s="16">
        <v>0</v>
      </c>
      <c r="W2169" s="16">
        <v>0</v>
      </c>
      <c r="X2169" s="16">
        <v>0</v>
      </c>
      <c r="Y2169" s="16">
        <v>0</v>
      </c>
      <c r="Z2169" s="16">
        <v>0</v>
      </c>
      <c r="AE2169" s="103">
        <f t="shared" si="634"/>
        <v>0</v>
      </c>
      <c r="AF2169" s="103">
        <f t="shared" si="635"/>
        <v>0</v>
      </c>
      <c r="AG2169" s="103">
        <f t="shared" si="636"/>
        <v>0</v>
      </c>
      <c r="AH2169" s="103">
        <f t="shared" si="637"/>
        <v>0</v>
      </c>
      <c r="AI2169" s="103">
        <f t="shared" si="638"/>
        <v>0</v>
      </c>
      <c r="AJ2169" s="103">
        <f t="shared" si="639"/>
        <v>0</v>
      </c>
    </row>
    <row r="2170" spans="1:80">
      <c r="A2170" s="16" t="s">
        <v>929</v>
      </c>
      <c r="B2170" s="16">
        <v>12419.3781</v>
      </c>
      <c r="C2170" s="16" t="s">
        <v>88</v>
      </c>
      <c r="D2170" s="16" t="s">
        <v>88</v>
      </c>
      <c r="E2170" s="16">
        <v>12329.3984</v>
      </c>
      <c r="F2170" s="16">
        <v>12067.2147</v>
      </c>
      <c r="G2170" s="16">
        <v>11904.7056</v>
      </c>
      <c r="H2170" s="16">
        <v>162.5091</v>
      </c>
      <c r="I2170" s="16">
        <v>0</v>
      </c>
      <c r="J2170" s="16">
        <v>261.1637</v>
      </c>
      <c r="K2170" s="16">
        <v>0</v>
      </c>
      <c r="L2170" s="16">
        <v>7.9764</v>
      </c>
      <c r="M2170" s="16">
        <v>253.1873</v>
      </c>
      <c r="N2170" s="16">
        <v>0</v>
      </c>
      <c r="O2170" s="16">
        <v>0</v>
      </c>
      <c r="P2170" s="16">
        <v>0</v>
      </c>
      <c r="Q2170" s="16">
        <v>0</v>
      </c>
      <c r="R2170" s="16">
        <v>0.4013</v>
      </c>
      <c r="S2170" s="16">
        <v>0</v>
      </c>
      <c r="T2170" s="16">
        <v>0</v>
      </c>
      <c r="U2170" s="16">
        <v>0.4013</v>
      </c>
      <c r="V2170" s="16">
        <v>0.6187</v>
      </c>
      <c r="W2170" s="16">
        <v>0</v>
      </c>
      <c r="X2170" s="16">
        <v>0</v>
      </c>
      <c r="Y2170" s="16">
        <v>0.6187</v>
      </c>
      <c r="Z2170" s="16">
        <v>0</v>
      </c>
      <c r="AB2170" s="101">
        <f>(F2170+K2170+L2170)/B2170</f>
        <v>0.972286293465854</v>
      </c>
      <c r="AE2170" s="103">
        <f t="shared" si="634"/>
        <v>-4.16111589629509e-13</v>
      </c>
      <c r="AF2170" s="103">
        <f t="shared" si="635"/>
        <v>1.13686837721616e-12</v>
      </c>
      <c r="AG2170" s="103">
        <f t="shared" si="636"/>
        <v>0</v>
      </c>
      <c r="AH2170" s="103">
        <f t="shared" si="637"/>
        <v>0</v>
      </c>
      <c r="AI2170" s="103">
        <f t="shared" si="638"/>
        <v>0</v>
      </c>
      <c r="AJ2170" s="103">
        <f t="shared" si="639"/>
        <v>0</v>
      </c>
      <c r="AK2170" s="16">
        <f t="shared" ref="AK2170:BF2170" si="642">E2170-SUM(E2171:E2175)</f>
        <v>0</v>
      </c>
      <c r="AL2170" s="16">
        <f t="shared" si="642"/>
        <v>0</v>
      </c>
      <c r="AM2170" s="16">
        <f t="shared" si="642"/>
        <v>0</v>
      </c>
      <c r="AN2170" s="16">
        <f t="shared" si="642"/>
        <v>0</v>
      </c>
      <c r="AO2170" s="16">
        <f t="shared" si="642"/>
        <v>0</v>
      </c>
      <c r="AP2170" s="16">
        <f t="shared" si="642"/>
        <v>0</v>
      </c>
      <c r="AQ2170" s="16">
        <f t="shared" si="642"/>
        <v>0</v>
      </c>
      <c r="AR2170" s="16">
        <f t="shared" si="642"/>
        <v>0</v>
      </c>
      <c r="AS2170" s="16">
        <f t="shared" si="642"/>
        <v>0</v>
      </c>
      <c r="AT2170" s="16">
        <f t="shared" si="642"/>
        <v>0</v>
      </c>
      <c r="AU2170" s="16">
        <f t="shared" si="642"/>
        <v>0</v>
      </c>
      <c r="AV2170" s="16">
        <f t="shared" si="642"/>
        <v>0</v>
      </c>
      <c r="AW2170" s="16">
        <f t="shared" si="642"/>
        <v>0</v>
      </c>
      <c r="AX2170" s="16">
        <f t="shared" si="642"/>
        <v>0</v>
      </c>
      <c r="AY2170" s="16">
        <f t="shared" si="642"/>
        <v>0</v>
      </c>
      <c r="AZ2170" s="16">
        <f t="shared" si="642"/>
        <v>0</v>
      </c>
      <c r="BA2170" s="16">
        <f t="shared" si="642"/>
        <v>0</v>
      </c>
      <c r="BB2170" s="16">
        <f t="shared" si="642"/>
        <v>0</v>
      </c>
      <c r="BC2170" s="16">
        <f t="shared" si="642"/>
        <v>0</v>
      </c>
      <c r="BD2170" s="16">
        <f t="shared" si="642"/>
        <v>0</v>
      </c>
      <c r="BE2170" s="16">
        <f t="shared" si="642"/>
        <v>0</v>
      </c>
      <c r="BF2170" s="16">
        <f t="shared" si="642"/>
        <v>0</v>
      </c>
      <c r="BG2170" s="104">
        <f t="shared" ref="BG2170:CB2170" si="643">E2170-E2176-E2182-E2188-E2194</f>
        <v>-1.4210854715202e-13</v>
      </c>
      <c r="BH2170" s="104">
        <f t="shared" si="643"/>
        <v>9.9475983006414e-13</v>
      </c>
      <c r="BI2170" s="104">
        <f t="shared" si="643"/>
        <v>-9.37916411203332e-13</v>
      </c>
      <c r="BJ2170" s="104">
        <f t="shared" si="643"/>
        <v>0</v>
      </c>
      <c r="BK2170" s="104">
        <f t="shared" si="643"/>
        <v>0</v>
      </c>
      <c r="BL2170" s="104">
        <f t="shared" si="643"/>
        <v>1.04360964314765e-14</v>
      </c>
      <c r="BM2170" s="104">
        <f t="shared" si="643"/>
        <v>0</v>
      </c>
      <c r="BN2170" s="104">
        <f t="shared" si="643"/>
        <v>0</v>
      </c>
      <c r="BO2170" s="104">
        <f t="shared" si="643"/>
        <v>-3.99680288865056e-15</v>
      </c>
      <c r="BP2170" s="104">
        <f t="shared" si="643"/>
        <v>0</v>
      </c>
      <c r="BQ2170" s="104">
        <f t="shared" si="643"/>
        <v>0</v>
      </c>
      <c r="BR2170" s="104">
        <f t="shared" si="643"/>
        <v>0</v>
      </c>
      <c r="BS2170" s="104">
        <f t="shared" si="643"/>
        <v>0</v>
      </c>
      <c r="BT2170" s="104">
        <f t="shared" si="643"/>
        <v>0</v>
      </c>
      <c r="BU2170" s="104">
        <f t="shared" si="643"/>
        <v>0</v>
      </c>
      <c r="BV2170" s="104">
        <f t="shared" si="643"/>
        <v>0</v>
      </c>
      <c r="BW2170" s="104">
        <f t="shared" si="643"/>
        <v>0</v>
      </c>
      <c r="BX2170" s="104">
        <f t="shared" si="643"/>
        <v>0</v>
      </c>
      <c r="BY2170" s="104">
        <f t="shared" si="643"/>
        <v>0</v>
      </c>
      <c r="BZ2170" s="104">
        <f t="shared" si="643"/>
        <v>0</v>
      </c>
      <c r="CA2170" s="104">
        <f t="shared" si="643"/>
        <v>0</v>
      </c>
      <c r="CB2170" s="104">
        <f t="shared" si="643"/>
        <v>0</v>
      </c>
    </row>
    <row r="2171" spans="4:36">
      <c r="D2171" s="16" t="s">
        <v>860</v>
      </c>
      <c r="E2171" s="16">
        <v>12303.9622</v>
      </c>
      <c r="F2171" s="16">
        <v>12052.7682</v>
      </c>
      <c r="G2171" s="16">
        <v>11890.8061</v>
      </c>
      <c r="H2171" s="16">
        <v>161.9621</v>
      </c>
      <c r="I2171" s="16">
        <v>0</v>
      </c>
      <c r="J2171" s="16">
        <v>251.194</v>
      </c>
      <c r="K2171" s="16">
        <v>0</v>
      </c>
      <c r="L2171" s="16">
        <v>7.9764</v>
      </c>
      <c r="M2171" s="16">
        <v>243.2176</v>
      </c>
      <c r="N2171" s="16">
        <v>0</v>
      </c>
      <c r="O2171" s="16">
        <v>0</v>
      </c>
      <c r="P2171" s="16">
        <v>0</v>
      </c>
      <c r="Q2171" s="16">
        <v>0</v>
      </c>
      <c r="R2171" s="16">
        <v>0</v>
      </c>
      <c r="S2171" s="16">
        <v>0</v>
      </c>
      <c r="T2171" s="16">
        <v>0</v>
      </c>
      <c r="U2171" s="16">
        <v>0</v>
      </c>
      <c r="V2171" s="16">
        <v>0</v>
      </c>
      <c r="W2171" s="16">
        <v>0</v>
      </c>
      <c r="X2171" s="16">
        <v>0</v>
      </c>
      <c r="Y2171" s="16">
        <v>0</v>
      </c>
      <c r="Z2171" s="16">
        <v>0</v>
      </c>
      <c r="AE2171" s="103">
        <f t="shared" si="634"/>
        <v>-4.83169060316868e-13</v>
      </c>
      <c r="AF2171" s="103">
        <f t="shared" si="635"/>
        <v>6.53699316899292e-13</v>
      </c>
      <c r="AG2171" s="103">
        <f t="shared" si="636"/>
        <v>0</v>
      </c>
      <c r="AH2171" s="103">
        <f t="shared" si="637"/>
        <v>0</v>
      </c>
      <c r="AI2171" s="103">
        <f t="shared" si="638"/>
        <v>0</v>
      </c>
      <c r="AJ2171" s="103">
        <f t="shared" si="639"/>
        <v>0</v>
      </c>
    </row>
    <row r="2172" spans="4:36">
      <c r="D2172" s="16" t="s">
        <v>861</v>
      </c>
      <c r="E2172" s="16">
        <v>0</v>
      </c>
      <c r="F2172" s="16">
        <v>0</v>
      </c>
      <c r="G2172" s="16">
        <v>0</v>
      </c>
      <c r="H2172" s="16">
        <v>0</v>
      </c>
      <c r="I2172" s="16">
        <v>0</v>
      </c>
      <c r="J2172" s="16">
        <v>0</v>
      </c>
      <c r="K2172" s="16">
        <v>0</v>
      </c>
      <c r="L2172" s="16">
        <v>0</v>
      </c>
      <c r="M2172" s="16">
        <v>0</v>
      </c>
      <c r="N2172" s="16">
        <v>0</v>
      </c>
      <c r="O2172" s="16">
        <v>0</v>
      </c>
      <c r="P2172" s="16">
        <v>0</v>
      </c>
      <c r="Q2172" s="16">
        <v>0</v>
      </c>
      <c r="R2172" s="16">
        <v>0</v>
      </c>
      <c r="S2172" s="16">
        <v>0</v>
      </c>
      <c r="T2172" s="16">
        <v>0</v>
      </c>
      <c r="U2172" s="16">
        <v>0</v>
      </c>
      <c r="V2172" s="16">
        <v>0</v>
      </c>
      <c r="W2172" s="16">
        <v>0</v>
      </c>
      <c r="X2172" s="16">
        <v>0</v>
      </c>
      <c r="Y2172" s="16">
        <v>0</v>
      </c>
      <c r="Z2172" s="16">
        <v>0</v>
      </c>
      <c r="AE2172" s="103">
        <f t="shared" si="634"/>
        <v>0</v>
      </c>
      <c r="AF2172" s="103">
        <f t="shared" si="635"/>
        <v>0</v>
      </c>
      <c r="AG2172" s="103">
        <f t="shared" si="636"/>
        <v>0</v>
      </c>
      <c r="AH2172" s="103">
        <f t="shared" si="637"/>
        <v>0</v>
      </c>
      <c r="AI2172" s="103">
        <f t="shared" si="638"/>
        <v>0</v>
      </c>
      <c r="AJ2172" s="103">
        <f t="shared" si="639"/>
        <v>0</v>
      </c>
    </row>
    <row r="2173" spans="4:36">
      <c r="D2173" s="16" t="s">
        <v>862</v>
      </c>
      <c r="E2173" s="16">
        <v>0</v>
      </c>
      <c r="F2173" s="16">
        <v>0</v>
      </c>
      <c r="G2173" s="16">
        <v>0</v>
      </c>
      <c r="H2173" s="16">
        <v>0</v>
      </c>
      <c r="I2173" s="16">
        <v>0</v>
      </c>
      <c r="J2173" s="16">
        <v>0</v>
      </c>
      <c r="K2173" s="16">
        <v>0</v>
      </c>
      <c r="L2173" s="16">
        <v>0</v>
      </c>
      <c r="M2173" s="16">
        <v>0</v>
      </c>
      <c r="N2173" s="16">
        <v>0</v>
      </c>
      <c r="O2173" s="16">
        <v>0</v>
      </c>
      <c r="P2173" s="16">
        <v>0</v>
      </c>
      <c r="Q2173" s="16">
        <v>0</v>
      </c>
      <c r="R2173" s="16">
        <v>0</v>
      </c>
      <c r="S2173" s="16">
        <v>0</v>
      </c>
      <c r="T2173" s="16">
        <v>0</v>
      </c>
      <c r="U2173" s="16">
        <v>0</v>
      </c>
      <c r="V2173" s="16">
        <v>0</v>
      </c>
      <c r="W2173" s="16">
        <v>0</v>
      </c>
      <c r="X2173" s="16">
        <v>0</v>
      </c>
      <c r="Y2173" s="16">
        <v>0</v>
      </c>
      <c r="Z2173" s="16">
        <v>0</v>
      </c>
      <c r="AE2173" s="103">
        <f t="shared" si="634"/>
        <v>0</v>
      </c>
      <c r="AF2173" s="103">
        <f t="shared" si="635"/>
        <v>0</v>
      </c>
      <c r="AG2173" s="103">
        <f t="shared" si="636"/>
        <v>0</v>
      </c>
      <c r="AH2173" s="103">
        <f t="shared" si="637"/>
        <v>0</v>
      </c>
      <c r="AI2173" s="103">
        <f t="shared" si="638"/>
        <v>0</v>
      </c>
      <c r="AJ2173" s="103">
        <f t="shared" si="639"/>
        <v>0</v>
      </c>
    </row>
    <row r="2174" spans="4:36">
      <c r="D2174" s="16" t="s">
        <v>863</v>
      </c>
      <c r="E2174" s="16">
        <v>0</v>
      </c>
      <c r="F2174" s="16">
        <v>0</v>
      </c>
      <c r="G2174" s="16">
        <v>0</v>
      </c>
      <c r="H2174" s="16">
        <v>0</v>
      </c>
      <c r="I2174" s="16">
        <v>0</v>
      </c>
      <c r="J2174" s="16">
        <v>0</v>
      </c>
      <c r="K2174" s="16">
        <v>0</v>
      </c>
      <c r="L2174" s="16">
        <v>0</v>
      </c>
      <c r="M2174" s="16">
        <v>0</v>
      </c>
      <c r="N2174" s="16">
        <v>0</v>
      </c>
      <c r="O2174" s="16">
        <v>0</v>
      </c>
      <c r="P2174" s="16">
        <v>0</v>
      </c>
      <c r="Q2174" s="16">
        <v>0</v>
      </c>
      <c r="R2174" s="16">
        <v>0</v>
      </c>
      <c r="S2174" s="16">
        <v>0</v>
      </c>
      <c r="T2174" s="16">
        <v>0</v>
      </c>
      <c r="U2174" s="16">
        <v>0</v>
      </c>
      <c r="V2174" s="16">
        <v>0</v>
      </c>
      <c r="W2174" s="16">
        <v>0</v>
      </c>
      <c r="X2174" s="16">
        <v>0</v>
      </c>
      <c r="Y2174" s="16">
        <v>0</v>
      </c>
      <c r="Z2174" s="16">
        <v>0</v>
      </c>
      <c r="AE2174" s="103">
        <f t="shared" si="634"/>
        <v>0</v>
      </c>
      <c r="AF2174" s="103">
        <f t="shared" si="635"/>
        <v>0</v>
      </c>
      <c r="AG2174" s="103">
        <f t="shared" si="636"/>
        <v>0</v>
      </c>
      <c r="AH2174" s="103">
        <f t="shared" si="637"/>
        <v>0</v>
      </c>
      <c r="AI2174" s="103">
        <f t="shared" si="638"/>
        <v>0</v>
      </c>
      <c r="AJ2174" s="103">
        <f t="shared" si="639"/>
        <v>0</v>
      </c>
    </row>
    <row r="2175" spans="4:36">
      <c r="D2175" s="16" t="s">
        <v>864</v>
      </c>
      <c r="E2175" s="16">
        <v>25.4362</v>
      </c>
      <c r="F2175" s="16">
        <v>14.4465</v>
      </c>
      <c r="G2175" s="16">
        <v>13.8995</v>
      </c>
      <c r="H2175" s="16">
        <v>0.547</v>
      </c>
      <c r="I2175" s="16">
        <v>0</v>
      </c>
      <c r="J2175" s="16">
        <v>9.9697</v>
      </c>
      <c r="K2175" s="16">
        <v>0</v>
      </c>
      <c r="L2175" s="16">
        <v>0</v>
      </c>
      <c r="M2175" s="16">
        <v>9.9697</v>
      </c>
      <c r="N2175" s="16">
        <v>0</v>
      </c>
      <c r="O2175" s="16">
        <v>0</v>
      </c>
      <c r="P2175" s="16">
        <v>0</v>
      </c>
      <c r="Q2175" s="16">
        <v>0</v>
      </c>
      <c r="R2175" s="16">
        <v>0.4013</v>
      </c>
      <c r="S2175" s="16">
        <v>0</v>
      </c>
      <c r="T2175" s="16">
        <v>0</v>
      </c>
      <c r="U2175" s="16">
        <v>0.4013</v>
      </c>
      <c r="V2175" s="16">
        <v>0.6187</v>
      </c>
      <c r="W2175" s="16">
        <v>0</v>
      </c>
      <c r="X2175" s="16">
        <v>0</v>
      </c>
      <c r="Y2175" s="16">
        <v>0.6187</v>
      </c>
      <c r="Z2175" s="16">
        <v>0</v>
      </c>
      <c r="AE2175" s="103">
        <f t="shared" si="634"/>
        <v>0</v>
      </c>
      <c r="AF2175" s="103">
        <f t="shared" si="635"/>
        <v>0</v>
      </c>
      <c r="AG2175" s="103">
        <f t="shared" si="636"/>
        <v>0</v>
      </c>
      <c r="AH2175" s="103">
        <f t="shared" si="637"/>
        <v>0</v>
      </c>
      <c r="AI2175" s="103">
        <f t="shared" si="638"/>
        <v>0</v>
      </c>
      <c r="AJ2175" s="103">
        <f t="shared" si="639"/>
        <v>0</v>
      </c>
    </row>
    <row r="2176" spans="3:58">
      <c r="C2176" s="16" t="s">
        <v>865</v>
      </c>
      <c r="D2176" s="16" t="s">
        <v>88</v>
      </c>
      <c r="E2176" s="16">
        <v>11631.0563</v>
      </c>
      <c r="F2176" s="16">
        <v>11591.6616</v>
      </c>
      <c r="G2176" s="16">
        <v>11429.4727</v>
      </c>
      <c r="H2176" s="16">
        <v>162.1889</v>
      </c>
      <c r="I2176" s="16">
        <v>0</v>
      </c>
      <c r="J2176" s="16">
        <v>38.9934</v>
      </c>
      <c r="K2176" s="16">
        <v>0</v>
      </c>
      <c r="L2176" s="16">
        <v>7.5984</v>
      </c>
      <c r="M2176" s="16">
        <v>31.395</v>
      </c>
      <c r="N2176" s="16">
        <v>0</v>
      </c>
      <c r="O2176" s="16">
        <v>0</v>
      </c>
      <c r="P2176" s="16">
        <v>0</v>
      </c>
      <c r="Q2176" s="16">
        <v>0</v>
      </c>
      <c r="R2176" s="16">
        <v>0.4013</v>
      </c>
      <c r="S2176" s="16">
        <v>0</v>
      </c>
      <c r="T2176" s="16">
        <v>0</v>
      </c>
      <c r="U2176" s="16">
        <v>0.4013</v>
      </c>
      <c r="V2176" s="16">
        <v>0</v>
      </c>
      <c r="W2176" s="16">
        <v>0</v>
      </c>
      <c r="X2176" s="16">
        <v>0</v>
      </c>
      <c r="Y2176" s="16">
        <v>0</v>
      </c>
      <c r="Z2176" s="16">
        <v>0</v>
      </c>
      <c r="AE2176" s="103">
        <f t="shared" si="634"/>
        <v>7.38076266770804e-13</v>
      </c>
      <c r="AF2176" s="103">
        <f t="shared" si="635"/>
        <v>-7.95807864051312e-13</v>
      </c>
      <c r="AG2176" s="103">
        <f t="shared" si="636"/>
        <v>0</v>
      </c>
      <c r="AH2176" s="103">
        <f t="shared" si="637"/>
        <v>0</v>
      </c>
      <c r="AI2176" s="103">
        <f t="shared" si="638"/>
        <v>0</v>
      </c>
      <c r="AJ2176" s="103">
        <f t="shared" si="639"/>
        <v>0</v>
      </c>
      <c r="AK2176" s="16">
        <f t="shared" ref="AK2176:BF2176" si="644">E2176-SUM(E2177:E2181)</f>
        <v>0</v>
      </c>
      <c r="AL2176" s="16">
        <f t="shared" si="644"/>
        <v>0</v>
      </c>
      <c r="AM2176" s="16">
        <f t="shared" si="644"/>
        <v>0</v>
      </c>
      <c r="AN2176" s="16">
        <f t="shared" si="644"/>
        <v>0</v>
      </c>
      <c r="AO2176" s="16">
        <f t="shared" si="644"/>
        <v>0</v>
      </c>
      <c r="AP2176" s="16">
        <f t="shared" si="644"/>
        <v>0</v>
      </c>
      <c r="AQ2176" s="16">
        <f t="shared" si="644"/>
        <v>0</v>
      </c>
      <c r="AR2176" s="16">
        <f t="shared" si="644"/>
        <v>0</v>
      </c>
      <c r="AS2176" s="16">
        <f t="shared" si="644"/>
        <v>0</v>
      </c>
      <c r="AT2176" s="16">
        <f t="shared" si="644"/>
        <v>0</v>
      </c>
      <c r="AU2176" s="16">
        <f t="shared" si="644"/>
        <v>0</v>
      </c>
      <c r="AV2176" s="16">
        <f t="shared" si="644"/>
        <v>0</v>
      </c>
      <c r="AW2176" s="16">
        <f t="shared" si="644"/>
        <v>0</v>
      </c>
      <c r="AX2176" s="16">
        <f t="shared" si="644"/>
        <v>0</v>
      </c>
      <c r="AY2176" s="16">
        <f t="shared" si="644"/>
        <v>0</v>
      </c>
      <c r="AZ2176" s="16">
        <f t="shared" si="644"/>
        <v>0</v>
      </c>
      <c r="BA2176" s="16">
        <f t="shared" si="644"/>
        <v>0</v>
      </c>
      <c r="BB2176" s="16">
        <f t="shared" si="644"/>
        <v>0</v>
      </c>
      <c r="BC2176" s="16">
        <f t="shared" si="644"/>
        <v>0</v>
      </c>
      <c r="BD2176" s="16">
        <f t="shared" si="644"/>
        <v>0</v>
      </c>
      <c r="BE2176" s="16">
        <f t="shared" si="644"/>
        <v>0</v>
      </c>
      <c r="BF2176" s="16">
        <f t="shared" si="644"/>
        <v>0</v>
      </c>
    </row>
    <row r="2177" spans="4:36">
      <c r="D2177" s="16" t="s">
        <v>860</v>
      </c>
      <c r="E2177" s="16">
        <v>11612.6142</v>
      </c>
      <c r="F2177" s="16">
        <v>11583.492</v>
      </c>
      <c r="G2177" s="16">
        <v>11421.8501</v>
      </c>
      <c r="H2177" s="16">
        <v>161.6419</v>
      </c>
      <c r="I2177" s="16">
        <v>0</v>
      </c>
      <c r="J2177" s="16">
        <v>29.1222</v>
      </c>
      <c r="K2177" s="16">
        <v>0</v>
      </c>
      <c r="L2177" s="16">
        <v>7.5984</v>
      </c>
      <c r="M2177" s="16">
        <v>21.5238</v>
      </c>
      <c r="N2177" s="16">
        <v>0</v>
      </c>
      <c r="O2177" s="16">
        <v>0</v>
      </c>
      <c r="P2177" s="16">
        <v>0</v>
      </c>
      <c r="Q2177" s="16">
        <v>0</v>
      </c>
      <c r="R2177" s="16">
        <v>0</v>
      </c>
      <c r="S2177" s="16">
        <v>0</v>
      </c>
      <c r="T2177" s="16">
        <v>0</v>
      </c>
      <c r="U2177" s="16">
        <v>0</v>
      </c>
      <c r="V2177" s="16">
        <v>0</v>
      </c>
      <c r="W2177" s="16">
        <v>0</v>
      </c>
      <c r="X2177" s="16">
        <v>0</v>
      </c>
      <c r="Y2177" s="16">
        <v>0</v>
      </c>
      <c r="Z2177" s="16">
        <v>0</v>
      </c>
      <c r="AE2177" s="103">
        <f t="shared" si="634"/>
        <v>-2.06057393370429e-13</v>
      </c>
      <c r="AF2177" s="103">
        <f t="shared" si="635"/>
        <v>5.40012479177676e-13</v>
      </c>
      <c r="AG2177" s="103">
        <f t="shared" si="636"/>
        <v>0</v>
      </c>
      <c r="AH2177" s="103">
        <f t="shared" si="637"/>
        <v>0</v>
      </c>
      <c r="AI2177" s="103">
        <f t="shared" si="638"/>
        <v>0</v>
      </c>
      <c r="AJ2177" s="103">
        <f t="shared" si="639"/>
        <v>0</v>
      </c>
    </row>
    <row r="2178" spans="4:36">
      <c r="D2178" s="16" t="s">
        <v>861</v>
      </c>
      <c r="E2178" s="16">
        <v>0</v>
      </c>
      <c r="F2178" s="16">
        <v>0</v>
      </c>
      <c r="G2178" s="16">
        <v>0</v>
      </c>
      <c r="H2178" s="16">
        <v>0</v>
      </c>
      <c r="I2178" s="16">
        <v>0</v>
      </c>
      <c r="J2178" s="16">
        <v>0</v>
      </c>
      <c r="K2178" s="16">
        <v>0</v>
      </c>
      <c r="L2178" s="16">
        <v>0</v>
      </c>
      <c r="M2178" s="16">
        <v>0</v>
      </c>
      <c r="N2178" s="16">
        <v>0</v>
      </c>
      <c r="O2178" s="16">
        <v>0</v>
      </c>
      <c r="P2178" s="16">
        <v>0</v>
      </c>
      <c r="Q2178" s="16">
        <v>0</v>
      </c>
      <c r="R2178" s="16">
        <v>0</v>
      </c>
      <c r="S2178" s="16">
        <v>0</v>
      </c>
      <c r="T2178" s="16">
        <v>0</v>
      </c>
      <c r="U2178" s="16">
        <v>0</v>
      </c>
      <c r="V2178" s="16">
        <v>0</v>
      </c>
      <c r="W2178" s="16">
        <v>0</v>
      </c>
      <c r="X2178" s="16">
        <v>0</v>
      </c>
      <c r="Y2178" s="16">
        <v>0</v>
      </c>
      <c r="Z2178" s="16">
        <v>0</v>
      </c>
      <c r="AE2178" s="103">
        <f t="shared" si="634"/>
        <v>0</v>
      </c>
      <c r="AF2178" s="103">
        <f t="shared" si="635"/>
        <v>0</v>
      </c>
      <c r="AG2178" s="103">
        <f t="shared" si="636"/>
        <v>0</v>
      </c>
      <c r="AH2178" s="103">
        <f t="shared" si="637"/>
        <v>0</v>
      </c>
      <c r="AI2178" s="103">
        <f t="shared" si="638"/>
        <v>0</v>
      </c>
      <c r="AJ2178" s="103">
        <f t="shared" si="639"/>
        <v>0</v>
      </c>
    </row>
    <row r="2179" spans="4:36">
      <c r="D2179" s="16" t="s">
        <v>862</v>
      </c>
      <c r="E2179" s="16">
        <v>0</v>
      </c>
      <c r="F2179" s="16">
        <v>0</v>
      </c>
      <c r="G2179" s="16">
        <v>0</v>
      </c>
      <c r="H2179" s="16">
        <v>0</v>
      </c>
      <c r="I2179" s="16">
        <v>0</v>
      </c>
      <c r="J2179" s="16">
        <v>0</v>
      </c>
      <c r="K2179" s="16">
        <v>0</v>
      </c>
      <c r="L2179" s="16">
        <v>0</v>
      </c>
      <c r="M2179" s="16">
        <v>0</v>
      </c>
      <c r="N2179" s="16">
        <v>0</v>
      </c>
      <c r="O2179" s="16">
        <v>0</v>
      </c>
      <c r="P2179" s="16">
        <v>0</v>
      </c>
      <c r="Q2179" s="16">
        <v>0</v>
      </c>
      <c r="R2179" s="16">
        <v>0</v>
      </c>
      <c r="S2179" s="16">
        <v>0</v>
      </c>
      <c r="T2179" s="16">
        <v>0</v>
      </c>
      <c r="U2179" s="16">
        <v>0</v>
      </c>
      <c r="V2179" s="16">
        <v>0</v>
      </c>
      <c r="W2179" s="16">
        <v>0</v>
      </c>
      <c r="X2179" s="16">
        <v>0</v>
      </c>
      <c r="Y2179" s="16">
        <v>0</v>
      </c>
      <c r="Z2179" s="16">
        <v>0</v>
      </c>
      <c r="AE2179" s="103">
        <f t="shared" si="634"/>
        <v>0</v>
      </c>
      <c r="AF2179" s="103">
        <f t="shared" si="635"/>
        <v>0</v>
      </c>
      <c r="AG2179" s="103">
        <f t="shared" si="636"/>
        <v>0</v>
      </c>
      <c r="AH2179" s="103">
        <f t="shared" si="637"/>
        <v>0</v>
      </c>
      <c r="AI2179" s="103">
        <f t="shared" si="638"/>
        <v>0</v>
      </c>
      <c r="AJ2179" s="103">
        <f t="shared" si="639"/>
        <v>0</v>
      </c>
    </row>
    <row r="2180" spans="4:36">
      <c r="D2180" s="16" t="s">
        <v>863</v>
      </c>
      <c r="E2180" s="16">
        <v>0</v>
      </c>
      <c r="F2180" s="16">
        <v>0</v>
      </c>
      <c r="G2180" s="16">
        <v>0</v>
      </c>
      <c r="H2180" s="16">
        <v>0</v>
      </c>
      <c r="I2180" s="16">
        <v>0</v>
      </c>
      <c r="J2180" s="16">
        <v>0</v>
      </c>
      <c r="K2180" s="16">
        <v>0</v>
      </c>
      <c r="L2180" s="16">
        <v>0</v>
      </c>
      <c r="M2180" s="16">
        <v>0</v>
      </c>
      <c r="N2180" s="16">
        <v>0</v>
      </c>
      <c r="O2180" s="16">
        <v>0</v>
      </c>
      <c r="P2180" s="16">
        <v>0</v>
      </c>
      <c r="Q2180" s="16">
        <v>0</v>
      </c>
      <c r="R2180" s="16">
        <v>0</v>
      </c>
      <c r="S2180" s="16">
        <v>0</v>
      </c>
      <c r="T2180" s="16">
        <v>0</v>
      </c>
      <c r="U2180" s="16">
        <v>0</v>
      </c>
      <c r="V2180" s="16">
        <v>0</v>
      </c>
      <c r="W2180" s="16">
        <v>0</v>
      </c>
      <c r="X2180" s="16">
        <v>0</v>
      </c>
      <c r="Y2180" s="16">
        <v>0</v>
      </c>
      <c r="Z2180" s="16">
        <v>0</v>
      </c>
      <c r="AE2180" s="103">
        <f t="shared" si="634"/>
        <v>0</v>
      </c>
      <c r="AF2180" s="103">
        <f t="shared" si="635"/>
        <v>0</v>
      </c>
      <c r="AG2180" s="103">
        <f t="shared" si="636"/>
        <v>0</v>
      </c>
      <c r="AH2180" s="103">
        <f t="shared" si="637"/>
        <v>0</v>
      </c>
      <c r="AI2180" s="103">
        <f t="shared" si="638"/>
        <v>0</v>
      </c>
      <c r="AJ2180" s="103">
        <f t="shared" si="639"/>
        <v>0</v>
      </c>
    </row>
    <row r="2181" spans="4:36">
      <c r="D2181" s="16" t="s">
        <v>864</v>
      </c>
      <c r="E2181" s="16">
        <v>18.4421</v>
      </c>
      <c r="F2181" s="16">
        <v>8.1696</v>
      </c>
      <c r="G2181" s="16">
        <v>7.6226</v>
      </c>
      <c r="H2181" s="16">
        <v>0.547</v>
      </c>
      <c r="I2181" s="16">
        <v>0</v>
      </c>
      <c r="J2181" s="16">
        <v>9.8712</v>
      </c>
      <c r="K2181" s="16">
        <v>0</v>
      </c>
      <c r="L2181" s="16">
        <v>0</v>
      </c>
      <c r="M2181" s="16">
        <v>9.8712</v>
      </c>
      <c r="N2181" s="16">
        <v>0</v>
      </c>
      <c r="O2181" s="16">
        <v>0</v>
      </c>
      <c r="P2181" s="16">
        <v>0</v>
      </c>
      <c r="Q2181" s="16">
        <v>0</v>
      </c>
      <c r="R2181" s="16">
        <v>0.4013</v>
      </c>
      <c r="S2181" s="16">
        <v>0</v>
      </c>
      <c r="T2181" s="16">
        <v>0</v>
      </c>
      <c r="U2181" s="16">
        <v>0.4013</v>
      </c>
      <c r="V2181" s="16">
        <v>0</v>
      </c>
      <c r="W2181" s="16">
        <v>0</v>
      </c>
      <c r="X2181" s="16">
        <v>0</v>
      </c>
      <c r="Y2181" s="16">
        <v>0</v>
      </c>
      <c r="Z2181" s="16">
        <v>0</v>
      </c>
      <c r="AE2181" s="103">
        <f t="shared" si="634"/>
        <v>-8.88178419700125e-16</v>
      </c>
      <c r="AF2181" s="103">
        <f t="shared" si="635"/>
        <v>0</v>
      </c>
      <c r="AG2181" s="103">
        <f t="shared" si="636"/>
        <v>0</v>
      </c>
      <c r="AH2181" s="103">
        <f t="shared" si="637"/>
        <v>0</v>
      </c>
      <c r="AI2181" s="103">
        <f t="shared" si="638"/>
        <v>0</v>
      </c>
      <c r="AJ2181" s="103">
        <f t="shared" si="639"/>
        <v>0</v>
      </c>
    </row>
    <row r="2182" spans="3:58">
      <c r="C2182" s="16" t="s">
        <v>866</v>
      </c>
      <c r="D2182" s="16" t="s">
        <v>88</v>
      </c>
      <c r="E2182" s="16">
        <v>549.9081</v>
      </c>
      <c r="F2182" s="16">
        <v>328.9302</v>
      </c>
      <c r="G2182" s="16">
        <v>328.61</v>
      </c>
      <c r="H2182" s="16">
        <v>0.3202</v>
      </c>
      <c r="I2182" s="16">
        <v>0</v>
      </c>
      <c r="J2182" s="16">
        <v>220.3592</v>
      </c>
      <c r="K2182" s="16">
        <v>0</v>
      </c>
      <c r="L2182" s="16">
        <v>0</v>
      </c>
      <c r="M2182" s="16">
        <v>220.3592</v>
      </c>
      <c r="N2182" s="16">
        <v>0</v>
      </c>
      <c r="O2182" s="16">
        <v>0</v>
      </c>
      <c r="P2182" s="16">
        <v>0</v>
      </c>
      <c r="Q2182" s="16">
        <v>0</v>
      </c>
      <c r="R2182" s="16">
        <v>0</v>
      </c>
      <c r="S2182" s="16">
        <v>0</v>
      </c>
      <c r="T2182" s="16">
        <v>0</v>
      </c>
      <c r="U2182" s="16">
        <v>0</v>
      </c>
      <c r="V2182" s="16">
        <v>0.6187</v>
      </c>
      <c r="W2182" s="16">
        <v>0</v>
      </c>
      <c r="X2182" s="16">
        <v>0</v>
      </c>
      <c r="Y2182" s="16">
        <v>0.6187</v>
      </c>
      <c r="Z2182" s="16">
        <v>0</v>
      </c>
      <c r="AE2182" s="103">
        <f t="shared" si="634"/>
        <v>-1.02140518265514e-14</v>
      </c>
      <c r="AF2182" s="103">
        <f t="shared" si="635"/>
        <v>0</v>
      </c>
      <c r="AG2182" s="103">
        <f t="shared" si="636"/>
        <v>0</v>
      </c>
      <c r="AH2182" s="103">
        <f t="shared" si="637"/>
        <v>0</v>
      </c>
      <c r="AI2182" s="103">
        <f t="shared" si="638"/>
        <v>0</v>
      </c>
      <c r="AJ2182" s="103">
        <f t="shared" si="639"/>
        <v>0</v>
      </c>
      <c r="AK2182" s="16">
        <f t="shared" ref="AK2182:BF2182" si="645">E2182-SUM(E2183:E2187)</f>
        <v>0</v>
      </c>
      <c r="AL2182" s="16">
        <f t="shared" si="645"/>
        <v>0</v>
      </c>
      <c r="AM2182" s="16">
        <f t="shared" si="645"/>
        <v>0</v>
      </c>
      <c r="AN2182" s="16">
        <f t="shared" si="645"/>
        <v>0</v>
      </c>
      <c r="AO2182" s="16">
        <f t="shared" si="645"/>
        <v>0</v>
      </c>
      <c r="AP2182" s="16">
        <f t="shared" si="645"/>
        <v>0</v>
      </c>
      <c r="AQ2182" s="16">
        <f t="shared" si="645"/>
        <v>0</v>
      </c>
      <c r="AR2182" s="16">
        <f t="shared" si="645"/>
        <v>0</v>
      </c>
      <c r="AS2182" s="16">
        <f t="shared" si="645"/>
        <v>0</v>
      </c>
      <c r="AT2182" s="16">
        <f t="shared" si="645"/>
        <v>0</v>
      </c>
      <c r="AU2182" s="16">
        <f t="shared" si="645"/>
        <v>0</v>
      </c>
      <c r="AV2182" s="16">
        <f t="shared" si="645"/>
        <v>0</v>
      </c>
      <c r="AW2182" s="16">
        <f t="shared" si="645"/>
        <v>0</v>
      </c>
      <c r="AX2182" s="16">
        <f t="shared" si="645"/>
        <v>0</v>
      </c>
      <c r="AY2182" s="16">
        <f t="shared" si="645"/>
        <v>0</v>
      </c>
      <c r="AZ2182" s="16">
        <f t="shared" si="645"/>
        <v>0</v>
      </c>
      <c r="BA2182" s="16">
        <f t="shared" si="645"/>
        <v>0</v>
      </c>
      <c r="BB2182" s="16">
        <f t="shared" si="645"/>
        <v>0</v>
      </c>
      <c r="BC2182" s="16">
        <f t="shared" si="645"/>
        <v>0</v>
      </c>
      <c r="BD2182" s="16">
        <f t="shared" si="645"/>
        <v>0</v>
      </c>
      <c r="BE2182" s="16">
        <f t="shared" si="645"/>
        <v>0</v>
      </c>
      <c r="BF2182" s="16">
        <f t="shared" si="645"/>
        <v>0</v>
      </c>
    </row>
    <row r="2183" spans="4:36">
      <c r="D2183" s="16" t="s">
        <v>860</v>
      </c>
      <c r="E2183" s="16">
        <v>549.1909</v>
      </c>
      <c r="F2183" s="16">
        <v>328.9302</v>
      </c>
      <c r="G2183" s="16">
        <v>328.61</v>
      </c>
      <c r="H2183" s="16">
        <v>0.3202</v>
      </c>
      <c r="I2183" s="16">
        <v>0</v>
      </c>
      <c r="J2183" s="16">
        <v>220.2607</v>
      </c>
      <c r="K2183" s="16">
        <v>0</v>
      </c>
      <c r="L2183" s="16">
        <v>0</v>
      </c>
      <c r="M2183" s="16">
        <v>220.2607</v>
      </c>
      <c r="N2183" s="16">
        <v>0</v>
      </c>
      <c r="O2183" s="16">
        <v>0</v>
      </c>
      <c r="P2183" s="16">
        <v>0</v>
      </c>
      <c r="Q2183" s="16">
        <v>0</v>
      </c>
      <c r="R2183" s="16">
        <v>0</v>
      </c>
      <c r="S2183" s="16">
        <v>0</v>
      </c>
      <c r="T2183" s="16">
        <v>0</v>
      </c>
      <c r="U2183" s="16">
        <v>0</v>
      </c>
      <c r="V2183" s="16">
        <v>0</v>
      </c>
      <c r="W2183" s="16">
        <v>0</v>
      </c>
      <c r="X2183" s="16">
        <v>0</v>
      </c>
      <c r="Y2183" s="16">
        <v>0</v>
      </c>
      <c r="Z2183" s="16">
        <v>0</v>
      </c>
      <c r="AE2183" s="103">
        <f t="shared" si="634"/>
        <v>0</v>
      </c>
      <c r="AF2183" s="103">
        <f t="shared" si="635"/>
        <v>0</v>
      </c>
      <c r="AG2183" s="103">
        <f t="shared" si="636"/>
        <v>0</v>
      </c>
      <c r="AH2183" s="103">
        <f t="shared" si="637"/>
        <v>0</v>
      </c>
      <c r="AI2183" s="103">
        <f t="shared" si="638"/>
        <v>0</v>
      </c>
      <c r="AJ2183" s="103">
        <f t="shared" si="639"/>
        <v>0</v>
      </c>
    </row>
    <row r="2184" spans="4:36">
      <c r="D2184" s="16" t="s">
        <v>861</v>
      </c>
      <c r="E2184" s="16">
        <v>0</v>
      </c>
      <c r="F2184" s="16">
        <v>0</v>
      </c>
      <c r="G2184" s="16">
        <v>0</v>
      </c>
      <c r="H2184" s="16">
        <v>0</v>
      </c>
      <c r="I2184" s="16">
        <v>0</v>
      </c>
      <c r="J2184" s="16">
        <v>0</v>
      </c>
      <c r="K2184" s="16">
        <v>0</v>
      </c>
      <c r="L2184" s="16">
        <v>0</v>
      </c>
      <c r="M2184" s="16">
        <v>0</v>
      </c>
      <c r="N2184" s="16">
        <v>0</v>
      </c>
      <c r="O2184" s="16">
        <v>0</v>
      </c>
      <c r="P2184" s="16">
        <v>0</v>
      </c>
      <c r="Q2184" s="16">
        <v>0</v>
      </c>
      <c r="R2184" s="16">
        <v>0</v>
      </c>
      <c r="S2184" s="16">
        <v>0</v>
      </c>
      <c r="T2184" s="16">
        <v>0</v>
      </c>
      <c r="U2184" s="16">
        <v>0</v>
      </c>
      <c r="V2184" s="16">
        <v>0</v>
      </c>
      <c r="W2184" s="16">
        <v>0</v>
      </c>
      <c r="X2184" s="16">
        <v>0</v>
      </c>
      <c r="Y2184" s="16">
        <v>0</v>
      </c>
      <c r="Z2184" s="16">
        <v>0</v>
      </c>
      <c r="AE2184" s="103">
        <f t="shared" si="634"/>
        <v>0</v>
      </c>
      <c r="AF2184" s="103">
        <f t="shared" si="635"/>
        <v>0</v>
      </c>
      <c r="AG2184" s="103">
        <f t="shared" si="636"/>
        <v>0</v>
      </c>
      <c r="AH2184" s="103">
        <f t="shared" si="637"/>
        <v>0</v>
      </c>
      <c r="AI2184" s="103">
        <f t="shared" si="638"/>
        <v>0</v>
      </c>
      <c r="AJ2184" s="103">
        <f t="shared" si="639"/>
        <v>0</v>
      </c>
    </row>
    <row r="2185" spans="4:36">
      <c r="D2185" s="16" t="s">
        <v>862</v>
      </c>
      <c r="E2185" s="16">
        <v>0</v>
      </c>
      <c r="F2185" s="16">
        <v>0</v>
      </c>
      <c r="G2185" s="16">
        <v>0</v>
      </c>
      <c r="H2185" s="16">
        <v>0</v>
      </c>
      <c r="I2185" s="16">
        <v>0</v>
      </c>
      <c r="J2185" s="16">
        <v>0</v>
      </c>
      <c r="K2185" s="16">
        <v>0</v>
      </c>
      <c r="L2185" s="16">
        <v>0</v>
      </c>
      <c r="M2185" s="16">
        <v>0</v>
      </c>
      <c r="N2185" s="16">
        <v>0</v>
      </c>
      <c r="O2185" s="16">
        <v>0</v>
      </c>
      <c r="P2185" s="16">
        <v>0</v>
      </c>
      <c r="Q2185" s="16">
        <v>0</v>
      </c>
      <c r="R2185" s="16">
        <v>0</v>
      </c>
      <c r="S2185" s="16">
        <v>0</v>
      </c>
      <c r="T2185" s="16">
        <v>0</v>
      </c>
      <c r="U2185" s="16">
        <v>0</v>
      </c>
      <c r="V2185" s="16">
        <v>0</v>
      </c>
      <c r="W2185" s="16">
        <v>0</v>
      </c>
      <c r="X2185" s="16">
        <v>0</v>
      </c>
      <c r="Y2185" s="16">
        <v>0</v>
      </c>
      <c r="Z2185" s="16">
        <v>0</v>
      </c>
      <c r="AE2185" s="103">
        <f t="shared" si="634"/>
        <v>0</v>
      </c>
      <c r="AF2185" s="103">
        <f t="shared" si="635"/>
        <v>0</v>
      </c>
      <c r="AG2185" s="103">
        <f t="shared" si="636"/>
        <v>0</v>
      </c>
      <c r="AH2185" s="103">
        <f t="shared" si="637"/>
        <v>0</v>
      </c>
      <c r="AI2185" s="103">
        <f t="shared" si="638"/>
        <v>0</v>
      </c>
      <c r="AJ2185" s="103">
        <f t="shared" si="639"/>
        <v>0</v>
      </c>
    </row>
    <row r="2186" spans="4:36">
      <c r="D2186" s="16" t="s">
        <v>863</v>
      </c>
      <c r="E2186" s="16">
        <v>0</v>
      </c>
      <c r="F2186" s="16">
        <v>0</v>
      </c>
      <c r="G2186" s="16">
        <v>0</v>
      </c>
      <c r="H2186" s="16">
        <v>0</v>
      </c>
      <c r="I2186" s="16">
        <v>0</v>
      </c>
      <c r="J2186" s="16">
        <v>0</v>
      </c>
      <c r="K2186" s="16">
        <v>0</v>
      </c>
      <c r="L2186" s="16">
        <v>0</v>
      </c>
      <c r="M2186" s="16">
        <v>0</v>
      </c>
      <c r="N2186" s="16">
        <v>0</v>
      </c>
      <c r="O2186" s="16">
        <v>0</v>
      </c>
      <c r="P2186" s="16">
        <v>0</v>
      </c>
      <c r="Q2186" s="16">
        <v>0</v>
      </c>
      <c r="R2186" s="16">
        <v>0</v>
      </c>
      <c r="S2186" s="16">
        <v>0</v>
      </c>
      <c r="T2186" s="16">
        <v>0</v>
      </c>
      <c r="U2186" s="16">
        <v>0</v>
      </c>
      <c r="V2186" s="16">
        <v>0</v>
      </c>
      <c r="W2186" s="16">
        <v>0</v>
      </c>
      <c r="X2186" s="16">
        <v>0</v>
      </c>
      <c r="Y2186" s="16">
        <v>0</v>
      </c>
      <c r="Z2186" s="16">
        <v>0</v>
      </c>
      <c r="AE2186" s="103">
        <f t="shared" si="634"/>
        <v>0</v>
      </c>
      <c r="AF2186" s="103">
        <f t="shared" si="635"/>
        <v>0</v>
      </c>
      <c r="AG2186" s="103">
        <f t="shared" si="636"/>
        <v>0</v>
      </c>
      <c r="AH2186" s="103">
        <f t="shared" si="637"/>
        <v>0</v>
      </c>
      <c r="AI2186" s="103">
        <f t="shared" si="638"/>
        <v>0</v>
      </c>
      <c r="AJ2186" s="103">
        <f t="shared" si="639"/>
        <v>0</v>
      </c>
    </row>
    <row r="2187" spans="4:36">
      <c r="D2187" s="16" t="s">
        <v>864</v>
      </c>
      <c r="E2187" s="16">
        <v>0.7172</v>
      </c>
      <c r="F2187" s="16">
        <v>0</v>
      </c>
      <c r="G2187" s="16">
        <v>0</v>
      </c>
      <c r="H2187" s="16">
        <v>0</v>
      </c>
      <c r="I2187" s="16">
        <v>0</v>
      </c>
      <c r="J2187" s="16">
        <v>0.0985</v>
      </c>
      <c r="K2187" s="16">
        <v>0</v>
      </c>
      <c r="L2187" s="16">
        <v>0</v>
      </c>
      <c r="M2187" s="16">
        <v>0.0985</v>
      </c>
      <c r="N2187" s="16">
        <v>0</v>
      </c>
      <c r="O2187" s="16">
        <v>0</v>
      </c>
      <c r="P2187" s="16">
        <v>0</v>
      </c>
      <c r="Q2187" s="16">
        <v>0</v>
      </c>
      <c r="R2187" s="16">
        <v>0</v>
      </c>
      <c r="S2187" s="16">
        <v>0</v>
      </c>
      <c r="T2187" s="16">
        <v>0</v>
      </c>
      <c r="U2187" s="16">
        <v>0</v>
      </c>
      <c r="V2187" s="16">
        <v>0.6187</v>
      </c>
      <c r="W2187" s="16">
        <v>0</v>
      </c>
      <c r="X2187" s="16">
        <v>0</v>
      </c>
      <c r="Y2187" s="16">
        <v>0.6187</v>
      </c>
      <c r="Z2187" s="16">
        <v>0</v>
      </c>
      <c r="AE2187" s="103">
        <f t="shared" si="634"/>
        <v>0</v>
      </c>
      <c r="AF2187" s="103">
        <f t="shared" si="635"/>
        <v>0</v>
      </c>
      <c r="AG2187" s="103">
        <f t="shared" si="636"/>
        <v>0</v>
      </c>
      <c r="AH2187" s="103">
        <f t="shared" si="637"/>
        <v>0</v>
      </c>
      <c r="AI2187" s="103">
        <f t="shared" si="638"/>
        <v>0</v>
      </c>
      <c r="AJ2187" s="103">
        <f t="shared" si="639"/>
        <v>0</v>
      </c>
    </row>
    <row r="2188" spans="3:58">
      <c r="C2188" s="16" t="s">
        <v>867</v>
      </c>
      <c r="D2188" s="16" t="s">
        <v>88</v>
      </c>
      <c r="E2188" s="16">
        <v>148.434</v>
      </c>
      <c r="F2188" s="16">
        <v>146.6229</v>
      </c>
      <c r="G2188" s="16">
        <v>146.6229</v>
      </c>
      <c r="H2188" s="16">
        <v>0</v>
      </c>
      <c r="I2188" s="16">
        <v>0</v>
      </c>
      <c r="J2188" s="16">
        <v>1.8111</v>
      </c>
      <c r="K2188" s="16">
        <v>0</v>
      </c>
      <c r="L2188" s="16">
        <v>0.378</v>
      </c>
      <c r="M2188" s="16">
        <v>1.4331</v>
      </c>
      <c r="N2188" s="16">
        <v>0</v>
      </c>
      <c r="O2188" s="16">
        <v>0</v>
      </c>
      <c r="P2188" s="16">
        <v>0</v>
      </c>
      <c r="Q2188" s="16">
        <v>0</v>
      </c>
      <c r="R2188" s="16">
        <v>0</v>
      </c>
      <c r="S2188" s="16">
        <v>0</v>
      </c>
      <c r="T2188" s="16">
        <v>0</v>
      </c>
      <c r="U2188" s="16">
        <v>0</v>
      </c>
      <c r="V2188" s="16">
        <v>0</v>
      </c>
      <c r="W2188" s="16">
        <v>0</v>
      </c>
      <c r="X2188" s="16">
        <v>0</v>
      </c>
      <c r="Y2188" s="16">
        <v>0</v>
      </c>
      <c r="Z2188" s="16">
        <v>0</v>
      </c>
      <c r="AE2188" s="103">
        <f t="shared" si="634"/>
        <v>1.04360964314765e-14</v>
      </c>
      <c r="AF2188" s="103">
        <f t="shared" si="635"/>
        <v>0</v>
      </c>
      <c r="AG2188" s="103">
        <f t="shared" si="636"/>
        <v>0</v>
      </c>
      <c r="AH2188" s="103">
        <f t="shared" si="637"/>
        <v>0</v>
      </c>
      <c r="AI2188" s="103">
        <f t="shared" si="638"/>
        <v>0</v>
      </c>
      <c r="AJ2188" s="103">
        <f t="shared" si="639"/>
        <v>0</v>
      </c>
      <c r="AK2188" s="16">
        <f t="shared" ref="AK2188:BF2188" si="646">E2188-SUM(E2189:E2193)</f>
        <v>0</v>
      </c>
      <c r="AL2188" s="16">
        <f t="shared" si="646"/>
        <v>0</v>
      </c>
      <c r="AM2188" s="16">
        <f t="shared" si="646"/>
        <v>0</v>
      </c>
      <c r="AN2188" s="16">
        <f t="shared" si="646"/>
        <v>0</v>
      </c>
      <c r="AO2188" s="16">
        <f t="shared" si="646"/>
        <v>0</v>
      </c>
      <c r="AP2188" s="16">
        <f t="shared" si="646"/>
        <v>0</v>
      </c>
      <c r="AQ2188" s="16">
        <f t="shared" si="646"/>
        <v>0</v>
      </c>
      <c r="AR2188" s="16">
        <f t="shared" si="646"/>
        <v>0</v>
      </c>
      <c r="AS2188" s="16">
        <f t="shared" si="646"/>
        <v>0</v>
      </c>
      <c r="AT2188" s="16">
        <f t="shared" si="646"/>
        <v>0</v>
      </c>
      <c r="AU2188" s="16">
        <f t="shared" si="646"/>
        <v>0</v>
      </c>
      <c r="AV2188" s="16">
        <f t="shared" si="646"/>
        <v>0</v>
      </c>
      <c r="AW2188" s="16">
        <f t="shared" si="646"/>
        <v>0</v>
      </c>
      <c r="AX2188" s="16">
        <f t="shared" si="646"/>
        <v>0</v>
      </c>
      <c r="AY2188" s="16">
        <f t="shared" si="646"/>
        <v>0</v>
      </c>
      <c r="AZ2188" s="16">
        <f t="shared" si="646"/>
        <v>0</v>
      </c>
      <c r="BA2188" s="16">
        <f t="shared" si="646"/>
        <v>0</v>
      </c>
      <c r="BB2188" s="16">
        <f t="shared" si="646"/>
        <v>0</v>
      </c>
      <c r="BC2188" s="16">
        <f t="shared" si="646"/>
        <v>0</v>
      </c>
      <c r="BD2188" s="16">
        <f t="shared" si="646"/>
        <v>0</v>
      </c>
      <c r="BE2188" s="16">
        <f t="shared" si="646"/>
        <v>0</v>
      </c>
      <c r="BF2188" s="16">
        <f t="shared" si="646"/>
        <v>0</v>
      </c>
    </row>
    <row r="2189" spans="4:36">
      <c r="D2189" s="16" t="s">
        <v>860</v>
      </c>
      <c r="E2189" s="16">
        <v>142.1571</v>
      </c>
      <c r="F2189" s="16">
        <v>140.346</v>
      </c>
      <c r="G2189" s="16">
        <v>140.346</v>
      </c>
      <c r="H2189" s="16">
        <v>0</v>
      </c>
      <c r="I2189" s="16">
        <v>0</v>
      </c>
      <c r="J2189" s="16">
        <v>1.8111</v>
      </c>
      <c r="K2189" s="16">
        <v>0</v>
      </c>
      <c r="L2189" s="16">
        <v>0.378</v>
      </c>
      <c r="M2189" s="16">
        <v>1.4331</v>
      </c>
      <c r="N2189" s="16">
        <v>0</v>
      </c>
      <c r="O2189" s="16">
        <v>0</v>
      </c>
      <c r="P2189" s="16">
        <v>0</v>
      </c>
      <c r="Q2189" s="16">
        <v>0</v>
      </c>
      <c r="R2189" s="16">
        <v>0</v>
      </c>
      <c r="S2189" s="16">
        <v>0</v>
      </c>
      <c r="T2189" s="16">
        <v>0</v>
      </c>
      <c r="U2189" s="16">
        <v>0</v>
      </c>
      <c r="V2189" s="16">
        <v>0</v>
      </c>
      <c r="W2189" s="16">
        <v>0</v>
      </c>
      <c r="X2189" s="16">
        <v>0</v>
      </c>
      <c r="Y2189" s="16">
        <v>0</v>
      </c>
      <c r="Z2189" s="16">
        <v>0</v>
      </c>
      <c r="AE2189" s="103">
        <f t="shared" si="634"/>
        <v>1.04360964314765e-14</v>
      </c>
      <c r="AF2189" s="103">
        <f t="shared" si="635"/>
        <v>0</v>
      </c>
      <c r="AG2189" s="103">
        <f t="shared" si="636"/>
        <v>0</v>
      </c>
      <c r="AH2189" s="103">
        <f t="shared" si="637"/>
        <v>0</v>
      </c>
      <c r="AI2189" s="103">
        <f t="shared" si="638"/>
        <v>0</v>
      </c>
      <c r="AJ2189" s="103">
        <f t="shared" si="639"/>
        <v>0</v>
      </c>
    </row>
    <row r="2190" spans="4:36">
      <c r="D2190" s="16" t="s">
        <v>861</v>
      </c>
      <c r="E2190" s="16">
        <v>0</v>
      </c>
      <c r="F2190" s="16">
        <v>0</v>
      </c>
      <c r="G2190" s="16">
        <v>0</v>
      </c>
      <c r="H2190" s="16">
        <v>0</v>
      </c>
      <c r="I2190" s="16">
        <v>0</v>
      </c>
      <c r="J2190" s="16">
        <v>0</v>
      </c>
      <c r="K2190" s="16">
        <v>0</v>
      </c>
      <c r="L2190" s="16">
        <v>0</v>
      </c>
      <c r="M2190" s="16">
        <v>0</v>
      </c>
      <c r="N2190" s="16">
        <v>0</v>
      </c>
      <c r="O2190" s="16">
        <v>0</v>
      </c>
      <c r="P2190" s="16">
        <v>0</v>
      </c>
      <c r="Q2190" s="16">
        <v>0</v>
      </c>
      <c r="R2190" s="16">
        <v>0</v>
      </c>
      <c r="S2190" s="16">
        <v>0</v>
      </c>
      <c r="T2190" s="16">
        <v>0</v>
      </c>
      <c r="U2190" s="16">
        <v>0</v>
      </c>
      <c r="V2190" s="16">
        <v>0</v>
      </c>
      <c r="W2190" s="16">
        <v>0</v>
      </c>
      <c r="X2190" s="16">
        <v>0</v>
      </c>
      <c r="Y2190" s="16">
        <v>0</v>
      </c>
      <c r="Z2190" s="16">
        <v>0</v>
      </c>
      <c r="AE2190" s="103">
        <f t="shared" si="634"/>
        <v>0</v>
      </c>
      <c r="AF2190" s="103">
        <f t="shared" si="635"/>
        <v>0</v>
      </c>
      <c r="AG2190" s="103">
        <f t="shared" si="636"/>
        <v>0</v>
      </c>
      <c r="AH2190" s="103">
        <f t="shared" si="637"/>
        <v>0</v>
      </c>
      <c r="AI2190" s="103">
        <f t="shared" si="638"/>
        <v>0</v>
      </c>
      <c r="AJ2190" s="103">
        <f t="shared" si="639"/>
        <v>0</v>
      </c>
    </row>
    <row r="2191" spans="4:36">
      <c r="D2191" s="16" t="s">
        <v>862</v>
      </c>
      <c r="E2191" s="16">
        <v>0</v>
      </c>
      <c r="F2191" s="16">
        <v>0</v>
      </c>
      <c r="G2191" s="16">
        <v>0</v>
      </c>
      <c r="H2191" s="16">
        <v>0</v>
      </c>
      <c r="I2191" s="16">
        <v>0</v>
      </c>
      <c r="J2191" s="16">
        <v>0</v>
      </c>
      <c r="K2191" s="16">
        <v>0</v>
      </c>
      <c r="L2191" s="16">
        <v>0</v>
      </c>
      <c r="M2191" s="16">
        <v>0</v>
      </c>
      <c r="N2191" s="16">
        <v>0</v>
      </c>
      <c r="O2191" s="16">
        <v>0</v>
      </c>
      <c r="P2191" s="16">
        <v>0</v>
      </c>
      <c r="Q2191" s="16">
        <v>0</v>
      </c>
      <c r="R2191" s="16">
        <v>0</v>
      </c>
      <c r="S2191" s="16">
        <v>0</v>
      </c>
      <c r="T2191" s="16">
        <v>0</v>
      </c>
      <c r="U2191" s="16">
        <v>0</v>
      </c>
      <c r="V2191" s="16">
        <v>0</v>
      </c>
      <c r="W2191" s="16">
        <v>0</v>
      </c>
      <c r="X2191" s="16">
        <v>0</v>
      </c>
      <c r="Y2191" s="16">
        <v>0</v>
      </c>
      <c r="Z2191" s="16">
        <v>0</v>
      </c>
      <c r="AE2191" s="103">
        <f t="shared" si="634"/>
        <v>0</v>
      </c>
      <c r="AF2191" s="103">
        <f t="shared" si="635"/>
        <v>0</v>
      </c>
      <c r="AG2191" s="103">
        <f t="shared" si="636"/>
        <v>0</v>
      </c>
      <c r="AH2191" s="103">
        <f t="shared" si="637"/>
        <v>0</v>
      </c>
      <c r="AI2191" s="103">
        <f t="shared" si="638"/>
        <v>0</v>
      </c>
      <c r="AJ2191" s="103">
        <f t="shared" si="639"/>
        <v>0</v>
      </c>
    </row>
    <row r="2192" spans="4:36">
      <c r="D2192" s="16" t="s">
        <v>863</v>
      </c>
      <c r="E2192" s="16">
        <v>0</v>
      </c>
      <c r="F2192" s="16">
        <v>0</v>
      </c>
      <c r="G2192" s="16">
        <v>0</v>
      </c>
      <c r="H2192" s="16">
        <v>0</v>
      </c>
      <c r="I2192" s="16">
        <v>0</v>
      </c>
      <c r="J2192" s="16">
        <v>0</v>
      </c>
      <c r="K2192" s="16">
        <v>0</v>
      </c>
      <c r="L2192" s="16">
        <v>0</v>
      </c>
      <c r="M2192" s="16">
        <v>0</v>
      </c>
      <c r="N2192" s="16">
        <v>0</v>
      </c>
      <c r="O2192" s="16">
        <v>0</v>
      </c>
      <c r="P2192" s="16">
        <v>0</v>
      </c>
      <c r="Q2192" s="16">
        <v>0</v>
      </c>
      <c r="R2192" s="16">
        <v>0</v>
      </c>
      <c r="S2192" s="16">
        <v>0</v>
      </c>
      <c r="T2192" s="16">
        <v>0</v>
      </c>
      <c r="U2192" s="16">
        <v>0</v>
      </c>
      <c r="V2192" s="16">
        <v>0</v>
      </c>
      <c r="W2192" s="16">
        <v>0</v>
      </c>
      <c r="X2192" s="16">
        <v>0</v>
      </c>
      <c r="Y2192" s="16">
        <v>0</v>
      </c>
      <c r="Z2192" s="16">
        <v>0</v>
      </c>
      <c r="AE2192" s="103">
        <f t="shared" si="634"/>
        <v>0</v>
      </c>
      <c r="AF2192" s="103">
        <f t="shared" si="635"/>
        <v>0</v>
      </c>
      <c r="AG2192" s="103">
        <f t="shared" si="636"/>
        <v>0</v>
      </c>
      <c r="AH2192" s="103">
        <f t="shared" si="637"/>
        <v>0</v>
      </c>
      <c r="AI2192" s="103">
        <f t="shared" si="638"/>
        <v>0</v>
      </c>
      <c r="AJ2192" s="103">
        <f t="shared" si="639"/>
        <v>0</v>
      </c>
    </row>
    <row r="2193" spans="4:36">
      <c r="D2193" s="16" t="s">
        <v>864</v>
      </c>
      <c r="E2193" s="16">
        <v>6.2769</v>
      </c>
      <c r="F2193" s="16">
        <v>6.2769</v>
      </c>
      <c r="G2193" s="16">
        <v>6.2769</v>
      </c>
      <c r="H2193" s="16">
        <v>0</v>
      </c>
      <c r="I2193" s="16">
        <v>0</v>
      </c>
      <c r="J2193" s="16">
        <v>0</v>
      </c>
      <c r="K2193" s="16">
        <v>0</v>
      </c>
      <c r="L2193" s="16">
        <v>0</v>
      </c>
      <c r="M2193" s="16">
        <v>0</v>
      </c>
      <c r="N2193" s="16">
        <v>0</v>
      </c>
      <c r="O2193" s="16">
        <v>0</v>
      </c>
      <c r="P2193" s="16">
        <v>0</v>
      </c>
      <c r="Q2193" s="16">
        <v>0</v>
      </c>
      <c r="R2193" s="16">
        <v>0</v>
      </c>
      <c r="S2193" s="16">
        <v>0</v>
      </c>
      <c r="T2193" s="16">
        <v>0</v>
      </c>
      <c r="U2193" s="16">
        <v>0</v>
      </c>
      <c r="V2193" s="16">
        <v>0</v>
      </c>
      <c r="W2193" s="16">
        <v>0</v>
      </c>
      <c r="X2193" s="16">
        <v>0</v>
      </c>
      <c r="Y2193" s="16">
        <v>0</v>
      </c>
      <c r="Z2193" s="16">
        <v>0</v>
      </c>
      <c r="AE2193" s="103">
        <f t="shared" si="634"/>
        <v>0</v>
      </c>
      <c r="AF2193" s="103">
        <f t="shared" si="635"/>
        <v>0</v>
      </c>
      <c r="AG2193" s="103">
        <f t="shared" si="636"/>
        <v>0</v>
      </c>
      <c r="AH2193" s="103">
        <f t="shared" si="637"/>
        <v>0</v>
      </c>
      <c r="AI2193" s="103">
        <f t="shared" si="638"/>
        <v>0</v>
      </c>
      <c r="AJ2193" s="103">
        <f t="shared" si="639"/>
        <v>0</v>
      </c>
    </row>
    <row r="2194" spans="3:58">
      <c r="C2194" s="16" t="s">
        <v>368</v>
      </c>
      <c r="D2194" s="16" t="s">
        <v>88</v>
      </c>
      <c r="E2194" s="16">
        <v>0</v>
      </c>
      <c r="F2194" s="16">
        <v>0</v>
      </c>
      <c r="G2194" s="16">
        <v>0</v>
      </c>
      <c r="H2194" s="16">
        <v>0</v>
      </c>
      <c r="I2194" s="16">
        <v>0</v>
      </c>
      <c r="J2194" s="16">
        <v>0</v>
      </c>
      <c r="K2194" s="16">
        <v>0</v>
      </c>
      <c r="L2194" s="16">
        <v>0</v>
      </c>
      <c r="M2194" s="16">
        <v>0</v>
      </c>
      <c r="N2194" s="16">
        <v>0</v>
      </c>
      <c r="O2194" s="16">
        <v>0</v>
      </c>
      <c r="P2194" s="16">
        <v>0</v>
      </c>
      <c r="Q2194" s="16">
        <v>0</v>
      </c>
      <c r="R2194" s="16">
        <v>0</v>
      </c>
      <c r="S2194" s="16">
        <v>0</v>
      </c>
      <c r="T2194" s="16">
        <v>0</v>
      </c>
      <c r="U2194" s="16">
        <v>0</v>
      </c>
      <c r="V2194" s="16">
        <v>0</v>
      </c>
      <c r="W2194" s="16">
        <v>0</v>
      </c>
      <c r="X2194" s="16">
        <v>0</v>
      </c>
      <c r="Y2194" s="16">
        <v>0</v>
      </c>
      <c r="Z2194" s="16">
        <v>0</v>
      </c>
      <c r="AE2194" s="103">
        <f t="shared" si="634"/>
        <v>0</v>
      </c>
      <c r="AF2194" s="103">
        <f t="shared" si="635"/>
        <v>0</v>
      </c>
      <c r="AG2194" s="103">
        <f t="shared" si="636"/>
        <v>0</v>
      </c>
      <c r="AH2194" s="103">
        <f t="shared" si="637"/>
        <v>0</v>
      </c>
      <c r="AI2194" s="103">
        <f t="shared" si="638"/>
        <v>0</v>
      </c>
      <c r="AJ2194" s="103">
        <f t="shared" si="639"/>
        <v>0</v>
      </c>
      <c r="AK2194" s="16">
        <f t="shared" ref="AK2194:BF2194" si="647">E2194-SUM(E2195:E2199)</f>
        <v>0</v>
      </c>
      <c r="AL2194" s="16">
        <f t="shared" si="647"/>
        <v>0</v>
      </c>
      <c r="AM2194" s="16">
        <f t="shared" si="647"/>
        <v>0</v>
      </c>
      <c r="AN2194" s="16">
        <f t="shared" si="647"/>
        <v>0</v>
      </c>
      <c r="AO2194" s="16">
        <f t="shared" si="647"/>
        <v>0</v>
      </c>
      <c r="AP2194" s="16">
        <f t="shared" si="647"/>
        <v>0</v>
      </c>
      <c r="AQ2194" s="16">
        <f t="shared" si="647"/>
        <v>0</v>
      </c>
      <c r="AR2194" s="16">
        <f t="shared" si="647"/>
        <v>0</v>
      </c>
      <c r="AS2194" s="16">
        <f t="shared" si="647"/>
        <v>0</v>
      </c>
      <c r="AT2194" s="16">
        <f t="shared" si="647"/>
        <v>0</v>
      </c>
      <c r="AU2194" s="16">
        <f t="shared" si="647"/>
        <v>0</v>
      </c>
      <c r="AV2194" s="16">
        <f t="shared" si="647"/>
        <v>0</v>
      </c>
      <c r="AW2194" s="16">
        <f t="shared" si="647"/>
        <v>0</v>
      </c>
      <c r="AX2194" s="16">
        <f t="shared" si="647"/>
        <v>0</v>
      </c>
      <c r="AY2194" s="16">
        <f t="shared" si="647"/>
        <v>0</v>
      </c>
      <c r="AZ2194" s="16">
        <f t="shared" si="647"/>
        <v>0</v>
      </c>
      <c r="BA2194" s="16">
        <f t="shared" si="647"/>
        <v>0</v>
      </c>
      <c r="BB2194" s="16">
        <f t="shared" si="647"/>
        <v>0</v>
      </c>
      <c r="BC2194" s="16">
        <f t="shared" si="647"/>
        <v>0</v>
      </c>
      <c r="BD2194" s="16">
        <f t="shared" si="647"/>
        <v>0</v>
      </c>
      <c r="BE2194" s="16">
        <f t="shared" si="647"/>
        <v>0</v>
      </c>
      <c r="BF2194" s="16">
        <f t="shared" si="647"/>
        <v>0</v>
      </c>
    </row>
    <row r="2195" spans="4:36">
      <c r="D2195" s="16" t="s">
        <v>860</v>
      </c>
      <c r="E2195" s="16">
        <v>0</v>
      </c>
      <c r="F2195" s="16">
        <v>0</v>
      </c>
      <c r="G2195" s="16">
        <v>0</v>
      </c>
      <c r="H2195" s="16">
        <v>0</v>
      </c>
      <c r="I2195" s="16">
        <v>0</v>
      </c>
      <c r="J2195" s="16">
        <v>0</v>
      </c>
      <c r="K2195" s="16">
        <v>0</v>
      </c>
      <c r="L2195" s="16">
        <v>0</v>
      </c>
      <c r="M2195" s="16">
        <v>0</v>
      </c>
      <c r="N2195" s="16">
        <v>0</v>
      </c>
      <c r="O2195" s="16">
        <v>0</v>
      </c>
      <c r="P2195" s="16">
        <v>0</v>
      </c>
      <c r="Q2195" s="16">
        <v>0</v>
      </c>
      <c r="R2195" s="16">
        <v>0</v>
      </c>
      <c r="S2195" s="16">
        <v>0</v>
      </c>
      <c r="T2195" s="16">
        <v>0</v>
      </c>
      <c r="U2195" s="16">
        <v>0</v>
      </c>
      <c r="V2195" s="16">
        <v>0</v>
      </c>
      <c r="W2195" s="16">
        <v>0</v>
      </c>
      <c r="X2195" s="16">
        <v>0</v>
      </c>
      <c r="Y2195" s="16">
        <v>0</v>
      </c>
      <c r="Z2195" s="16">
        <v>0</v>
      </c>
      <c r="AE2195" s="103">
        <f t="shared" si="634"/>
        <v>0</v>
      </c>
      <c r="AF2195" s="103">
        <f t="shared" si="635"/>
        <v>0</v>
      </c>
      <c r="AG2195" s="103">
        <f t="shared" si="636"/>
        <v>0</v>
      </c>
      <c r="AH2195" s="103">
        <f t="shared" si="637"/>
        <v>0</v>
      </c>
      <c r="AI2195" s="103">
        <f t="shared" si="638"/>
        <v>0</v>
      </c>
      <c r="AJ2195" s="103">
        <f t="shared" si="639"/>
        <v>0</v>
      </c>
    </row>
    <row r="2196" spans="4:36">
      <c r="D2196" s="16" t="s">
        <v>861</v>
      </c>
      <c r="E2196" s="16">
        <v>0</v>
      </c>
      <c r="F2196" s="16">
        <v>0</v>
      </c>
      <c r="G2196" s="16">
        <v>0</v>
      </c>
      <c r="H2196" s="16">
        <v>0</v>
      </c>
      <c r="I2196" s="16">
        <v>0</v>
      </c>
      <c r="J2196" s="16">
        <v>0</v>
      </c>
      <c r="K2196" s="16">
        <v>0</v>
      </c>
      <c r="L2196" s="16">
        <v>0</v>
      </c>
      <c r="M2196" s="16">
        <v>0</v>
      </c>
      <c r="N2196" s="16">
        <v>0</v>
      </c>
      <c r="O2196" s="16">
        <v>0</v>
      </c>
      <c r="P2196" s="16">
        <v>0</v>
      </c>
      <c r="Q2196" s="16">
        <v>0</v>
      </c>
      <c r="R2196" s="16">
        <v>0</v>
      </c>
      <c r="S2196" s="16">
        <v>0</v>
      </c>
      <c r="T2196" s="16">
        <v>0</v>
      </c>
      <c r="U2196" s="16">
        <v>0</v>
      </c>
      <c r="V2196" s="16">
        <v>0</v>
      </c>
      <c r="W2196" s="16">
        <v>0</v>
      </c>
      <c r="X2196" s="16">
        <v>0</v>
      </c>
      <c r="Y2196" s="16">
        <v>0</v>
      </c>
      <c r="Z2196" s="16">
        <v>0</v>
      </c>
      <c r="AE2196" s="103">
        <f t="shared" si="634"/>
        <v>0</v>
      </c>
      <c r="AF2196" s="103">
        <f t="shared" si="635"/>
        <v>0</v>
      </c>
      <c r="AG2196" s="103">
        <f t="shared" si="636"/>
        <v>0</v>
      </c>
      <c r="AH2196" s="103">
        <f t="shared" si="637"/>
        <v>0</v>
      </c>
      <c r="AI2196" s="103">
        <f t="shared" si="638"/>
        <v>0</v>
      </c>
      <c r="AJ2196" s="103">
        <f t="shared" si="639"/>
        <v>0</v>
      </c>
    </row>
    <row r="2197" spans="4:36">
      <c r="D2197" s="16" t="s">
        <v>862</v>
      </c>
      <c r="E2197" s="16">
        <v>0</v>
      </c>
      <c r="F2197" s="16">
        <v>0</v>
      </c>
      <c r="G2197" s="16">
        <v>0</v>
      </c>
      <c r="H2197" s="16">
        <v>0</v>
      </c>
      <c r="I2197" s="16">
        <v>0</v>
      </c>
      <c r="J2197" s="16">
        <v>0</v>
      </c>
      <c r="K2197" s="16">
        <v>0</v>
      </c>
      <c r="L2197" s="16">
        <v>0</v>
      </c>
      <c r="M2197" s="16">
        <v>0</v>
      </c>
      <c r="N2197" s="16">
        <v>0</v>
      </c>
      <c r="O2197" s="16">
        <v>0</v>
      </c>
      <c r="P2197" s="16">
        <v>0</v>
      </c>
      <c r="Q2197" s="16">
        <v>0</v>
      </c>
      <c r="R2197" s="16">
        <v>0</v>
      </c>
      <c r="S2197" s="16">
        <v>0</v>
      </c>
      <c r="T2197" s="16">
        <v>0</v>
      </c>
      <c r="U2197" s="16">
        <v>0</v>
      </c>
      <c r="V2197" s="16">
        <v>0</v>
      </c>
      <c r="W2197" s="16">
        <v>0</v>
      </c>
      <c r="X2197" s="16">
        <v>0</v>
      </c>
      <c r="Y2197" s="16">
        <v>0</v>
      </c>
      <c r="Z2197" s="16">
        <v>0</v>
      </c>
      <c r="AE2197" s="103">
        <f t="shared" si="634"/>
        <v>0</v>
      </c>
      <c r="AF2197" s="103">
        <f t="shared" si="635"/>
        <v>0</v>
      </c>
      <c r="AG2197" s="103">
        <f t="shared" si="636"/>
        <v>0</v>
      </c>
      <c r="AH2197" s="103">
        <f t="shared" si="637"/>
        <v>0</v>
      </c>
      <c r="AI2197" s="103">
        <f t="shared" si="638"/>
        <v>0</v>
      </c>
      <c r="AJ2197" s="103">
        <f t="shared" si="639"/>
        <v>0</v>
      </c>
    </row>
    <row r="2198" spans="4:36">
      <c r="D2198" s="16" t="s">
        <v>863</v>
      </c>
      <c r="E2198" s="16">
        <v>0</v>
      </c>
      <c r="F2198" s="16">
        <v>0</v>
      </c>
      <c r="G2198" s="16">
        <v>0</v>
      </c>
      <c r="H2198" s="16">
        <v>0</v>
      </c>
      <c r="I2198" s="16">
        <v>0</v>
      </c>
      <c r="J2198" s="16">
        <v>0</v>
      </c>
      <c r="K2198" s="16">
        <v>0</v>
      </c>
      <c r="L2198" s="16">
        <v>0</v>
      </c>
      <c r="M2198" s="16">
        <v>0</v>
      </c>
      <c r="N2198" s="16">
        <v>0</v>
      </c>
      <c r="O2198" s="16">
        <v>0</v>
      </c>
      <c r="P2198" s="16">
        <v>0</v>
      </c>
      <c r="Q2198" s="16">
        <v>0</v>
      </c>
      <c r="R2198" s="16">
        <v>0</v>
      </c>
      <c r="S2198" s="16">
        <v>0</v>
      </c>
      <c r="T2198" s="16">
        <v>0</v>
      </c>
      <c r="U2198" s="16">
        <v>0</v>
      </c>
      <c r="V2198" s="16">
        <v>0</v>
      </c>
      <c r="W2198" s="16">
        <v>0</v>
      </c>
      <c r="X2198" s="16">
        <v>0</v>
      </c>
      <c r="Y2198" s="16">
        <v>0</v>
      </c>
      <c r="Z2198" s="16">
        <v>0</v>
      </c>
      <c r="AE2198" s="103">
        <f t="shared" si="634"/>
        <v>0</v>
      </c>
      <c r="AF2198" s="103">
        <f t="shared" si="635"/>
        <v>0</v>
      </c>
      <c r="AG2198" s="103">
        <f t="shared" si="636"/>
        <v>0</v>
      </c>
      <c r="AH2198" s="103">
        <f t="shared" si="637"/>
        <v>0</v>
      </c>
      <c r="AI2198" s="103">
        <f t="shared" si="638"/>
        <v>0</v>
      </c>
      <c r="AJ2198" s="103">
        <f t="shared" si="639"/>
        <v>0</v>
      </c>
    </row>
    <row r="2199" spans="4:36">
      <c r="D2199" s="16" t="s">
        <v>864</v>
      </c>
      <c r="E2199" s="16">
        <v>0</v>
      </c>
      <c r="F2199" s="16">
        <v>0</v>
      </c>
      <c r="G2199" s="16">
        <v>0</v>
      </c>
      <c r="H2199" s="16">
        <v>0</v>
      </c>
      <c r="I2199" s="16">
        <v>0</v>
      </c>
      <c r="J2199" s="16">
        <v>0</v>
      </c>
      <c r="K2199" s="16">
        <v>0</v>
      </c>
      <c r="L2199" s="16">
        <v>0</v>
      </c>
      <c r="M2199" s="16">
        <v>0</v>
      </c>
      <c r="N2199" s="16">
        <v>0</v>
      </c>
      <c r="O2199" s="16">
        <v>0</v>
      </c>
      <c r="P2199" s="16">
        <v>0</v>
      </c>
      <c r="Q2199" s="16">
        <v>0</v>
      </c>
      <c r="R2199" s="16">
        <v>0</v>
      </c>
      <c r="S2199" s="16">
        <v>0</v>
      </c>
      <c r="T2199" s="16">
        <v>0</v>
      </c>
      <c r="U2199" s="16">
        <v>0</v>
      </c>
      <c r="V2199" s="16">
        <v>0</v>
      </c>
      <c r="W2199" s="16">
        <v>0</v>
      </c>
      <c r="X2199" s="16">
        <v>0</v>
      </c>
      <c r="Y2199" s="16">
        <v>0</v>
      </c>
      <c r="Z2199" s="16">
        <v>0</v>
      </c>
      <c r="AE2199" s="103">
        <f t="shared" si="634"/>
        <v>0</v>
      </c>
      <c r="AF2199" s="103">
        <f t="shared" si="635"/>
        <v>0</v>
      </c>
      <c r="AG2199" s="103">
        <f t="shared" si="636"/>
        <v>0</v>
      </c>
      <c r="AH2199" s="103">
        <f t="shared" si="637"/>
        <v>0</v>
      </c>
      <c r="AI2199" s="103">
        <f t="shared" si="638"/>
        <v>0</v>
      </c>
      <c r="AJ2199" s="103">
        <f t="shared" si="639"/>
        <v>0</v>
      </c>
    </row>
    <row r="2200" spans="1:80">
      <c r="A2200" s="16" t="s">
        <v>241</v>
      </c>
      <c r="B2200" s="16">
        <v>1352026.4952</v>
      </c>
      <c r="C2200" s="16" t="s">
        <v>88</v>
      </c>
      <c r="D2200" s="16" t="s">
        <v>88</v>
      </c>
      <c r="E2200" s="16">
        <v>268650.8007</v>
      </c>
      <c r="F2200" s="16">
        <v>210301.2351</v>
      </c>
      <c r="G2200" s="16">
        <v>208757.7906</v>
      </c>
      <c r="H2200" s="16">
        <v>1543.4445</v>
      </c>
      <c r="I2200" s="16">
        <v>509.6445</v>
      </c>
      <c r="J2200" s="16">
        <v>3540.8616</v>
      </c>
      <c r="K2200" s="16">
        <v>1803.2001</v>
      </c>
      <c r="L2200" s="16">
        <v>519.5312</v>
      </c>
      <c r="M2200" s="16">
        <v>1218.1303</v>
      </c>
      <c r="N2200" s="16">
        <v>40732.1873</v>
      </c>
      <c r="O2200" s="16">
        <v>40732.1873</v>
      </c>
      <c r="P2200" s="16">
        <v>0</v>
      </c>
      <c r="Q2200" s="16">
        <v>1243.6343</v>
      </c>
      <c r="R2200" s="16">
        <v>6743.525</v>
      </c>
      <c r="S2200" s="16">
        <v>3231.0916</v>
      </c>
      <c r="T2200" s="16">
        <v>9.0703</v>
      </c>
      <c r="U2200" s="16">
        <v>3503.3631</v>
      </c>
      <c r="V2200" s="16">
        <v>4924.5409</v>
      </c>
      <c r="W2200" s="16">
        <v>3617.1323</v>
      </c>
      <c r="X2200" s="16">
        <v>18.4405</v>
      </c>
      <c r="Y2200" s="16">
        <v>1288.9681</v>
      </c>
      <c r="Z2200" s="16">
        <v>655.172</v>
      </c>
      <c r="AB2200" s="101">
        <f>(F2200+K2200+L2200)/B2200</f>
        <v>0.157263165444511</v>
      </c>
      <c r="AE2200" s="103">
        <f t="shared" si="634"/>
        <v>3.47881723428145e-11</v>
      </c>
      <c r="AF2200" s="103">
        <f t="shared" si="635"/>
        <v>-1.68256519827992e-11</v>
      </c>
      <c r="AG2200" s="103">
        <f t="shared" si="636"/>
        <v>0</v>
      </c>
      <c r="AH2200" s="103">
        <f t="shared" si="637"/>
        <v>0</v>
      </c>
      <c r="AI2200" s="103">
        <f t="shared" si="638"/>
        <v>0</v>
      </c>
      <c r="AJ2200" s="103">
        <f t="shared" si="639"/>
        <v>0</v>
      </c>
      <c r="AK2200" s="16">
        <f t="shared" ref="AK2200:BF2200" si="648">E2200-SUM(E2201:E2205)</f>
        <v>0</v>
      </c>
      <c r="AL2200" s="16">
        <f t="shared" si="648"/>
        <v>0</v>
      </c>
      <c r="AM2200" s="16">
        <f t="shared" si="648"/>
        <v>0</v>
      </c>
      <c r="AN2200" s="16">
        <f t="shared" si="648"/>
        <v>0</v>
      </c>
      <c r="AO2200" s="16">
        <f t="shared" si="648"/>
        <v>0</v>
      </c>
      <c r="AP2200" s="16">
        <f t="shared" si="648"/>
        <v>0</v>
      </c>
      <c r="AQ2200" s="16">
        <f t="shared" si="648"/>
        <v>0</v>
      </c>
      <c r="AR2200" s="16">
        <f t="shared" si="648"/>
        <v>0</v>
      </c>
      <c r="AS2200" s="16">
        <f t="shared" si="648"/>
        <v>0</v>
      </c>
      <c r="AT2200" s="16">
        <f t="shared" si="648"/>
        <v>0</v>
      </c>
      <c r="AU2200" s="16">
        <f t="shared" si="648"/>
        <v>0</v>
      </c>
      <c r="AV2200" s="16">
        <f t="shared" si="648"/>
        <v>0</v>
      </c>
      <c r="AW2200" s="16">
        <f t="shared" si="648"/>
        <v>0</v>
      </c>
      <c r="AX2200" s="16">
        <f t="shared" si="648"/>
        <v>0</v>
      </c>
      <c r="AY2200" s="16">
        <f t="shared" si="648"/>
        <v>0</v>
      </c>
      <c r="AZ2200" s="16">
        <f t="shared" si="648"/>
        <v>0</v>
      </c>
      <c r="BA2200" s="16">
        <f t="shared" si="648"/>
        <v>0</v>
      </c>
      <c r="BB2200" s="16">
        <f t="shared" si="648"/>
        <v>0</v>
      </c>
      <c r="BC2200" s="16">
        <f t="shared" si="648"/>
        <v>0</v>
      </c>
      <c r="BD2200" s="16">
        <f t="shared" si="648"/>
        <v>0</v>
      </c>
      <c r="BE2200" s="16">
        <f t="shared" si="648"/>
        <v>0</v>
      </c>
      <c r="BF2200" s="16">
        <f t="shared" si="648"/>
        <v>0</v>
      </c>
      <c r="BG2200" s="104">
        <f t="shared" ref="BG2200:CB2200" si="649">E2200-E2206-E2212-E2218-E2224</f>
        <v>0</v>
      </c>
      <c r="BH2200" s="104">
        <f t="shared" si="649"/>
        <v>0</v>
      </c>
      <c r="BI2200" s="104">
        <f t="shared" si="649"/>
        <v>0</v>
      </c>
      <c r="BJ2200" s="104">
        <f t="shared" si="649"/>
        <v>0</v>
      </c>
      <c r="BK2200" s="104">
        <f t="shared" si="649"/>
        <v>0</v>
      </c>
      <c r="BL2200" s="104">
        <f t="shared" si="649"/>
        <v>0</v>
      </c>
      <c r="BM2200" s="104">
        <f t="shared" si="649"/>
        <v>0</v>
      </c>
      <c r="BN2200" s="104">
        <f t="shared" si="649"/>
        <v>1.4210854715202e-13</v>
      </c>
      <c r="BO2200" s="104">
        <f t="shared" si="649"/>
        <v>0</v>
      </c>
      <c r="BP2200" s="104">
        <f t="shared" si="649"/>
        <v>0</v>
      </c>
      <c r="BQ2200" s="104">
        <f t="shared" si="649"/>
        <v>0</v>
      </c>
      <c r="BR2200" s="104">
        <f t="shared" si="649"/>
        <v>0</v>
      </c>
      <c r="BS2200" s="104">
        <f t="shared" si="649"/>
        <v>0</v>
      </c>
      <c r="BT2200" s="104">
        <f t="shared" si="649"/>
        <v>0</v>
      </c>
      <c r="BU2200" s="104">
        <f t="shared" si="649"/>
        <v>0</v>
      </c>
      <c r="BV2200" s="104">
        <f t="shared" si="649"/>
        <v>0</v>
      </c>
      <c r="BW2200" s="104">
        <f t="shared" si="649"/>
        <v>0</v>
      </c>
      <c r="BX2200" s="104">
        <f t="shared" si="649"/>
        <v>0</v>
      </c>
      <c r="BY2200" s="104">
        <f t="shared" si="649"/>
        <v>0</v>
      </c>
      <c r="BZ2200" s="104">
        <f t="shared" si="649"/>
        <v>0</v>
      </c>
      <c r="CA2200" s="104">
        <f t="shared" si="649"/>
        <v>0</v>
      </c>
      <c r="CB2200" s="104">
        <f t="shared" si="649"/>
        <v>0</v>
      </c>
    </row>
    <row r="2201" spans="4:36">
      <c r="D2201" s="16" t="s">
        <v>860</v>
      </c>
      <c r="E2201" s="16">
        <v>62047.3021</v>
      </c>
      <c r="F2201" s="16">
        <v>59567.1363</v>
      </c>
      <c r="G2201" s="16">
        <v>59054.1529</v>
      </c>
      <c r="H2201" s="16">
        <v>512.9834</v>
      </c>
      <c r="I2201" s="16">
        <v>143.3343</v>
      </c>
      <c r="J2201" s="16">
        <v>519.0709</v>
      </c>
      <c r="K2201" s="16">
        <v>0</v>
      </c>
      <c r="L2201" s="16">
        <v>177.4716</v>
      </c>
      <c r="M2201" s="16">
        <v>341.5993</v>
      </c>
      <c r="N2201" s="16">
        <v>1379.7561</v>
      </c>
      <c r="O2201" s="16">
        <v>1379.7561</v>
      </c>
      <c r="P2201" s="16">
        <v>0</v>
      </c>
      <c r="Q2201" s="16">
        <v>0</v>
      </c>
      <c r="R2201" s="16">
        <v>438.0045</v>
      </c>
      <c r="S2201" s="16">
        <v>438.0045</v>
      </c>
      <c r="T2201" s="16">
        <v>0</v>
      </c>
      <c r="U2201" s="16">
        <v>0</v>
      </c>
      <c r="V2201" s="16">
        <v>0</v>
      </c>
      <c r="W2201" s="16">
        <v>0</v>
      </c>
      <c r="X2201" s="16">
        <v>0</v>
      </c>
      <c r="Y2201" s="16">
        <v>0</v>
      </c>
      <c r="Z2201" s="16">
        <v>0</v>
      </c>
      <c r="AE2201" s="103">
        <f t="shared" si="634"/>
        <v>2.27373675443232e-12</v>
      </c>
      <c r="AF2201" s="103">
        <f t="shared" si="635"/>
        <v>-2.61479726759717e-12</v>
      </c>
      <c r="AG2201" s="103">
        <f t="shared" si="636"/>
        <v>0</v>
      </c>
      <c r="AH2201" s="103">
        <f t="shared" si="637"/>
        <v>0</v>
      </c>
      <c r="AI2201" s="103">
        <f t="shared" si="638"/>
        <v>0</v>
      </c>
      <c r="AJ2201" s="103">
        <f t="shared" si="639"/>
        <v>0</v>
      </c>
    </row>
    <row r="2202" spans="4:36">
      <c r="D2202" s="16" t="s">
        <v>861</v>
      </c>
      <c r="E2202" s="16">
        <v>12046.7607</v>
      </c>
      <c r="F2202" s="16">
        <v>10002.3131</v>
      </c>
      <c r="G2202" s="16">
        <v>9960.8116</v>
      </c>
      <c r="H2202" s="16">
        <v>41.5015</v>
      </c>
      <c r="I2202" s="16">
        <v>34.8568</v>
      </c>
      <c r="J2202" s="16">
        <v>655.0875</v>
      </c>
      <c r="K2202" s="16">
        <v>0</v>
      </c>
      <c r="L2202" s="16">
        <v>225.5553</v>
      </c>
      <c r="M2202" s="16">
        <v>429.5322</v>
      </c>
      <c r="N2202" s="16">
        <v>769.0235</v>
      </c>
      <c r="O2202" s="16">
        <v>769.0235</v>
      </c>
      <c r="P2202" s="16">
        <v>0</v>
      </c>
      <c r="Q2202" s="16">
        <v>11.1011</v>
      </c>
      <c r="R2202" s="16">
        <v>171.5721</v>
      </c>
      <c r="S2202" s="16">
        <v>37.5134</v>
      </c>
      <c r="T2202" s="16">
        <v>0</v>
      </c>
      <c r="U2202" s="16">
        <v>134.0587</v>
      </c>
      <c r="V2202" s="16">
        <v>361.6876</v>
      </c>
      <c r="W2202" s="16">
        <v>166.8716</v>
      </c>
      <c r="X2202" s="16">
        <v>0</v>
      </c>
      <c r="Y2202" s="16">
        <v>194.816</v>
      </c>
      <c r="Z2202" s="16">
        <v>41.119</v>
      </c>
      <c r="AE2202" s="103">
        <f t="shared" si="634"/>
        <v>1.25233157177718e-12</v>
      </c>
      <c r="AF2202" s="103">
        <f t="shared" si="635"/>
        <v>-1.51345602716901e-12</v>
      </c>
      <c r="AG2202" s="103">
        <f t="shared" si="636"/>
        <v>0</v>
      </c>
      <c r="AH2202" s="103">
        <f t="shared" si="637"/>
        <v>0</v>
      </c>
      <c r="AI2202" s="103">
        <f t="shared" si="638"/>
        <v>0</v>
      </c>
      <c r="AJ2202" s="103">
        <f t="shared" si="639"/>
        <v>0</v>
      </c>
    </row>
    <row r="2203" spans="4:36">
      <c r="D2203" s="16" t="s">
        <v>862</v>
      </c>
      <c r="E2203" s="16">
        <v>312.3238</v>
      </c>
      <c r="F2203" s="16">
        <v>305.8448</v>
      </c>
      <c r="G2203" s="16">
        <v>305.8448</v>
      </c>
      <c r="H2203" s="16">
        <v>0</v>
      </c>
      <c r="I2203" s="16">
        <v>0</v>
      </c>
      <c r="J2203" s="16">
        <v>0</v>
      </c>
      <c r="K2203" s="16">
        <v>0</v>
      </c>
      <c r="L2203" s="16">
        <v>0</v>
      </c>
      <c r="M2203" s="16">
        <v>0</v>
      </c>
      <c r="N2203" s="16">
        <v>0</v>
      </c>
      <c r="O2203" s="16">
        <v>0</v>
      </c>
      <c r="P2203" s="16">
        <v>0</v>
      </c>
      <c r="Q2203" s="16">
        <v>0</v>
      </c>
      <c r="R2203" s="16">
        <v>6.479</v>
      </c>
      <c r="S2203" s="16">
        <v>0</v>
      </c>
      <c r="T2203" s="16">
        <v>0</v>
      </c>
      <c r="U2203" s="16">
        <v>6.479</v>
      </c>
      <c r="V2203" s="16">
        <v>0</v>
      </c>
      <c r="W2203" s="16">
        <v>0</v>
      </c>
      <c r="X2203" s="16">
        <v>0</v>
      </c>
      <c r="Y2203" s="16">
        <v>0</v>
      </c>
      <c r="Z2203" s="16">
        <v>0</v>
      </c>
      <c r="AE2203" s="103">
        <f t="shared" si="634"/>
        <v>-1.50990331349021e-14</v>
      </c>
      <c r="AF2203" s="103">
        <f t="shared" si="635"/>
        <v>0</v>
      </c>
      <c r="AG2203" s="103">
        <f t="shared" si="636"/>
        <v>0</v>
      </c>
      <c r="AH2203" s="103">
        <f t="shared" si="637"/>
        <v>0</v>
      </c>
      <c r="AI2203" s="103">
        <f t="shared" si="638"/>
        <v>0</v>
      </c>
      <c r="AJ2203" s="103">
        <f t="shared" si="639"/>
        <v>0</v>
      </c>
    </row>
    <row r="2204" spans="4:36">
      <c r="D2204" s="16" t="s">
        <v>863</v>
      </c>
      <c r="E2204" s="16">
        <v>75.143</v>
      </c>
      <c r="F2204" s="16">
        <v>71.9565</v>
      </c>
      <c r="G2204" s="16">
        <v>71.9565</v>
      </c>
      <c r="H2204" s="16">
        <v>0</v>
      </c>
      <c r="I2204" s="16">
        <v>0</v>
      </c>
      <c r="J2204" s="16">
        <v>0</v>
      </c>
      <c r="K2204" s="16">
        <v>0</v>
      </c>
      <c r="L2204" s="16">
        <v>0</v>
      </c>
      <c r="M2204" s="16">
        <v>0</v>
      </c>
      <c r="N2204" s="16">
        <v>2.9407</v>
      </c>
      <c r="O2204" s="16">
        <v>2.9407</v>
      </c>
      <c r="P2204" s="16">
        <v>0</v>
      </c>
      <c r="Q2204" s="16">
        <v>0</v>
      </c>
      <c r="R2204" s="16">
        <v>0.2458</v>
      </c>
      <c r="S2204" s="16">
        <v>0</v>
      </c>
      <c r="T2204" s="16">
        <v>0</v>
      </c>
      <c r="U2204" s="16">
        <v>0.2458</v>
      </c>
      <c r="V2204" s="16">
        <v>0</v>
      </c>
      <c r="W2204" s="16">
        <v>0</v>
      </c>
      <c r="X2204" s="16">
        <v>0</v>
      </c>
      <c r="Y2204" s="16">
        <v>0</v>
      </c>
      <c r="Z2204" s="16">
        <v>0</v>
      </c>
      <c r="AE2204" s="103">
        <f t="shared" si="634"/>
        <v>-4.85722573273506e-15</v>
      </c>
      <c r="AF2204" s="103">
        <f t="shared" si="635"/>
        <v>0</v>
      </c>
      <c r="AG2204" s="103">
        <f t="shared" si="636"/>
        <v>0</v>
      </c>
      <c r="AH2204" s="103">
        <f t="shared" si="637"/>
        <v>0</v>
      </c>
      <c r="AI2204" s="103">
        <f t="shared" si="638"/>
        <v>0</v>
      </c>
      <c r="AJ2204" s="103">
        <f t="shared" si="639"/>
        <v>0</v>
      </c>
    </row>
    <row r="2205" spans="4:36">
      <c r="D2205" s="16" t="s">
        <v>864</v>
      </c>
      <c r="E2205" s="16">
        <v>194169.2711</v>
      </c>
      <c r="F2205" s="16">
        <v>140353.9844</v>
      </c>
      <c r="G2205" s="16">
        <v>139365.0248</v>
      </c>
      <c r="H2205" s="16">
        <v>988.9596</v>
      </c>
      <c r="I2205" s="16">
        <v>331.4534</v>
      </c>
      <c r="J2205" s="16">
        <v>2366.7032</v>
      </c>
      <c r="K2205" s="16">
        <v>1803.2001</v>
      </c>
      <c r="L2205" s="16">
        <v>116.5043</v>
      </c>
      <c r="M2205" s="16">
        <v>446.9988</v>
      </c>
      <c r="N2205" s="16">
        <v>38580.467</v>
      </c>
      <c r="O2205" s="16">
        <v>38580.467</v>
      </c>
      <c r="P2205" s="16">
        <v>0</v>
      </c>
      <c r="Q2205" s="16">
        <v>1232.5332</v>
      </c>
      <c r="R2205" s="16">
        <v>6127.2236</v>
      </c>
      <c r="S2205" s="16">
        <v>2755.5737</v>
      </c>
      <c r="T2205" s="16">
        <v>9.0703</v>
      </c>
      <c r="U2205" s="16">
        <v>3362.5796</v>
      </c>
      <c r="V2205" s="16">
        <v>4562.8533</v>
      </c>
      <c r="W2205" s="16">
        <v>3450.2607</v>
      </c>
      <c r="X2205" s="16">
        <v>18.4405</v>
      </c>
      <c r="Y2205" s="16">
        <v>1094.1521</v>
      </c>
      <c r="Z2205" s="16">
        <v>614.053</v>
      </c>
      <c r="AE2205" s="103">
        <f t="shared" si="634"/>
        <v>2.70574673777446e-11</v>
      </c>
      <c r="AF2205" s="103">
        <f t="shared" si="635"/>
        <v>-2.71711542154662e-11</v>
      </c>
      <c r="AG2205" s="103">
        <f t="shared" si="636"/>
        <v>0</v>
      </c>
      <c r="AH2205" s="103">
        <f t="shared" si="637"/>
        <v>0</v>
      </c>
      <c r="AI2205" s="103">
        <f t="shared" si="638"/>
        <v>0</v>
      </c>
      <c r="AJ2205" s="103">
        <f t="shared" si="639"/>
        <v>0</v>
      </c>
    </row>
    <row r="2206" spans="3:58">
      <c r="C2206" s="16" t="s">
        <v>865</v>
      </c>
      <c r="D2206" s="16" t="s">
        <v>88</v>
      </c>
      <c r="E2206" s="16">
        <v>92346.576</v>
      </c>
      <c r="F2206" s="16">
        <v>82835.2088</v>
      </c>
      <c r="G2206" s="16">
        <v>82527.7498</v>
      </c>
      <c r="H2206" s="16">
        <v>307.459</v>
      </c>
      <c r="I2206" s="16">
        <v>215.563</v>
      </c>
      <c r="J2206" s="16">
        <v>1341.8397</v>
      </c>
      <c r="K2206" s="16">
        <v>76.3341</v>
      </c>
      <c r="L2206" s="16">
        <v>266.0798</v>
      </c>
      <c r="M2206" s="16">
        <v>999.4258</v>
      </c>
      <c r="N2206" s="16">
        <v>3712.4774</v>
      </c>
      <c r="O2206" s="16">
        <v>3712.4774</v>
      </c>
      <c r="P2206" s="16">
        <v>0</v>
      </c>
      <c r="Q2206" s="16">
        <v>614.228</v>
      </c>
      <c r="R2206" s="16">
        <v>2043.6733</v>
      </c>
      <c r="S2206" s="16">
        <v>763.156</v>
      </c>
      <c r="T2206" s="16">
        <v>0</v>
      </c>
      <c r="U2206" s="16">
        <v>1280.5173</v>
      </c>
      <c r="V2206" s="16">
        <v>1141.0356</v>
      </c>
      <c r="W2206" s="16">
        <v>470.9657</v>
      </c>
      <c r="X2206" s="16">
        <v>0</v>
      </c>
      <c r="Y2206" s="16">
        <v>670.0699</v>
      </c>
      <c r="Z2206" s="16">
        <v>442.5502</v>
      </c>
      <c r="AE2206" s="103">
        <f t="shared" si="634"/>
        <v>7.73070496506989e-12</v>
      </c>
      <c r="AF2206" s="103">
        <f t="shared" si="635"/>
        <v>-1.19939613796305e-11</v>
      </c>
      <c r="AG2206" s="103">
        <f t="shared" si="636"/>
        <v>0</v>
      </c>
      <c r="AH2206" s="103">
        <f t="shared" si="637"/>
        <v>0</v>
      </c>
      <c r="AI2206" s="103">
        <f t="shared" si="638"/>
        <v>0</v>
      </c>
      <c r="AJ2206" s="103">
        <f t="shared" si="639"/>
        <v>0</v>
      </c>
      <c r="AK2206" s="16">
        <f t="shared" ref="AK2206:BF2206" si="650">E2206-SUM(E2207:E2211)</f>
        <v>0</v>
      </c>
      <c r="AL2206" s="16">
        <f t="shared" si="650"/>
        <v>0</v>
      </c>
      <c r="AM2206" s="16">
        <f t="shared" si="650"/>
        <v>0</v>
      </c>
      <c r="AN2206" s="16">
        <f t="shared" si="650"/>
        <v>0</v>
      </c>
      <c r="AO2206" s="16">
        <f t="shared" si="650"/>
        <v>0</v>
      </c>
      <c r="AP2206" s="16">
        <f t="shared" si="650"/>
        <v>0</v>
      </c>
      <c r="AQ2206" s="16">
        <f t="shared" si="650"/>
        <v>0</v>
      </c>
      <c r="AR2206" s="16">
        <f t="shared" si="650"/>
        <v>0</v>
      </c>
      <c r="AS2206" s="16">
        <f t="shared" si="650"/>
        <v>0</v>
      </c>
      <c r="AT2206" s="16">
        <f t="shared" si="650"/>
        <v>0</v>
      </c>
      <c r="AU2206" s="16">
        <f t="shared" si="650"/>
        <v>0</v>
      </c>
      <c r="AV2206" s="16">
        <f t="shared" si="650"/>
        <v>0</v>
      </c>
      <c r="AW2206" s="16">
        <f t="shared" si="650"/>
        <v>0</v>
      </c>
      <c r="AX2206" s="16">
        <f t="shared" si="650"/>
        <v>0</v>
      </c>
      <c r="AY2206" s="16">
        <f t="shared" si="650"/>
        <v>0</v>
      </c>
      <c r="AZ2206" s="16">
        <f t="shared" si="650"/>
        <v>0</v>
      </c>
      <c r="BA2206" s="16">
        <f t="shared" si="650"/>
        <v>0</v>
      </c>
      <c r="BB2206" s="16">
        <f t="shared" si="650"/>
        <v>0</v>
      </c>
      <c r="BC2206" s="16">
        <f t="shared" si="650"/>
        <v>0</v>
      </c>
      <c r="BD2206" s="16">
        <f t="shared" si="650"/>
        <v>0</v>
      </c>
      <c r="BE2206" s="16">
        <f t="shared" si="650"/>
        <v>0</v>
      </c>
      <c r="BF2206" s="16">
        <f t="shared" si="650"/>
        <v>0</v>
      </c>
    </row>
    <row r="2207" spans="4:36">
      <c r="D2207" s="16" t="s">
        <v>860</v>
      </c>
      <c r="E2207" s="16">
        <v>56017.0182</v>
      </c>
      <c r="F2207" s="16">
        <v>53667.7438</v>
      </c>
      <c r="G2207" s="16">
        <v>53446.984</v>
      </c>
      <c r="H2207" s="16">
        <v>220.7598</v>
      </c>
      <c r="I2207" s="16">
        <v>143.3343</v>
      </c>
      <c r="J2207" s="16">
        <v>479.0114</v>
      </c>
      <c r="K2207" s="16">
        <v>0</v>
      </c>
      <c r="L2207" s="16">
        <v>142.0609</v>
      </c>
      <c r="M2207" s="16">
        <v>336.9505</v>
      </c>
      <c r="N2207" s="16">
        <v>1302.9093</v>
      </c>
      <c r="O2207" s="16">
        <v>1302.9093</v>
      </c>
      <c r="P2207" s="16">
        <v>0</v>
      </c>
      <c r="Q2207" s="16">
        <v>0</v>
      </c>
      <c r="R2207" s="16">
        <v>424.0194</v>
      </c>
      <c r="S2207" s="16">
        <v>424.0194</v>
      </c>
      <c r="T2207" s="16">
        <v>0</v>
      </c>
      <c r="U2207" s="16">
        <v>0</v>
      </c>
      <c r="V2207" s="16">
        <v>0</v>
      </c>
      <c r="W2207" s="16">
        <v>0</v>
      </c>
      <c r="X2207" s="16">
        <v>0</v>
      </c>
      <c r="Y2207" s="16">
        <v>0</v>
      </c>
      <c r="Z2207" s="16">
        <v>0</v>
      </c>
      <c r="AE2207" s="103">
        <f t="shared" si="634"/>
        <v>2.1600499167107e-12</v>
      </c>
      <c r="AF2207" s="103">
        <f t="shared" si="635"/>
        <v>0</v>
      </c>
      <c r="AG2207" s="103">
        <f t="shared" si="636"/>
        <v>0</v>
      </c>
      <c r="AH2207" s="103">
        <f t="shared" si="637"/>
        <v>0</v>
      </c>
      <c r="AI2207" s="103">
        <f t="shared" si="638"/>
        <v>0</v>
      </c>
      <c r="AJ2207" s="103">
        <f t="shared" si="639"/>
        <v>0</v>
      </c>
    </row>
    <row r="2208" spans="4:36">
      <c r="D2208" s="16" t="s">
        <v>861</v>
      </c>
      <c r="E2208" s="16">
        <v>11451.6372</v>
      </c>
      <c r="F2208" s="16">
        <v>9567.0459</v>
      </c>
      <c r="G2208" s="16">
        <v>9525.5444</v>
      </c>
      <c r="H2208" s="16">
        <v>41.5015</v>
      </c>
      <c r="I2208" s="16">
        <v>34.8568</v>
      </c>
      <c r="J2208" s="16">
        <v>553.0988</v>
      </c>
      <c r="K2208" s="16">
        <v>0</v>
      </c>
      <c r="L2208" s="16">
        <v>123.5666</v>
      </c>
      <c r="M2208" s="16">
        <v>429.5322</v>
      </c>
      <c r="N2208" s="16">
        <v>726.3079</v>
      </c>
      <c r="O2208" s="16">
        <v>726.3079</v>
      </c>
      <c r="P2208" s="16">
        <v>0</v>
      </c>
      <c r="Q2208" s="16">
        <v>8.1762</v>
      </c>
      <c r="R2208" s="16">
        <v>165.138</v>
      </c>
      <c r="S2208" s="16">
        <v>37.5134</v>
      </c>
      <c r="T2208" s="16">
        <v>0</v>
      </c>
      <c r="U2208" s="16">
        <v>127.6246</v>
      </c>
      <c r="V2208" s="16">
        <v>359.8532</v>
      </c>
      <c r="W2208" s="16">
        <v>165.0372</v>
      </c>
      <c r="X2208" s="16">
        <v>0</v>
      </c>
      <c r="Y2208" s="16">
        <v>194.816</v>
      </c>
      <c r="Z2208" s="16">
        <v>37.1604</v>
      </c>
      <c r="AE2208" s="103">
        <f t="shared" si="634"/>
        <v>-2.66453525910038e-14</v>
      </c>
      <c r="AF2208" s="103">
        <f t="shared" si="635"/>
        <v>-1.51345602716901e-12</v>
      </c>
      <c r="AG2208" s="103">
        <f t="shared" si="636"/>
        <v>0</v>
      </c>
      <c r="AH2208" s="103">
        <f t="shared" si="637"/>
        <v>0</v>
      </c>
      <c r="AI2208" s="103">
        <f t="shared" si="638"/>
        <v>0</v>
      </c>
      <c r="AJ2208" s="103">
        <f t="shared" si="639"/>
        <v>0</v>
      </c>
    </row>
    <row r="2209" spans="4:36">
      <c r="D2209" s="16" t="s">
        <v>862</v>
      </c>
      <c r="E2209" s="16">
        <v>280.8699</v>
      </c>
      <c r="F2209" s="16">
        <v>274.3909</v>
      </c>
      <c r="G2209" s="16">
        <v>274.3909</v>
      </c>
      <c r="H2209" s="16">
        <v>0</v>
      </c>
      <c r="I2209" s="16">
        <v>0</v>
      </c>
      <c r="J2209" s="16">
        <v>0</v>
      </c>
      <c r="K2209" s="16">
        <v>0</v>
      </c>
      <c r="L2209" s="16">
        <v>0</v>
      </c>
      <c r="M2209" s="16">
        <v>0</v>
      </c>
      <c r="N2209" s="16">
        <v>0</v>
      </c>
      <c r="O2209" s="16">
        <v>0</v>
      </c>
      <c r="P2209" s="16">
        <v>0</v>
      </c>
      <c r="Q2209" s="16">
        <v>0</v>
      </c>
      <c r="R2209" s="16">
        <v>6.479</v>
      </c>
      <c r="S2209" s="16">
        <v>0</v>
      </c>
      <c r="T2209" s="16">
        <v>0</v>
      </c>
      <c r="U2209" s="16">
        <v>6.479</v>
      </c>
      <c r="V2209" s="16">
        <v>0</v>
      </c>
      <c r="W2209" s="16">
        <v>0</v>
      </c>
      <c r="X2209" s="16">
        <v>0</v>
      </c>
      <c r="Y2209" s="16">
        <v>0</v>
      </c>
      <c r="Z2209" s="16">
        <v>0</v>
      </c>
      <c r="AE2209" s="103">
        <f t="shared" si="634"/>
        <v>-1.50990331349021e-14</v>
      </c>
      <c r="AF2209" s="103">
        <f t="shared" si="635"/>
        <v>0</v>
      </c>
      <c r="AG2209" s="103">
        <f t="shared" si="636"/>
        <v>0</v>
      </c>
      <c r="AH2209" s="103">
        <f t="shared" si="637"/>
        <v>0</v>
      </c>
      <c r="AI2209" s="103">
        <f t="shared" si="638"/>
        <v>0</v>
      </c>
      <c r="AJ2209" s="103">
        <f t="shared" si="639"/>
        <v>0</v>
      </c>
    </row>
    <row r="2210" spans="4:36">
      <c r="D2210" s="16" t="s">
        <v>863</v>
      </c>
      <c r="E2210" s="16">
        <v>70.02</v>
      </c>
      <c r="F2210" s="16">
        <v>69.1466</v>
      </c>
      <c r="G2210" s="16">
        <v>69.1466</v>
      </c>
      <c r="H2210" s="16">
        <v>0</v>
      </c>
      <c r="I2210" s="16">
        <v>0</v>
      </c>
      <c r="J2210" s="16">
        <v>0</v>
      </c>
      <c r="K2210" s="16">
        <v>0</v>
      </c>
      <c r="L2210" s="16">
        <v>0</v>
      </c>
      <c r="M2210" s="16">
        <v>0</v>
      </c>
      <c r="N2210" s="16">
        <v>0.6276</v>
      </c>
      <c r="O2210" s="16">
        <v>0.6276</v>
      </c>
      <c r="P2210" s="16">
        <v>0</v>
      </c>
      <c r="Q2210" s="16">
        <v>0</v>
      </c>
      <c r="R2210" s="16">
        <v>0.2458</v>
      </c>
      <c r="S2210" s="16">
        <v>0</v>
      </c>
      <c r="T2210" s="16">
        <v>0</v>
      </c>
      <c r="U2210" s="16">
        <v>0.2458</v>
      </c>
      <c r="V2210" s="16">
        <v>0</v>
      </c>
      <c r="W2210" s="16">
        <v>0</v>
      </c>
      <c r="X2210" s="16">
        <v>0</v>
      </c>
      <c r="Y2210" s="16">
        <v>0</v>
      </c>
      <c r="Z2210" s="16">
        <v>0</v>
      </c>
      <c r="AE2210" s="103">
        <f t="shared" si="634"/>
        <v>-1.05193631583234e-14</v>
      </c>
      <c r="AF2210" s="103">
        <f t="shared" si="635"/>
        <v>0</v>
      </c>
      <c r="AG2210" s="103">
        <f t="shared" si="636"/>
        <v>0</v>
      </c>
      <c r="AH2210" s="103">
        <f t="shared" si="637"/>
        <v>0</v>
      </c>
      <c r="AI2210" s="103">
        <f t="shared" si="638"/>
        <v>0</v>
      </c>
      <c r="AJ2210" s="103">
        <f t="shared" si="639"/>
        <v>0</v>
      </c>
    </row>
    <row r="2211" spans="4:36">
      <c r="D2211" s="16" t="s">
        <v>864</v>
      </c>
      <c r="E2211" s="16">
        <v>24527.0307</v>
      </c>
      <c r="F2211" s="16">
        <v>19256.8816</v>
      </c>
      <c r="G2211" s="16">
        <v>19211.6839</v>
      </c>
      <c r="H2211" s="16">
        <v>45.1977</v>
      </c>
      <c r="I2211" s="16">
        <v>37.3719</v>
      </c>
      <c r="J2211" s="16">
        <v>309.7295</v>
      </c>
      <c r="K2211" s="16">
        <v>76.3341</v>
      </c>
      <c r="L2211" s="16">
        <v>0.452299999999994</v>
      </c>
      <c r="M2211" s="16">
        <v>232.9431</v>
      </c>
      <c r="N2211" s="16">
        <v>1682.6326</v>
      </c>
      <c r="O2211" s="16">
        <v>1682.6326</v>
      </c>
      <c r="P2211" s="16">
        <v>0</v>
      </c>
      <c r="Q2211" s="16">
        <v>606.0518</v>
      </c>
      <c r="R2211" s="16">
        <v>1447.7911</v>
      </c>
      <c r="S2211" s="16">
        <v>301.6232</v>
      </c>
      <c r="T2211" s="16">
        <v>0</v>
      </c>
      <c r="U2211" s="16">
        <v>1146.1679</v>
      </c>
      <c r="V2211" s="16">
        <v>781.1824</v>
      </c>
      <c r="W2211" s="16">
        <v>305.9285</v>
      </c>
      <c r="X2211" s="16">
        <v>0</v>
      </c>
      <c r="Y2211" s="16">
        <v>475.2539</v>
      </c>
      <c r="Z2211" s="16">
        <v>405.3898</v>
      </c>
      <c r="AE2211" s="103">
        <f t="shared" si="634"/>
        <v>-1.59161572810262e-12</v>
      </c>
      <c r="AF2211" s="103">
        <f t="shared" si="635"/>
        <v>6.25277607468888e-13</v>
      </c>
      <c r="AG2211" s="103">
        <f t="shared" si="636"/>
        <v>0</v>
      </c>
      <c r="AH2211" s="103">
        <f t="shared" si="637"/>
        <v>0</v>
      </c>
      <c r="AI2211" s="103">
        <f t="shared" si="638"/>
        <v>0</v>
      </c>
      <c r="AJ2211" s="103">
        <f t="shared" si="639"/>
        <v>0</v>
      </c>
    </row>
    <row r="2212" spans="3:58">
      <c r="C2212" s="16" t="s">
        <v>866</v>
      </c>
      <c r="D2212" s="16" t="s">
        <v>88</v>
      </c>
      <c r="E2212" s="16">
        <v>47211.2985</v>
      </c>
      <c r="F2212" s="16">
        <v>31902.1713</v>
      </c>
      <c r="G2212" s="16">
        <v>31703.4879</v>
      </c>
      <c r="H2212" s="16">
        <v>198.6834</v>
      </c>
      <c r="I2212" s="16">
        <v>33.3213</v>
      </c>
      <c r="J2212" s="16">
        <v>344.8139</v>
      </c>
      <c r="K2212" s="16">
        <v>206.4443</v>
      </c>
      <c r="L2212" s="16">
        <v>67.1510999999999</v>
      </c>
      <c r="M2212" s="16">
        <v>71.2185</v>
      </c>
      <c r="N2212" s="16">
        <v>11984.4832</v>
      </c>
      <c r="O2212" s="16">
        <v>11984.4832</v>
      </c>
      <c r="P2212" s="16">
        <v>0</v>
      </c>
      <c r="Q2212" s="16">
        <v>427.7713</v>
      </c>
      <c r="R2212" s="16">
        <v>1981.532</v>
      </c>
      <c r="S2212" s="16">
        <v>652.9245</v>
      </c>
      <c r="T2212" s="16">
        <v>2.6473</v>
      </c>
      <c r="U2212" s="16">
        <v>1325.9602</v>
      </c>
      <c r="V2212" s="16">
        <v>343.2691</v>
      </c>
      <c r="W2212" s="16">
        <v>299.8563</v>
      </c>
      <c r="X2212" s="16">
        <v>9.7454</v>
      </c>
      <c r="Y2212" s="16">
        <v>33.6674</v>
      </c>
      <c r="Z2212" s="16">
        <v>193.9364</v>
      </c>
      <c r="AE2212" s="103">
        <f t="shared" si="634"/>
        <v>-3.92219590139575e-12</v>
      </c>
      <c r="AF2212" s="103">
        <f t="shared" si="635"/>
        <v>1.70530256582424e-12</v>
      </c>
      <c r="AG2212" s="103">
        <f t="shared" si="636"/>
        <v>0</v>
      </c>
      <c r="AH2212" s="103">
        <f t="shared" si="637"/>
        <v>0</v>
      </c>
      <c r="AI2212" s="103">
        <f t="shared" si="638"/>
        <v>0</v>
      </c>
      <c r="AJ2212" s="103">
        <f t="shared" si="639"/>
        <v>0</v>
      </c>
      <c r="AK2212" s="16">
        <f t="shared" ref="AK2212:BF2212" si="651">E2212-SUM(E2213:E2217)</f>
        <v>0</v>
      </c>
      <c r="AL2212" s="16">
        <f t="shared" si="651"/>
        <v>0</v>
      </c>
      <c r="AM2212" s="16">
        <f t="shared" si="651"/>
        <v>0</v>
      </c>
      <c r="AN2212" s="16">
        <f t="shared" si="651"/>
        <v>0</v>
      </c>
      <c r="AO2212" s="16">
        <f t="shared" si="651"/>
        <v>0</v>
      </c>
      <c r="AP2212" s="16">
        <f t="shared" si="651"/>
        <v>0</v>
      </c>
      <c r="AQ2212" s="16">
        <f t="shared" si="651"/>
        <v>0</v>
      </c>
      <c r="AR2212" s="16">
        <f t="shared" si="651"/>
        <v>0</v>
      </c>
      <c r="AS2212" s="16">
        <f t="shared" si="651"/>
        <v>0</v>
      </c>
      <c r="AT2212" s="16">
        <f t="shared" si="651"/>
        <v>0</v>
      </c>
      <c r="AU2212" s="16">
        <f t="shared" si="651"/>
        <v>0</v>
      </c>
      <c r="AV2212" s="16">
        <f t="shared" si="651"/>
        <v>0</v>
      </c>
      <c r="AW2212" s="16">
        <f t="shared" si="651"/>
        <v>0</v>
      </c>
      <c r="AX2212" s="16">
        <f t="shared" si="651"/>
        <v>0</v>
      </c>
      <c r="AY2212" s="16">
        <f t="shared" si="651"/>
        <v>0</v>
      </c>
      <c r="AZ2212" s="16">
        <f t="shared" si="651"/>
        <v>0</v>
      </c>
      <c r="BA2212" s="16">
        <f t="shared" si="651"/>
        <v>0</v>
      </c>
      <c r="BB2212" s="16">
        <f t="shared" si="651"/>
        <v>0</v>
      </c>
      <c r="BC2212" s="16">
        <f t="shared" si="651"/>
        <v>0</v>
      </c>
      <c r="BD2212" s="16">
        <f t="shared" si="651"/>
        <v>0</v>
      </c>
      <c r="BE2212" s="16">
        <f t="shared" si="651"/>
        <v>0</v>
      </c>
      <c r="BF2212" s="16">
        <f t="shared" si="651"/>
        <v>0</v>
      </c>
    </row>
    <row r="2213" spans="4:36">
      <c r="D2213" s="16" t="s">
        <v>860</v>
      </c>
      <c r="E2213" s="16">
        <v>1180.6227</v>
      </c>
      <c r="F2213" s="16">
        <v>1163.0013</v>
      </c>
      <c r="G2213" s="16">
        <v>1131.3991</v>
      </c>
      <c r="H2213" s="16">
        <v>31.6022</v>
      </c>
      <c r="I2213" s="16">
        <v>0</v>
      </c>
      <c r="J2213" s="16">
        <v>4.6488</v>
      </c>
      <c r="K2213" s="16">
        <v>0</v>
      </c>
      <c r="L2213" s="16">
        <v>0</v>
      </c>
      <c r="M2213" s="16">
        <v>4.6488</v>
      </c>
      <c r="N2213" s="16">
        <v>11.9716</v>
      </c>
      <c r="O2213" s="16">
        <v>11.9716</v>
      </c>
      <c r="P2213" s="16">
        <v>0</v>
      </c>
      <c r="Q2213" s="16">
        <v>0</v>
      </c>
      <c r="R2213" s="16">
        <v>1.001</v>
      </c>
      <c r="S2213" s="16">
        <v>1.001</v>
      </c>
      <c r="T2213" s="16">
        <v>0</v>
      </c>
      <c r="U2213" s="16">
        <v>0</v>
      </c>
      <c r="V2213" s="16">
        <v>0</v>
      </c>
      <c r="W2213" s="16">
        <v>0</v>
      </c>
      <c r="X2213" s="16">
        <v>0</v>
      </c>
      <c r="Y2213" s="16">
        <v>0</v>
      </c>
      <c r="Z2213" s="16">
        <v>0</v>
      </c>
      <c r="AE2213" s="103">
        <f t="shared" si="634"/>
        <v>-5.77315972805081e-15</v>
      </c>
      <c r="AF2213" s="103">
        <f t="shared" si="635"/>
        <v>-1.88293824976427e-13</v>
      </c>
      <c r="AG2213" s="103">
        <f t="shared" si="636"/>
        <v>0</v>
      </c>
      <c r="AH2213" s="103">
        <f t="shared" si="637"/>
        <v>0</v>
      </c>
      <c r="AI2213" s="103">
        <f t="shared" si="638"/>
        <v>0</v>
      </c>
      <c r="AJ2213" s="103">
        <f t="shared" si="639"/>
        <v>0</v>
      </c>
    </row>
    <row r="2214" spans="4:36">
      <c r="D2214" s="16" t="s">
        <v>861</v>
      </c>
      <c r="E2214" s="16">
        <v>0.8542</v>
      </c>
      <c r="F2214" s="16">
        <v>0.8542</v>
      </c>
      <c r="G2214" s="16">
        <v>0.8542</v>
      </c>
      <c r="H2214" s="16">
        <v>0</v>
      </c>
      <c r="I2214" s="16">
        <v>0</v>
      </c>
      <c r="J2214" s="16">
        <v>0</v>
      </c>
      <c r="K2214" s="16">
        <v>0</v>
      </c>
      <c r="L2214" s="16">
        <v>0</v>
      </c>
      <c r="M2214" s="16">
        <v>0</v>
      </c>
      <c r="N2214" s="16">
        <v>0</v>
      </c>
      <c r="O2214" s="16">
        <v>0</v>
      </c>
      <c r="P2214" s="16">
        <v>0</v>
      </c>
      <c r="Q2214" s="16">
        <v>0</v>
      </c>
      <c r="R2214" s="16">
        <v>0</v>
      </c>
      <c r="S2214" s="16">
        <v>0</v>
      </c>
      <c r="T2214" s="16">
        <v>0</v>
      </c>
      <c r="U2214" s="16">
        <v>0</v>
      </c>
      <c r="V2214" s="16">
        <v>0</v>
      </c>
      <c r="W2214" s="16">
        <v>0</v>
      </c>
      <c r="X2214" s="16">
        <v>0</v>
      </c>
      <c r="Y2214" s="16">
        <v>0</v>
      </c>
      <c r="Z2214" s="16">
        <v>0</v>
      </c>
      <c r="AE2214" s="103">
        <f t="shared" si="634"/>
        <v>0</v>
      </c>
      <c r="AF2214" s="103">
        <f t="shared" si="635"/>
        <v>0</v>
      </c>
      <c r="AG2214" s="103">
        <f t="shared" si="636"/>
        <v>0</v>
      </c>
      <c r="AH2214" s="103">
        <f t="shared" si="637"/>
        <v>0</v>
      </c>
      <c r="AI2214" s="103">
        <f t="shared" si="638"/>
        <v>0</v>
      </c>
      <c r="AJ2214" s="103">
        <f t="shared" si="639"/>
        <v>0</v>
      </c>
    </row>
    <row r="2215" spans="4:36">
      <c r="D2215" s="16" t="s">
        <v>862</v>
      </c>
      <c r="E2215" s="16">
        <v>0</v>
      </c>
      <c r="F2215" s="16">
        <v>0</v>
      </c>
      <c r="G2215" s="16">
        <v>0</v>
      </c>
      <c r="H2215" s="16">
        <v>0</v>
      </c>
      <c r="I2215" s="16">
        <v>0</v>
      </c>
      <c r="J2215" s="16">
        <v>0</v>
      </c>
      <c r="K2215" s="16">
        <v>0</v>
      </c>
      <c r="L2215" s="16">
        <v>0</v>
      </c>
      <c r="M2215" s="16">
        <v>0</v>
      </c>
      <c r="N2215" s="16">
        <v>0</v>
      </c>
      <c r="O2215" s="16">
        <v>0</v>
      </c>
      <c r="P2215" s="16">
        <v>0</v>
      </c>
      <c r="Q2215" s="16">
        <v>0</v>
      </c>
      <c r="R2215" s="16">
        <v>0</v>
      </c>
      <c r="S2215" s="16">
        <v>0</v>
      </c>
      <c r="T2215" s="16">
        <v>0</v>
      </c>
      <c r="U2215" s="16">
        <v>0</v>
      </c>
      <c r="V2215" s="16">
        <v>0</v>
      </c>
      <c r="W2215" s="16">
        <v>0</v>
      </c>
      <c r="X2215" s="16">
        <v>0</v>
      </c>
      <c r="Y2215" s="16">
        <v>0</v>
      </c>
      <c r="Z2215" s="16">
        <v>0</v>
      </c>
      <c r="AE2215" s="103">
        <f t="shared" si="634"/>
        <v>0</v>
      </c>
      <c r="AF2215" s="103">
        <f t="shared" si="635"/>
        <v>0</v>
      </c>
      <c r="AG2215" s="103">
        <f t="shared" si="636"/>
        <v>0</v>
      </c>
      <c r="AH2215" s="103">
        <f t="shared" si="637"/>
        <v>0</v>
      </c>
      <c r="AI2215" s="103">
        <f t="shared" si="638"/>
        <v>0</v>
      </c>
      <c r="AJ2215" s="103">
        <f t="shared" si="639"/>
        <v>0</v>
      </c>
    </row>
    <row r="2216" spans="4:36">
      <c r="D2216" s="16" t="s">
        <v>863</v>
      </c>
      <c r="E2216" s="16">
        <v>4.513</v>
      </c>
      <c r="F2216" s="16">
        <v>2.8099</v>
      </c>
      <c r="G2216" s="16">
        <v>2.8099</v>
      </c>
      <c r="H2216" s="16">
        <v>0</v>
      </c>
      <c r="I2216" s="16">
        <v>0</v>
      </c>
      <c r="J2216" s="16">
        <v>0</v>
      </c>
      <c r="K2216" s="16">
        <v>0</v>
      </c>
      <c r="L2216" s="16">
        <v>0</v>
      </c>
      <c r="M2216" s="16">
        <v>0</v>
      </c>
      <c r="N2216" s="16">
        <v>1.7031</v>
      </c>
      <c r="O2216" s="16">
        <v>1.7031</v>
      </c>
      <c r="P2216" s="16">
        <v>0</v>
      </c>
      <c r="Q2216" s="16">
        <v>0</v>
      </c>
      <c r="R2216" s="16">
        <v>0</v>
      </c>
      <c r="S2216" s="16">
        <v>0</v>
      </c>
      <c r="T2216" s="16">
        <v>0</v>
      </c>
      <c r="U2216" s="16">
        <v>0</v>
      </c>
      <c r="V2216" s="16">
        <v>0</v>
      </c>
      <c r="W2216" s="16">
        <v>0</v>
      </c>
      <c r="X2216" s="16">
        <v>0</v>
      </c>
      <c r="Y2216" s="16">
        <v>0</v>
      </c>
      <c r="Z2216" s="16">
        <v>0</v>
      </c>
      <c r="AE2216" s="103">
        <f t="shared" si="634"/>
        <v>0</v>
      </c>
      <c r="AF2216" s="103">
        <f t="shared" si="635"/>
        <v>0</v>
      </c>
      <c r="AG2216" s="103">
        <f t="shared" si="636"/>
        <v>0</v>
      </c>
      <c r="AH2216" s="103">
        <f t="shared" si="637"/>
        <v>0</v>
      </c>
      <c r="AI2216" s="103">
        <f t="shared" si="638"/>
        <v>0</v>
      </c>
      <c r="AJ2216" s="103">
        <f t="shared" si="639"/>
        <v>0</v>
      </c>
    </row>
    <row r="2217" spans="4:36">
      <c r="D2217" s="16" t="s">
        <v>864</v>
      </c>
      <c r="E2217" s="16">
        <v>46025.3086</v>
      </c>
      <c r="F2217" s="16">
        <v>30735.5059</v>
      </c>
      <c r="G2217" s="16">
        <v>30568.4247</v>
      </c>
      <c r="H2217" s="16">
        <v>167.0812</v>
      </c>
      <c r="I2217" s="16">
        <v>33.3213</v>
      </c>
      <c r="J2217" s="16">
        <v>340.1651</v>
      </c>
      <c r="K2217" s="16">
        <v>206.4443</v>
      </c>
      <c r="L2217" s="16">
        <v>67.1510999999999</v>
      </c>
      <c r="M2217" s="16">
        <v>66.5697</v>
      </c>
      <c r="N2217" s="16">
        <v>11970.8085</v>
      </c>
      <c r="O2217" s="16">
        <v>11970.8085</v>
      </c>
      <c r="P2217" s="16">
        <v>0</v>
      </c>
      <c r="Q2217" s="16">
        <v>427.7713</v>
      </c>
      <c r="R2217" s="16">
        <v>1980.531</v>
      </c>
      <c r="S2217" s="16">
        <v>651.9235</v>
      </c>
      <c r="T2217" s="16">
        <v>2.6473</v>
      </c>
      <c r="U2217" s="16">
        <v>1325.9602</v>
      </c>
      <c r="V2217" s="16">
        <v>343.2691</v>
      </c>
      <c r="W2217" s="16">
        <v>299.8563</v>
      </c>
      <c r="X2217" s="16">
        <v>9.7454</v>
      </c>
      <c r="Y2217" s="16">
        <v>33.6674</v>
      </c>
      <c r="Z2217" s="16">
        <v>193.9364</v>
      </c>
      <c r="AE2217" s="103">
        <f t="shared" si="634"/>
        <v>-2.33058017329313e-12</v>
      </c>
      <c r="AF2217" s="103">
        <f t="shared" si="635"/>
        <v>5.40012479177676e-13</v>
      </c>
      <c r="AG2217" s="103">
        <f t="shared" si="636"/>
        <v>0</v>
      </c>
      <c r="AH2217" s="103">
        <f t="shared" si="637"/>
        <v>0</v>
      </c>
      <c r="AI2217" s="103">
        <f t="shared" si="638"/>
        <v>0</v>
      </c>
      <c r="AJ2217" s="103">
        <f t="shared" si="639"/>
        <v>0</v>
      </c>
    </row>
    <row r="2218" spans="3:58">
      <c r="C2218" s="16" t="s">
        <v>867</v>
      </c>
      <c r="D2218" s="16" t="s">
        <v>88</v>
      </c>
      <c r="E2218" s="16">
        <v>129092.9262</v>
      </c>
      <c r="F2218" s="16">
        <v>95563.855</v>
      </c>
      <c r="G2218" s="16">
        <v>94526.5529</v>
      </c>
      <c r="H2218" s="16">
        <v>1037.3021</v>
      </c>
      <c r="I2218" s="16">
        <v>260.7602</v>
      </c>
      <c r="J2218" s="16">
        <v>1854.208</v>
      </c>
      <c r="K2218" s="16">
        <v>1520.4217</v>
      </c>
      <c r="L2218" s="16">
        <v>186.3003</v>
      </c>
      <c r="M2218" s="16">
        <v>147.486</v>
      </c>
      <c r="N2218" s="16">
        <v>25035.2267</v>
      </c>
      <c r="O2218" s="16">
        <v>25035.2267</v>
      </c>
      <c r="P2218" s="16">
        <v>0</v>
      </c>
      <c r="Q2218" s="16">
        <v>201.635</v>
      </c>
      <c r="R2218" s="16">
        <v>2718.3197</v>
      </c>
      <c r="S2218" s="16">
        <v>1815.0111</v>
      </c>
      <c r="T2218" s="16">
        <v>6.423</v>
      </c>
      <c r="U2218" s="16">
        <v>896.8856</v>
      </c>
      <c r="V2218" s="16">
        <v>3440.2362</v>
      </c>
      <c r="W2218" s="16">
        <v>2846.3103</v>
      </c>
      <c r="X2218" s="16">
        <v>8.6951</v>
      </c>
      <c r="Y2218" s="16">
        <v>585.2308</v>
      </c>
      <c r="Z2218" s="16">
        <v>18.6854</v>
      </c>
      <c r="AE2218" s="103">
        <f t="shared" si="634"/>
        <v>1.09707798401359e-11</v>
      </c>
      <c r="AF2218" s="103">
        <f t="shared" si="635"/>
        <v>0</v>
      </c>
      <c r="AG2218" s="103">
        <f t="shared" si="636"/>
        <v>0</v>
      </c>
      <c r="AH2218" s="103">
        <f t="shared" si="637"/>
        <v>0</v>
      </c>
      <c r="AI2218" s="103">
        <f t="shared" si="638"/>
        <v>0</v>
      </c>
      <c r="AJ2218" s="103">
        <f t="shared" si="639"/>
        <v>0</v>
      </c>
      <c r="AK2218" s="16">
        <f t="shared" ref="AK2218:BF2218" si="652">E2218-SUM(E2219:E2223)</f>
        <v>0</v>
      </c>
      <c r="AL2218" s="16">
        <f t="shared" si="652"/>
        <v>0</v>
      </c>
      <c r="AM2218" s="16">
        <f t="shared" si="652"/>
        <v>0</v>
      </c>
      <c r="AN2218" s="16">
        <f t="shared" si="652"/>
        <v>0</v>
      </c>
      <c r="AO2218" s="16">
        <f t="shared" si="652"/>
        <v>0</v>
      </c>
      <c r="AP2218" s="16">
        <f t="shared" si="652"/>
        <v>0</v>
      </c>
      <c r="AQ2218" s="16">
        <f t="shared" si="652"/>
        <v>0</v>
      </c>
      <c r="AR2218" s="16">
        <f t="shared" si="652"/>
        <v>-2.8421709430404e-13</v>
      </c>
      <c r="AS2218" s="16">
        <f t="shared" si="652"/>
        <v>0</v>
      </c>
      <c r="AT2218" s="16">
        <f t="shared" si="652"/>
        <v>0</v>
      </c>
      <c r="AU2218" s="16">
        <f t="shared" si="652"/>
        <v>0</v>
      </c>
      <c r="AV2218" s="16">
        <f t="shared" si="652"/>
        <v>0</v>
      </c>
      <c r="AW2218" s="16">
        <f t="shared" si="652"/>
        <v>0</v>
      </c>
      <c r="AX2218" s="16">
        <f t="shared" si="652"/>
        <v>0</v>
      </c>
      <c r="AY2218" s="16">
        <f t="shared" si="652"/>
        <v>0</v>
      </c>
      <c r="AZ2218" s="16">
        <f t="shared" si="652"/>
        <v>0</v>
      </c>
      <c r="BA2218" s="16">
        <f t="shared" si="652"/>
        <v>0</v>
      </c>
      <c r="BB2218" s="16">
        <f t="shared" si="652"/>
        <v>0</v>
      </c>
      <c r="BC2218" s="16">
        <f t="shared" si="652"/>
        <v>0</v>
      </c>
      <c r="BD2218" s="16">
        <f t="shared" si="652"/>
        <v>0</v>
      </c>
      <c r="BE2218" s="16">
        <f t="shared" si="652"/>
        <v>0</v>
      </c>
      <c r="BF2218" s="16">
        <f t="shared" si="652"/>
        <v>0</v>
      </c>
    </row>
    <row r="2219" spans="4:36">
      <c r="D2219" s="16" t="s">
        <v>860</v>
      </c>
      <c r="E2219" s="16">
        <v>4849.6612</v>
      </c>
      <c r="F2219" s="16">
        <v>4736.3912</v>
      </c>
      <c r="G2219" s="16">
        <v>4475.7698</v>
      </c>
      <c r="H2219" s="16">
        <v>260.6214</v>
      </c>
      <c r="I2219" s="16">
        <v>0</v>
      </c>
      <c r="J2219" s="16">
        <v>35.4107</v>
      </c>
      <c r="K2219" s="16">
        <v>0</v>
      </c>
      <c r="L2219" s="16">
        <v>35.4107</v>
      </c>
      <c r="M2219" s="16">
        <v>0</v>
      </c>
      <c r="N2219" s="16">
        <v>64.8752</v>
      </c>
      <c r="O2219" s="16">
        <v>64.8752</v>
      </c>
      <c r="P2219" s="16">
        <v>0</v>
      </c>
      <c r="Q2219" s="16">
        <v>0</v>
      </c>
      <c r="R2219" s="16">
        <v>12.9841</v>
      </c>
      <c r="S2219" s="16">
        <v>12.9841</v>
      </c>
      <c r="T2219" s="16">
        <v>0</v>
      </c>
      <c r="U2219" s="16">
        <v>0</v>
      </c>
      <c r="V2219" s="16">
        <v>0</v>
      </c>
      <c r="W2219" s="16">
        <v>0</v>
      </c>
      <c r="X2219" s="16">
        <v>0</v>
      </c>
      <c r="Y2219" s="16">
        <v>0</v>
      </c>
      <c r="Z2219" s="16">
        <v>0</v>
      </c>
      <c r="AE2219" s="103">
        <f t="shared" si="634"/>
        <v>-4.70734562441066e-13</v>
      </c>
      <c r="AF2219" s="103">
        <f t="shared" si="635"/>
        <v>0</v>
      </c>
      <c r="AG2219" s="103">
        <f t="shared" si="636"/>
        <v>0</v>
      </c>
      <c r="AH2219" s="103">
        <f t="shared" si="637"/>
        <v>0</v>
      </c>
      <c r="AI2219" s="103">
        <f t="shared" si="638"/>
        <v>0</v>
      </c>
      <c r="AJ2219" s="103">
        <f t="shared" si="639"/>
        <v>0</v>
      </c>
    </row>
    <row r="2220" spans="4:36">
      <c r="D2220" s="16" t="s">
        <v>861</v>
      </c>
      <c r="E2220" s="16">
        <v>594.2693</v>
      </c>
      <c r="F2220" s="16">
        <v>434.413</v>
      </c>
      <c r="G2220" s="16">
        <v>434.413</v>
      </c>
      <c r="H2220" s="16">
        <v>0</v>
      </c>
      <c r="I2220" s="16">
        <v>0</v>
      </c>
      <c r="J2220" s="16">
        <v>101.9887</v>
      </c>
      <c r="K2220" s="16">
        <v>0</v>
      </c>
      <c r="L2220" s="16">
        <v>101.9887</v>
      </c>
      <c r="M2220" s="16">
        <v>0</v>
      </c>
      <c r="N2220" s="16">
        <v>42.7156</v>
      </c>
      <c r="O2220" s="16">
        <v>42.7156</v>
      </c>
      <c r="P2220" s="16">
        <v>0</v>
      </c>
      <c r="Q2220" s="16">
        <v>2.9249</v>
      </c>
      <c r="R2220" s="16">
        <v>6.4341</v>
      </c>
      <c r="S2220" s="16">
        <v>0</v>
      </c>
      <c r="T2220" s="16">
        <v>0</v>
      </c>
      <c r="U2220" s="16">
        <v>6.4341</v>
      </c>
      <c r="V2220" s="16">
        <v>1.8344</v>
      </c>
      <c r="W2220" s="16">
        <v>1.8344</v>
      </c>
      <c r="X2220" s="16">
        <v>0</v>
      </c>
      <c r="Y2220" s="16">
        <v>0</v>
      </c>
      <c r="Z2220" s="16">
        <v>3.9586</v>
      </c>
      <c r="AE2220" s="103">
        <f t="shared" si="634"/>
        <v>3.50830475781549e-14</v>
      </c>
      <c r="AF2220" s="103">
        <f t="shared" si="635"/>
        <v>0</v>
      </c>
      <c r="AG2220" s="103">
        <f t="shared" si="636"/>
        <v>0</v>
      </c>
      <c r="AH2220" s="103">
        <f t="shared" si="637"/>
        <v>0</v>
      </c>
      <c r="AI2220" s="103">
        <f t="shared" si="638"/>
        <v>0</v>
      </c>
      <c r="AJ2220" s="103">
        <f t="shared" si="639"/>
        <v>0</v>
      </c>
    </row>
    <row r="2221" spans="4:36">
      <c r="D2221" s="16" t="s">
        <v>862</v>
      </c>
      <c r="E2221" s="16">
        <v>31.4539</v>
      </c>
      <c r="F2221" s="16">
        <v>31.4539</v>
      </c>
      <c r="G2221" s="16">
        <v>31.4539</v>
      </c>
      <c r="H2221" s="16">
        <v>0</v>
      </c>
      <c r="I2221" s="16">
        <v>0</v>
      </c>
      <c r="J2221" s="16">
        <v>0</v>
      </c>
      <c r="K2221" s="16">
        <v>0</v>
      </c>
      <c r="L2221" s="16">
        <v>0</v>
      </c>
      <c r="M2221" s="16">
        <v>0</v>
      </c>
      <c r="N2221" s="16">
        <v>0</v>
      </c>
      <c r="O2221" s="16">
        <v>0</v>
      </c>
      <c r="P2221" s="16">
        <v>0</v>
      </c>
      <c r="Q2221" s="16">
        <v>0</v>
      </c>
      <c r="R2221" s="16">
        <v>0</v>
      </c>
      <c r="S2221" s="16">
        <v>0</v>
      </c>
      <c r="T2221" s="16">
        <v>0</v>
      </c>
      <c r="U2221" s="16">
        <v>0</v>
      </c>
      <c r="V2221" s="16">
        <v>0</v>
      </c>
      <c r="W2221" s="16">
        <v>0</v>
      </c>
      <c r="X2221" s="16">
        <v>0</v>
      </c>
      <c r="Y2221" s="16">
        <v>0</v>
      </c>
      <c r="Z2221" s="16">
        <v>0</v>
      </c>
      <c r="AE2221" s="103">
        <f t="shared" ref="AE2221:AE2284" si="653">E2221-F2221-I2221-J2221-N2221-R2221-V2221-Z2221-Q2221</f>
        <v>0</v>
      </c>
      <c r="AF2221" s="103">
        <f t="shared" ref="AF2221:AF2284" si="654">F2221-G2221-H2221</f>
        <v>0</v>
      </c>
      <c r="AG2221" s="103">
        <f t="shared" ref="AG2221:AG2284" si="655">J2221-K2221-L2221-M2221</f>
        <v>0</v>
      </c>
      <c r="AH2221" s="103">
        <f t="shared" ref="AH2221:AH2284" si="656">N2221-O2221-P2221</f>
        <v>0</v>
      </c>
      <c r="AI2221" s="103">
        <f t="shared" ref="AI2221:AI2284" si="657">R2221-S2221-T2221-U2221</f>
        <v>0</v>
      </c>
      <c r="AJ2221" s="103">
        <f t="shared" ref="AJ2221:AJ2284" si="658">V2221-W2221-X2221-Y2221</f>
        <v>0</v>
      </c>
    </row>
    <row r="2222" spans="4:36">
      <c r="D2222" s="16" t="s">
        <v>863</v>
      </c>
      <c r="E2222" s="16">
        <v>0.61</v>
      </c>
      <c r="F2222" s="16">
        <v>0</v>
      </c>
      <c r="G2222" s="16">
        <v>0</v>
      </c>
      <c r="H2222" s="16">
        <v>0</v>
      </c>
      <c r="I2222" s="16">
        <v>0</v>
      </c>
      <c r="J2222" s="16">
        <v>0</v>
      </c>
      <c r="K2222" s="16">
        <v>0</v>
      </c>
      <c r="L2222" s="16">
        <v>0</v>
      </c>
      <c r="M2222" s="16">
        <v>0</v>
      </c>
      <c r="N2222" s="16">
        <v>0.61</v>
      </c>
      <c r="O2222" s="16">
        <v>0.61</v>
      </c>
      <c r="P2222" s="16">
        <v>0</v>
      </c>
      <c r="Q2222" s="16">
        <v>0</v>
      </c>
      <c r="R2222" s="16">
        <v>0</v>
      </c>
      <c r="S2222" s="16">
        <v>0</v>
      </c>
      <c r="T2222" s="16">
        <v>0</v>
      </c>
      <c r="U2222" s="16">
        <v>0</v>
      </c>
      <c r="V2222" s="16">
        <v>0</v>
      </c>
      <c r="W2222" s="16">
        <v>0</v>
      </c>
      <c r="X2222" s="16">
        <v>0</v>
      </c>
      <c r="Y2222" s="16">
        <v>0</v>
      </c>
      <c r="Z2222" s="16">
        <v>0</v>
      </c>
      <c r="AE2222" s="103">
        <f t="shared" si="653"/>
        <v>0</v>
      </c>
      <c r="AF2222" s="103">
        <f t="shared" si="654"/>
        <v>0</v>
      </c>
      <c r="AG2222" s="103">
        <f t="shared" si="655"/>
        <v>0</v>
      </c>
      <c r="AH2222" s="103">
        <f t="shared" si="656"/>
        <v>0</v>
      </c>
      <c r="AI2222" s="103">
        <f t="shared" si="657"/>
        <v>0</v>
      </c>
      <c r="AJ2222" s="103">
        <f t="shared" si="658"/>
        <v>0</v>
      </c>
    </row>
    <row r="2223" spans="4:36">
      <c r="D2223" s="16" t="s">
        <v>864</v>
      </c>
      <c r="E2223" s="16">
        <v>123616.9318</v>
      </c>
      <c r="F2223" s="16">
        <v>90361.5969</v>
      </c>
      <c r="G2223" s="16">
        <v>89584.9162</v>
      </c>
      <c r="H2223" s="16">
        <v>776.6807</v>
      </c>
      <c r="I2223" s="16">
        <v>260.7602</v>
      </c>
      <c r="J2223" s="16">
        <v>1716.8086</v>
      </c>
      <c r="K2223" s="16">
        <v>1520.4217</v>
      </c>
      <c r="L2223" s="16">
        <v>48.9009000000003</v>
      </c>
      <c r="M2223" s="16">
        <v>147.486</v>
      </c>
      <c r="N2223" s="16">
        <v>24927.0259</v>
      </c>
      <c r="O2223" s="16">
        <v>24927.0259</v>
      </c>
      <c r="P2223" s="16">
        <v>0</v>
      </c>
      <c r="Q2223" s="16">
        <v>198.7101</v>
      </c>
      <c r="R2223" s="16">
        <v>2698.9015</v>
      </c>
      <c r="S2223" s="16">
        <v>1802.027</v>
      </c>
      <c r="T2223" s="16">
        <v>6.423</v>
      </c>
      <c r="U2223" s="16">
        <v>890.4515</v>
      </c>
      <c r="V2223" s="16">
        <v>3438.4018</v>
      </c>
      <c r="W2223" s="16">
        <v>2844.4759</v>
      </c>
      <c r="X2223" s="16">
        <v>8.6951</v>
      </c>
      <c r="Y2223" s="16">
        <v>585.2308</v>
      </c>
      <c r="Z2223" s="16">
        <v>14.7268</v>
      </c>
      <c r="AE2223" s="103">
        <f t="shared" si="653"/>
        <v>3.78008735424373e-12</v>
      </c>
      <c r="AF2223" s="103">
        <f t="shared" si="654"/>
        <v>-2.8421709430404e-12</v>
      </c>
      <c r="AG2223" s="103">
        <f t="shared" si="655"/>
        <v>-3.12638803734444e-13</v>
      </c>
      <c r="AH2223" s="103">
        <f t="shared" si="656"/>
        <v>0</v>
      </c>
      <c r="AI2223" s="103">
        <f t="shared" si="657"/>
        <v>0</v>
      </c>
      <c r="AJ2223" s="103">
        <f t="shared" si="658"/>
        <v>0</v>
      </c>
    </row>
    <row r="2224" spans="3:58">
      <c r="C2224" s="16" t="s">
        <v>368</v>
      </c>
      <c r="D2224" s="16" t="s">
        <v>88</v>
      </c>
      <c r="E2224" s="16">
        <v>0</v>
      </c>
      <c r="F2224" s="16">
        <v>0</v>
      </c>
      <c r="G2224" s="16">
        <v>0</v>
      </c>
      <c r="H2224" s="16">
        <v>0</v>
      </c>
      <c r="I2224" s="16">
        <v>0</v>
      </c>
      <c r="J2224" s="16">
        <v>0</v>
      </c>
      <c r="K2224" s="16">
        <v>0</v>
      </c>
      <c r="L2224" s="16">
        <v>0</v>
      </c>
      <c r="M2224" s="16">
        <v>0</v>
      </c>
      <c r="N2224" s="16">
        <v>0</v>
      </c>
      <c r="O2224" s="16">
        <v>0</v>
      </c>
      <c r="P2224" s="16">
        <v>0</v>
      </c>
      <c r="Q2224" s="16">
        <v>0</v>
      </c>
      <c r="R2224" s="16">
        <v>0</v>
      </c>
      <c r="S2224" s="16">
        <v>0</v>
      </c>
      <c r="T2224" s="16">
        <v>0</v>
      </c>
      <c r="U2224" s="16">
        <v>0</v>
      </c>
      <c r="V2224" s="16">
        <v>0</v>
      </c>
      <c r="W2224" s="16">
        <v>0</v>
      </c>
      <c r="X2224" s="16">
        <v>0</v>
      </c>
      <c r="Y2224" s="16">
        <v>0</v>
      </c>
      <c r="Z2224" s="16">
        <v>0</v>
      </c>
      <c r="AE2224" s="103">
        <f t="shared" si="653"/>
        <v>0</v>
      </c>
      <c r="AF2224" s="103">
        <f t="shared" si="654"/>
        <v>0</v>
      </c>
      <c r="AG2224" s="103">
        <f t="shared" si="655"/>
        <v>0</v>
      </c>
      <c r="AH2224" s="103">
        <f t="shared" si="656"/>
        <v>0</v>
      </c>
      <c r="AI2224" s="103">
        <f t="shared" si="657"/>
        <v>0</v>
      </c>
      <c r="AJ2224" s="103">
        <f t="shared" si="658"/>
        <v>0</v>
      </c>
      <c r="AK2224" s="16">
        <f t="shared" ref="AK2224:BF2224" si="659">E2224-SUM(E2225:E2229)</f>
        <v>0</v>
      </c>
      <c r="AL2224" s="16">
        <f t="shared" si="659"/>
        <v>0</v>
      </c>
      <c r="AM2224" s="16">
        <f t="shared" si="659"/>
        <v>0</v>
      </c>
      <c r="AN2224" s="16">
        <f t="shared" si="659"/>
        <v>0</v>
      </c>
      <c r="AO2224" s="16">
        <f t="shared" si="659"/>
        <v>0</v>
      </c>
      <c r="AP2224" s="16">
        <f t="shared" si="659"/>
        <v>0</v>
      </c>
      <c r="AQ2224" s="16">
        <f t="shared" si="659"/>
        <v>0</v>
      </c>
      <c r="AR2224" s="16">
        <f t="shared" si="659"/>
        <v>0</v>
      </c>
      <c r="AS2224" s="16">
        <f t="shared" si="659"/>
        <v>0</v>
      </c>
      <c r="AT2224" s="16">
        <f t="shared" si="659"/>
        <v>0</v>
      </c>
      <c r="AU2224" s="16">
        <f t="shared" si="659"/>
        <v>0</v>
      </c>
      <c r="AV2224" s="16">
        <f t="shared" si="659"/>
        <v>0</v>
      </c>
      <c r="AW2224" s="16">
        <f t="shared" si="659"/>
        <v>0</v>
      </c>
      <c r="AX2224" s="16">
        <f t="shared" si="659"/>
        <v>0</v>
      </c>
      <c r="AY2224" s="16">
        <f t="shared" si="659"/>
        <v>0</v>
      </c>
      <c r="AZ2224" s="16">
        <f t="shared" si="659"/>
        <v>0</v>
      </c>
      <c r="BA2224" s="16">
        <f t="shared" si="659"/>
        <v>0</v>
      </c>
      <c r="BB2224" s="16">
        <f t="shared" si="659"/>
        <v>0</v>
      </c>
      <c r="BC2224" s="16">
        <f t="shared" si="659"/>
        <v>0</v>
      </c>
      <c r="BD2224" s="16">
        <f t="shared" si="659"/>
        <v>0</v>
      </c>
      <c r="BE2224" s="16">
        <f t="shared" si="659"/>
        <v>0</v>
      </c>
      <c r="BF2224" s="16">
        <f t="shared" si="659"/>
        <v>0</v>
      </c>
    </row>
    <row r="2225" spans="4:36">
      <c r="D2225" s="16" t="s">
        <v>860</v>
      </c>
      <c r="E2225" s="16">
        <v>0</v>
      </c>
      <c r="F2225" s="16">
        <v>0</v>
      </c>
      <c r="G2225" s="16">
        <v>0</v>
      </c>
      <c r="H2225" s="16">
        <v>0</v>
      </c>
      <c r="I2225" s="16">
        <v>0</v>
      </c>
      <c r="J2225" s="16">
        <v>0</v>
      </c>
      <c r="K2225" s="16">
        <v>0</v>
      </c>
      <c r="L2225" s="16">
        <v>0</v>
      </c>
      <c r="M2225" s="16">
        <v>0</v>
      </c>
      <c r="N2225" s="16">
        <v>0</v>
      </c>
      <c r="O2225" s="16">
        <v>0</v>
      </c>
      <c r="P2225" s="16">
        <v>0</v>
      </c>
      <c r="Q2225" s="16">
        <v>0</v>
      </c>
      <c r="R2225" s="16">
        <v>0</v>
      </c>
      <c r="S2225" s="16">
        <v>0</v>
      </c>
      <c r="T2225" s="16">
        <v>0</v>
      </c>
      <c r="U2225" s="16">
        <v>0</v>
      </c>
      <c r="V2225" s="16">
        <v>0</v>
      </c>
      <c r="W2225" s="16">
        <v>0</v>
      </c>
      <c r="X2225" s="16">
        <v>0</v>
      </c>
      <c r="Y2225" s="16">
        <v>0</v>
      </c>
      <c r="Z2225" s="16">
        <v>0</v>
      </c>
      <c r="AE2225" s="103">
        <f t="shared" si="653"/>
        <v>0</v>
      </c>
      <c r="AF2225" s="103">
        <f t="shared" si="654"/>
        <v>0</v>
      </c>
      <c r="AG2225" s="103">
        <f t="shared" si="655"/>
        <v>0</v>
      </c>
      <c r="AH2225" s="103">
        <f t="shared" si="656"/>
        <v>0</v>
      </c>
      <c r="AI2225" s="103">
        <f t="shared" si="657"/>
        <v>0</v>
      </c>
      <c r="AJ2225" s="103">
        <f t="shared" si="658"/>
        <v>0</v>
      </c>
    </row>
    <row r="2226" spans="4:36">
      <c r="D2226" s="16" t="s">
        <v>861</v>
      </c>
      <c r="E2226" s="16">
        <v>0</v>
      </c>
      <c r="F2226" s="16">
        <v>0</v>
      </c>
      <c r="G2226" s="16">
        <v>0</v>
      </c>
      <c r="H2226" s="16">
        <v>0</v>
      </c>
      <c r="I2226" s="16">
        <v>0</v>
      </c>
      <c r="J2226" s="16">
        <v>0</v>
      </c>
      <c r="K2226" s="16">
        <v>0</v>
      </c>
      <c r="L2226" s="16">
        <v>0</v>
      </c>
      <c r="M2226" s="16">
        <v>0</v>
      </c>
      <c r="N2226" s="16">
        <v>0</v>
      </c>
      <c r="O2226" s="16">
        <v>0</v>
      </c>
      <c r="P2226" s="16">
        <v>0</v>
      </c>
      <c r="Q2226" s="16">
        <v>0</v>
      </c>
      <c r="R2226" s="16">
        <v>0</v>
      </c>
      <c r="S2226" s="16">
        <v>0</v>
      </c>
      <c r="T2226" s="16">
        <v>0</v>
      </c>
      <c r="U2226" s="16">
        <v>0</v>
      </c>
      <c r="V2226" s="16">
        <v>0</v>
      </c>
      <c r="W2226" s="16">
        <v>0</v>
      </c>
      <c r="X2226" s="16">
        <v>0</v>
      </c>
      <c r="Y2226" s="16">
        <v>0</v>
      </c>
      <c r="Z2226" s="16">
        <v>0</v>
      </c>
      <c r="AE2226" s="103">
        <f t="shared" si="653"/>
        <v>0</v>
      </c>
      <c r="AF2226" s="103">
        <f t="shared" si="654"/>
        <v>0</v>
      </c>
      <c r="AG2226" s="103">
        <f t="shared" si="655"/>
        <v>0</v>
      </c>
      <c r="AH2226" s="103">
        <f t="shared" si="656"/>
        <v>0</v>
      </c>
      <c r="AI2226" s="103">
        <f t="shared" si="657"/>
        <v>0</v>
      </c>
      <c r="AJ2226" s="103">
        <f t="shared" si="658"/>
        <v>0</v>
      </c>
    </row>
    <row r="2227" spans="4:36">
      <c r="D2227" s="16" t="s">
        <v>862</v>
      </c>
      <c r="E2227" s="16">
        <v>0</v>
      </c>
      <c r="F2227" s="16">
        <v>0</v>
      </c>
      <c r="G2227" s="16">
        <v>0</v>
      </c>
      <c r="H2227" s="16">
        <v>0</v>
      </c>
      <c r="I2227" s="16">
        <v>0</v>
      </c>
      <c r="J2227" s="16">
        <v>0</v>
      </c>
      <c r="K2227" s="16">
        <v>0</v>
      </c>
      <c r="L2227" s="16">
        <v>0</v>
      </c>
      <c r="M2227" s="16">
        <v>0</v>
      </c>
      <c r="N2227" s="16">
        <v>0</v>
      </c>
      <c r="O2227" s="16">
        <v>0</v>
      </c>
      <c r="P2227" s="16">
        <v>0</v>
      </c>
      <c r="Q2227" s="16">
        <v>0</v>
      </c>
      <c r="R2227" s="16">
        <v>0</v>
      </c>
      <c r="S2227" s="16">
        <v>0</v>
      </c>
      <c r="T2227" s="16">
        <v>0</v>
      </c>
      <c r="U2227" s="16">
        <v>0</v>
      </c>
      <c r="V2227" s="16">
        <v>0</v>
      </c>
      <c r="W2227" s="16">
        <v>0</v>
      </c>
      <c r="X2227" s="16">
        <v>0</v>
      </c>
      <c r="Y2227" s="16">
        <v>0</v>
      </c>
      <c r="Z2227" s="16">
        <v>0</v>
      </c>
      <c r="AE2227" s="103">
        <f t="shared" si="653"/>
        <v>0</v>
      </c>
      <c r="AF2227" s="103">
        <f t="shared" si="654"/>
        <v>0</v>
      </c>
      <c r="AG2227" s="103">
        <f t="shared" si="655"/>
        <v>0</v>
      </c>
      <c r="AH2227" s="103">
        <f t="shared" si="656"/>
        <v>0</v>
      </c>
      <c r="AI2227" s="103">
        <f t="shared" si="657"/>
        <v>0</v>
      </c>
      <c r="AJ2227" s="103">
        <f t="shared" si="658"/>
        <v>0</v>
      </c>
    </row>
    <row r="2228" spans="4:36">
      <c r="D2228" s="16" t="s">
        <v>863</v>
      </c>
      <c r="E2228" s="16">
        <v>0</v>
      </c>
      <c r="F2228" s="16">
        <v>0</v>
      </c>
      <c r="G2228" s="16">
        <v>0</v>
      </c>
      <c r="H2228" s="16">
        <v>0</v>
      </c>
      <c r="I2228" s="16">
        <v>0</v>
      </c>
      <c r="J2228" s="16">
        <v>0</v>
      </c>
      <c r="K2228" s="16">
        <v>0</v>
      </c>
      <c r="L2228" s="16">
        <v>0</v>
      </c>
      <c r="M2228" s="16">
        <v>0</v>
      </c>
      <c r="N2228" s="16">
        <v>0</v>
      </c>
      <c r="O2228" s="16">
        <v>0</v>
      </c>
      <c r="P2228" s="16">
        <v>0</v>
      </c>
      <c r="Q2228" s="16">
        <v>0</v>
      </c>
      <c r="R2228" s="16">
        <v>0</v>
      </c>
      <c r="S2228" s="16">
        <v>0</v>
      </c>
      <c r="T2228" s="16">
        <v>0</v>
      </c>
      <c r="U2228" s="16">
        <v>0</v>
      </c>
      <c r="V2228" s="16">
        <v>0</v>
      </c>
      <c r="W2228" s="16">
        <v>0</v>
      </c>
      <c r="X2228" s="16">
        <v>0</v>
      </c>
      <c r="Y2228" s="16">
        <v>0</v>
      </c>
      <c r="Z2228" s="16">
        <v>0</v>
      </c>
      <c r="AE2228" s="103">
        <f t="shared" si="653"/>
        <v>0</v>
      </c>
      <c r="AF2228" s="103">
        <f t="shared" si="654"/>
        <v>0</v>
      </c>
      <c r="AG2228" s="103">
        <f t="shared" si="655"/>
        <v>0</v>
      </c>
      <c r="AH2228" s="103">
        <f t="shared" si="656"/>
        <v>0</v>
      </c>
      <c r="AI2228" s="103">
        <f t="shared" si="657"/>
        <v>0</v>
      </c>
      <c r="AJ2228" s="103">
        <f t="shared" si="658"/>
        <v>0</v>
      </c>
    </row>
    <row r="2229" spans="4:36">
      <c r="D2229" s="16" t="s">
        <v>864</v>
      </c>
      <c r="E2229" s="16">
        <v>0</v>
      </c>
      <c r="F2229" s="16">
        <v>0</v>
      </c>
      <c r="G2229" s="16">
        <v>0</v>
      </c>
      <c r="H2229" s="16">
        <v>0</v>
      </c>
      <c r="I2229" s="16">
        <v>0</v>
      </c>
      <c r="J2229" s="16">
        <v>0</v>
      </c>
      <c r="K2229" s="16">
        <v>0</v>
      </c>
      <c r="L2229" s="16">
        <v>0</v>
      </c>
      <c r="M2229" s="16">
        <v>0</v>
      </c>
      <c r="N2229" s="16">
        <v>0</v>
      </c>
      <c r="O2229" s="16">
        <v>0</v>
      </c>
      <c r="P2229" s="16">
        <v>0</v>
      </c>
      <c r="Q2229" s="16">
        <v>0</v>
      </c>
      <c r="R2229" s="16">
        <v>0</v>
      </c>
      <c r="S2229" s="16">
        <v>0</v>
      </c>
      <c r="T2229" s="16">
        <v>0</v>
      </c>
      <c r="U2229" s="16">
        <v>0</v>
      </c>
      <c r="V2229" s="16">
        <v>0</v>
      </c>
      <c r="W2229" s="16">
        <v>0</v>
      </c>
      <c r="X2229" s="16">
        <v>0</v>
      </c>
      <c r="Y2229" s="16">
        <v>0</v>
      </c>
      <c r="Z2229" s="16">
        <v>0</v>
      </c>
      <c r="AE2229" s="103">
        <f t="shared" si="653"/>
        <v>0</v>
      </c>
      <c r="AF2229" s="103">
        <f t="shared" si="654"/>
        <v>0</v>
      </c>
      <c r="AG2229" s="103">
        <f t="shared" si="655"/>
        <v>0</v>
      </c>
      <c r="AH2229" s="103">
        <f t="shared" si="656"/>
        <v>0</v>
      </c>
      <c r="AI2229" s="103">
        <f t="shared" si="657"/>
        <v>0</v>
      </c>
      <c r="AJ2229" s="103">
        <f t="shared" si="658"/>
        <v>0</v>
      </c>
    </row>
    <row r="2230" spans="1:80">
      <c r="A2230" s="16" t="s">
        <v>930</v>
      </c>
      <c r="B2230" s="16">
        <v>22037.5057</v>
      </c>
      <c r="C2230" s="16" t="s">
        <v>88</v>
      </c>
      <c r="D2230" s="16" t="s">
        <v>88</v>
      </c>
      <c r="E2230" s="16">
        <v>4654.4717</v>
      </c>
      <c r="F2230" s="16">
        <v>3652.0235</v>
      </c>
      <c r="G2230" s="16">
        <v>3565.7693</v>
      </c>
      <c r="H2230" s="16">
        <v>86.2542</v>
      </c>
      <c r="I2230" s="16">
        <v>19.5408</v>
      </c>
      <c r="J2230" s="16">
        <v>1.9779</v>
      </c>
      <c r="K2230" s="16">
        <v>1.1649</v>
      </c>
      <c r="L2230" s="16">
        <v>0.813</v>
      </c>
      <c r="M2230" s="16">
        <v>0</v>
      </c>
      <c r="N2230" s="16">
        <v>821.8147</v>
      </c>
      <c r="O2230" s="16">
        <v>821.8147</v>
      </c>
      <c r="P2230" s="16">
        <v>0</v>
      </c>
      <c r="Q2230" s="16">
        <v>0</v>
      </c>
      <c r="R2230" s="16">
        <v>113.7412</v>
      </c>
      <c r="S2230" s="16">
        <v>84.106</v>
      </c>
      <c r="T2230" s="16">
        <v>0</v>
      </c>
      <c r="U2230" s="16">
        <v>29.6352</v>
      </c>
      <c r="V2230" s="16">
        <v>5.7311</v>
      </c>
      <c r="W2230" s="16">
        <v>5.7311</v>
      </c>
      <c r="X2230" s="16">
        <v>0</v>
      </c>
      <c r="Y2230" s="16">
        <v>0</v>
      </c>
      <c r="Z2230" s="16">
        <v>39.6425</v>
      </c>
      <c r="AB2230" s="101">
        <f>(F2230+K2230+L2230)/B2230</f>
        <v>0.165808301980382</v>
      </c>
      <c r="AE2230" s="103">
        <f t="shared" si="653"/>
        <v>2.8421709430404e-13</v>
      </c>
      <c r="AF2230" s="103">
        <f t="shared" si="654"/>
        <v>-1.4210854715202e-13</v>
      </c>
      <c r="AG2230" s="103">
        <f t="shared" si="655"/>
        <v>0</v>
      </c>
      <c r="AH2230" s="103">
        <f t="shared" si="656"/>
        <v>0</v>
      </c>
      <c r="AI2230" s="103">
        <f t="shared" si="657"/>
        <v>0</v>
      </c>
      <c r="AJ2230" s="103">
        <f t="shared" si="658"/>
        <v>0</v>
      </c>
      <c r="AK2230" s="16">
        <f t="shared" ref="AK2230:BF2230" si="660">E2230-SUM(E2231:E2235)</f>
        <v>0</v>
      </c>
      <c r="AL2230" s="16">
        <f t="shared" si="660"/>
        <v>0</v>
      </c>
      <c r="AM2230" s="16">
        <f t="shared" si="660"/>
        <v>0</v>
      </c>
      <c r="AN2230" s="16">
        <f t="shared" si="660"/>
        <v>0</v>
      </c>
      <c r="AO2230" s="16">
        <f t="shared" si="660"/>
        <v>0</v>
      </c>
      <c r="AP2230" s="16">
        <f t="shared" si="660"/>
        <v>0</v>
      </c>
      <c r="AQ2230" s="16">
        <f t="shared" si="660"/>
        <v>0</v>
      </c>
      <c r="AR2230" s="16">
        <f t="shared" si="660"/>
        <v>0</v>
      </c>
      <c r="AS2230" s="16">
        <f t="shared" si="660"/>
        <v>0</v>
      </c>
      <c r="AT2230" s="16">
        <f t="shared" si="660"/>
        <v>0</v>
      </c>
      <c r="AU2230" s="16">
        <f t="shared" si="660"/>
        <v>0</v>
      </c>
      <c r="AV2230" s="16">
        <f t="shared" si="660"/>
        <v>0</v>
      </c>
      <c r="AW2230" s="16">
        <f t="shared" si="660"/>
        <v>0</v>
      </c>
      <c r="AX2230" s="16">
        <f t="shared" si="660"/>
        <v>0</v>
      </c>
      <c r="AY2230" s="16">
        <f t="shared" si="660"/>
        <v>0</v>
      </c>
      <c r="AZ2230" s="16">
        <f t="shared" si="660"/>
        <v>0</v>
      </c>
      <c r="BA2230" s="16">
        <f t="shared" si="660"/>
        <v>0</v>
      </c>
      <c r="BB2230" s="16">
        <f t="shared" si="660"/>
        <v>0</v>
      </c>
      <c r="BC2230" s="16">
        <f t="shared" si="660"/>
        <v>0</v>
      </c>
      <c r="BD2230" s="16">
        <f t="shared" si="660"/>
        <v>0</v>
      </c>
      <c r="BE2230" s="16">
        <f t="shared" si="660"/>
        <v>0</v>
      </c>
      <c r="BF2230" s="16">
        <f t="shared" si="660"/>
        <v>0</v>
      </c>
      <c r="BG2230" s="104">
        <f t="shared" ref="BG2230:CB2230" si="661">E2230-E2236-E2242-E2248-E2254</f>
        <v>0</v>
      </c>
      <c r="BH2230" s="104">
        <f t="shared" si="661"/>
        <v>0</v>
      </c>
      <c r="BI2230" s="104">
        <f t="shared" si="661"/>
        <v>0</v>
      </c>
      <c r="BJ2230" s="104">
        <f t="shared" si="661"/>
        <v>0</v>
      </c>
      <c r="BK2230" s="104">
        <f t="shared" si="661"/>
        <v>0</v>
      </c>
      <c r="BL2230" s="104">
        <f t="shared" si="661"/>
        <v>0</v>
      </c>
      <c r="BM2230" s="104">
        <f t="shared" si="661"/>
        <v>0</v>
      </c>
      <c r="BN2230" s="104">
        <f t="shared" si="661"/>
        <v>0</v>
      </c>
      <c r="BO2230" s="104">
        <f t="shared" si="661"/>
        <v>0</v>
      </c>
      <c r="BP2230" s="104">
        <f t="shared" si="661"/>
        <v>0</v>
      </c>
      <c r="BQ2230" s="104">
        <f t="shared" si="661"/>
        <v>0</v>
      </c>
      <c r="BR2230" s="104">
        <f t="shared" si="661"/>
        <v>0</v>
      </c>
      <c r="BS2230" s="104">
        <f t="shared" si="661"/>
        <v>0</v>
      </c>
      <c r="BT2230" s="104">
        <f t="shared" si="661"/>
        <v>0</v>
      </c>
      <c r="BU2230" s="104">
        <f t="shared" si="661"/>
        <v>0</v>
      </c>
      <c r="BV2230" s="104">
        <f t="shared" si="661"/>
        <v>0</v>
      </c>
      <c r="BW2230" s="104">
        <f t="shared" si="661"/>
        <v>0</v>
      </c>
      <c r="BX2230" s="104">
        <f t="shared" si="661"/>
        <v>0</v>
      </c>
      <c r="BY2230" s="104">
        <f t="shared" si="661"/>
        <v>0</v>
      </c>
      <c r="BZ2230" s="104">
        <f t="shared" si="661"/>
        <v>0</v>
      </c>
      <c r="CA2230" s="104">
        <f t="shared" si="661"/>
        <v>0</v>
      </c>
      <c r="CB2230" s="104">
        <f t="shared" si="661"/>
        <v>-3.88578058618805e-15</v>
      </c>
    </row>
    <row r="2231" spans="4:36">
      <c r="D2231" s="16" t="s">
        <v>860</v>
      </c>
      <c r="E2231" s="16">
        <v>1918.6298</v>
      </c>
      <c r="F2231" s="16">
        <v>1853.2524</v>
      </c>
      <c r="G2231" s="16">
        <v>1824.6817</v>
      </c>
      <c r="H2231" s="16">
        <v>28.5707</v>
      </c>
      <c r="I2231" s="16">
        <v>19.5408</v>
      </c>
      <c r="J2231" s="16">
        <v>0</v>
      </c>
      <c r="K2231" s="16">
        <v>0</v>
      </c>
      <c r="L2231" s="16">
        <v>0</v>
      </c>
      <c r="M2231" s="16">
        <v>0</v>
      </c>
      <c r="N2231" s="16">
        <v>45.8366</v>
      </c>
      <c r="O2231" s="16">
        <v>45.8366</v>
      </c>
      <c r="P2231" s="16">
        <v>0</v>
      </c>
      <c r="Q2231" s="16">
        <v>0</v>
      </c>
      <c r="R2231" s="16">
        <v>0</v>
      </c>
      <c r="S2231" s="16">
        <v>0</v>
      </c>
      <c r="T2231" s="16">
        <v>0</v>
      </c>
      <c r="U2231" s="16">
        <v>0</v>
      </c>
      <c r="V2231" s="16">
        <v>0</v>
      </c>
      <c r="W2231" s="16">
        <v>0</v>
      </c>
      <c r="X2231" s="16">
        <v>0</v>
      </c>
      <c r="Y2231" s="16">
        <v>0</v>
      </c>
      <c r="Z2231" s="16">
        <v>0</v>
      </c>
      <c r="AE2231" s="103">
        <f t="shared" si="653"/>
        <v>-1.49213974509621e-13</v>
      </c>
      <c r="AF2231" s="103">
        <f t="shared" si="654"/>
        <v>0</v>
      </c>
      <c r="AG2231" s="103">
        <f t="shared" si="655"/>
        <v>0</v>
      </c>
      <c r="AH2231" s="103">
        <f t="shared" si="656"/>
        <v>0</v>
      </c>
      <c r="AI2231" s="103">
        <f t="shared" si="657"/>
        <v>0</v>
      </c>
      <c r="AJ2231" s="103">
        <f t="shared" si="658"/>
        <v>0</v>
      </c>
    </row>
    <row r="2232" spans="4:36">
      <c r="D2232" s="16" t="s">
        <v>861</v>
      </c>
      <c r="E2232" s="16">
        <v>0</v>
      </c>
      <c r="F2232" s="16">
        <v>0</v>
      </c>
      <c r="G2232" s="16">
        <v>0</v>
      </c>
      <c r="H2232" s="16">
        <v>0</v>
      </c>
      <c r="I2232" s="16">
        <v>0</v>
      </c>
      <c r="J2232" s="16">
        <v>0</v>
      </c>
      <c r="K2232" s="16">
        <v>0</v>
      </c>
      <c r="L2232" s="16">
        <v>0</v>
      </c>
      <c r="M2232" s="16">
        <v>0</v>
      </c>
      <c r="N2232" s="16">
        <v>0</v>
      </c>
      <c r="O2232" s="16">
        <v>0</v>
      </c>
      <c r="P2232" s="16">
        <v>0</v>
      </c>
      <c r="Q2232" s="16">
        <v>0</v>
      </c>
      <c r="R2232" s="16">
        <v>0</v>
      </c>
      <c r="S2232" s="16">
        <v>0</v>
      </c>
      <c r="T2232" s="16">
        <v>0</v>
      </c>
      <c r="U2232" s="16">
        <v>0</v>
      </c>
      <c r="V2232" s="16">
        <v>0</v>
      </c>
      <c r="W2232" s="16">
        <v>0</v>
      </c>
      <c r="X2232" s="16">
        <v>0</v>
      </c>
      <c r="Y2232" s="16">
        <v>0</v>
      </c>
      <c r="Z2232" s="16">
        <v>0</v>
      </c>
      <c r="AE2232" s="103">
        <f t="shared" si="653"/>
        <v>0</v>
      </c>
      <c r="AF2232" s="103">
        <f t="shared" si="654"/>
        <v>0</v>
      </c>
      <c r="AG2232" s="103">
        <f t="shared" si="655"/>
        <v>0</v>
      </c>
      <c r="AH2232" s="103">
        <f t="shared" si="656"/>
        <v>0</v>
      </c>
      <c r="AI2232" s="103">
        <f t="shared" si="657"/>
        <v>0</v>
      </c>
      <c r="AJ2232" s="103">
        <f t="shared" si="658"/>
        <v>0</v>
      </c>
    </row>
    <row r="2233" spans="4:36">
      <c r="D2233" s="16" t="s">
        <v>862</v>
      </c>
      <c r="E2233" s="16">
        <v>0</v>
      </c>
      <c r="F2233" s="16">
        <v>0</v>
      </c>
      <c r="G2233" s="16">
        <v>0</v>
      </c>
      <c r="H2233" s="16">
        <v>0</v>
      </c>
      <c r="I2233" s="16">
        <v>0</v>
      </c>
      <c r="J2233" s="16">
        <v>0</v>
      </c>
      <c r="K2233" s="16">
        <v>0</v>
      </c>
      <c r="L2233" s="16">
        <v>0</v>
      </c>
      <c r="M2233" s="16">
        <v>0</v>
      </c>
      <c r="N2233" s="16">
        <v>0</v>
      </c>
      <c r="O2233" s="16">
        <v>0</v>
      </c>
      <c r="P2233" s="16">
        <v>0</v>
      </c>
      <c r="Q2233" s="16">
        <v>0</v>
      </c>
      <c r="R2233" s="16">
        <v>0</v>
      </c>
      <c r="S2233" s="16">
        <v>0</v>
      </c>
      <c r="T2233" s="16">
        <v>0</v>
      </c>
      <c r="U2233" s="16">
        <v>0</v>
      </c>
      <c r="V2233" s="16">
        <v>0</v>
      </c>
      <c r="W2233" s="16">
        <v>0</v>
      </c>
      <c r="X2233" s="16">
        <v>0</v>
      </c>
      <c r="Y2233" s="16">
        <v>0</v>
      </c>
      <c r="Z2233" s="16">
        <v>0</v>
      </c>
      <c r="AE2233" s="103">
        <f t="shared" si="653"/>
        <v>0</v>
      </c>
      <c r="AF2233" s="103">
        <f t="shared" si="654"/>
        <v>0</v>
      </c>
      <c r="AG2233" s="103">
        <f t="shared" si="655"/>
        <v>0</v>
      </c>
      <c r="AH2233" s="103">
        <f t="shared" si="656"/>
        <v>0</v>
      </c>
      <c r="AI2233" s="103">
        <f t="shared" si="657"/>
        <v>0</v>
      </c>
      <c r="AJ2233" s="103">
        <f t="shared" si="658"/>
        <v>0</v>
      </c>
    </row>
    <row r="2234" spans="4:36">
      <c r="D2234" s="16" t="s">
        <v>863</v>
      </c>
      <c r="E2234" s="16">
        <v>0</v>
      </c>
      <c r="F2234" s="16">
        <v>0</v>
      </c>
      <c r="G2234" s="16">
        <v>0</v>
      </c>
      <c r="H2234" s="16">
        <v>0</v>
      </c>
      <c r="I2234" s="16">
        <v>0</v>
      </c>
      <c r="J2234" s="16">
        <v>0</v>
      </c>
      <c r="K2234" s="16">
        <v>0</v>
      </c>
      <c r="L2234" s="16">
        <v>0</v>
      </c>
      <c r="M2234" s="16">
        <v>0</v>
      </c>
      <c r="N2234" s="16">
        <v>0</v>
      </c>
      <c r="O2234" s="16">
        <v>0</v>
      </c>
      <c r="P2234" s="16">
        <v>0</v>
      </c>
      <c r="Q2234" s="16">
        <v>0</v>
      </c>
      <c r="R2234" s="16">
        <v>0</v>
      </c>
      <c r="S2234" s="16">
        <v>0</v>
      </c>
      <c r="T2234" s="16">
        <v>0</v>
      </c>
      <c r="U2234" s="16">
        <v>0</v>
      </c>
      <c r="V2234" s="16">
        <v>0</v>
      </c>
      <c r="W2234" s="16">
        <v>0</v>
      </c>
      <c r="X2234" s="16">
        <v>0</v>
      </c>
      <c r="Y2234" s="16">
        <v>0</v>
      </c>
      <c r="Z2234" s="16">
        <v>0</v>
      </c>
      <c r="AE2234" s="103">
        <f t="shared" si="653"/>
        <v>0</v>
      </c>
      <c r="AF2234" s="103">
        <f t="shared" si="654"/>
        <v>0</v>
      </c>
      <c r="AG2234" s="103">
        <f t="shared" si="655"/>
        <v>0</v>
      </c>
      <c r="AH2234" s="103">
        <f t="shared" si="656"/>
        <v>0</v>
      </c>
      <c r="AI2234" s="103">
        <f t="shared" si="657"/>
        <v>0</v>
      </c>
      <c r="AJ2234" s="103">
        <f t="shared" si="658"/>
        <v>0</v>
      </c>
    </row>
    <row r="2235" spans="4:36">
      <c r="D2235" s="16" t="s">
        <v>864</v>
      </c>
      <c r="E2235" s="16">
        <v>2735.8419</v>
      </c>
      <c r="F2235" s="16">
        <v>1798.7711</v>
      </c>
      <c r="G2235" s="16">
        <v>1741.0876</v>
      </c>
      <c r="H2235" s="16">
        <v>57.6835</v>
      </c>
      <c r="I2235" s="16">
        <v>0</v>
      </c>
      <c r="J2235" s="16">
        <v>1.9779</v>
      </c>
      <c r="K2235" s="16">
        <v>1.1649</v>
      </c>
      <c r="L2235" s="16">
        <v>0.813</v>
      </c>
      <c r="M2235" s="16">
        <v>0</v>
      </c>
      <c r="N2235" s="16">
        <v>775.9781</v>
      </c>
      <c r="O2235" s="16">
        <v>775.9781</v>
      </c>
      <c r="P2235" s="16">
        <v>0</v>
      </c>
      <c r="Q2235" s="16">
        <v>0</v>
      </c>
      <c r="R2235" s="16">
        <v>113.7412</v>
      </c>
      <c r="S2235" s="16">
        <v>84.106</v>
      </c>
      <c r="T2235" s="16">
        <v>0</v>
      </c>
      <c r="U2235" s="16">
        <v>29.6352</v>
      </c>
      <c r="V2235" s="16">
        <v>5.7311</v>
      </c>
      <c r="W2235" s="16">
        <v>5.7311</v>
      </c>
      <c r="X2235" s="16">
        <v>0</v>
      </c>
      <c r="Y2235" s="16">
        <v>0</v>
      </c>
      <c r="Z2235" s="16">
        <v>39.6425</v>
      </c>
      <c r="AE2235" s="103">
        <f t="shared" si="653"/>
        <v>-5.6843418860808e-14</v>
      </c>
      <c r="AF2235" s="103">
        <f t="shared" si="654"/>
        <v>-1.35003119794419e-13</v>
      </c>
      <c r="AG2235" s="103">
        <f t="shared" si="655"/>
        <v>0</v>
      </c>
      <c r="AH2235" s="103">
        <f t="shared" si="656"/>
        <v>0</v>
      </c>
      <c r="AI2235" s="103">
        <f t="shared" si="657"/>
        <v>0</v>
      </c>
      <c r="AJ2235" s="103">
        <f t="shared" si="658"/>
        <v>0</v>
      </c>
    </row>
    <row r="2236" spans="3:58">
      <c r="C2236" s="16" t="s">
        <v>865</v>
      </c>
      <c r="D2236" s="16" t="s">
        <v>88</v>
      </c>
      <c r="E2236" s="16">
        <v>1777.7091</v>
      </c>
      <c r="F2236" s="16">
        <v>1673.9903</v>
      </c>
      <c r="G2236" s="16">
        <v>1669.4204</v>
      </c>
      <c r="H2236" s="16">
        <v>4.5699</v>
      </c>
      <c r="I2236" s="16">
        <v>19.5408</v>
      </c>
      <c r="J2236" s="16">
        <v>0</v>
      </c>
      <c r="K2236" s="16">
        <v>0</v>
      </c>
      <c r="L2236" s="16">
        <v>0</v>
      </c>
      <c r="M2236" s="16">
        <v>0</v>
      </c>
      <c r="N2236" s="16">
        <v>45.5082</v>
      </c>
      <c r="O2236" s="16">
        <v>45.5082</v>
      </c>
      <c r="P2236" s="16">
        <v>0</v>
      </c>
      <c r="Q2236" s="16">
        <v>0</v>
      </c>
      <c r="R2236" s="16">
        <v>0</v>
      </c>
      <c r="S2236" s="16">
        <v>0</v>
      </c>
      <c r="T2236" s="16">
        <v>0</v>
      </c>
      <c r="U2236" s="16">
        <v>0</v>
      </c>
      <c r="V2236" s="16">
        <v>0</v>
      </c>
      <c r="W2236" s="16">
        <v>0</v>
      </c>
      <c r="X2236" s="16">
        <v>0</v>
      </c>
      <c r="Y2236" s="16">
        <v>0</v>
      </c>
      <c r="Z2236" s="16">
        <v>38.6698</v>
      </c>
      <c r="AE2236" s="103">
        <f t="shared" si="653"/>
        <v>9.2370555648813e-14</v>
      </c>
      <c r="AF2236" s="103">
        <f t="shared" si="654"/>
        <v>-3.81916720471054e-14</v>
      </c>
      <c r="AG2236" s="103">
        <f t="shared" si="655"/>
        <v>0</v>
      </c>
      <c r="AH2236" s="103">
        <f t="shared" si="656"/>
        <v>0</v>
      </c>
      <c r="AI2236" s="103">
        <f t="shared" si="657"/>
        <v>0</v>
      </c>
      <c r="AJ2236" s="103">
        <f t="shared" si="658"/>
        <v>0</v>
      </c>
      <c r="AK2236" s="16">
        <f t="shared" ref="AK2236:BF2236" si="662">E2236-SUM(E2237:E2241)</f>
        <v>0</v>
      </c>
      <c r="AL2236" s="16">
        <f t="shared" si="662"/>
        <v>0</v>
      </c>
      <c r="AM2236" s="16">
        <f t="shared" si="662"/>
        <v>0</v>
      </c>
      <c r="AN2236" s="16">
        <f t="shared" si="662"/>
        <v>0</v>
      </c>
      <c r="AO2236" s="16">
        <f t="shared" si="662"/>
        <v>0</v>
      </c>
      <c r="AP2236" s="16">
        <f t="shared" si="662"/>
        <v>0</v>
      </c>
      <c r="AQ2236" s="16">
        <f t="shared" si="662"/>
        <v>0</v>
      </c>
      <c r="AR2236" s="16">
        <f t="shared" si="662"/>
        <v>0</v>
      </c>
      <c r="AS2236" s="16">
        <f t="shared" si="662"/>
        <v>0</v>
      </c>
      <c r="AT2236" s="16">
        <f t="shared" si="662"/>
        <v>0</v>
      </c>
      <c r="AU2236" s="16">
        <f t="shared" si="662"/>
        <v>0</v>
      </c>
      <c r="AV2236" s="16">
        <f t="shared" si="662"/>
        <v>0</v>
      </c>
      <c r="AW2236" s="16">
        <f t="shared" si="662"/>
        <v>0</v>
      </c>
      <c r="AX2236" s="16">
        <f t="shared" si="662"/>
        <v>0</v>
      </c>
      <c r="AY2236" s="16">
        <f t="shared" si="662"/>
        <v>0</v>
      </c>
      <c r="AZ2236" s="16">
        <f t="shared" si="662"/>
        <v>0</v>
      </c>
      <c r="BA2236" s="16">
        <f t="shared" si="662"/>
        <v>0</v>
      </c>
      <c r="BB2236" s="16">
        <f t="shared" si="662"/>
        <v>0</v>
      </c>
      <c r="BC2236" s="16">
        <f t="shared" si="662"/>
        <v>0</v>
      </c>
      <c r="BD2236" s="16">
        <f t="shared" si="662"/>
        <v>0</v>
      </c>
      <c r="BE2236" s="16">
        <f t="shared" si="662"/>
        <v>0</v>
      </c>
      <c r="BF2236" s="16">
        <f t="shared" si="662"/>
        <v>0</v>
      </c>
    </row>
    <row r="2237" spans="4:36">
      <c r="D2237" s="16" t="s">
        <v>860</v>
      </c>
      <c r="E2237" s="16">
        <v>1702.6215</v>
      </c>
      <c r="F2237" s="16">
        <v>1637.5725</v>
      </c>
      <c r="G2237" s="16">
        <v>1636.3633</v>
      </c>
      <c r="H2237" s="16">
        <v>1.2092</v>
      </c>
      <c r="I2237" s="16">
        <v>19.5408</v>
      </c>
      <c r="J2237" s="16">
        <v>0</v>
      </c>
      <c r="K2237" s="16">
        <v>0</v>
      </c>
      <c r="L2237" s="16">
        <v>0</v>
      </c>
      <c r="M2237" s="16">
        <v>0</v>
      </c>
      <c r="N2237" s="16">
        <v>45.5082</v>
      </c>
      <c r="O2237" s="16">
        <v>45.5082</v>
      </c>
      <c r="P2237" s="16">
        <v>0</v>
      </c>
      <c r="Q2237" s="16">
        <v>0</v>
      </c>
      <c r="R2237" s="16">
        <v>0</v>
      </c>
      <c r="S2237" s="16">
        <v>0</v>
      </c>
      <c r="T2237" s="16">
        <v>0</v>
      </c>
      <c r="U2237" s="16">
        <v>0</v>
      </c>
      <c r="V2237" s="16">
        <v>0</v>
      </c>
      <c r="W2237" s="16">
        <v>0</v>
      </c>
      <c r="X2237" s="16">
        <v>0</v>
      </c>
      <c r="Y2237" s="16">
        <v>0</v>
      </c>
      <c r="Z2237" s="16">
        <v>0</v>
      </c>
      <c r="AE2237" s="103">
        <f t="shared" si="653"/>
        <v>0</v>
      </c>
      <c r="AF2237" s="103">
        <f t="shared" si="654"/>
        <v>9.76996261670138e-15</v>
      </c>
      <c r="AG2237" s="103">
        <f t="shared" si="655"/>
        <v>0</v>
      </c>
      <c r="AH2237" s="103">
        <f t="shared" si="656"/>
        <v>0</v>
      </c>
      <c r="AI2237" s="103">
        <f t="shared" si="657"/>
        <v>0</v>
      </c>
      <c r="AJ2237" s="103">
        <f t="shared" si="658"/>
        <v>0</v>
      </c>
    </row>
    <row r="2238" spans="4:36">
      <c r="D2238" s="16" t="s">
        <v>861</v>
      </c>
      <c r="E2238" s="16">
        <v>0</v>
      </c>
      <c r="F2238" s="16">
        <v>0</v>
      </c>
      <c r="G2238" s="16">
        <v>0</v>
      </c>
      <c r="H2238" s="16">
        <v>0</v>
      </c>
      <c r="I2238" s="16">
        <v>0</v>
      </c>
      <c r="J2238" s="16">
        <v>0</v>
      </c>
      <c r="K2238" s="16">
        <v>0</v>
      </c>
      <c r="L2238" s="16">
        <v>0</v>
      </c>
      <c r="M2238" s="16">
        <v>0</v>
      </c>
      <c r="N2238" s="16">
        <v>0</v>
      </c>
      <c r="O2238" s="16">
        <v>0</v>
      </c>
      <c r="P2238" s="16">
        <v>0</v>
      </c>
      <c r="Q2238" s="16">
        <v>0</v>
      </c>
      <c r="R2238" s="16">
        <v>0</v>
      </c>
      <c r="S2238" s="16">
        <v>0</v>
      </c>
      <c r="T2238" s="16">
        <v>0</v>
      </c>
      <c r="U2238" s="16">
        <v>0</v>
      </c>
      <c r="V2238" s="16">
        <v>0</v>
      </c>
      <c r="W2238" s="16">
        <v>0</v>
      </c>
      <c r="X2238" s="16">
        <v>0</v>
      </c>
      <c r="Y2238" s="16">
        <v>0</v>
      </c>
      <c r="Z2238" s="16">
        <v>0</v>
      </c>
      <c r="AE2238" s="103">
        <f t="shared" si="653"/>
        <v>0</v>
      </c>
      <c r="AF2238" s="103">
        <f t="shared" si="654"/>
        <v>0</v>
      </c>
      <c r="AG2238" s="103">
        <f t="shared" si="655"/>
        <v>0</v>
      </c>
      <c r="AH2238" s="103">
        <f t="shared" si="656"/>
        <v>0</v>
      </c>
      <c r="AI2238" s="103">
        <f t="shared" si="657"/>
        <v>0</v>
      </c>
      <c r="AJ2238" s="103">
        <f t="shared" si="658"/>
        <v>0</v>
      </c>
    </row>
    <row r="2239" spans="4:36">
      <c r="D2239" s="16" t="s">
        <v>862</v>
      </c>
      <c r="E2239" s="16">
        <v>0</v>
      </c>
      <c r="F2239" s="16">
        <v>0</v>
      </c>
      <c r="G2239" s="16">
        <v>0</v>
      </c>
      <c r="H2239" s="16">
        <v>0</v>
      </c>
      <c r="I2239" s="16">
        <v>0</v>
      </c>
      <c r="J2239" s="16">
        <v>0</v>
      </c>
      <c r="K2239" s="16">
        <v>0</v>
      </c>
      <c r="L2239" s="16">
        <v>0</v>
      </c>
      <c r="M2239" s="16">
        <v>0</v>
      </c>
      <c r="N2239" s="16">
        <v>0</v>
      </c>
      <c r="O2239" s="16">
        <v>0</v>
      </c>
      <c r="P2239" s="16">
        <v>0</v>
      </c>
      <c r="Q2239" s="16">
        <v>0</v>
      </c>
      <c r="R2239" s="16">
        <v>0</v>
      </c>
      <c r="S2239" s="16">
        <v>0</v>
      </c>
      <c r="T2239" s="16">
        <v>0</v>
      </c>
      <c r="U2239" s="16">
        <v>0</v>
      </c>
      <c r="V2239" s="16">
        <v>0</v>
      </c>
      <c r="W2239" s="16">
        <v>0</v>
      </c>
      <c r="X2239" s="16">
        <v>0</v>
      </c>
      <c r="Y2239" s="16">
        <v>0</v>
      </c>
      <c r="Z2239" s="16">
        <v>0</v>
      </c>
      <c r="AE2239" s="103">
        <f t="shared" si="653"/>
        <v>0</v>
      </c>
      <c r="AF2239" s="103">
        <f t="shared" si="654"/>
        <v>0</v>
      </c>
      <c r="AG2239" s="103">
        <f t="shared" si="655"/>
        <v>0</v>
      </c>
      <c r="AH2239" s="103">
        <f t="shared" si="656"/>
        <v>0</v>
      </c>
      <c r="AI2239" s="103">
        <f t="shared" si="657"/>
        <v>0</v>
      </c>
      <c r="AJ2239" s="103">
        <f t="shared" si="658"/>
        <v>0</v>
      </c>
    </row>
    <row r="2240" spans="4:36">
      <c r="D2240" s="16" t="s">
        <v>863</v>
      </c>
      <c r="E2240" s="16">
        <v>0</v>
      </c>
      <c r="F2240" s="16">
        <v>0</v>
      </c>
      <c r="G2240" s="16">
        <v>0</v>
      </c>
      <c r="H2240" s="16">
        <v>0</v>
      </c>
      <c r="I2240" s="16">
        <v>0</v>
      </c>
      <c r="J2240" s="16">
        <v>0</v>
      </c>
      <c r="K2240" s="16">
        <v>0</v>
      </c>
      <c r="L2240" s="16">
        <v>0</v>
      </c>
      <c r="M2240" s="16">
        <v>0</v>
      </c>
      <c r="N2240" s="16">
        <v>0</v>
      </c>
      <c r="O2240" s="16">
        <v>0</v>
      </c>
      <c r="P2240" s="16">
        <v>0</v>
      </c>
      <c r="Q2240" s="16">
        <v>0</v>
      </c>
      <c r="R2240" s="16">
        <v>0</v>
      </c>
      <c r="S2240" s="16">
        <v>0</v>
      </c>
      <c r="T2240" s="16">
        <v>0</v>
      </c>
      <c r="U2240" s="16">
        <v>0</v>
      </c>
      <c r="V2240" s="16">
        <v>0</v>
      </c>
      <c r="W2240" s="16">
        <v>0</v>
      </c>
      <c r="X2240" s="16">
        <v>0</v>
      </c>
      <c r="Y2240" s="16">
        <v>0</v>
      </c>
      <c r="Z2240" s="16">
        <v>0</v>
      </c>
      <c r="AE2240" s="103">
        <f t="shared" si="653"/>
        <v>0</v>
      </c>
      <c r="AF2240" s="103">
        <f t="shared" si="654"/>
        <v>0</v>
      </c>
      <c r="AG2240" s="103">
        <f t="shared" si="655"/>
        <v>0</v>
      </c>
      <c r="AH2240" s="103">
        <f t="shared" si="656"/>
        <v>0</v>
      </c>
      <c r="AI2240" s="103">
        <f t="shared" si="657"/>
        <v>0</v>
      </c>
      <c r="AJ2240" s="103">
        <f t="shared" si="658"/>
        <v>0</v>
      </c>
    </row>
    <row r="2241" spans="4:36">
      <c r="D2241" s="16" t="s">
        <v>864</v>
      </c>
      <c r="E2241" s="16">
        <v>75.0876</v>
      </c>
      <c r="F2241" s="16">
        <v>36.4178</v>
      </c>
      <c r="G2241" s="16">
        <v>33.0571</v>
      </c>
      <c r="H2241" s="16">
        <v>3.3607</v>
      </c>
      <c r="I2241" s="16">
        <v>0</v>
      </c>
      <c r="J2241" s="16">
        <v>0</v>
      </c>
      <c r="K2241" s="16">
        <v>0</v>
      </c>
      <c r="L2241" s="16">
        <v>0</v>
      </c>
      <c r="M2241" s="16">
        <v>0</v>
      </c>
      <c r="N2241" s="16">
        <v>0</v>
      </c>
      <c r="O2241" s="16">
        <v>0</v>
      </c>
      <c r="P2241" s="16">
        <v>0</v>
      </c>
      <c r="Q2241" s="16">
        <v>0</v>
      </c>
      <c r="R2241" s="16">
        <v>0</v>
      </c>
      <c r="S2241" s="16">
        <v>0</v>
      </c>
      <c r="T2241" s="16">
        <v>0</v>
      </c>
      <c r="U2241" s="16">
        <v>0</v>
      </c>
      <c r="V2241" s="16">
        <v>0</v>
      </c>
      <c r="W2241" s="16">
        <v>0</v>
      </c>
      <c r="X2241" s="16">
        <v>0</v>
      </c>
      <c r="Y2241" s="16">
        <v>0</v>
      </c>
      <c r="Z2241" s="16">
        <v>38.6698</v>
      </c>
      <c r="AE2241" s="103">
        <f t="shared" si="653"/>
        <v>0</v>
      </c>
      <c r="AF2241" s="103">
        <f t="shared" si="654"/>
        <v>0</v>
      </c>
      <c r="AG2241" s="103">
        <f t="shared" si="655"/>
        <v>0</v>
      </c>
      <c r="AH2241" s="103">
        <f t="shared" si="656"/>
        <v>0</v>
      </c>
      <c r="AI2241" s="103">
        <f t="shared" si="657"/>
        <v>0</v>
      </c>
      <c r="AJ2241" s="103">
        <f t="shared" si="658"/>
        <v>0</v>
      </c>
    </row>
    <row r="2242" spans="3:58">
      <c r="C2242" s="16" t="s">
        <v>866</v>
      </c>
      <c r="D2242" s="16" t="s">
        <v>88</v>
      </c>
      <c r="E2242" s="16">
        <v>2876.7626</v>
      </c>
      <c r="F2242" s="16">
        <v>1978.0332</v>
      </c>
      <c r="G2242" s="16">
        <v>1896.3489</v>
      </c>
      <c r="H2242" s="16">
        <v>81.6843</v>
      </c>
      <c r="I2242" s="16">
        <v>0</v>
      </c>
      <c r="J2242" s="16">
        <v>1.9779</v>
      </c>
      <c r="K2242" s="16">
        <v>1.1649</v>
      </c>
      <c r="L2242" s="16">
        <v>0.813</v>
      </c>
      <c r="M2242" s="16">
        <v>0</v>
      </c>
      <c r="N2242" s="16">
        <v>776.3065</v>
      </c>
      <c r="O2242" s="16">
        <v>776.3065</v>
      </c>
      <c r="P2242" s="16">
        <v>0</v>
      </c>
      <c r="Q2242" s="16">
        <v>0</v>
      </c>
      <c r="R2242" s="16">
        <v>113.7412</v>
      </c>
      <c r="S2242" s="16">
        <v>84.106</v>
      </c>
      <c r="T2242" s="16">
        <v>0</v>
      </c>
      <c r="U2242" s="16">
        <v>29.6352</v>
      </c>
      <c r="V2242" s="16">
        <v>5.7311</v>
      </c>
      <c r="W2242" s="16">
        <v>5.7311</v>
      </c>
      <c r="X2242" s="16">
        <v>0</v>
      </c>
      <c r="Y2242" s="16">
        <v>0</v>
      </c>
      <c r="Z2242" s="16">
        <v>0.9727</v>
      </c>
      <c r="AE2242" s="103">
        <f t="shared" si="653"/>
        <v>-6.96109836439973e-14</v>
      </c>
      <c r="AF2242" s="103">
        <f t="shared" si="654"/>
        <v>1.27897692436818e-13</v>
      </c>
      <c r="AG2242" s="103">
        <f t="shared" si="655"/>
        <v>0</v>
      </c>
      <c r="AH2242" s="103">
        <f t="shared" si="656"/>
        <v>0</v>
      </c>
      <c r="AI2242" s="103">
        <f t="shared" si="657"/>
        <v>0</v>
      </c>
      <c r="AJ2242" s="103">
        <f t="shared" si="658"/>
        <v>0</v>
      </c>
      <c r="AK2242" s="16">
        <f t="shared" ref="AK2242:BF2242" si="663">E2242-SUM(E2243:E2247)</f>
        <v>0</v>
      </c>
      <c r="AL2242" s="16">
        <f t="shared" si="663"/>
        <v>0</v>
      </c>
      <c r="AM2242" s="16">
        <f t="shared" si="663"/>
        <v>0</v>
      </c>
      <c r="AN2242" s="16">
        <f t="shared" si="663"/>
        <v>0</v>
      </c>
      <c r="AO2242" s="16">
        <f t="shared" si="663"/>
        <v>0</v>
      </c>
      <c r="AP2242" s="16">
        <f t="shared" si="663"/>
        <v>0</v>
      </c>
      <c r="AQ2242" s="16">
        <f t="shared" si="663"/>
        <v>0</v>
      </c>
      <c r="AR2242" s="16">
        <f t="shared" si="663"/>
        <v>0</v>
      </c>
      <c r="AS2242" s="16">
        <f t="shared" si="663"/>
        <v>0</v>
      </c>
      <c r="AT2242" s="16">
        <f t="shared" si="663"/>
        <v>0</v>
      </c>
      <c r="AU2242" s="16">
        <f t="shared" si="663"/>
        <v>0</v>
      </c>
      <c r="AV2242" s="16">
        <f t="shared" si="663"/>
        <v>0</v>
      </c>
      <c r="AW2242" s="16">
        <f t="shared" si="663"/>
        <v>0</v>
      </c>
      <c r="AX2242" s="16">
        <f t="shared" si="663"/>
        <v>0</v>
      </c>
      <c r="AY2242" s="16">
        <f t="shared" si="663"/>
        <v>0</v>
      </c>
      <c r="AZ2242" s="16">
        <f t="shared" si="663"/>
        <v>0</v>
      </c>
      <c r="BA2242" s="16">
        <f t="shared" si="663"/>
        <v>0</v>
      </c>
      <c r="BB2242" s="16">
        <f t="shared" si="663"/>
        <v>0</v>
      </c>
      <c r="BC2242" s="16">
        <f t="shared" si="663"/>
        <v>0</v>
      </c>
      <c r="BD2242" s="16">
        <f t="shared" si="663"/>
        <v>0</v>
      </c>
      <c r="BE2242" s="16">
        <f t="shared" si="663"/>
        <v>0</v>
      </c>
      <c r="BF2242" s="16">
        <f t="shared" si="663"/>
        <v>0</v>
      </c>
    </row>
    <row r="2243" spans="4:36">
      <c r="D2243" s="16" t="s">
        <v>860</v>
      </c>
      <c r="E2243" s="16">
        <v>216.0083</v>
      </c>
      <c r="F2243" s="16">
        <v>215.6799</v>
      </c>
      <c r="G2243" s="16">
        <v>188.3184</v>
      </c>
      <c r="H2243" s="16">
        <v>27.3615</v>
      </c>
      <c r="I2243" s="16">
        <v>0</v>
      </c>
      <c r="J2243" s="16">
        <v>0</v>
      </c>
      <c r="K2243" s="16">
        <v>0</v>
      </c>
      <c r="L2243" s="16">
        <v>0</v>
      </c>
      <c r="M2243" s="16">
        <v>0</v>
      </c>
      <c r="N2243" s="16">
        <v>0.3284</v>
      </c>
      <c r="O2243" s="16">
        <v>0.3284</v>
      </c>
      <c r="P2243" s="16">
        <v>0</v>
      </c>
      <c r="Q2243" s="16">
        <v>0</v>
      </c>
      <c r="R2243" s="16">
        <v>0</v>
      </c>
      <c r="S2243" s="16">
        <v>0</v>
      </c>
      <c r="T2243" s="16">
        <v>0</v>
      </c>
      <c r="U2243" s="16">
        <v>0</v>
      </c>
      <c r="V2243" s="16">
        <v>0</v>
      </c>
      <c r="W2243" s="16">
        <v>0</v>
      </c>
      <c r="X2243" s="16">
        <v>0</v>
      </c>
      <c r="Y2243" s="16">
        <v>0</v>
      </c>
      <c r="Z2243" s="16">
        <v>0</v>
      </c>
      <c r="AE2243" s="103">
        <f t="shared" si="653"/>
        <v>-1.22124532708767e-14</v>
      </c>
      <c r="AF2243" s="103">
        <f t="shared" si="654"/>
        <v>0</v>
      </c>
      <c r="AG2243" s="103">
        <f t="shared" si="655"/>
        <v>0</v>
      </c>
      <c r="AH2243" s="103">
        <f t="shared" si="656"/>
        <v>0</v>
      </c>
      <c r="AI2243" s="103">
        <f t="shared" si="657"/>
        <v>0</v>
      </c>
      <c r="AJ2243" s="103">
        <f t="shared" si="658"/>
        <v>0</v>
      </c>
    </row>
    <row r="2244" spans="4:36">
      <c r="D2244" s="16" t="s">
        <v>861</v>
      </c>
      <c r="E2244" s="16">
        <v>0</v>
      </c>
      <c r="F2244" s="16">
        <v>0</v>
      </c>
      <c r="G2244" s="16">
        <v>0</v>
      </c>
      <c r="H2244" s="16">
        <v>0</v>
      </c>
      <c r="I2244" s="16">
        <v>0</v>
      </c>
      <c r="J2244" s="16">
        <v>0</v>
      </c>
      <c r="K2244" s="16">
        <v>0</v>
      </c>
      <c r="L2244" s="16">
        <v>0</v>
      </c>
      <c r="M2244" s="16">
        <v>0</v>
      </c>
      <c r="N2244" s="16">
        <v>0</v>
      </c>
      <c r="O2244" s="16">
        <v>0</v>
      </c>
      <c r="P2244" s="16">
        <v>0</v>
      </c>
      <c r="Q2244" s="16">
        <v>0</v>
      </c>
      <c r="R2244" s="16">
        <v>0</v>
      </c>
      <c r="S2244" s="16">
        <v>0</v>
      </c>
      <c r="T2244" s="16">
        <v>0</v>
      </c>
      <c r="U2244" s="16">
        <v>0</v>
      </c>
      <c r="V2244" s="16">
        <v>0</v>
      </c>
      <c r="W2244" s="16">
        <v>0</v>
      </c>
      <c r="X2244" s="16">
        <v>0</v>
      </c>
      <c r="Y2244" s="16">
        <v>0</v>
      </c>
      <c r="Z2244" s="16">
        <v>0</v>
      </c>
      <c r="AE2244" s="103">
        <f t="shared" si="653"/>
        <v>0</v>
      </c>
      <c r="AF2244" s="103">
        <f t="shared" si="654"/>
        <v>0</v>
      </c>
      <c r="AG2244" s="103">
        <f t="shared" si="655"/>
        <v>0</v>
      </c>
      <c r="AH2244" s="103">
        <f t="shared" si="656"/>
        <v>0</v>
      </c>
      <c r="AI2244" s="103">
        <f t="shared" si="657"/>
        <v>0</v>
      </c>
      <c r="AJ2244" s="103">
        <f t="shared" si="658"/>
        <v>0</v>
      </c>
    </row>
    <row r="2245" spans="4:36">
      <c r="D2245" s="16" t="s">
        <v>862</v>
      </c>
      <c r="E2245" s="16">
        <v>0</v>
      </c>
      <c r="F2245" s="16">
        <v>0</v>
      </c>
      <c r="G2245" s="16">
        <v>0</v>
      </c>
      <c r="H2245" s="16">
        <v>0</v>
      </c>
      <c r="I2245" s="16">
        <v>0</v>
      </c>
      <c r="J2245" s="16">
        <v>0</v>
      </c>
      <c r="K2245" s="16">
        <v>0</v>
      </c>
      <c r="L2245" s="16">
        <v>0</v>
      </c>
      <c r="M2245" s="16">
        <v>0</v>
      </c>
      <c r="N2245" s="16">
        <v>0</v>
      </c>
      <c r="O2245" s="16">
        <v>0</v>
      </c>
      <c r="P2245" s="16">
        <v>0</v>
      </c>
      <c r="Q2245" s="16">
        <v>0</v>
      </c>
      <c r="R2245" s="16">
        <v>0</v>
      </c>
      <c r="S2245" s="16">
        <v>0</v>
      </c>
      <c r="T2245" s="16">
        <v>0</v>
      </c>
      <c r="U2245" s="16">
        <v>0</v>
      </c>
      <c r="V2245" s="16">
        <v>0</v>
      </c>
      <c r="W2245" s="16">
        <v>0</v>
      </c>
      <c r="X2245" s="16">
        <v>0</v>
      </c>
      <c r="Y2245" s="16">
        <v>0</v>
      </c>
      <c r="Z2245" s="16">
        <v>0</v>
      </c>
      <c r="AE2245" s="103">
        <f t="shared" si="653"/>
        <v>0</v>
      </c>
      <c r="AF2245" s="103">
        <f t="shared" si="654"/>
        <v>0</v>
      </c>
      <c r="AG2245" s="103">
        <f t="shared" si="655"/>
        <v>0</v>
      </c>
      <c r="AH2245" s="103">
        <f t="shared" si="656"/>
        <v>0</v>
      </c>
      <c r="AI2245" s="103">
        <f t="shared" si="657"/>
        <v>0</v>
      </c>
      <c r="AJ2245" s="103">
        <f t="shared" si="658"/>
        <v>0</v>
      </c>
    </row>
    <row r="2246" spans="4:36">
      <c r="D2246" s="16" t="s">
        <v>863</v>
      </c>
      <c r="E2246" s="16">
        <v>0</v>
      </c>
      <c r="F2246" s="16">
        <v>0</v>
      </c>
      <c r="G2246" s="16">
        <v>0</v>
      </c>
      <c r="H2246" s="16">
        <v>0</v>
      </c>
      <c r="I2246" s="16">
        <v>0</v>
      </c>
      <c r="J2246" s="16">
        <v>0</v>
      </c>
      <c r="K2246" s="16">
        <v>0</v>
      </c>
      <c r="L2246" s="16">
        <v>0</v>
      </c>
      <c r="M2246" s="16">
        <v>0</v>
      </c>
      <c r="N2246" s="16">
        <v>0</v>
      </c>
      <c r="O2246" s="16">
        <v>0</v>
      </c>
      <c r="P2246" s="16">
        <v>0</v>
      </c>
      <c r="Q2246" s="16">
        <v>0</v>
      </c>
      <c r="R2246" s="16">
        <v>0</v>
      </c>
      <c r="S2246" s="16">
        <v>0</v>
      </c>
      <c r="T2246" s="16">
        <v>0</v>
      </c>
      <c r="U2246" s="16">
        <v>0</v>
      </c>
      <c r="V2246" s="16">
        <v>0</v>
      </c>
      <c r="W2246" s="16">
        <v>0</v>
      </c>
      <c r="X2246" s="16">
        <v>0</v>
      </c>
      <c r="Y2246" s="16">
        <v>0</v>
      </c>
      <c r="Z2246" s="16">
        <v>0</v>
      </c>
      <c r="AE2246" s="103">
        <f t="shared" si="653"/>
        <v>0</v>
      </c>
      <c r="AF2246" s="103">
        <f t="shared" si="654"/>
        <v>0</v>
      </c>
      <c r="AG2246" s="103">
        <f t="shared" si="655"/>
        <v>0</v>
      </c>
      <c r="AH2246" s="103">
        <f t="shared" si="656"/>
        <v>0</v>
      </c>
      <c r="AI2246" s="103">
        <f t="shared" si="657"/>
        <v>0</v>
      </c>
      <c r="AJ2246" s="103">
        <f t="shared" si="658"/>
        <v>0</v>
      </c>
    </row>
    <row r="2247" spans="4:36">
      <c r="D2247" s="16" t="s">
        <v>864</v>
      </c>
      <c r="E2247" s="16">
        <v>2660.7543</v>
      </c>
      <c r="F2247" s="16">
        <v>1762.3533</v>
      </c>
      <c r="G2247" s="16">
        <v>1708.0305</v>
      </c>
      <c r="H2247" s="16">
        <v>54.3228</v>
      </c>
      <c r="I2247" s="16">
        <v>0</v>
      </c>
      <c r="J2247" s="16">
        <v>1.9779</v>
      </c>
      <c r="K2247" s="16">
        <v>1.1649</v>
      </c>
      <c r="L2247" s="16">
        <v>0.813</v>
      </c>
      <c r="M2247" s="16">
        <v>0</v>
      </c>
      <c r="N2247" s="16">
        <v>775.9781</v>
      </c>
      <c r="O2247" s="16">
        <v>775.9781</v>
      </c>
      <c r="P2247" s="16">
        <v>0</v>
      </c>
      <c r="Q2247" s="16">
        <v>0</v>
      </c>
      <c r="R2247" s="16">
        <v>113.7412</v>
      </c>
      <c r="S2247" s="16">
        <v>84.106</v>
      </c>
      <c r="T2247" s="16">
        <v>0</v>
      </c>
      <c r="U2247" s="16">
        <v>29.6352</v>
      </c>
      <c r="V2247" s="16">
        <v>5.7311</v>
      </c>
      <c r="W2247" s="16">
        <v>5.7311</v>
      </c>
      <c r="X2247" s="16">
        <v>0</v>
      </c>
      <c r="Y2247" s="16">
        <v>0</v>
      </c>
      <c r="Z2247" s="16">
        <v>0.9727</v>
      </c>
      <c r="AE2247" s="103">
        <f t="shared" si="653"/>
        <v>4.40758540776187e-14</v>
      </c>
      <c r="AF2247" s="103">
        <f t="shared" si="654"/>
        <v>-8.5265128291212e-14</v>
      </c>
      <c r="AG2247" s="103">
        <f t="shared" si="655"/>
        <v>0</v>
      </c>
      <c r="AH2247" s="103">
        <f t="shared" si="656"/>
        <v>0</v>
      </c>
      <c r="AI2247" s="103">
        <f t="shared" si="657"/>
        <v>0</v>
      </c>
      <c r="AJ2247" s="103">
        <f t="shared" si="658"/>
        <v>0</v>
      </c>
    </row>
    <row r="2248" spans="3:58">
      <c r="C2248" s="16" t="s">
        <v>867</v>
      </c>
      <c r="D2248" s="16" t="s">
        <v>88</v>
      </c>
      <c r="E2248" s="16">
        <v>0</v>
      </c>
      <c r="F2248" s="16">
        <v>0</v>
      </c>
      <c r="G2248" s="16">
        <v>0</v>
      </c>
      <c r="H2248" s="16">
        <v>0</v>
      </c>
      <c r="I2248" s="16">
        <v>0</v>
      </c>
      <c r="J2248" s="16">
        <v>0</v>
      </c>
      <c r="K2248" s="16">
        <v>0</v>
      </c>
      <c r="L2248" s="16">
        <v>0</v>
      </c>
      <c r="M2248" s="16">
        <v>0</v>
      </c>
      <c r="N2248" s="16">
        <v>0</v>
      </c>
      <c r="O2248" s="16">
        <v>0</v>
      </c>
      <c r="P2248" s="16">
        <v>0</v>
      </c>
      <c r="Q2248" s="16">
        <v>0</v>
      </c>
      <c r="R2248" s="16">
        <v>0</v>
      </c>
      <c r="S2248" s="16">
        <v>0</v>
      </c>
      <c r="T2248" s="16">
        <v>0</v>
      </c>
      <c r="U2248" s="16">
        <v>0</v>
      </c>
      <c r="V2248" s="16">
        <v>0</v>
      </c>
      <c r="W2248" s="16">
        <v>0</v>
      </c>
      <c r="X2248" s="16">
        <v>0</v>
      </c>
      <c r="Y2248" s="16">
        <v>0</v>
      </c>
      <c r="Z2248" s="16">
        <v>0</v>
      </c>
      <c r="AE2248" s="103">
        <f t="shared" si="653"/>
        <v>0</v>
      </c>
      <c r="AF2248" s="103">
        <f t="shared" si="654"/>
        <v>0</v>
      </c>
      <c r="AG2248" s="103">
        <f t="shared" si="655"/>
        <v>0</v>
      </c>
      <c r="AH2248" s="103">
        <f t="shared" si="656"/>
        <v>0</v>
      </c>
      <c r="AI2248" s="103">
        <f t="shared" si="657"/>
        <v>0</v>
      </c>
      <c r="AJ2248" s="103">
        <f t="shared" si="658"/>
        <v>0</v>
      </c>
      <c r="AK2248" s="16">
        <f t="shared" ref="AK2248:BF2248" si="664">E2248-SUM(E2249:E2253)</f>
        <v>0</v>
      </c>
      <c r="AL2248" s="16">
        <f t="shared" si="664"/>
        <v>0</v>
      </c>
      <c r="AM2248" s="16">
        <f t="shared" si="664"/>
        <v>0</v>
      </c>
      <c r="AN2248" s="16">
        <f t="shared" si="664"/>
        <v>0</v>
      </c>
      <c r="AO2248" s="16">
        <f t="shared" si="664"/>
        <v>0</v>
      </c>
      <c r="AP2248" s="16">
        <f t="shared" si="664"/>
        <v>0</v>
      </c>
      <c r="AQ2248" s="16">
        <f t="shared" si="664"/>
        <v>0</v>
      </c>
      <c r="AR2248" s="16">
        <f t="shared" si="664"/>
        <v>0</v>
      </c>
      <c r="AS2248" s="16">
        <f t="shared" si="664"/>
        <v>0</v>
      </c>
      <c r="AT2248" s="16">
        <f t="shared" si="664"/>
        <v>0</v>
      </c>
      <c r="AU2248" s="16">
        <f t="shared" si="664"/>
        <v>0</v>
      </c>
      <c r="AV2248" s="16">
        <f t="shared" si="664"/>
        <v>0</v>
      </c>
      <c r="AW2248" s="16">
        <f t="shared" si="664"/>
        <v>0</v>
      </c>
      <c r="AX2248" s="16">
        <f t="shared" si="664"/>
        <v>0</v>
      </c>
      <c r="AY2248" s="16">
        <f t="shared" si="664"/>
        <v>0</v>
      </c>
      <c r="AZ2248" s="16">
        <f t="shared" si="664"/>
        <v>0</v>
      </c>
      <c r="BA2248" s="16">
        <f t="shared" si="664"/>
        <v>0</v>
      </c>
      <c r="BB2248" s="16">
        <f t="shared" si="664"/>
        <v>0</v>
      </c>
      <c r="BC2248" s="16">
        <f t="shared" si="664"/>
        <v>0</v>
      </c>
      <c r="BD2248" s="16">
        <f t="shared" si="664"/>
        <v>0</v>
      </c>
      <c r="BE2248" s="16">
        <f t="shared" si="664"/>
        <v>0</v>
      </c>
      <c r="BF2248" s="16">
        <f t="shared" si="664"/>
        <v>0</v>
      </c>
    </row>
    <row r="2249" spans="4:36">
      <c r="D2249" s="16" t="s">
        <v>860</v>
      </c>
      <c r="E2249" s="16">
        <v>0</v>
      </c>
      <c r="F2249" s="16">
        <v>0</v>
      </c>
      <c r="G2249" s="16">
        <v>0</v>
      </c>
      <c r="H2249" s="16">
        <v>0</v>
      </c>
      <c r="I2249" s="16">
        <v>0</v>
      </c>
      <c r="J2249" s="16">
        <v>0</v>
      </c>
      <c r="K2249" s="16">
        <v>0</v>
      </c>
      <c r="L2249" s="16">
        <v>0</v>
      </c>
      <c r="M2249" s="16">
        <v>0</v>
      </c>
      <c r="N2249" s="16">
        <v>0</v>
      </c>
      <c r="O2249" s="16">
        <v>0</v>
      </c>
      <c r="P2249" s="16">
        <v>0</v>
      </c>
      <c r="Q2249" s="16">
        <v>0</v>
      </c>
      <c r="R2249" s="16">
        <v>0</v>
      </c>
      <c r="S2249" s="16">
        <v>0</v>
      </c>
      <c r="T2249" s="16">
        <v>0</v>
      </c>
      <c r="U2249" s="16">
        <v>0</v>
      </c>
      <c r="V2249" s="16">
        <v>0</v>
      </c>
      <c r="W2249" s="16">
        <v>0</v>
      </c>
      <c r="X2249" s="16">
        <v>0</v>
      </c>
      <c r="Y2249" s="16">
        <v>0</v>
      </c>
      <c r="Z2249" s="16">
        <v>0</v>
      </c>
      <c r="AE2249" s="103">
        <f t="shared" si="653"/>
        <v>0</v>
      </c>
      <c r="AF2249" s="103">
        <f t="shared" si="654"/>
        <v>0</v>
      </c>
      <c r="AG2249" s="103">
        <f t="shared" si="655"/>
        <v>0</v>
      </c>
      <c r="AH2249" s="103">
        <f t="shared" si="656"/>
        <v>0</v>
      </c>
      <c r="AI2249" s="103">
        <f t="shared" si="657"/>
        <v>0</v>
      </c>
      <c r="AJ2249" s="103">
        <f t="shared" si="658"/>
        <v>0</v>
      </c>
    </row>
    <row r="2250" spans="4:36">
      <c r="D2250" s="16" t="s">
        <v>861</v>
      </c>
      <c r="E2250" s="16">
        <v>0</v>
      </c>
      <c r="F2250" s="16">
        <v>0</v>
      </c>
      <c r="G2250" s="16">
        <v>0</v>
      </c>
      <c r="H2250" s="16">
        <v>0</v>
      </c>
      <c r="I2250" s="16">
        <v>0</v>
      </c>
      <c r="J2250" s="16">
        <v>0</v>
      </c>
      <c r="K2250" s="16">
        <v>0</v>
      </c>
      <c r="L2250" s="16">
        <v>0</v>
      </c>
      <c r="M2250" s="16">
        <v>0</v>
      </c>
      <c r="N2250" s="16">
        <v>0</v>
      </c>
      <c r="O2250" s="16">
        <v>0</v>
      </c>
      <c r="P2250" s="16">
        <v>0</v>
      </c>
      <c r="Q2250" s="16">
        <v>0</v>
      </c>
      <c r="R2250" s="16">
        <v>0</v>
      </c>
      <c r="S2250" s="16">
        <v>0</v>
      </c>
      <c r="T2250" s="16">
        <v>0</v>
      </c>
      <c r="U2250" s="16">
        <v>0</v>
      </c>
      <c r="V2250" s="16">
        <v>0</v>
      </c>
      <c r="W2250" s="16">
        <v>0</v>
      </c>
      <c r="X2250" s="16">
        <v>0</v>
      </c>
      <c r="Y2250" s="16">
        <v>0</v>
      </c>
      <c r="Z2250" s="16">
        <v>0</v>
      </c>
      <c r="AE2250" s="103">
        <f t="shared" si="653"/>
        <v>0</v>
      </c>
      <c r="AF2250" s="103">
        <f t="shared" si="654"/>
        <v>0</v>
      </c>
      <c r="AG2250" s="103">
        <f t="shared" si="655"/>
        <v>0</v>
      </c>
      <c r="AH2250" s="103">
        <f t="shared" si="656"/>
        <v>0</v>
      </c>
      <c r="AI2250" s="103">
        <f t="shared" si="657"/>
        <v>0</v>
      </c>
      <c r="AJ2250" s="103">
        <f t="shared" si="658"/>
        <v>0</v>
      </c>
    </row>
    <row r="2251" spans="4:36">
      <c r="D2251" s="16" t="s">
        <v>862</v>
      </c>
      <c r="E2251" s="16">
        <v>0</v>
      </c>
      <c r="F2251" s="16">
        <v>0</v>
      </c>
      <c r="G2251" s="16">
        <v>0</v>
      </c>
      <c r="H2251" s="16">
        <v>0</v>
      </c>
      <c r="I2251" s="16">
        <v>0</v>
      </c>
      <c r="J2251" s="16">
        <v>0</v>
      </c>
      <c r="K2251" s="16">
        <v>0</v>
      </c>
      <c r="L2251" s="16">
        <v>0</v>
      </c>
      <c r="M2251" s="16">
        <v>0</v>
      </c>
      <c r="N2251" s="16">
        <v>0</v>
      </c>
      <c r="O2251" s="16">
        <v>0</v>
      </c>
      <c r="P2251" s="16">
        <v>0</v>
      </c>
      <c r="Q2251" s="16">
        <v>0</v>
      </c>
      <c r="R2251" s="16">
        <v>0</v>
      </c>
      <c r="S2251" s="16">
        <v>0</v>
      </c>
      <c r="T2251" s="16">
        <v>0</v>
      </c>
      <c r="U2251" s="16">
        <v>0</v>
      </c>
      <c r="V2251" s="16">
        <v>0</v>
      </c>
      <c r="W2251" s="16">
        <v>0</v>
      </c>
      <c r="X2251" s="16">
        <v>0</v>
      </c>
      <c r="Y2251" s="16">
        <v>0</v>
      </c>
      <c r="Z2251" s="16">
        <v>0</v>
      </c>
      <c r="AE2251" s="103">
        <f t="shared" si="653"/>
        <v>0</v>
      </c>
      <c r="AF2251" s="103">
        <f t="shared" si="654"/>
        <v>0</v>
      </c>
      <c r="AG2251" s="103">
        <f t="shared" si="655"/>
        <v>0</v>
      </c>
      <c r="AH2251" s="103">
        <f t="shared" si="656"/>
        <v>0</v>
      </c>
      <c r="AI2251" s="103">
        <f t="shared" si="657"/>
        <v>0</v>
      </c>
      <c r="AJ2251" s="103">
        <f t="shared" si="658"/>
        <v>0</v>
      </c>
    </row>
    <row r="2252" spans="4:36">
      <c r="D2252" s="16" t="s">
        <v>863</v>
      </c>
      <c r="E2252" s="16">
        <v>0</v>
      </c>
      <c r="F2252" s="16">
        <v>0</v>
      </c>
      <c r="G2252" s="16">
        <v>0</v>
      </c>
      <c r="H2252" s="16">
        <v>0</v>
      </c>
      <c r="I2252" s="16">
        <v>0</v>
      </c>
      <c r="J2252" s="16">
        <v>0</v>
      </c>
      <c r="K2252" s="16">
        <v>0</v>
      </c>
      <c r="L2252" s="16">
        <v>0</v>
      </c>
      <c r="M2252" s="16">
        <v>0</v>
      </c>
      <c r="N2252" s="16">
        <v>0</v>
      </c>
      <c r="O2252" s="16">
        <v>0</v>
      </c>
      <c r="P2252" s="16">
        <v>0</v>
      </c>
      <c r="Q2252" s="16">
        <v>0</v>
      </c>
      <c r="R2252" s="16">
        <v>0</v>
      </c>
      <c r="S2252" s="16">
        <v>0</v>
      </c>
      <c r="T2252" s="16">
        <v>0</v>
      </c>
      <c r="U2252" s="16">
        <v>0</v>
      </c>
      <c r="V2252" s="16">
        <v>0</v>
      </c>
      <c r="W2252" s="16">
        <v>0</v>
      </c>
      <c r="X2252" s="16">
        <v>0</v>
      </c>
      <c r="Y2252" s="16">
        <v>0</v>
      </c>
      <c r="Z2252" s="16">
        <v>0</v>
      </c>
      <c r="AE2252" s="103">
        <f t="shared" si="653"/>
        <v>0</v>
      </c>
      <c r="AF2252" s="103">
        <f t="shared" si="654"/>
        <v>0</v>
      </c>
      <c r="AG2252" s="103">
        <f t="shared" si="655"/>
        <v>0</v>
      </c>
      <c r="AH2252" s="103">
        <f t="shared" si="656"/>
        <v>0</v>
      </c>
      <c r="AI2252" s="103">
        <f t="shared" si="657"/>
        <v>0</v>
      </c>
      <c r="AJ2252" s="103">
        <f t="shared" si="658"/>
        <v>0</v>
      </c>
    </row>
    <row r="2253" spans="4:36">
      <c r="D2253" s="16" t="s">
        <v>864</v>
      </c>
      <c r="E2253" s="16">
        <v>0</v>
      </c>
      <c r="F2253" s="16">
        <v>0</v>
      </c>
      <c r="G2253" s="16">
        <v>0</v>
      </c>
      <c r="H2253" s="16">
        <v>0</v>
      </c>
      <c r="I2253" s="16">
        <v>0</v>
      </c>
      <c r="J2253" s="16">
        <v>0</v>
      </c>
      <c r="K2253" s="16">
        <v>0</v>
      </c>
      <c r="L2253" s="16">
        <v>0</v>
      </c>
      <c r="M2253" s="16">
        <v>0</v>
      </c>
      <c r="N2253" s="16">
        <v>0</v>
      </c>
      <c r="O2253" s="16">
        <v>0</v>
      </c>
      <c r="P2253" s="16">
        <v>0</v>
      </c>
      <c r="Q2253" s="16">
        <v>0</v>
      </c>
      <c r="R2253" s="16">
        <v>0</v>
      </c>
      <c r="S2253" s="16">
        <v>0</v>
      </c>
      <c r="T2253" s="16">
        <v>0</v>
      </c>
      <c r="U2253" s="16">
        <v>0</v>
      </c>
      <c r="V2253" s="16">
        <v>0</v>
      </c>
      <c r="W2253" s="16">
        <v>0</v>
      </c>
      <c r="X2253" s="16">
        <v>0</v>
      </c>
      <c r="Y2253" s="16">
        <v>0</v>
      </c>
      <c r="Z2253" s="16">
        <v>0</v>
      </c>
      <c r="AE2253" s="103">
        <f t="shared" si="653"/>
        <v>0</v>
      </c>
      <c r="AF2253" s="103">
        <f t="shared" si="654"/>
        <v>0</v>
      </c>
      <c r="AG2253" s="103">
        <f t="shared" si="655"/>
        <v>0</v>
      </c>
      <c r="AH2253" s="103">
        <f t="shared" si="656"/>
        <v>0</v>
      </c>
      <c r="AI2253" s="103">
        <f t="shared" si="657"/>
        <v>0</v>
      </c>
      <c r="AJ2253" s="103">
        <f t="shared" si="658"/>
        <v>0</v>
      </c>
    </row>
    <row r="2254" spans="3:58">
      <c r="C2254" s="16" t="s">
        <v>368</v>
      </c>
      <c r="D2254" s="16" t="s">
        <v>88</v>
      </c>
      <c r="E2254" s="16">
        <v>0</v>
      </c>
      <c r="F2254" s="16">
        <v>0</v>
      </c>
      <c r="G2254" s="16">
        <v>0</v>
      </c>
      <c r="H2254" s="16">
        <v>0</v>
      </c>
      <c r="I2254" s="16">
        <v>0</v>
      </c>
      <c r="J2254" s="16">
        <v>0</v>
      </c>
      <c r="K2254" s="16">
        <v>0</v>
      </c>
      <c r="L2254" s="16">
        <v>0</v>
      </c>
      <c r="M2254" s="16">
        <v>0</v>
      </c>
      <c r="N2254" s="16">
        <v>0</v>
      </c>
      <c r="O2254" s="16">
        <v>0</v>
      </c>
      <c r="P2254" s="16">
        <v>0</v>
      </c>
      <c r="Q2254" s="16">
        <v>0</v>
      </c>
      <c r="R2254" s="16">
        <v>0</v>
      </c>
      <c r="S2254" s="16">
        <v>0</v>
      </c>
      <c r="T2254" s="16">
        <v>0</v>
      </c>
      <c r="U2254" s="16">
        <v>0</v>
      </c>
      <c r="V2254" s="16">
        <v>0</v>
      </c>
      <c r="W2254" s="16">
        <v>0</v>
      </c>
      <c r="X2254" s="16">
        <v>0</v>
      </c>
      <c r="Y2254" s="16">
        <v>0</v>
      </c>
      <c r="Z2254" s="16">
        <v>0</v>
      </c>
      <c r="AE2254" s="103">
        <f t="shared" si="653"/>
        <v>0</v>
      </c>
      <c r="AF2254" s="103">
        <f t="shared" si="654"/>
        <v>0</v>
      </c>
      <c r="AG2254" s="103">
        <f t="shared" si="655"/>
        <v>0</v>
      </c>
      <c r="AH2254" s="103">
        <f t="shared" si="656"/>
        <v>0</v>
      </c>
      <c r="AI2254" s="103">
        <f t="shared" si="657"/>
        <v>0</v>
      </c>
      <c r="AJ2254" s="103">
        <f t="shared" si="658"/>
        <v>0</v>
      </c>
      <c r="AK2254" s="16">
        <f t="shared" ref="AK2254:BF2254" si="665">E2254-SUM(E2255:E2259)</f>
        <v>0</v>
      </c>
      <c r="AL2254" s="16">
        <f t="shared" si="665"/>
        <v>0</v>
      </c>
      <c r="AM2254" s="16">
        <f t="shared" si="665"/>
        <v>0</v>
      </c>
      <c r="AN2254" s="16">
        <f t="shared" si="665"/>
        <v>0</v>
      </c>
      <c r="AO2254" s="16">
        <f t="shared" si="665"/>
        <v>0</v>
      </c>
      <c r="AP2254" s="16">
        <f t="shared" si="665"/>
        <v>0</v>
      </c>
      <c r="AQ2254" s="16">
        <f t="shared" si="665"/>
        <v>0</v>
      </c>
      <c r="AR2254" s="16">
        <f t="shared" si="665"/>
        <v>0</v>
      </c>
      <c r="AS2254" s="16">
        <f t="shared" si="665"/>
        <v>0</v>
      </c>
      <c r="AT2254" s="16">
        <f t="shared" si="665"/>
        <v>0</v>
      </c>
      <c r="AU2254" s="16">
        <f t="shared" si="665"/>
        <v>0</v>
      </c>
      <c r="AV2254" s="16">
        <f t="shared" si="665"/>
        <v>0</v>
      </c>
      <c r="AW2254" s="16">
        <f t="shared" si="665"/>
        <v>0</v>
      </c>
      <c r="AX2254" s="16">
        <f t="shared" si="665"/>
        <v>0</v>
      </c>
      <c r="AY2254" s="16">
        <f t="shared" si="665"/>
        <v>0</v>
      </c>
      <c r="AZ2254" s="16">
        <f t="shared" si="665"/>
        <v>0</v>
      </c>
      <c r="BA2254" s="16">
        <f t="shared" si="665"/>
        <v>0</v>
      </c>
      <c r="BB2254" s="16">
        <f t="shared" si="665"/>
        <v>0</v>
      </c>
      <c r="BC2254" s="16">
        <f t="shared" si="665"/>
        <v>0</v>
      </c>
      <c r="BD2254" s="16">
        <f t="shared" si="665"/>
        <v>0</v>
      </c>
      <c r="BE2254" s="16">
        <f t="shared" si="665"/>
        <v>0</v>
      </c>
      <c r="BF2254" s="16">
        <f t="shared" si="665"/>
        <v>0</v>
      </c>
    </row>
    <row r="2255" spans="4:36">
      <c r="D2255" s="16" t="s">
        <v>860</v>
      </c>
      <c r="E2255" s="16">
        <v>0</v>
      </c>
      <c r="F2255" s="16">
        <v>0</v>
      </c>
      <c r="G2255" s="16">
        <v>0</v>
      </c>
      <c r="H2255" s="16">
        <v>0</v>
      </c>
      <c r="I2255" s="16">
        <v>0</v>
      </c>
      <c r="J2255" s="16">
        <v>0</v>
      </c>
      <c r="K2255" s="16">
        <v>0</v>
      </c>
      <c r="L2255" s="16">
        <v>0</v>
      </c>
      <c r="M2255" s="16">
        <v>0</v>
      </c>
      <c r="N2255" s="16">
        <v>0</v>
      </c>
      <c r="O2255" s="16">
        <v>0</v>
      </c>
      <c r="P2255" s="16">
        <v>0</v>
      </c>
      <c r="Q2255" s="16">
        <v>0</v>
      </c>
      <c r="R2255" s="16">
        <v>0</v>
      </c>
      <c r="S2255" s="16">
        <v>0</v>
      </c>
      <c r="T2255" s="16">
        <v>0</v>
      </c>
      <c r="U2255" s="16">
        <v>0</v>
      </c>
      <c r="V2255" s="16">
        <v>0</v>
      </c>
      <c r="W2255" s="16">
        <v>0</v>
      </c>
      <c r="X2255" s="16">
        <v>0</v>
      </c>
      <c r="Y2255" s="16">
        <v>0</v>
      </c>
      <c r="Z2255" s="16">
        <v>0</v>
      </c>
      <c r="AE2255" s="103">
        <f t="shared" si="653"/>
        <v>0</v>
      </c>
      <c r="AF2255" s="103">
        <f t="shared" si="654"/>
        <v>0</v>
      </c>
      <c r="AG2255" s="103">
        <f t="shared" si="655"/>
        <v>0</v>
      </c>
      <c r="AH2255" s="103">
        <f t="shared" si="656"/>
        <v>0</v>
      </c>
      <c r="AI2255" s="103">
        <f t="shared" si="657"/>
        <v>0</v>
      </c>
      <c r="AJ2255" s="103">
        <f t="shared" si="658"/>
        <v>0</v>
      </c>
    </row>
    <row r="2256" spans="4:36">
      <c r="D2256" s="16" t="s">
        <v>861</v>
      </c>
      <c r="E2256" s="16">
        <v>0</v>
      </c>
      <c r="F2256" s="16">
        <v>0</v>
      </c>
      <c r="G2256" s="16">
        <v>0</v>
      </c>
      <c r="H2256" s="16">
        <v>0</v>
      </c>
      <c r="I2256" s="16">
        <v>0</v>
      </c>
      <c r="J2256" s="16">
        <v>0</v>
      </c>
      <c r="K2256" s="16">
        <v>0</v>
      </c>
      <c r="L2256" s="16">
        <v>0</v>
      </c>
      <c r="M2256" s="16">
        <v>0</v>
      </c>
      <c r="N2256" s="16">
        <v>0</v>
      </c>
      <c r="O2256" s="16">
        <v>0</v>
      </c>
      <c r="P2256" s="16">
        <v>0</v>
      </c>
      <c r="Q2256" s="16">
        <v>0</v>
      </c>
      <c r="R2256" s="16">
        <v>0</v>
      </c>
      <c r="S2256" s="16">
        <v>0</v>
      </c>
      <c r="T2256" s="16">
        <v>0</v>
      </c>
      <c r="U2256" s="16">
        <v>0</v>
      </c>
      <c r="V2256" s="16">
        <v>0</v>
      </c>
      <c r="W2256" s="16">
        <v>0</v>
      </c>
      <c r="X2256" s="16">
        <v>0</v>
      </c>
      <c r="Y2256" s="16">
        <v>0</v>
      </c>
      <c r="Z2256" s="16">
        <v>0</v>
      </c>
      <c r="AE2256" s="103">
        <f t="shared" si="653"/>
        <v>0</v>
      </c>
      <c r="AF2256" s="103">
        <f t="shared" si="654"/>
        <v>0</v>
      </c>
      <c r="AG2256" s="103">
        <f t="shared" si="655"/>
        <v>0</v>
      </c>
      <c r="AH2256" s="103">
        <f t="shared" si="656"/>
        <v>0</v>
      </c>
      <c r="AI2256" s="103">
        <f t="shared" si="657"/>
        <v>0</v>
      </c>
      <c r="AJ2256" s="103">
        <f t="shared" si="658"/>
        <v>0</v>
      </c>
    </row>
    <row r="2257" spans="4:36">
      <c r="D2257" s="16" t="s">
        <v>862</v>
      </c>
      <c r="E2257" s="16">
        <v>0</v>
      </c>
      <c r="F2257" s="16">
        <v>0</v>
      </c>
      <c r="G2257" s="16">
        <v>0</v>
      </c>
      <c r="H2257" s="16">
        <v>0</v>
      </c>
      <c r="I2257" s="16">
        <v>0</v>
      </c>
      <c r="J2257" s="16">
        <v>0</v>
      </c>
      <c r="K2257" s="16">
        <v>0</v>
      </c>
      <c r="L2257" s="16">
        <v>0</v>
      </c>
      <c r="M2257" s="16">
        <v>0</v>
      </c>
      <c r="N2257" s="16">
        <v>0</v>
      </c>
      <c r="O2257" s="16">
        <v>0</v>
      </c>
      <c r="P2257" s="16">
        <v>0</v>
      </c>
      <c r="Q2257" s="16">
        <v>0</v>
      </c>
      <c r="R2257" s="16">
        <v>0</v>
      </c>
      <c r="S2257" s="16">
        <v>0</v>
      </c>
      <c r="T2257" s="16">
        <v>0</v>
      </c>
      <c r="U2257" s="16">
        <v>0</v>
      </c>
      <c r="V2257" s="16">
        <v>0</v>
      </c>
      <c r="W2257" s="16">
        <v>0</v>
      </c>
      <c r="X2257" s="16">
        <v>0</v>
      </c>
      <c r="Y2257" s="16">
        <v>0</v>
      </c>
      <c r="Z2257" s="16">
        <v>0</v>
      </c>
      <c r="AE2257" s="103">
        <f t="shared" si="653"/>
        <v>0</v>
      </c>
      <c r="AF2257" s="103">
        <f t="shared" si="654"/>
        <v>0</v>
      </c>
      <c r="AG2257" s="103">
        <f t="shared" si="655"/>
        <v>0</v>
      </c>
      <c r="AH2257" s="103">
        <f t="shared" si="656"/>
        <v>0</v>
      </c>
      <c r="AI2257" s="103">
        <f t="shared" si="657"/>
        <v>0</v>
      </c>
      <c r="AJ2257" s="103">
        <f t="shared" si="658"/>
        <v>0</v>
      </c>
    </row>
    <row r="2258" spans="4:36">
      <c r="D2258" s="16" t="s">
        <v>863</v>
      </c>
      <c r="E2258" s="16">
        <v>0</v>
      </c>
      <c r="F2258" s="16">
        <v>0</v>
      </c>
      <c r="G2258" s="16">
        <v>0</v>
      </c>
      <c r="H2258" s="16">
        <v>0</v>
      </c>
      <c r="I2258" s="16">
        <v>0</v>
      </c>
      <c r="J2258" s="16">
        <v>0</v>
      </c>
      <c r="K2258" s="16">
        <v>0</v>
      </c>
      <c r="L2258" s="16">
        <v>0</v>
      </c>
      <c r="M2258" s="16">
        <v>0</v>
      </c>
      <c r="N2258" s="16">
        <v>0</v>
      </c>
      <c r="O2258" s="16">
        <v>0</v>
      </c>
      <c r="P2258" s="16">
        <v>0</v>
      </c>
      <c r="Q2258" s="16">
        <v>0</v>
      </c>
      <c r="R2258" s="16">
        <v>0</v>
      </c>
      <c r="S2258" s="16">
        <v>0</v>
      </c>
      <c r="T2258" s="16">
        <v>0</v>
      </c>
      <c r="U2258" s="16">
        <v>0</v>
      </c>
      <c r="V2258" s="16">
        <v>0</v>
      </c>
      <c r="W2258" s="16">
        <v>0</v>
      </c>
      <c r="X2258" s="16">
        <v>0</v>
      </c>
      <c r="Y2258" s="16">
        <v>0</v>
      </c>
      <c r="Z2258" s="16">
        <v>0</v>
      </c>
      <c r="AE2258" s="103">
        <f t="shared" si="653"/>
        <v>0</v>
      </c>
      <c r="AF2258" s="103">
        <f t="shared" si="654"/>
        <v>0</v>
      </c>
      <c r="AG2258" s="103">
        <f t="shared" si="655"/>
        <v>0</v>
      </c>
      <c r="AH2258" s="103">
        <f t="shared" si="656"/>
        <v>0</v>
      </c>
      <c r="AI2258" s="103">
        <f t="shared" si="657"/>
        <v>0</v>
      </c>
      <c r="AJ2258" s="103">
        <f t="shared" si="658"/>
        <v>0</v>
      </c>
    </row>
    <row r="2259" spans="4:36">
      <c r="D2259" s="16" t="s">
        <v>864</v>
      </c>
      <c r="E2259" s="16">
        <v>0</v>
      </c>
      <c r="F2259" s="16">
        <v>0</v>
      </c>
      <c r="G2259" s="16">
        <v>0</v>
      </c>
      <c r="H2259" s="16">
        <v>0</v>
      </c>
      <c r="I2259" s="16">
        <v>0</v>
      </c>
      <c r="J2259" s="16">
        <v>0</v>
      </c>
      <c r="K2259" s="16">
        <v>0</v>
      </c>
      <c r="L2259" s="16">
        <v>0</v>
      </c>
      <c r="M2259" s="16">
        <v>0</v>
      </c>
      <c r="N2259" s="16">
        <v>0</v>
      </c>
      <c r="O2259" s="16">
        <v>0</v>
      </c>
      <c r="P2259" s="16">
        <v>0</v>
      </c>
      <c r="Q2259" s="16">
        <v>0</v>
      </c>
      <c r="R2259" s="16">
        <v>0</v>
      </c>
      <c r="S2259" s="16">
        <v>0</v>
      </c>
      <c r="T2259" s="16">
        <v>0</v>
      </c>
      <c r="U2259" s="16">
        <v>0</v>
      </c>
      <c r="V2259" s="16">
        <v>0</v>
      </c>
      <c r="W2259" s="16">
        <v>0</v>
      </c>
      <c r="X2259" s="16">
        <v>0</v>
      </c>
      <c r="Y2259" s="16">
        <v>0</v>
      </c>
      <c r="Z2259" s="16">
        <v>0</v>
      </c>
      <c r="AE2259" s="103">
        <f t="shared" si="653"/>
        <v>0</v>
      </c>
      <c r="AF2259" s="103">
        <f t="shared" si="654"/>
        <v>0</v>
      </c>
      <c r="AG2259" s="103">
        <f t="shared" si="655"/>
        <v>0</v>
      </c>
      <c r="AH2259" s="103">
        <f t="shared" si="656"/>
        <v>0</v>
      </c>
      <c r="AI2259" s="103">
        <f t="shared" si="657"/>
        <v>0</v>
      </c>
      <c r="AJ2259" s="103">
        <f t="shared" si="658"/>
        <v>0</v>
      </c>
    </row>
    <row r="2260" spans="1:80">
      <c r="A2260" s="16" t="s">
        <v>931</v>
      </c>
      <c r="B2260" s="16">
        <v>118554.7655</v>
      </c>
      <c r="C2260" s="16" t="s">
        <v>88</v>
      </c>
      <c r="D2260" s="16" t="s">
        <v>88</v>
      </c>
      <c r="E2260" s="16">
        <v>53363.9502</v>
      </c>
      <c r="F2260" s="16">
        <v>43571.2963</v>
      </c>
      <c r="G2260" s="16">
        <v>42622.3700999999</v>
      </c>
      <c r="H2260" s="16">
        <v>948.9262</v>
      </c>
      <c r="I2260" s="16">
        <v>32.8608</v>
      </c>
      <c r="J2260" s="16">
        <v>768.622699999999</v>
      </c>
      <c r="K2260" s="16">
        <v>658.137099999999</v>
      </c>
      <c r="L2260" s="16">
        <v>89.7185000000001</v>
      </c>
      <c r="M2260" s="16">
        <v>20.7671</v>
      </c>
      <c r="N2260" s="16">
        <v>5304.1599</v>
      </c>
      <c r="O2260" s="16">
        <v>5304.1599</v>
      </c>
      <c r="P2260" s="16">
        <v>0</v>
      </c>
      <c r="Q2260" s="16">
        <v>157.6745</v>
      </c>
      <c r="R2260" s="16">
        <v>2917.7552</v>
      </c>
      <c r="S2260" s="16">
        <v>1461.8227</v>
      </c>
      <c r="T2260" s="16">
        <v>2.6473</v>
      </c>
      <c r="U2260" s="16">
        <v>1453.2852</v>
      </c>
      <c r="V2260" s="16">
        <v>324.0182</v>
      </c>
      <c r="W2260" s="16">
        <v>244.1853</v>
      </c>
      <c r="X2260" s="16">
        <v>0</v>
      </c>
      <c r="Y2260" s="16">
        <v>79.8329</v>
      </c>
      <c r="Z2260" s="16">
        <v>287.5626</v>
      </c>
      <c r="AB2260" s="101">
        <f>(F2260+K2260+L2260)/B2260</f>
        <v>0.373828514721325</v>
      </c>
      <c r="AE2260" s="103">
        <f t="shared" si="653"/>
        <v>-5.96855898038484e-13</v>
      </c>
      <c r="AF2260" s="103">
        <f t="shared" si="654"/>
        <v>1.03568709164392e-10</v>
      </c>
      <c r="AG2260" s="103">
        <f t="shared" si="655"/>
        <v>-1.27897692436818e-13</v>
      </c>
      <c r="AH2260" s="103">
        <f t="shared" si="656"/>
        <v>0</v>
      </c>
      <c r="AI2260" s="103">
        <f t="shared" si="657"/>
        <v>0</v>
      </c>
      <c r="AJ2260" s="103">
        <f t="shared" si="658"/>
        <v>0</v>
      </c>
      <c r="AK2260" s="16">
        <f t="shared" ref="AK2260:BF2260" si="666">E2260-SUM(E2261:E2265)</f>
        <v>0</v>
      </c>
      <c r="AL2260" s="16">
        <f t="shared" si="666"/>
        <v>0</v>
      </c>
      <c r="AM2260" s="16">
        <f t="shared" si="666"/>
        <v>-1.01863406598568e-10</v>
      </c>
      <c r="AN2260" s="16">
        <f t="shared" si="666"/>
        <v>0</v>
      </c>
      <c r="AO2260" s="16">
        <f t="shared" si="666"/>
        <v>0</v>
      </c>
      <c r="AP2260" s="16">
        <f t="shared" si="666"/>
        <v>0</v>
      </c>
      <c r="AQ2260" s="16">
        <f t="shared" si="666"/>
        <v>0</v>
      </c>
      <c r="AR2260" s="16">
        <f t="shared" si="666"/>
        <v>0</v>
      </c>
      <c r="AS2260" s="16">
        <f t="shared" si="666"/>
        <v>0</v>
      </c>
      <c r="AT2260" s="16">
        <f t="shared" si="666"/>
        <v>0</v>
      </c>
      <c r="AU2260" s="16">
        <f t="shared" si="666"/>
        <v>0</v>
      </c>
      <c r="AV2260" s="16">
        <f t="shared" si="666"/>
        <v>0</v>
      </c>
      <c r="AW2260" s="16">
        <f t="shared" si="666"/>
        <v>0</v>
      </c>
      <c r="AX2260" s="16">
        <f t="shared" si="666"/>
        <v>0</v>
      </c>
      <c r="AY2260" s="16">
        <f t="shared" si="666"/>
        <v>0</v>
      </c>
      <c r="AZ2260" s="16">
        <f t="shared" si="666"/>
        <v>0</v>
      </c>
      <c r="BA2260" s="16">
        <f t="shared" si="666"/>
        <v>0</v>
      </c>
      <c r="BB2260" s="16">
        <f t="shared" si="666"/>
        <v>0</v>
      </c>
      <c r="BC2260" s="16">
        <f t="shared" si="666"/>
        <v>0</v>
      </c>
      <c r="BD2260" s="16">
        <f t="shared" si="666"/>
        <v>0</v>
      </c>
      <c r="BE2260" s="16">
        <f t="shared" si="666"/>
        <v>0</v>
      </c>
      <c r="BF2260" s="16">
        <f t="shared" si="666"/>
        <v>0</v>
      </c>
      <c r="BG2260" s="104">
        <f t="shared" ref="BG2260:CB2260" si="667">E2260-E2266-E2272-E2278-E2284</f>
        <v>0</v>
      </c>
      <c r="BH2260" s="104">
        <f t="shared" si="667"/>
        <v>0</v>
      </c>
      <c r="BI2260" s="104">
        <f t="shared" si="667"/>
        <v>-1.01863406598568e-10</v>
      </c>
      <c r="BJ2260" s="104">
        <f t="shared" si="667"/>
        <v>0</v>
      </c>
      <c r="BK2260" s="104">
        <f t="shared" si="667"/>
        <v>0</v>
      </c>
      <c r="BL2260" s="104">
        <f t="shared" si="667"/>
        <v>0</v>
      </c>
      <c r="BM2260" s="104">
        <f t="shared" si="667"/>
        <v>0</v>
      </c>
      <c r="BN2260" s="104">
        <f t="shared" si="667"/>
        <v>1.06581410364015e-13</v>
      </c>
      <c r="BO2260" s="104">
        <f t="shared" si="667"/>
        <v>0</v>
      </c>
      <c r="BP2260" s="104">
        <f t="shared" si="667"/>
        <v>0</v>
      </c>
      <c r="BQ2260" s="104">
        <f t="shared" si="667"/>
        <v>0</v>
      </c>
      <c r="BR2260" s="104">
        <f t="shared" si="667"/>
        <v>0</v>
      </c>
      <c r="BS2260" s="104">
        <f t="shared" si="667"/>
        <v>0</v>
      </c>
      <c r="BT2260" s="104">
        <f t="shared" si="667"/>
        <v>0</v>
      </c>
      <c r="BU2260" s="104">
        <f t="shared" si="667"/>
        <v>0</v>
      </c>
      <c r="BV2260" s="104">
        <f t="shared" si="667"/>
        <v>0</v>
      </c>
      <c r="BW2260" s="104">
        <f t="shared" si="667"/>
        <v>0</v>
      </c>
      <c r="BX2260" s="104">
        <f t="shared" si="667"/>
        <v>0</v>
      </c>
      <c r="BY2260" s="104">
        <f t="shared" si="667"/>
        <v>0</v>
      </c>
      <c r="BZ2260" s="104">
        <f t="shared" si="667"/>
        <v>0</v>
      </c>
      <c r="CA2260" s="104">
        <f t="shared" si="667"/>
        <v>0</v>
      </c>
      <c r="CB2260" s="104">
        <f t="shared" si="667"/>
        <v>-4.2632564145606e-14</v>
      </c>
    </row>
    <row r="2261" spans="4:36">
      <c r="D2261" s="16" t="s">
        <v>860</v>
      </c>
      <c r="E2261" s="16">
        <v>14655.3572</v>
      </c>
      <c r="F2261" s="16">
        <v>14209.3131</v>
      </c>
      <c r="G2261" s="16">
        <v>13895.6899</v>
      </c>
      <c r="H2261" s="16">
        <v>313.6232</v>
      </c>
      <c r="I2261" s="16">
        <v>2.3348</v>
      </c>
      <c r="J2261" s="16">
        <v>73.0825</v>
      </c>
      <c r="K2261" s="16">
        <v>0</v>
      </c>
      <c r="L2261" s="16">
        <v>66.1864</v>
      </c>
      <c r="M2261" s="16">
        <v>6.8961</v>
      </c>
      <c r="N2261" s="16">
        <v>303.2418</v>
      </c>
      <c r="O2261" s="16">
        <v>303.2418</v>
      </c>
      <c r="P2261" s="16">
        <v>0</v>
      </c>
      <c r="Q2261" s="16">
        <v>0</v>
      </c>
      <c r="R2261" s="16">
        <v>67.385</v>
      </c>
      <c r="S2261" s="16">
        <v>67.385</v>
      </c>
      <c r="T2261" s="16">
        <v>0</v>
      </c>
      <c r="U2261" s="16">
        <v>0</v>
      </c>
      <c r="V2261" s="16">
        <v>0</v>
      </c>
      <c r="W2261" s="16">
        <v>0</v>
      </c>
      <c r="X2261" s="16">
        <v>0</v>
      </c>
      <c r="Y2261" s="16">
        <v>0</v>
      </c>
      <c r="Z2261" s="16">
        <v>0</v>
      </c>
      <c r="AE2261" s="103">
        <f t="shared" si="653"/>
        <v>1.00897068477934e-12</v>
      </c>
      <c r="AF2261" s="103">
        <f t="shared" si="654"/>
        <v>0</v>
      </c>
      <c r="AG2261" s="103">
        <f t="shared" si="655"/>
        <v>-9.76996261670138e-15</v>
      </c>
      <c r="AH2261" s="103">
        <f t="shared" si="656"/>
        <v>0</v>
      </c>
      <c r="AI2261" s="103">
        <f t="shared" si="657"/>
        <v>0</v>
      </c>
      <c r="AJ2261" s="103">
        <f t="shared" si="658"/>
        <v>0</v>
      </c>
    </row>
    <row r="2262" spans="4:36">
      <c r="D2262" s="16" t="s">
        <v>861</v>
      </c>
      <c r="E2262" s="16">
        <v>150.9325</v>
      </c>
      <c r="F2262" s="16">
        <v>0</v>
      </c>
      <c r="G2262" s="16">
        <v>0</v>
      </c>
      <c r="H2262" s="16">
        <v>0</v>
      </c>
      <c r="I2262" s="16">
        <v>0</v>
      </c>
      <c r="J2262" s="16">
        <v>0</v>
      </c>
      <c r="K2262" s="16">
        <v>0</v>
      </c>
      <c r="L2262" s="16">
        <v>0</v>
      </c>
      <c r="M2262" s="16">
        <v>0</v>
      </c>
      <c r="N2262" s="16">
        <v>0</v>
      </c>
      <c r="O2262" s="16">
        <v>0</v>
      </c>
      <c r="P2262" s="16">
        <v>0</v>
      </c>
      <c r="Q2262" s="16">
        <v>10.4094</v>
      </c>
      <c r="R2262" s="16">
        <v>97.7141</v>
      </c>
      <c r="S2262" s="16">
        <v>0</v>
      </c>
      <c r="T2262" s="16">
        <v>0</v>
      </c>
      <c r="U2262" s="16">
        <v>97.7141</v>
      </c>
      <c r="V2262" s="16">
        <v>3.0933</v>
      </c>
      <c r="W2262" s="16">
        <v>2.7273</v>
      </c>
      <c r="X2262" s="16">
        <v>0</v>
      </c>
      <c r="Y2262" s="16">
        <v>0.366</v>
      </c>
      <c r="Z2262" s="16">
        <v>39.7157</v>
      </c>
      <c r="AE2262" s="103">
        <f t="shared" si="653"/>
        <v>0</v>
      </c>
      <c r="AF2262" s="103">
        <f t="shared" si="654"/>
        <v>0</v>
      </c>
      <c r="AG2262" s="103">
        <f t="shared" si="655"/>
        <v>0</v>
      </c>
      <c r="AH2262" s="103">
        <f t="shared" si="656"/>
        <v>0</v>
      </c>
      <c r="AI2262" s="103">
        <f t="shared" si="657"/>
        <v>0</v>
      </c>
      <c r="AJ2262" s="103">
        <f t="shared" si="658"/>
        <v>0</v>
      </c>
    </row>
    <row r="2263" spans="4:36">
      <c r="D2263" s="16" t="s">
        <v>862</v>
      </c>
      <c r="E2263" s="16">
        <v>0</v>
      </c>
      <c r="F2263" s="16">
        <v>0</v>
      </c>
      <c r="G2263" s="16">
        <v>0</v>
      </c>
      <c r="H2263" s="16">
        <v>0</v>
      </c>
      <c r="I2263" s="16">
        <v>0</v>
      </c>
      <c r="J2263" s="16">
        <v>0</v>
      </c>
      <c r="K2263" s="16">
        <v>0</v>
      </c>
      <c r="L2263" s="16">
        <v>0</v>
      </c>
      <c r="M2263" s="16">
        <v>0</v>
      </c>
      <c r="N2263" s="16">
        <v>0</v>
      </c>
      <c r="O2263" s="16">
        <v>0</v>
      </c>
      <c r="P2263" s="16">
        <v>0</v>
      </c>
      <c r="Q2263" s="16">
        <v>0</v>
      </c>
      <c r="R2263" s="16">
        <v>0</v>
      </c>
      <c r="S2263" s="16">
        <v>0</v>
      </c>
      <c r="T2263" s="16">
        <v>0</v>
      </c>
      <c r="U2263" s="16">
        <v>0</v>
      </c>
      <c r="V2263" s="16">
        <v>0</v>
      </c>
      <c r="W2263" s="16">
        <v>0</v>
      </c>
      <c r="X2263" s="16">
        <v>0</v>
      </c>
      <c r="Y2263" s="16">
        <v>0</v>
      </c>
      <c r="Z2263" s="16">
        <v>0</v>
      </c>
      <c r="AE2263" s="103">
        <f t="shared" si="653"/>
        <v>0</v>
      </c>
      <c r="AF2263" s="103">
        <f t="shared" si="654"/>
        <v>0</v>
      </c>
      <c r="AG2263" s="103">
        <f t="shared" si="655"/>
        <v>0</v>
      </c>
      <c r="AH2263" s="103">
        <f t="shared" si="656"/>
        <v>0</v>
      </c>
      <c r="AI2263" s="103">
        <f t="shared" si="657"/>
        <v>0</v>
      </c>
      <c r="AJ2263" s="103">
        <f t="shared" si="658"/>
        <v>0</v>
      </c>
    </row>
    <row r="2264" spans="4:36">
      <c r="D2264" s="16" t="s">
        <v>863</v>
      </c>
      <c r="E2264" s="16">
        <v>0</v>
      </c>
      <c r="F2264" s="16">
        <v>0</v>
      </c>
      <c r="G2264" s="16">
        <v>0</v>
      </c>
      <c r="H2264" s="16">
        <v>0</v>
      </c>
      <c r="I2264" s="16">
        <v>0</v>
      </c>
      <c r="J2264" s="16">
        <v>0</v>
      </c>
      <c r="K2264" s="16">
        <v>0</v>
      </c>
      <c r="L2264" s="16">
        <v>0</v>
      </c>
      <c r="M2264" s="16">
        <v>0</v>
      </c>
      <c r="N2264" s="16">
        <v>0</v>
      </c>
      <c r="O2264" s="16">
        <v>0</v>
      </c>
      <c r="P2264" s="16">
        <v>0</v>
      </c>
      <c r="Q2264" s="16">
        <v>0</v>
      </c>
      <c r="R2264" s="16">
        <v>0</v>
      </c>
      <c r="S2264" s="16">
        <v>0</v>
      </c>
      <c r="T2264" s="16">
        <v>0</v>
      </c>
      <c r="U2264" s="16">
        <v>0</v>
      </c>
      <c r="V2264" s="16">
        <v>0</v>
      </c>
      <c r="W2264" s="16">
        <v>0</v>
      </c>
      <c r="X2264" s="16">
        <v>0</v>
      </c>
      <c r="Y2264" s="16">
        <v>0</v>
      </c>
      <c r="Z2264" s="16">
        <v>0</v>
      </c>
      <c r="AE2264" s="103">
        <f t="shared" si="653"/>
        <v>0</v>
      </c>
      <c r="AF2264" s="103">
        <f t="shared" si="654"/>
        <v>0</v>
      </c>
      <c r="AG2264" s="103">
        <f t="shared" si="655"/>
        <v>0</v>
      </c>
      <c r="AH2264" s="103">
        <f t="shared" si="656"/>
        <v>0</v>
      </c>
      <c r="AI2264" s="103">
        <f t="shared" si="657"/>
        <v>0</v>
      </c>
      <c r="AJ2264" s="103">
        <f t="shared" si="658"/>
        <v>0</v>
      </c>
    </row>
    <row r="2265" spans="4:36">
      <c r="D2265" s="16" t="s">
        <v>864</v>
      </c>
      <c r="E2265" s="16">
        <v>38557.6605</v>
      </c>
      <c r="F2265" s="16">
        <v>29361.9832</v>
      </c>
      <c r="G2265" s="16">
        <v>28726.6802</v>
      </c>
      <c r="H2265" s="16">
        <v>635.303</v>
      </c>
      <c r="I2265" s="16">
        <v>30.526</v>
      </c>
      <c r="J2265" s="16">
        <v>695.540199999999</v>
      </c>
      <c r="K2265" s="16">
        <v>658.137099999999</v>
      </c>
      <c r="L2265" s="16">
        <v>23.5321</v>
      </c>
      <c r="M2265" s="16">
        <v>13.871</v>
      </c>
      <c r="N2265" s="16">
        <v>5000.9181</v>
      </c>
      <c r="O2265" s="16">
        <v>5000.9181</v>
      </c>
      <c r="P2265" s="16">
        <v>0</v>
      </c>
      <c r="Q2265" s="16">
        <v>147.2651</v>
      </c>
      <c r="R2265" s="16">
        <v>2752.6561</v>
      </c>
      <c r="S2265" s="16">
        <v>1394.4377</v>
      </c>
      <c r="T2265" s="16">
        <v>2.6473</v>
      </c>
      <c r="U2265" s="16">
        <v>1355.5711</v>
      </c>
      <c r="V2265" s="16">
        <v>320.9249</v>
      </c>
      <c r="W2265" s="16">
        <v>241.458</v>
      </c>
      <c r="X2265" s="16">
        <v>0</v>
      </c>
      <c r="Y2265" s="16">
        <v>79.4669</v>
      </c>
      <c r="Z2265" s="16">
        <v>247.8469</v>
      </c>
      <c r="AE2265" s="103">
        <f t="shared" si="653"/>
        <v>0</v>
      </c>
      <c r="AF2265" s="103">
        <f t="shared" si="654"/>
        <v>0</v>
      </c>
      <c r="AG2265" s="103">
        <f t="shared" si="655"/>
        <v>0</v>
      </c>
      <c r="AH2265" s="103">
        <f t="shared" si="656"/>
        <v>0</v>
      </c>
      <c r="AI2265" s="103">
        <f t="shared" si="657"/>
        <v>0</v>
      </c>
      <c r="AJ2265" s="103">
        <f t="shared" si="658"/>
        <v>0</v>
      </c>
    </row>
    <row r="2266" spans="3:58">
      <c r="C2266" s="16" t="s">
        <v>865</v>
      </c>
      <c r="D2266" s="16" t="s">
        <v>88</v>
      </c>
      <c r="E2266" s="16">
        <v>11407.4511</v>
      </c>
      <c r="F2266" s="16">
        <v>10738.1807</v>
      </c>
      <c r="G2266" s="16">
        <v>10672.476</v>
      </c>
      <c r="H2266" s="16">
        <v>65.7047</v>
      </c>
      <c r="I2266" s="16">
        <v>2.3348</v>
      </c>
      <c r="J2266" s="16">
        <v>65.8667</v>
      </c>
      <c r="K2266" s="16">
        <v>6.4596</v>
      </c>
      <c r="L2266" s="16">
        <v>57.1598</v>
      </c>
      <c r="M2266" s="16">
        <v>2.2473</v>
      </c>
      <c r="N2266" s="16">
        <v>301.91</v>
      </c>
      <c r="O2266" s="16">
        <v>301.91</v>
      </c>
      <c r="P2266" s="16">
        <v>0</v>
      </c>
      <c r="Q2266" s="16">
        <v>47.9448</v>
      </c>
      <c r="R2266" s="16">
        <v>169.7278</v>
      </c>
      <c r="S2266" s="16">
        <v>69.0041</v>
      </c>
      <c r="T2266" s="16">
        <v>0</v>
      </c>
      <c r="U2266" s="16">
        <v>100.7237</v>
      </c>
      <c r="V2266" s="16">
        <v>2.4185</v>
      </c>
      <c r="W2266" s="16">
        <v>0.8929</v>
      </c>
      <c r="X2266" s="16">
        <v>0</v>
      </c>
      <c r="Y2266" s="16">
        <v>1.5256</v>
      </c>
      <c r="Z2266" s="16">
        <v>79.0678</v>
      </c>
      <c r="AE2266" s="103">
        <f t="shared" si="653"/>
        <v>-6.11066752753686e-13</v>
      </c>
      <c r="AF2266" s="103">
        <f t="shared" si="654"/>
        <v>2.27373675443232e-13</v>
      </c>
      <c r="AG2266" s="103">
        <f t="shared" si="655"/>
        <v>-4.44089209850063e-15</v>
      </c>
      <c r="AH2266" s="103">
        <f t="shared" si="656"/>
        <v>0</v>
      </c>
      <c r="AI2266" s="103">
        <f t="shared" si="657"/>
        <v>0</v>
      </c>
      <c r="AJ2266" s="103">
        <f t="shared" si="658"/>
        <v>0</v>
      </c>
      <c r="AK2266" s="16">
        <f t="shared" ref="AK2266:BF2266" si="668">E2266-SUM(E2267:E2271)</f>
        <v>0</v>
      </c>
      <c r="AL2266" s="16">
        <f t="shared" si="668"/>
        <v>0</v>
      </c>
      <c r="AM2266" s="16">
        <f t="shared" si="668"/>
        <v>0</v>
      </c>
      <c r="AN2266" s="16">
        <f t="shared" si="668"/>
        <v>0</v>
      </c>
      <c r="AO2266" s="16">
        <f t="shared" si="668"/>
        <v>0</v>
      </c>
      <c r="AP2266" s="16">
        <f t="shared" si="668"/>
        <v>0</v>
      </c>
      <c r="AQ2266" s="16">
        <f t="shared" si="668"/>
        <v>0</v>
      </c>
      <c r="AR2266" s="16">
        <f t="shared" si="668"/>
        <v>0</v>
      </c>
      <c r="AS2266" s="16">
        <f t="shared" si="668"/>
        <v>0</v>
      </c>
      <c r="AT2266" s="16">
        <f t="shared" si="668"/>
        <v>0</v>
      </c>
      <c r="AU2266" s="16">
        <f t="shared" si="668"/>
        <v>0</v>
      </c>
      <c r="AV2266" s="16">
        <f t="shared" si="668"/>
        <v>0</v>
      </c>
      <c r="AW2266" s="16">
        <f t="shared" si="668"/>
        <v>0</v>
      </c>
      <c r="AX2266" s="16">
        <f t="shared" si="668"/>
        <v>0</v>
      </c>
      <c r="AY2266" s="16">
        <f t="shared" si="668"/>
        <v>0</v>
      </c>
      <c r="AZ2266" s="16">
        <f t="shared" si="668"/>
        <v>0</v>
      </c>
      <c r="BA2266" s="16">
        <f t="shared" si="668"/>
        <v>0</v>
      </c>
      <c r="BB2266" s="16">
        <f t="shared" si="668"/>
        <v>0</v>
      </c>
      <c r="BC2266" s="16">
        <f t="shared" si="668"/>
        <v>0</v>
      </c>
      <c r="BD2266" s="16">
        <f t="shared" si="668"/>
        <v>0</v>
      </c>
      <c r="BE2266" s="16">
        <f t="shared" si="668"/>
        <v>0</v>
      </c>
      <c r="BF2266" s="16">
        <f t="shared" si="668"/>
        <v>0</v>
      </c>
    </row>
    <row r="2267" spans="4:36">
      <c r="D2267" s="16" t="s">
        <v>860</v>
      </c>
      <c r="E2267" s="16">
        <v>10612.6171</v>
      </c>
      <c r="F2267" s="16">
        <v>10200.9706</v>
      </c>
      <c r="G2267" s="16">
        <v>10152.2095</v>
      </c>
      <c r="H2267" s="16">
        <v>48.7611</v>
      </c>
      <c r="I2267" s="16">
        <v>2.3348</v>
      </c>
      <c r="J2267" s="16">
        <v>59.4071</v>
      </c>
      <c r="K2267" s="16">
        <v>0</v>
      </c>
      <c r="L2267" s="16">
        <v>57.1598</v>
      </c>
      <c r="M2267" s="16">
        <v>2.2473</v>
      </c>
      <c r="N2267" s="16">
        <v>296.5047</v>
      </c>
      <c r="O2267" s="16">
        <v>296.5047</v>
      </c>
      <c r="P2267" s="16">
        <v>0</v>
      </c>
      <c r="Q2267" s="16">
        <v>0</v>
      </c>
      <c r="R2267" s="16">
        <v>53.3999</v>
      </c>
      <c r="S2267" s="16">
        <v>53.3999</v>
      </c>
      <c r="T2267" s="16">
        <v>0</v>
      </c>
      <c r="U2267" s="16">
        <v>0</v>
      </c>
      <c r="V2267" s="16">
        <v>0</v>
      </c>
      <c r="W2267" s="16">
        <v>0</v>
      </c>
      <c r="X2267" s="16">
        <v>0</v>
      </c>
      <c r="Y2267" s="16">
        <v>0</v>
      </c>
      <c r="Z2267" s="16">
        <v>0</v>
      </c>
      <c r="AE2267" s="103">
        <f t="shared" si="653"/>
        <v>-1.08002495835535e-12</v>
      </c>
      <c r="AF2267" s="103">
        <f t="shared" si="654"/>
        <v>-2.8421709430404e-13</v>
      </c>
      <c r="AG2267" s="103">
        <f t="shared" si="655"/>
        <v>0</v>
      </c>
      <c r="AH2267" s="103">
        <f t="shared" si="656"/>
        <v>0</v>
      </c>
      <c r="AI2267" s="103">
        <f t="shared" si="657"/>
        <v>0</v>
      </c>
      <c r="AJ2267" s="103">
        <f t="shared" si="658"/>
        <v>0</v>
      </c>
    </row>
    <row r="2268" spans="4:36">
      <c r="D2268" s="16" t="s">
        <v>861</v>
      </c>
      <c r="E2268" s="16">
        <v>136.2929</v>
      </c>
      <c r="F2268" s="16">
        <v>0</v>
      </c>
      <c r="G2268" s="16">
        <v>0</v>
      </c>
      <c r="H2268" s="16">
        <v>0</v>
      </c>
      <c r="I2268" s="16">
        <v>0</v>
      </c>
      <c r="J2268" s="16">
        <v>0</v>
      </c>
      <c r="K2268" s="16">
        <v>0</v>
      </c>
      <c r="L2268" s="16">
        <v>0</v>
      </c>
      <c r="M2268" s="16">
        <v>0</v>
      </c>
      <c r="N2268" s="16">
        <v>0</v>
      </c>
      <c r="O2268" s="16">
        <v>0</v>
      </c>
      <c r="P2268" s="16">
        <v>0</v>
      </c>
      <c r="Q2268" s="16">
        <v>7.4845</v>
      </c>
      <c r="R2268" s="16">
        <v>91.709</v>
      </c>
      <c r="S2268" s="16">
        <v>0</v>
      </c>
      <c r="T2268" s="16">
        <v>0</v>
      </c>
      <c r="U2268" s="16">
        <v>91.709</v>
      </c>
      <c r="V2268" s="16">
        <v>1.2589</v>
      </c>
      <c r="W2268" s="16">
        <v>0.8929</v>
      </c>
      <c r="X2268" s="16">
        <v>0</v>
      </c>
      <c r="Y2268" s="16">
        <v>0.366</v>
      </c>
      <c r="Z2268" s="16">
        <v>35.8405</v>
      </c>
      <c r="AE2268" s="103">
        <f t="shared" si="653"/>
        <v>0</v>
      </c>
      <c r="AF2268" s="103">
        <f t="shared" si="654"/>
        <v>0</v>
      </c>
      <c r="AG2268" s="103">
        <f t="shared" si="655"/>
        <v>0</v>
      </c>
      <c r="AH2268" s="103">
        <f t="shared" si="656"/>
        <v>0</v>
      </c>
      <c r="AI2268" s="103">
        <f t="shared" si="657"/>
        <v>0</v>
      </c>
      <c r="AJ2268" s="103">
        <f t="shared" si="658"/>
        <v>0</v>
      </c>
    </row>
    <row r="2269" spans="4:36">
      <c r="D2269" s="16" t="s">
        <v>862</v>
      </c>
      <c r="E2269" s="16">
        <v>0</v>
      </c>
      <c r="F2269" s="16">
        <v>0</v>
      </c>
      <c r="G2269" s="16">
        <v>0</v>
      </c>
      <c r="H2269" s="16">
        <v>0</v>
      </c>
      <c r="I2269" s="16">
        <v>0</v>
      </c>
      <c r="J2269" s="16">
        <v>0</v>
      </c>
      <c r="K2269" s="16">
        <v>0</v>
      </c>
      <c r="L2269" s="16">
        <v>0</v>
      </c>
      <c r="M2269" s="16">
        <v>0</v>
      </c>
      <c r="N2269" s="16">
        <v>0</v>
      </c>
      <c r="O2269" s="16">
        <v>0</v>
      </c>
      <c r="P2269" s="16">
        <v>0</v>
      </c>
      <c r="Q2269" s="16">
        <v>0</v>
      </c>
      <c r="R2269" s="16">
        <v>0</v>
      </c>
      <c r="S2269" s="16">
        <v>0</v>
      </c>
      <c r="T2269" s="16">
        <v>0</v>
      </c>
      <c r="U2269" s="16">
        <v>0</v>
      </c>
      <c r="V2269" s="16">
        <v>0</v>
      </c>
      <c r="W2269" s="16">
        <v>0</v>
      </c>
      <c r="X2269" s="16">
        <v>0</v>
      </c>
      <c r="Y2269" s="16">
        <v>0</v>
      </c>
      <c r="Z2269" s="16">
        <v>0</v>
      </c>
      <c r="AE2269" s="103">
        <f t="shared" si="653"/>
        <v>0</v>
      </c>
      <c r="AF2269" s="103">
        <f t="shared" si="654"/>
        <v>0</v>
      </c>
      <c r="AG2269" s="103">
        <f t="shared" si="655"/>
        <v>0</v>
      </c>
      <c r="AH2269" s="103">
        <f t="shared" si="656"/>
        <v>0</v>
      </c>
      <c r="AI2269" s="103">
        <f t="shared" si="657"/>
        <v>0</v>
      </c>
      <c r="AJ2269" s="103">
        <f t="shared" si="658"/>
        <v>0</v>
      </c>
    </row>
    <row r="2270" spans="4:36">
      <c r="D2270" s="16" t="s">
        <v>863</v>
      </c>
      <c r="E2270" s="16">
        <v>0</v>
      </c>
      <c r="F2270" s="16">
        <v>0</v>
      </c>
      <c r="G2270" s="16">
        <v>0</v>
      </c>
      <c r="H2270" s="16">
        <v>0</v>
      </c>
      <c r="I2270" s="16">
        <v>0</v>
      </c>
      <c r="J2270" s="16">
        <v>0</v>
      </c>
      <c r="K2270" s="16">
        <v>0</v>
      </c>
      <c r="L2270" s="16">
        <v>0</v>
      </c>
      <c r="M2270" s="16">
        <v>0</v>
      </c>
      <c r="N2270" s="16">
        <v>0</v>
      </c>
      <c r="O2270" s="16">
        <v>0</v>
      </c>
      <c r="P2270" s="16">
        <v>0</v>
      </c>
      <c r="Q2270" s="16">
        <v>0</v>
      </c>
      <c r="R2270" s="16">
        <v>0</v>
      </c>
      <c r="S2270" s="16">
        <v>0</v>
      </c>
      <c r="T2270" s="16">
        <v>0</v>
      </c>
      <c r="U2270" s="16">
        <v>0</v>
      </c>
      <c r="V2270" s="16">
        <v>0</v>
      </c>
      <c r="W2270" s="16">
        <v>0</v>
      </c>
      <c r="X2270" s="16">
        <v>0</v>
      </c>
      <c r="Y2270" s="16">
        <v>0</v>
      </c>
      <c r="Z2270" s="16">
        <v>0</v>
      </c>
      <c r="AE2270" s="103">
        <f t="shared" si="653"/>
        <v>0</v>
      </c>
      <c r="AF2270" s="103">
        <f t="shared" si="654"/>
        <v>0</v>
      </c>
      <c r="AG2270" s="103">
        <f t="shared" si="655"/>
        <v>0</v>
      </c>
      <c r="AH2270" s="103">
        <f t="shared" si="656"/>
        <v>0</v>
      </c>
      <c r="AI2270" s="103">
        <f t="shared" si="657"/>
        <v>0</v>
      </c>
      <c r="AJ2270" s="103">
        <f t="shared" si="658"/>
        <v>0</v>
      </c>
    </row>
    <row r="2271" spans="4:36">
      <c r="D2271" s="16" t="s">
        <v>864</v>
      </c>
      <c r="E2271" s="16">
        <v>658.5411</v>
      </c>
      <c r="F2271" s="16">
        <v>537.2101</v>
      </c>
      <c r="G2271" s="16">
        <v>520.2665</v>
      </c>
      <c r="H2271" s="16">
        <v>16.9436</v>
      </c>
      <c r="I2271" s="16">
        <v>0</v>
      </c>
      <c r="J2271" s="16">
        <v>6.4596</v>
      </c>
      <c r="K2271" s="16">
        <v>6.4596</v>
      </c>
      <c r="L2271" s="16">
        <v>0</v>
      </c>
      <c r="M2271" s="16">
        <v>0</v>
      </c>
      <c r="N2271" s="16">
        <v>5.4053</v>
      </c>
      <c r="O2271" s="16">
        <v>5.4053</v>
      </c>
      <c r="P2271" s="16">
        <v>0</v>
      </c>
      <c r="Q2271" s="16">
        <v>40.4603</v>
      </c>
      <c r="R2271" s="16">
        <v>24.6189</v>
      </c>
      <c r="S2271" s="16">
        <v>15.6042</v>
      </c>
      <c r="T2271" s="16">
        <v>0</v>
      </c>
      <c r="U2271" s="16">
        <v>9.0147</v>
      </c>
      <c r="V2271" s="16">
        <v>1.1596</v>
      </c>
      <c r="W2271" s="16">
        <v>0</v>
      </c>
      <c r="X2271" s="16">
        <v>0</v>
      </c>
      <c r="Y2271" s="16">
        <v>1.1596</v>
      </c>
      <c r="Z2271" s="16">
        <v>43.2273</v>
      </c>
      <c r="AE2271" s="103">
        <f t="shared" si="653"/>
        <v>0</v>
      </c>
      <c r="AF2271" s="103">
        <f t="shared" si="654"/>
        <v>6.03961325396085e-14</v>
      </c>
      <c r="AG2271" s="103">
        <f t="shared" si="655"/>
        <v>0</v>
      </c>
      <c r="AH2271" s="103">
        <f t="shared" si="656"/>
        <v>0</v>
      </c>
      <c r="AI2271" s="103">
        <f t="shared" si="657"/>
        <v>0</v>
      </c>
      <c r="AJ2271" s="103">
        <f t="shared" si="658"/>
        <v>0</v>
      </c>
    </row>
    <row r="2272" spans="3:58">
      <c r="C2272" s="16" t="s">
        <v>866</v>
      </c>
      <c r="D2272" s="16" t="s">
        <v>88</v>
      </c>
      <c r="E2272" s="16">
        <v>9560.5441</v>
      </c>
      <c r="F2272" s="16">
        <v>5818.7934</v>
      </c>
      <c r="G2272" s="16">
        <v>5797.6144</v>
      </c>
      <c r="H2272" s="16">
        <v>21.179</v>
      </c>
      <c r="I2272" s="16">
        <v>17.5706</v>
      </c>
      <c r="J2272" s="16">
        <v>36.3107</v>
      </c>
      <c r="K2272" s="16">
        <v>11.6661</v>
      </c>
      <c r="L2272" s="16">
        <v>6.1248</v>
      </c>
      <c r="M2272" s="16">
        <v>18.5198</v>
      </c>
      <c r="N2272" s="16">
        <v>2195.2644</v>
      </c>
      <c r="O2272" s="16">
        <v>2195.2644</v>
      </c>
      <c r="P2272" s="16">
        <v>0</v>
      </c>
      <c r="Q2272" s="16">
        <v>29.7964</v>
      </c>
      <c r="R2272" s="16">
        <v>1256.0167</v>
      </c>
      <c r="S2272" s="16">
        <v>146.2049</v>
      </c>
      <c r="T2272" s="16">
        <v>2.6473</v>
      </c>
      <c r="U2272" s="16">
        <v>1107.1645</v>
      </c>
      <c r="V2272" s="16">
        <v>16.6391</v>
      </c>
      <c r="W2272" s="16">
        <v>16.6391</v>
      </c>
      <c r="X2272" s="16">
        <v>0</v>
      </c>
      <c r="Y2272" s="16">
        <v>0</v>
      </c>
      <c r="Z2272" s="16">
        <v>190.1528</v>
      </c>
      <c r="AE2272" s="103">
        <f t="shared" si="653"/>
        <v>-3.33955085807247e-13</v>
      </c>
      <c r="AF2272" s="103">
        <f t="shared" si="654"/>
        <v>-8.20676859802916e-13</v>
      </c>
      <c r="AG2272" s="103">
        <f t="shared" si="655"/>
        <v>0</v>
      </c>
      <c r="AH2272" s="103">
        <f t="shared" si="656"/>
        <v>0</v>
      </c>
      <c r="AI2272" s="103">
        <f t="shared" si="657"/>
        <v>0</v>
      </c>
      <c r="AJ2272" s="103">
        <f t="shared" si="658"/>
        <v>0</v>
      </c>
      <c r="AK2272" s="16">
        <f t="shared" ref="AK2272:BF2272" si="669">E2272-SUM(E2273:E2277)</f>
        <v>0</v>
      </c>
      <c r="AL2272" s="16">
        <f t="shared" si="669"/>
        <v>0</v>
      </c>
      <c r="AM2272" s="16">
        <f t="shared" si="669"/>
        <v>0</v>
      </c>
      <c r="AN2272" s="16">
        <f t="shared" si="669"/>
        <v>0</v>
      </c>
      <c r="AO2272" s="16">
        <f t="shared" si="669"/>
        <v>0</v>
      </c>
      <c r="AP2272" s="16">
        <f t="shared" si="669"/>
        <v>0</v>
      </c>
      <c r="AQ2272" s="16">
        <f t="shared" si="669"/>
        <v>0</v>
      </c>
      <c r="AR2272" s="16">
        <f t="shared" si="669"/>
        <v>0</v>
      </c>
      <c r="AS2272" s="16">
        <f t="shared" si="669"/>
        <v>0</v>
      </c>
      <c r="AT2272" s="16">
        <f t="shared" si="669"/>
        <v>0</v>
      </c>
      <c r="AU2272" s="16">
        <f t="shared" si="669"/>
        <v>0</v>
      </c>
      <c r="AV2272" s="16">
        <f t="shared" si="669"/>
        <v>0</v>
      </c>
      <c r="AW2272" s="16">
        <f t="shared" si="669"/>
        <v>0</v>
      </c>
      <c r="AX2272" s="16">
        <f t="shared" si="669"/>
        <v>0</v>
      </c>
      <c r="AY2272" s="16">
        <f t="shared" si="669"/>
        <v>0</v>
      </c>
      <c r="AZ2272" s="16">
        <f t="shared" si="669"/>
        <v>0</v>
      </c>
      <c r="BA2272" s="16">
        <f t="shared" si="669"/>
        <v>0</v>
      </c>
      <c r="BB2272" s="16">
        <f t="shared" si="669"/>
        <v>0</v>
      </c>
      <c r="BC2272" s="16">
        <f t="shared" si="669"/>
        <v>0</v>
      </c>
      <c r="BD2272" s="16">
        <f t="shared" si="669"/>
        <v>0</v>
      </c>
      <c r="BE2272" s="16">
        <f t="shared" si="669"/>
        <v>0</v>
      </c>
      <c r="BF2272" s="16">
        <f t="shared" si="669"/>
        <v>0</v>
      </c>
    </row>
    <row r="2273" spans="4:36">
      <c r="D2273" s="16" t="s">
        <v>860</v>
      </c>
      <c r="E2273" s="16">
        <v>181.8654</v>
      </c>
      <c r="F2273" s="16">
        <v>176.124</v>
      </c>
      <c r="G2273" s="16">
        <v>171.8833</v>
      </c>
      <c r="H2273" s="16">
        <v>4.2407</v>
      </c>
      <c r="I2273" s="16">
        <v>0</v>
      </c>
      <c r="J2273" s="16">
        <v>4.6488</v>
      </c>
      <c r="K2273" s="16">
        <v>0</v>
      </c>
      <c r="L2273" s="16">
        <v>0</v>
      </c>
      <c r="M2273" s="16">
        <v>4.6488</v>
      </c>
      <c r="N2273" s="16">
        <v>0.0916</v>
      </c>
      <c r="O2273" s="16">
        <v>0.0916</v>
      </c>
      <c r="P2273" s="16">
        <v>0</v>
      </c>
      <c r="Q2273" s="16">
        <v>0</v>
      </c>
      <c r="R2273" s="16">
        <v>1.001</v>
      </c>
      <c r="S2273" s="16">
        <v>1.001</v>
      </c>
      <c r="T2273" s="16">
        <v>0</v>
      </c>
      <c r="U2273" s="16">
        <v>0</v>
      </c>
      <c r="V2273" s="16">
        <v>0</v>
      </c>
      <c r="W2273" s="16">
        <v>0</v>
      </c>
      <c r="X2273" s="16">
        <v>0</v>
      </c>
      <c r="Y2273" s="16">
        <v>0</v>
      </c>
      <c r="Z2273" s="16">
        <v>0</v>
      </c>
      <c r="AE2273" s="103">
        <f t="shared" si="653"/>
        <v>0</v>
      </c>
      <c r="AF2273" s="103">
        <f t="shared" si="654"/>
        <v>0</v>
      </c>
      <c r="AG2273" s="103">
        <f t="shared" si="655"/>
        <v>0</v>
      </c>
      <c r="AH2273" s="103">
        <f t="shared" si="656"/>
        <v>0</v>
      </c>
      <c r="AI2273" s="103">
        <f t="shared" si="657"/>
        <v>0</v>
      </c>
      <c r="AJ2273" s="103">
        <f t="shared" si="658"/>
        <v>0</v>
      </c>
    </row>
    <row r="2274" spans="4:36">
      <c r="D2274" s="16" t="s">
        <v>861</v>
      </c>
      <c r="E2274" s="16">
        <v>0</v>
      </c>
      <c r="F2274" s="16">
        <v>0</v>
      </c>
      <c r="G2274" s="16">
        <v>0</v>
      </c>
      <c r="H2274" s="16">
        <v>0</v>
      </c>
      <c r="I2274" s="16">
        <v>0</v>
      </c>
      <c r="J2274" s="16">
        <v>0</v>
      </c>
      <c r="K2274" s="16">
        <v>0</v>
      </c>
      <c r="L2274" s="16">
        <v>0</v>
      </c>
      <c r="M2274" s="16">
        <v>0</v>
      </c>
      <c r="N2274" s="16">
        <v>0</v>
      </c>
      <c r="O2274" s="16">
        <v>0</v>
      </c>
      <c r="P2274" s="16">
        <v>0</v>
      </c>
      <c r="Q2274" s="16">
        <v>0</v>
      </c>
      <c r="R2274" s="16">
        <v>0</v>
      </c>
      <c r="S2274" s="16">
        <v>0</v>
      </c>
      <c r="T2274" s="16">
        <v>0</v>
      </c>
      <c r="U2274" s="16">
        <v>0</v>
      </c>
      <c r="V2274" s="16">
        <v>0</v>
      </c>
      <c r="W2274" s="16">
        <v>0</v>
      </c>
      <c r="X2274" s="16">
        <v>0</v>
      </c>
      <c r="Y2274" s="16">
        <v>0</v>
      </c>
      <c r="Z2274" s="16">
        <v>0</v>
      </c>
      <c r="AE2274" s="103">
        <f t="shared" si="653"/>
        <v>0</v>
      </c>
      <c r="AF2274" s="103">
        <f t="shared" si="654"/>
        <v>0</v>
      </c>
      <c r="AG2274" s="103">
        <f t="shared" si="655"/>
        <v>0</v>
      </c>
      <c r="AH2274" s="103">
        <f t="shared" si="656"/>
        <v>0</v>
      </c>
      <c r="AI2274" s="103">
        <f t="shared" si="657"/>
        <v>0</v>
      </c>
      <c r="AJ2274" s="103">
        <f t="shared" si="658"/>
        <v>0</v>
      </c>
    </row>
    <row r="2275" spans="4:36">
      <c r="D2275" s="16" t="s">
        <v>862</v>
      </c>
      <c r="E2275" s="16">
        <v>0</v>
      </c>
      <c r="F2275" s="16">
        <v>0</v>
      </c>
      <c r="G2275" s="16">
        <v>0</v>
      </c>
      <c r="H2275" s="16">
        <v>0</v>
      </c>
      <c r="I2275" s="16">
        <v>0</v>
      </c>
      <c r="J2275" s="16">
        <v>0</v>
      </c>
      <c r="K2275" s="16">
        <v>0</v>
      </c>
      <c r="L2275" s="16">
        <v>0</v>
      </c>
      <c r="M2275" s="16">
        <v>0</v>
      </c>
      <c r="N2275" s="16">
        <v>0</v>
      </c>
      <c r="O2275" s="16">
        <v>0</v>
      </c>
      <c r="P2275" s="16">
        <v>0</v>
      </c>
      <c r="Q2275" s="16">
        <v>0</v>
      </c>
      <c r="R2275" s="16">
        <v>0</v>
      </c>
      <c r="S2275" s="16">
        <v>0</v>
      </c>
      <c r="T2275" s="16">
        <v>0</v>
      </c>
      <c r="U2275" s="16">
        <v>0</v>
      </c>
      <c r="V2275" s="16">
        <v>0</v>
      </c>
      <c r="W2275" s="16">
        <v>0</v>
      </c>
      <c r="X2275" s="16">
        <v>0</v>
      </c>
      <c r="Y2275" s="16">
        <v>0</v>
      </c>
      <c r="Z2275" s="16">
        <v>0</v>
      </c>
      <c r="AE2275" s="103">
        <f t="shared" si="653"/>
        <v>0</v>
      </c>
      <c r="AF2275" s="103">
        <f t="shared" si="654"/>
        <v>0</v>
      </c>
      <c r="AG2275" s="103">
        <f t="shared" si="655"/>
        <v>0</v>
      </c>
      <c r="AH2275" s="103">
        <f t="shared" si="656"/>
        <v>0</v>
      </c>
      <c r="AI2275" s="103">
        <f t="shared" si="657"/>
        <v>0</v>
      </c>
      <c r="AJ2275" s="103">
        <f t="shared" si="658"/>
        <v>0</v>
      </c>
    </row>
    <row r="2276" spans="4:36">
      <c r="D2276" s="16" t="s">
        <v>863</v>
      </c>
      <c r="E2276" s="16">
        <v>0</v>
      </c>
      <c r="F2276" s="16">
        <v>0</v>
      </c>
      <c r="G2276" s="16">
        <v>0</v>
      </c>
      <c r="H2276" s="16">
        <v>0</v>
      </c>
      <c r="I2276" s="16">
        <v>0</v>
      </c>
      <c r="J2276" s="16">
        <v>0</v>
      </c>
      <c r="K2276" s="16">
        <v>0</v>
      </c>
      <c r="L2276" s="16">
        <v>0</v>
      </c>
      <c r="M2276" s="16">
        <v>0</v>
      </c>
      <c r="N2276" s="16">
        <v>0</v>
      </c>
      <c r="O2276" s="16">
        <v>0</v>
      </c>
      <c r="P2276" s="16">
        <v>0</v>
      </c>
      <c r="Q2276" s="16">
        <v>0</v>
      </c>
      <c r="R2276" s="16">
        <v>0</v>
      </c>
      <c r="S2276" s="16">
        <v>0</v>
      </c>
      <c r="T2276" s="16">
        <v>0</v>
      </c>
      <c r="U2276" s="16">
        <v>0</v>
      </c>
      <c r="V2276" s="16">
        <v>0</v>
      </c>
      <c r="W2276" s="16">
        <v>0</v>
      </c>
      <c r="X2276" s="16">
        <v>0</v>
      </c>
      <c r="Y2276" s="16">
        <v>0</v>
      </c>
      <c r="Z2276" s="16">
        <v>0</v>
      </c>
      <c r="AE2276" s="103">
        <f t="shared" si="653"/>
        <v>0</v>
      </c>
      <c r="AF2276" s="103">
        <f t="shared" si="654"/>
        <v>0</v>
      </c>
      <c r="AG2276" s="103">
        <f t="shared" si="655"/>
        <v>0</v>
      </c>
      <c r="AH2276" s="103">
        <f t="shared" si="656"/>
        <v>0</v>
      </c>
      <c r="AI2276" s="103">
        <f t="shared" si="657"/>
        <v>0</v>
      </c>
      <c r="AJ2276" s="103">
        <f t="shared" si="658"/>
        <v>0</v>
      </c>
    </row>
    <row r="2277" spans="4:36">
      <c r="D2277" s="16" t="s">
        <v>864</v>
      </c>
      <c r="E2277" s="16">
        <v>9378.6787</v>
      </c>
      <c r="F2277" s="16">
        <v>5642.6694</v>
      </c>
      <c r="G2277" s="16">
        <v>5625.7311</v>
      </c>
      <c r="H2277" s="16">
        <v>16.9383</v>
      </c>
      <c r="I2277" s="16">
        <v>17.5706</v>
      </c>
      <c r="J2277" s="16">
        <v>31.6619</v>
      </c>
      <c r="K2277" s="16">
        <v>11.6661</v>
      </c>
      <c r="L2277" s="16">
        <v>6.1248</v>
      </c>
      <c r="M2277" s="16">
        <v>13.871</v>
      </c>
      <c r="N2277" s="16">
        <v>2195.1728</v>
      </c>
      <c r="O2277" s="16">
        <v>2195.1728</v>
      </c>
      <c r="P2277" s="16">
        <v>0</v>
      </c>
      <c r="Q2277" s="16">
        <v>29.7964</v>
      </c>
      <c r="R2277" s="16">
        <v>1255.0157</v>
      </c>
      <c r="S2277" s="16">
        <v>145.2039</v>
      </c>
      <c r="T2277" s="16">
        <v>2.6473</v>
      </c>
      <c r="U2277" s="16">
        <v>1107.1645</v>
      </c>
      <c r="V2277" s="16">
        <v>16.6391</v>
      </c>
      <c r="W2277" s="16">
        <v>16.6391</v>
      </c>
      <c r="X2277" s="16">
        <v>0</v>
      </c>
      <c r="Y2277" s="16">
        <v>0</v>
      </c>
      <c r="Z2277" s="16">
        <v>190.1528</v>
      </c>
      <c r="AE2277" s="103">
        <f t="shared" si="653"/>
        <v>8.02913291408913e-13</v>
      </c>
      <c r="AF2277" s="103">
        <f t="shared" si="654"/>
        <v>-2.02504679691629e-13</v>
      </c>
      <c r="AG2277" s="103">
        <f t="shared" si="655"/>
        <v>0</v>
      </c>
      <c r="AH2277" s="103">
        <f t="shared" si="656"/>
        <v>0</v>
      </c>
      <c r="AI2277" s="103">
        <f t="shared" si="657"/>
        <v>0</v>
      </c>
      <c r="AJ2277" s="103">
        <f t="shared" si="658"/>
        <v>0</v>
      </c>
    </row>
    <row r="2278" spans="3:58">
      <c r="C2278" s="16" t="s">
        <v>867</v>
      </c>
      <c r="D2278" s="16" t="s">
        <v>88</v>
      </c>
      <c r="E2278" s="16">
        <v>32395.955</v>
      </c>
      <c r="F2278" s="16">
        <v>27014.3222</v>
      </c>
      <c r="G2278" s="16">
        <v>26152.2797</v>
      </c>
      <c r="H2278" s="16">
        <v>862.0425</v>
      </c>
      <c r="I2278" s="16">
        <v>12.9554</v>
      </c>
      <c r="J2278" s="16">
        <v>666.445299999999</v>
      </c>
      <c r="K2278" s="16">
        <v>640.011399999999</v>
      </c>
      <c r="L2278" s="16">
        <v>26.4339</v>
      </c>
      <c r="M2278" s="16">
        <v>0</v>
      </c>
      <c r="N2278" s="16">
        <v>2806.9855</v>
      </c>
      <c r="O2278" s="16">
        <v>2806.9855</v>
      </c>
      <c r="P2278" s="16">
        <v>0</v>
      </c>
      <c r="Q2278" s="16">
        <v>79.9333</v>
      </c>
      <c r="R2278" s="16">
        <v>1492.0107</v>
      </c>
      <c r="S2278" s="16">
        <v>1246.6137</v>
      </c>
      <c r="T2278" s="16">
        <v>0</v>
      </c>
      <c r="U2278" s="16">
        <v>245.397</v>
      </c>
      <c r="V2278" s="16">
        <v>304.9606</v>
      </c>
      <c r="W2278" s="16">
        <v>226.6533</v>
      </c>
      <c r="X2278" s="16">
        <v>0</v>
      </c>
      <c r="Y2278" s="16">
        <v>78.3073</v>
      </c>
      <c r="Z2278" s="16">
        <v>18.342</v>
      </c>
      <c r="AE2278" s="103">
        <f t="shared" si="653"/>
        <v>4.90274487674469e-12</v>
      </c>
      <c r="AF2278" s="103">
        <f t="shared" si="654"/>
        <v>0</v>
      </c>
      <c r="AG2278" s="103">
        <f t="shared" si="655"/>
        <v>0</v>
      </c>
      <c r="AH2278" s="103">
        <f t="shared" si="656"/>
        <v>0</v>
      </c>
      <c r="AI2278" s="103">
        <f t="shared" si="657"/>
        <v>0</v>
      </c>
      <c r="AJ2278" s="103">
        <f t="shared" si="658"/>
        <v>0</v>
      </c>
      <c r="AK2278" s="16">
        <f t="shared" ref="AK2278:BF2278" si="670">E2278-SUM(E2279:E2283)</f>
        <v>0</v>
      </c>
      <c r="AL2278" s="16">
        <f t="shared" si="670"/>
        <v>0</v>
      </c>
      <c r="AM2278" s="16">
        <f t="shared" si="670"/>
        <v>0</v>
      </c>
      <c r="AN2278" s="16">
        <f t="shared" si="670"/>
        <v>0</v>
      </c>
      <c r="AO2278" s="16">
        <f t="shared" si="670"/>
        <v>0</v>
      </c>
      <c r="AP2278" s="16">
        <f t="shared" si="670"/>
        <v>0</v>
      </c>
      <c r="AQ2278" s="16">
        <f t="shared" si="670"/>
        <v>0</v>
      </c>
      <c r="AR2278" s="16">
        <f t="shared" si="670"/>
        <v>0</v>
      </c>
      <c r="AS2278" s="16">
        <f t="shared" si="670"/>
        <v>0</v>
      </c>
      <c r="AT2278" s="16">
        <f t="shared" si="670"/>
        <v>0</v>
      </c>
      <c r="AU2278" s="16">
        <f t="shared" si="670"/>
        <v>0</v>
      </c>
      <c r="AV2278" s="16">
        <f t="shared" si="670"/>
        <v>0</v>
      </c>
      <c r="AW2278" s="16">
        <f t="shared" si="670"/>
        <v>0</v>
      </c>
      <c r="AX2278" s="16">
        <f t="shared" si="670"/>
        <v>0</v>
      </c>
      <c r="AY2278" s="16">
        <f t="shared" si="670"/>
        <v>0</v>
      </c>
      <c r="AZ2278" s="16">
        <f t="shared" si="670"/>
        <v>0</v>
      </c>
      <c r="BA2278" s="16">
        <f t="shared" si="670"/>
        <v>0</v>
      </c>
      <c r="BB2278" s="16">
        <f t="shared" si="670"/>
        <v>0</v>
      </c>
      <c r="BC2278" s="16">
        <f t="shared" si="670"/>
        <v>0</v>
      </c>
      <c r="BD2278" s="16">
        <f t="shared" si="670"/>
        <v>0</v>
      </c>
      <c r="BE2278" s="16">
        <f t="shared" si="670"/>
        <v>0</v>
      </c>
      <c r="BF2278" s="16">
        <f t="shared" si="670"/>
        <v>0</v>
      </c>
    </row>
    <row r="2279" spans="4:36">
      <c r="D2279" s="16" t="s">
        <v>860</v>
      </c>
      <c r="E2279" s="16">
        <v>3860.8747</v>
      </c>
      <c r="F2279" s="16">
        <v>3832.2185</v>
      </c>
      <c r="G2279" s="16">
        <v>3571.5971</v>
      </c>
      <c r="H2279" s="16">
        <v>260.6214</v>
      </c>
      <c r="I2279" s="16">
        <v>0</v>
      </c>
      <c r="J2279" s="16">
        <v>9.0266</v>
      </c>
      <c r="K2279" s="16">
        <v>0</v>
      </c>
      <c r="L2279" s="16">
        <v>9.0266</v>
      </c>
      <c r="M2279" s="16">
        <v>0</v>
      </c>
      <c r="N2279" s="16">
        <v>6.6455</v>
      </c>
      <c r="O2279" s="16">
        <v>6.6455</v>
      </c>
      <c r="P2279" s="16">
        <v>0</v>
      </c>
      <c r="Q2279" s="16">
        <v>0</v>
      </c>
      <c r="R2279" s="16">
        <v>12.9841</v>
      </c>
      <c r="S2279" s="16">
        <v>12.9841</v>
      </c>
      <c r="T2279" s="16">
        <v>0</v>
      </c>
      <c r="U2279" s="16">
        <v>0</v>
      </c>
      <c r="V2279" s="16">
        <v>0</v>
      </c>
      <c r="W2279" s="16">
        <v>0</v>
      </c>
      <c r="X2279" s="16">
        <v>0</v>
      </c>
      <c r="Y2279" s="16">
        <v>0</v>
      </c>
      <c r="Z2279" s="16">
        <v>0</v>
      </c>
      <c r="AE2279" s="103">
        <f t="shared" si="653"/>
        <v>-1.03028696685215e-13</v>
      </c>
      <c r="AF2279" s="103">
        <f t="shared" si="654"/>
        <v>0</v>
      </c>
      <c r="AG2279" s="103">
        <f t="shared" si="655"/>
        <v>0</v>
      </c>
      <c r="AH2279" s="103">
        <f t="shared" si="656"/>
        <v>0</v>
      </c>
      <c r="AI2279" s="103">
        <f t="shared" si="657"/>
        <v>0</v>
      </c>
      <c r="AJ2279" s="103">
        <f t="shared" si="658"/>
        <v>0</v>
      </c>
    </row>
    <row r="2280" spans="4:36">
      <c r="D2280" s="16" t="s">
        <v>861</v>
      </c>
      <c r="E2280" s="16">
        <v>14.6396</v>
      </c>
      <c r="F2280" s="16">
        <v>0</v>
      </c>
      <c r="G2280" s="16">
        <v>0</v>
      </c>
      <c r="H2280" s="16">
        <v>0</v>
      </c>
      <c r="I2280" s="16">
        <v>0</v>
      </c>
      <c r="J2280" s="16">
        <v>0</v>
      </c>
      <c r="K2280" s="16">
        <v>0</v>
      </c>
      <c r="L2280" s="16">
        <v>0</v>
      </c>
      <c r="M2280" s="16">
        <v>0</v>
      </c>
      <c r="N2280" s="16">
        <v>0</v>
      </c>
      <c r="O2280" s="16">
        <v>0</v>
      </c>
      <c r="P2280" s="16">
        <v>0</v>
      </c>
      <c r="Q2280" s="16">
        <v>2.9249</v>
      </c>
      <c r="R2280" s="16">
        <v>6.0051</v>
      </c>
      <c r="S2280" s="16">
        <v>0</v>
      </c>
      <c r="T2280" s="16">
        <v>0</v>
      </c>
      <c r="U2280" s="16">
        <v>6.0051</v>
      </c>
      <c r="V2280" s="16">
        <v>1.8344</v>
      </c>
      <c r="W2280" s="16">
        <v>1.8344</v>
      </c>
      <c r="X2280" s="16">
        <v>0</v>
      </c>
      <c r="Y2280" s="16">
        <v>0</v>
      </c>
      <c r="Z2280" s="16">
        <v>3.8752</v>
      </c>
      <c r="AE2280" s="103">
        <f t="shared" si="653"/>
        <v>0</v>
      </c>
      <c r="AF2280" s="103">
        <f t="shared" si="654"/>
        <v>0</v>
      </c>
      <c r="AG2280" s="103">
        <f t="shared" si="655"/>
        <v>0</v>
      </c>
      <c r="AH2280" s="103">
        <f t="shared" si="656"/>
        <v>0</v>
      </c>
      <c r="AI2280" s="103">
        <f t="shared" si="657"/>
        <v>0</v>
      </c>
      <c r="AJ2280" s="103">
        <f t="shared" si="658"/>
        <v>0</v>
      </c>
    </row>
    <row r="2281" spans="4:36">
      <c r="D2281" s="16" t="s">
        <v>862</v>
      </c>
      <c r="E2281" s="16">
        <v>0</v>
      </c>
      <c r="F2281" s="16">
        <v>0</v>
      </c>
      <c r="G2281" s="16">
        <v>0</v>
      </c>
      <c r="H2281" s="16">
        <v>0</v>
      </c>
      <c r="I2281" s="16">
        <v>0</v>
      </c>
      <c r="J2281" s="16">
        <v>0</v>
      </c>
      <c r="K2281" s="16">
        <v>0</v>
      </c>
      <c r="L2281" s="16">
        <v>0</v>
      </c>
      <c r="M2281" s="16">
        <v>0</v>
      </c>
      <c r="N2281" s="16">
        <v>0</v>
      </c>
      <c r="O2281" s="16">
        <v>0</v>
      </c>
      <c r="P2281" s="16">
        <v>0</v>
      </c>
      <c r="Q2281" s="16">
        <v>0</v>
      </c>
      <c r="R2281" s="16">
        <v>0</v>
      </c>
      <c r="S2281" s="16">
        <v>0</v>
      </c>
      <c r="T2281" s="16">
        <v>0</v>
      </c>
      <c r="U2281" s="16">
        <v>0</v>
      </c>
      <c r="V2281" s="16">
        <v>0</v>
      </c>
      <c r="W2281" s="16">
        <v>0</v>
      </c>
      <c r="X2281" s="16">
        <v>0</v>
      </c>
      <c r="Y2281" s="16">
        <v>0</v>
      </c>
      <c r="Z2281" s="16">
        <v>0</v>
      </c>
      <c r="AE2281" s="103">
        <f t="shared" si="653"/>
        <v>0</v>
      </c>
      <c r="AF2281" s="103">
        <f t="shared" si="654"/>
        <v>0</v>
      </c>
      <c r="AG2281" s="103">
        <f t="shared" si="655"/>
        <v>0</v>
      </c>
      <c r="AH2281" s="103">
        <f t="shared" si="656"/>
        <v>0</v>
      </c>
      <c r="AI2281" s="103">
        <f t="shared" si="657"/>
        <v>0</v>
      </c>
      <c r="AJ2281" s="103">
        <f t="shared" si="658"/>
        <v>0</v>
      </c>
    </row>
    <row r="2282" spans="4:36">
      <c r="D2282" s="16" t="s">
        <v>863</v>
      </c>
      <c r="E2282" s="16">
        <v>0</v>
      </c>
      <c r="F2282" s="16">
        <v>0</v>
      </c>
      <c r="G2282" s="16">
        <v>0</v>
      </c>
      <c r="H2282" s="16">
        <v>0</v>
      </c>
      <c r="I2282" s="16">
        <v>0</v>
      </c>
      <c r="J2282" s="16">
        <v>0</v>
      </c>
      <c r="K2282" s="16">
        <v>0</v>
      </c>
      <c r="L2282" s="16">
        <v>0</v>
      </c>
      <c r="M2282" s="16">
        <v>0</v>
      </c>
      <c r="N2282" s="16">
        <v>0</v>
      </c>
      <c r="O2282" s="16">
        <v>0</v>
      </c>
      <c r="P2282" s="16">
        <v>0</v>
      </c>
      <c r="Q2282" s="16">
        <v>0</v>
      </c>
      <c r="R2282" s="16">
        <v>0</v>
      </c>
      <c r="S2282" s="16">
        <v>0</v>
      </c>
      <c r="T2282" s="16">
        <v>0</v>
      </c>
      <c r="U2282" s="16">
        <v>0</v>
      </c>
      <c r="V2282" s="16">
        <v>0</v>
      </c>
      <c r="W2282" s="16">
        <v>0</v>
      </c>
      <c r="X2282" s="16">
        <v>0</v>
      </c>
      <c r="Y2282" s="16">
        <v>0</v>
      </c>
      <c r="Z2282" s="16">
        <v>0</v>
      </c>
      <c r="AE2282" s="103">
        <f t="shared" si="653"/>
        <v>0</v>
      </c>
      <c r="AF2282" s="103">
        <f t="shared" si="654"/>
        <v>0</v>
      </c>
      <c r="AG2282" s="103">
        <f t="shared" si="655"/>
        <v>0</v>
      </c>
      <c r="AH2282" s="103">
        <f t="shared" si="656"/>
        <v>0</v>
      </c>
      <c r="AI2282" s="103">
        <f t="shared" si="657"/>
        <v>0</v>
      </c>
      <c r="AJ2282" s="103">
        <f t="shared" si="658"/>
        <v>0</v>
      </c>
    </row>
    <row r="2283" spans="4:36">
      <c r="D2283" s="16" t="s">
        <v>864</v>
      </c>
      <c r="E2283" s="16">
        <v>28520.4407</v>
      </c>
      <c r="F2283" s="16">
        <v>23182.1037</v>
      </c>
      <c r="G2283" s="16">
        <v>22580.6826</v>
      </c>
      <c r="H2283" s="16">
        <v>601.4211</v>
      </c>
      <c r="I2283" s="16">
        <v>12.9554</v>
      </c>
      <c r="J2283" s="16">
        <v>657.418699999999</v>
      </c>
      <c r="K2283" s="16">
        <v>640.011399999999</v>
      </c>
      <c r="L2283" s="16">
        <v>17.4073</v>
      </c>
      <c r="M2283" s="16">
        <v>0</v>
      </c>
      <c r="N2283" s="16">
        <v>2800.34</v>
      </c>
      <c r="O2283" s="16">
        <v>2800.34</v>
      </c>
      <c r="P2283" s="16">
        <v>0</v>
      </c>
      <c r="Q2283" s="16">
        <v>77.0084</v>
      </c>
      <c r="R2283" s="16">
        <v>1473.0215</v>
      </c>
      <c r="S2283" s="16">
        <v>1233.6296</v>
      </c>
      <c r="T2283" s="16">
        <v>0</v>
      </c>
      <c r="U2283" s="16">
        <v>239.3919</v>
      </c>
      <c r="V2283" s="16">
        <v>303.1262</v>
      </c>
      <c r="W2283" s="16">
        <v>224.8189</v>
      </c>
      <c r="X2283" s="16">
        <v>0</v>
      </c>
      <c r="Y2283" s="16">
        <v>78.3073</v>
      </c>
      <c r="Z2283" s="16">
        <v>14.4668</v>
      </c>
      <c r="AE2283" s="103">
        <f t="shared" si="653"/>
        <v>2.55795384873636e-13</v>
      </c>
      <c r="AF2283" s="103">
        <f t="shared" si="654"/>
        <v>0</v>
      </c>
      <c r="AG2283" s="103">
        <f t="shared" si="655"/>
        <v>7.8159700933611e-14</v>
      </c>
      <c r="AH2283" s="103">
        <f t="shared" si="656"/>
        <v>0</v>
      </c>
      <c r="AI2283" s="103">
        <f t="shared" si="657"/>
        <v>0</v>
      </c>
      <c r="AJ2283" s="103">
        <f t="shared" si="658"/>
        <v>0</v>
      </c>
    </row>
    <row r="2284" spans="3:58">
      <c r="C2284" s="16" t="s">
        <v>368</v>
      </c>
      <c r="D2284" s="16" t="s">
        <v>88</v>
      </c>
      <c r="E2284" s="16">
        <v>0</v>
      </c>
      <c r="F2284" s="16">
        <v>0</v>
      </c>
      <c r="G2284" s="16">
        <v>0</v>
      </c>
      <c r="H2284" s="16">
        <v>0</v>
      </c>
      <c r="I2284" s="16">
        <v>0</v>
      </c>
      <c r="J2284" s="16">
        <v>0</v>
      </c>
      <c r="K2284" s="16">
        <v>0</v>
      </c>
      <c r="L2284" s="16">
        <v>0</v>
      </c>
      <c r="M2284" s="16">
        <v>0</v>
      </c>
      <c r="N2284" s="16">
        <v>0</v>
      </c>
      <c r="O2284" s="16">
        <v>0</v>
      </c>
      <c r="P2284" s="16">
        <v>0</v>
      </c>
      <c r="Q2284" s="16">
        <v>0</v>
      </c>
      <c r="R2284" s="16">
        <v>0</v>
      </c>
      <c r="S2284" s="16">
        <v>0</v>
      </c>
      <c r="T2284" s="16">
        <v>0</v>
      </c>
      <c r="U2284" s="16">
        <v>0</v>
      </c>
      <c r="V2284" s="16">
        <v>0</v>
      </c>
      <c r="W2284" s="16">
        <v>0</v>
      </c>
      <c r="X2284" s="16">
        <v>0</v>
      </c>
      <c r="Y2284" s="16">
        <v>0</v>
      </c>
      <c r="Z2284" s="16">
        <v>0</v>
      </c>
      <c r="AE2284" s="103">
        <f t="shared" si="653"/>
        <v>0</v>
      </c>
      <c r="AF2284" s="103">
        <f t="shared" si="654"/>
        <v>0</v>
      </c>
      <c r="AG2284" s="103">
        <f t="shared" si="655"/>
        <v>0</v>
      </c>
      <c r="AH2284" s="103">
        <f t="shared" si="656"/>
        <v>0</v>
      </c>
      <c r="AI2284" s="103">
        <f t="shared" si="657"/>
        <v>0</v>
      </c>
      <c r="AJ2284" s="103">
        <f t="shared" si="658"/>
        <v>0</v>
      </c>
      <c r="AK2284" s="16">
        <f t="shared" ref="AK2284:BF2284" si="671">E2284-SUM(E2285:E2289)</f>
        <v>0</v>
      </c>
      <c r="AL2284" s="16">
        <f t="shared" si="671"/>
        <v>0</v>
      </c>
      <c r="AM2284" s="16">
        <f t="shared" si="671"/>
        <v>0</v>
      </c>
      <c r="AN2284" s="16">
        <f t="shared" si="671"/>
        <v>0</v>
      </c>
      <c r="AO2284" s="16">
        <f t="shared" si="671"/>
        <v>0</v>
      </c>
      <c r="AP2284" s="16">
        <f t="shared" si="671"/>
        <v>0</v>
      </c>
      <c r="AQ2284" s="16">
        <f t="shared" si="671"/>
        <v>0</v>
      </c>
      <c r="AR2284" s="16">
        <f t="shared" si="671"/>
        <v>0</v>
      </c>
      <c r="AS2284" s="16">
        <f t="shared" si="671"/>
        <v>0</v>
      </c>
      <c r="AT2284" s="16">
        <f t="shared" si="671"/>
        <v>0</v>
      </c>
      <c r="AU2284" s="16">
        <f t="shared" si="671"/>
        <v>0</v>
      </c>
      <c r="AV2284" s="16">
        <f t="shared" si="671"/>
        <v>0</v>
      </c>
      <c r="AW2284" s="16">
        <f t="shared" si="671"/>
        <v>0</v>
      </c>
      <c r="AX2284" s="16">
        <f t="shared" si="671"/>
        <v>0</v>
      </c>
      <c r="AY2284" s="16">
        <f t="shared" si="671"/>
        <v>0</v>
      </c>
      <c r="AZ2284" s="16">
        <f t="shared" si="671"/>
        <v>0</v>
      </c>
      <c r="BA2284" s="16">
        <f t="shared" si="671"/>
        <v>0</v>
      </c>
      <c r="BB2284" s="16">
        <f t="shared" si="671"/>
        <v>0</v>
      </c>
      <c r="BC2284" s="16">
        <f t="shared" si="671"/>
        <v>0</v>
      </c>
      <c r="BD2284" s="16">
        <f t="shared" si="671"/>
        <v>0</v>
      </c>
      <c r="BE2284" s="16">
        <f t="shared" si="671"/>
        <v>0</v>
      </c>
      <c r="BF2284" s="16">
        <f t="shared" si="671"/>
        <v>0</v>
      </c>
    </row>
    <row r="2285" spans="4:36">
      <c r="D2285" s="16" t="s">
        <v>860</v>
      </c>
      <c r="E2285" s="16">
        <v>0</v>
      </c>
      <c r="F2285" s="16">
        <v>0</v>
      </c>
      <c r="G2285" s="16">
        <v>0</v>
      </c>
      <c r="H2285" s="16">
        <v>0</v>
      </c>
      <c r="I2285" s="16">
        <v>0</v>
      </c>
      <c r="J2285" s="16">
        <v>0</v>
      </c>
      <c r="K2285" s="16">
        <v>0</v>
      </c>
      <c r="L2285" s="16">
        <v>0</v>
      </c>
      <c r="M2285" s="16">
        <v>0</v>
      </c>
      <c r="N2285" s="16">
        <v>0</v>
      </c>
      <c r="O2285" s="16">
        <v>0</v>
      </c>
      <c r="P2285" s="16">
        <v>0</v>
      </c>
      <c r="Q2285" s="16">
        <v>0</v>
      </c>
      <c r="R2285" s="16">
        <v>0</v>
      </c>
      <c r="S2285" s="16">
        <v>0</v>
      </c>
      <c r="T2285" s="16">
        <v>0</v>
      </c>
      <c r="U2285" s="16">
        <v>0</v>
      </c>
      <c r="V2285" s="16">
        <v>0</v>
      </c>
      <c r="W2285" s="16">
        <v>0</v>
      </c>
      <c r="X2285" s="16">
        <v>0</v>
      </c>
      <c r="Y2285" s="16">
        <v>0</v>
      </c>
      <c r="Z2285" s="16">
        <v>0</v>
      </c>
      <c r="AE2285" s="103">
        <f t="shared" ref="AE2285:AE2348" si="672">E2285-F2285-I2285-J2285-N2285-R2285-V2285-Z2285-Q2285</f>
        <v>0</v>
      </c>
      <c r="AF2285" s="103">
        <f t="shared" ref="AF2285:AF2348" si="673">F2285-G2285-H2285</f>
        <v>0</v>
      </c>
      <c r="AG2285" s="103">
        <f t="shared" ref="AG2285:AG2348" si="674">J2285-K2285-L2285-M2285</f>
        <v>0</v>
      </c>
      <c r="AH2285" s="103">
        <f t="shared" ref="AH2285:AH2348" si="675">N2285-O2285-P2285</f>
        <v>0</v>
      </c>
      <c r="AI2285" s="103">
        <f t="shared" ref="AI2285:AI2348" si="676">R2285-S2285-T2285-U2285</f>
        <v>0</v>
      </c>
      <c r="AJ2285" s="103">
        <f t="shared" ref="AJ2285:AJ2348" si="677">V2285-W2285-X2285-Y2285</f>
        <v>0</v>
      </c>
    </row>
    <row r="2286" spans="4:36">
      <c r="D2286" s="16" t="s">
        <v>861</v>
      </c>
      <c r="E2286" s="16">
        <v>0</v>
      </c>
      <c r="F2286" s="16">
        <v>0</v>
      </c>
      <c r="G2286" s="16">
        <v>0</v>
      </c>
      <c r="H2286" s="16">
        <v>0</v>
      </c>
      <c r="I2286" s="16">
        <v>0</v>
      </c>
      <c r="J2286" s="16">
        <v>0</v>
      </c>
      <c r="K2286" s="16">
        <v>0</v>
      </c>
      <c r="L2286" s="16">
        <v>0</v>
      </c>
      <c r="M2286" s="16">
        <v>0</v>
      </c>
      <c r="N2286" s="16">
        <v>0</v>
      </c>
      <c r="O2286" s="16">
        <v>0</v>
      </c>
      <c r="P2286" s="16">
        <v>0</v>
      </c>
      <c r="Q2286" s="16">
        <v>0</v>
      </c>
      <c r="R2286" s="16">
        <v>0</v>
      </c>
      <c r="S2286" s="16">
        <v>0</v>
      </c>
      <c r="T2286" s="16">
        <v>0</v>
      </c>
      <c r="U2286" s="16">
        <v>0</v>
      </c>
      <c r="V2286" s="16">
        <v>0</v>
      </c>
      <c r="W2286" s="16">
        <v>0</v>
      </c>
      <c r="X2286" s="16">
        <v>0</v>
      </c>
      <c r="Y2286" s="16">
        <v>0</v>
      </c>
      <c r="Z2286" s="16">
        <v>0</v>
      </c>
      <c r="AE2286" s="103">
        <f t="shared" si="672"/>
        <v>0</v>
      </c>
      <c r="AF2286" s="103">
        <f t="shared" si="673"/>
        <v>0</v>
      </c>
      <c r="AG2286" s="103">
        <f t="shared" si="674"/>
        <v>0</v>
      </c>
      <c r="AH2286" s="103">
        <f t="shared" si="675"/>
        <v>0</v>
      </c>
      <c r="AI2286" s="103">
        <f t="shared" si="676"/>
        <v>0</v>
      </c>
      <c r="AJ2286" s="103">
        <f t="shared" si="677"/>
        <v>0</v>
      </c>
    </row>
    <row r="2287" spans="4:36">
      <c r="D2287" s="16" t="s">
        <v>862</v>
      </c>
      <c r="E2287" s="16">
        <v>0</v>
      </c>
      <c r="F2287" s="16">
        <v>0</v>
      </c>
      <c r="G2287" s="16">
        <v>0</v>
      </c>
      <c r="H2287" s="16">
        <v>0</v>
      </c>
      <c r="I2287" s="16">
        <v>0</v>
      </c>
      <c r="J2287" s="16">
        <v>0</v>
      </c>
      <c r="K2287" s="16">
        <v>0</v>
      </c>
      <c r="L2287" s="16">
        <v>0</v>
      </c>
      <c r="M2287" s="16">
        <v>0</v>
      </c>
      <c r="N2287" s="16">
        <v>0</v>
      </c>
      <c r="O2287" s="16">
        <v>0</v>
      </c>
      <c r="P2287" s="16">
        <v>0</v>
      </c>
      <c r="Q2287" s="16">
        <v>0</v>
      </c>
      <c r="R2287" s="16">
        <v>0</v>
      </c>
      <c r="S2287" s="16">
        <v>0</v>
      </c>
      <c r="T2287" s="16">
        <v>0</v>
      </c>
      <c r="U2287" s="16">
        <v>0</v>
      </c>
      <c r="V2287" s="16">
        <v>0</v>
      </c>
      <c r="W2287" s="16">
        <v>0</v>
      </c>
      <c r="X2287" s="16">
        <v>0</v>
      </c>
      <c r="Y2287" s="16">
        <v>0</v>
      </c>
      <c r="Z2287" s="16">
        <v>0</v>
      </c>
      <c r="AE2287" s="103">
        <f t="shared" si="672"/>
        <v>0</v>
      </c>
      <c r="AF2287" s="103">
        <f t="shared" si="673"/>
        <v>0</v>
      </c>
      <c r="AG2287" s="103">
        <f t="shared" si="674"/>
        <v>0</v>
      </c>
      <c r="AH2287" s="103">
        <f t="shared" si="675"/>
        <v>0</v>
      </c>
      <c r="AI2287" s="103">
        <f t="shared" si="676"/>
        <v>0</v>
      </c>
      <c r="AJ2287" s="103">
        <f t="shared" si="677"/>
        <v>0</v>
      </c>
    </row>
    <row r="2288" spans="4:36">
      <c r="D2288" s="16" t="s">
        <v>863</v>
      </c>
      <c r="E2288" s="16">
        <v>0</v>
      </c>
      <c r="F2288" s="16">
        <v>0</v>
      </c>
      <c r="G2288" s="16">
        <v>0</v>
      </c>
      <c r="H2288" s="16">
        <v>0</v>
      </c>
      <c r="I2288" s="16">
        <v>0</v>
      </c>
      <c r="J2288" s="16">
        <v>0</v>
      </c>
      <c r="K2288" s="16">
        <v>0</v>
      </c>
      <c r="L2288" s="16">
        <v>0</v>
      </c>
      <c r="M2288" s="16">
        <v>0</v>
      </c>
      <c r="N2288" s="16">
        <v>0</v>
      </c>
      <c r="O2288" s="16">
        <v>0</v>
      </c>
      <c r="P2288" s="16">
        <v>0</v>
      </c>
      <c r="Q2288" s="16">
        <v>0</v>
      </c>
      <c r="R2288" s="16">
        <v>0</v>
      </c>
      <c r="S2288" s="16">
        <v>0</v>
      </c>
      <c r="T2288" s="16">
        <v>0</v>
      </c>
      <c r="U2288" s="16">
        <v>0</v>
      </c>
      <c r="V2288" s="16">
        <v>0</v>
      </c>
      <c r="W2288" s="16">
        <v>0</v>
      </c>
      <c r="X2288" s="16">
        <v>0</v>
      </c>
      <c r="Y2288" s="16">
        <v>0</v>
      </c>
      <c r="Z2288" s="16">
        <v>0</v>
      </c>
      <c r="AE2288" s="103">
        <f t="shared" si="672"/>
        <v>0</v>
      </c>
      <c r="AF2288" s="103">
        <f t="shared" si="673"/>
        <v>0</v>
      </c>
      <c r="AG2288" s="103">
        <f t="shared" si="674"/>
        <v>0</v>
      </c>
      <c r="AH2288" s="103">
        <f t="shared" si="675"/>
        <v>0</v>
      </c>
      <c r="AI2288" s="103">
        <f t="shared" si="676"/>
        <v>0</v>
      </c>
      <c r="AJ2288" s="103">
        <f t="shared" si="677"/>
        <v>0</v>
      </c>
    </row>
    <row r="2289" spans="4:36">
      <c r="D2289" s="16" t="s">
        <v>864</v>
      </c>
      <c r="E2289" s="16">
        <v>0</v>
      </c>
      <c r="F2289" s="16">
        <v>0</v>
      </c>
      <c r="G2289" s="16">
        <v>0</v>
      </c>
      <c r="H2289" s="16">
        <v>0</v>
      </c>
      <c r="I2289" s="16">
        <v>0</v>
      </c>
      <c r="J2289" s="16">
        <v>0</v>
      </c>
      <c r="K2289" s="16">
        <v>0</v>
      </c>
      <c r="L2289" s="16">
        <v>0</v>
      </c>
      <c r="M2289" s="16">
        <v>0</v>
      </c>
      <c r="N2289" s="16">
        <v>0</v>
      </c>
      <c r="O2289" s="16">
        <v>0</v>
      </c>
      <c r="P2289" s="16">
        <v>0</v>
      </c>
      <c r="Q2289" s="16">
        <v>0</v>
      </c>
      <c r="R2289" s="16">
        <v>0</v>
      </c>
      <c r="S2289" s="16">
        <v>0</v>
      </c>
      <c r="T2289" s="16">
        <v>0</v>
      </c>
      <c r="U2289" s="16">
        <v>0</v>
      </c>
      <c r="V2289" s="16">
        <v>0</v>
      </c>
      <c r="W2289" s="16">
        <v>0</v>
      </c>
      <c r="X2289" s="16">
        <v>0</v>
      </c>
      <c r="Y2289" s="16">
        <v>0</v>
      </c>
      <c r="Z2289" s="16">
        <v>0</v>
      </c>
      <c r="AE2289" s="103">
        <f t="shared" si="672"/>
        <v>0</v>
      </c>
      <c r="AF2289" s="103">
        <f t="shared" si="673"/>
        <v>0</v>
      </c>
      <c r="AG2289" s="103">
        <f t="shared" si="674"/>
        <v>0</v>
      </c>
      <c r="AH2289" s="103">
        <f t="shared" si="675"/>
        <v>0</v>
      </c>
      <c r="AI2289" s="103">
        <f t="shared" si="676"/>
        <v>0</v>
      </c>
      <c r="AJ2289" s="103">
        <f t="shared" si="677"/>
        <v>0</v>
      </c>
    </row>
    <row r="2290" spans="1:80">
      <c r="A2290" s="16" t="s">
        <v>932</v>
      </c>
      <c r="B2290" s="16">
        <v>149939.3104</v>
      </c>
      <c r="C2290" s="16" t="s">
        <v>88</v>
      </c>
      <c r="D2290" s="16" t="s">
        <v>88</v>
      </c>
      <c r="E2290" s="16">
        <v>26302.2959</v>
      </c>
      <c r="F2290" s="16">
        <v>15824.0966</v>
      </c>
      <c r="G2290" s="16">
        <v>15785.901</v>
      </c>
      <c r="H2290" s="16">
        <v>38.1956</v>
      </c>
      <c r="I2290" s="16">
        <v>251.6815</v>
      </c>
      <c r="J2290" s="16">
        <v>162.4168</v>
      </c>
      <c r="K2290" s="16">
        <v>159.1802</v>
      </c>
      <c r="L2290" s="16">
        <v>1.13729999999998</v>
      </c>
      <c r="M2290" s="16">
        <v>2.0993</v>
      </c>
      <c r="N2290" s="16">
        <v>7671.7804</v>
      </c>
      <c r="O2290" s="16">
        <v>7671.7804</v>
      </c>
      <c r="P2290" s="16">
        <v>0</v>
      </c>
      <c r="Q2290" s="16">
        <v>126.7305</v>
      </c>
      <c r="R2290" s="16">
        <v>240.548</v>
      </c>
      <c r="S2290" s="16">
        <v>206.8</v>
      </c>
      <c r="T2290" s="16">
        <v>0</v>
      </c>
      <c r="U2290" s="16">
        <v>33.748</v>
      </c>
      <c r="V2290" s="16">
        <v>1993.3532</v>
      </c>
      <c r="W2290" s="16">
        <v>1412.8082</v>
      </c>
      <c r="X2290" s="16">
        <v>3.2344</v>
      </c>
      <c r="Y2290" s="16">
        <v>577.3106</v>
      </c>
      <c r="Z2290" s="16">
        <v>31.6889</v>
      </c>
      <c r="AB2290" s="101">
        <f>(F2290+K2290+L2290)/B2290</f>
        <v>0.106605893126743</v>
      </c>
      <c r="AE2290" s="103">
        <f t="shared" si="672"/>
        <v>-6.96331881044898e-13</v>
      </c>
      <c r="AF2290" s="103">
        <f t="shared" si="673"/>
        <v>9.2370555648813e-13</v>
      </c>
      <c r="AG2290" s="103">
        <f t="shared" si="674"/>
        <v>0</v>
      </c>
      <c r="AH2290" s="103">
        <f t="shared" si="675"/>
        <v>0</v>
      </c>
      <c r="AI2290" s="103">
        <f t="shared" si="676"/>
        <v>0</v>
      </c>
      <c r="AJ2290" s="103">
        <f t="shared" si="677"/>
        <v>0</v>
      </c>
      <c r="AK2290" s="16">
        <f t="shared" ref="AK2290:BF2290" si="678">E2290-SUM(E2291:E2295)</f>
        <v>0</v>
      </c>
      <c r="AL2290" s="16">
        <f t="shared" si="678"/>
        <v>0</v>
      </c>
      <c r="AM2290" s="16">
        <f t="shared" si="678"/>
        <v>0</v>
      </c>
      <c r="AN2290" s="16">
        <f t="shared" si="678"/>
        <v>0</v>
      </c>
      <c r="AO2290" s="16">
        <f t="shared" si="678"/>
        <v>0</v>
      </c>
      <c r="AP2290" s="16">
        <f t="shared" si="678"/>
        <v>0</v>
      </c>
      <c r="AQ2290" s="16">
        <f t="shared" si="678"/>
        <v>0</v>
      </c>
      <c r="AR2290" s="16">
        <f t="shared" si="678"/>
        <v>-1.11022302462516e-14</v>
      </c>
      <c r="AS2290" s="16">
        <f t="shared" si="678"/>
        <v>0</v>
      </c>
      <c r="AT2290" s="16">
        <f t="shared" si="678"/>
        <v>0</v>
      </c>
      <c r="AU2290" s="16">
        <f t="shared" si="678"/>
        <v>0</v>
      </c>
      <c r="AV2290" s="16">
        <f t="shared" si="678"/>
        <v>0</v>
      </c>
      <c r="AW2290" s="16">
        <f t="shared" si="678"/>
        <v>0</v>
      </c>
      <c r="AX2290" s="16">
        <f t="shared" si="678"/>
        <v>0</v>
      </c>
      <c r="AY2290" s="16">
        <f t="shared" si="678"/>
        <v>0</v>
      </c>
      <c r="AZ2290" s="16">
        <f t="shared" si="678"/>
        <v>0</v>
      </c>
      <c r="BA2290" s="16">
        <f t="shared" si="678"/>
        <v>0</v>
      </c>
      <c r="BB2290" s="16">
        <f t="shared" si="678"/>
        <v>0</v>
      </c>
      <c r="BC2290" s="16">
        <f t="shared" si="678"/>
        <v>0</v>
      </c>
      <c r="BD2290" s="16">
        <f t="shared" si="678"/>
        <v>0</v>
      </c>
      <c r="BE2290" s="16">
        <f t="shared" si="678"/>
        <v>0</v>
      </c>
      <c r="BF2290" s="16">
        <f t="shared" si="678"/>
        <v>0</v>
      </c>
      <c r="BG2290" s="104">
        <f t="shared" ref="BG2290:CB2290" si="679">E2290-E2296-E2302-E2308-E2314</f>
        <v>0</v>
      </c>
      <c r="BH2290" s="104">
        <f t="shared" si="679"/>
        <v>0</v>
      </c>
      <c r="BI2290" s="104">
        <f t="shared" si="679"/>
        <v>0</v>
      </c>
      <c r="BJ2290" s="104">
        <f t="shared" si="679"/>
        <v>0</v>
      </c>
      <c r="BK2290" s="104">
        <f t="shared" si="679"/>
        <v>0</v>
      </c>
      <c r="BL2290" s="104">
        <f t="shared" si="679"/>
        <v>0</v>
      </c>
      <c r="BM2290" s="104">
        <f t="shared" si="679"/>
        <v>0</v>
      </c>
      <c r="BN2290" s="104">
        <f t="shared" si="679"/>
        <v>-4.00512956133525e-14</v>
      </c>
      <c r="BO2290" s="104">
        <f t="shared" si="679"/>
        <v>0</v>
      </c>
      <c r="BP2290" s="104">
        <f t="shared" si="679"/>
        <v>0</v>
      </c>
      <c r="BQ2290" s="104">
        <f t="shared" si="679"/>
        <v>0</v>
      </c>
      <c r="BR2290" s="104">
        <f t="shared" si="679"/>
        <v>0</v>
      </c>
      <c r="BS2290" s="104">
        <f t="shared" si="679"/>
        <v>0</v>
      </c>
      <c r="BT2290" s="104">
        <f t="shared" si="679"/>
        <v>0</v>
      </c>
      <c r="BU2290" s="104">
        <f t="shared" si="679"/>
        <v>2.04281036531029e-14</v>
      </c>
      <c r="BV2290" s="104">
        <f t="shared" si="679"/>
        <v>0</v>
      </c>
      <c r="BW2290" s="104">
        <f t="shared" si="679"/>
        <v>0</v>
      </c>
      <c r="BX2290" s="104">
        <f t="shared" si="679"/>
        <v>0</v>
      </c>
      <c r="BY2290" s="104">
        <f t="shared" si="679"/>
        <v>0</v>
      </c>
      <c r="BZ2290" s="104">
        <f t="shared" si="679"/>
        <v>0</v>
      </c>
      <c r="CA2290" s="104">
        <f t="shared" si="679"/>
        <v>0</v>
      </c>
      <c r="CB2290" s="104">
        <f t="shared" si="679"/>
        <v>0</v>
      </c>
    </row>
    <row r="2291" spans="4:36">
      <c r="D2291" s="16" t="s">
        <v>860</v>
      </c>
      <c r="E2291" s="16">
        <v>5389.2461</v>
      </c>
      <c r="F2291" s="16">
        <v>4757.033</v>
      </c>
      <c r="G2291" s="16">
        <v>4744.6843</v>
      </c>
      <c r="H2291" s="16">
        <v>12.3487</v>
      </c>
      <c r="I2291" s="16">
        <v>33.2297</v>
      </c>
      <c r="J2291" s="16">
        <v>1.0177</v>
      </c>
      <c r="K2291" s="16">
        <v>0</v>
      </c>
      <c r="L2291" s="16">
        <v>1.0177</v>
      </c>
      <c r="M2291" s="16">
        <v>0</v>
      </c>
      <c r="N2291" s="16">
        <v>405.6568</v>
      </c>
      <c r="O2291" s="16">
        <v>405.6568</v>
      </c>
      <c r="P2291" s="16">
        <v>0</v>
      </c>
      <c r="Q2291" s="16">
        <v>0</v>
      </c>
      <c r="R2291" s="16">
        <v>192.3089</v>
      </c>
      <c r="S2291" s="16">
        <v>192.3089</v>
      </c>
      <c r="T2291" s="16">
        <v>0</v>
      </c>
      <c r="U2291" s="16">
        <v>0</v>
      </c>
      <c r="V2291" s="16">
        <v>0</v>
      </c>
      <c r="W2291" s="16">
        <v>0</v>
      </c>
      <c r="X2291" s="16">
        <v>0</v>
      </c>
      <c r="Y2291" s="16">
        <v>0</v>
      </c>
      <c r="Z2291" s="16">
        <v>0</v>
      </c>
      <c r="AE2291" s="103">
        <f t="shared" si="672"/>
        <v>0</v>
      </c>
      <c r="AF2291" s="103">
        <f t="shared" si="673"/>
        <v>4.63629135083465e-13</v>
      </c>
      <c r="AG2291" s="103">
        <f t="shared" si="674"/>
        <v>0</v>
      </c>
      <c r="AH2291" s="103">
        <f t="shared" si="675"/>
        <v>0</v>
      </c>
      <c r="AI2291" s="103">
        <f t="shared" si="676"/>
        <v>0</v>
      </c>
      <c r="AJ2291" s="103">
        <f t="shared" si="677"/>
        <v>0</v>
      </c>
    </row>
    <row r="2292" spans="4:36">
      <c r="D2292" s="16" t="s">
        <v>861</v>
      </c>
      <c r="E2292" s="16">
        <v>2343.477</v>
      </c>
      <c r="F2292" s="16">
        <v>1862.4038</v>
      </c>
      <c r="G2292" s="16">
        <v>1855.9526</v>
      </c>
      <c r="H2292" s="16">
        <v>6.4512</v>
      </c>
      <c r="I2292" s="16">
        <v>23.158</v>
      </c>
      <c r="J2292" s="16">
        <v>0</v>
      </c>
      <c r="K2292" s="16">
        <v>0</v>
      </c>
      <c r="L2292" s="16">
        <v>0</v>
      </c>
      <c r="M2292" s="16">
        <v>0</v>
      </c>
      <c r="N2292" s="16">
        <v>300.5136</v>
      </c>
      <c r="O2292" s="16">
        <v>300.5136</v>
      </c>
      <c r="P2292" s="16">
        <v>0</v>
      </c>
      <c r="Q2292" s="16">
        <v>0</v>
      </c>
      <c r="R2292" s="16">
        <v>0.429</v>
      </c>
      <c r="S2292" s="16">
        <v>0</v>
      </c>
      <c r="T2292" s="16">
        <v>0</v>
      </c>
      <c r="U2292" s="16">
        <v>0.429</v>
      </c>
      <c r="V2292" s="16">
        <v>155.6527</v>
      </c>
      <c r="W2292" s="16">
        <v>80.8452</v>
      </c>
      <c r="X2292" s="16">
        <v>0</v>
      </c>
      <c r="Y2292" s="16">
        <v>74.8075</v>
      </c>
      <c r="Z2292" s="16">
        <v>1.3199</v>
      </c>
      <c r="AE2292" s="103">
        <f t="shared" si="672"/>
        <v>-2.09166017839379e-13</v>
      </c>
      <c r="AF2292" s="103">
        <f t="shared" si="673"/>
        <v>-2.8421709430404e-14</v>
      </c>
      <c r="AG2292" s="103">
        <f t="shared" si="674"/>
        <v>0</v>
      </c>
      <c r="AH2292" s="103">
        <f t="shared" si="675"/>
        <v>0</v>
      </c>
      <c r="AI2292" s="103">
        <f t="shared" si="676"/>
        <v>0</v>
      </c>
      <c r="AJ2292" s="103">
        <f t="shared" si="677"/>
        <v>0</v>
      </c>
    </row>
    <row r="2293" spans="4:36">
      <c r="D2293" s="16" t="s">
        <v>862</v>
      </c>
      <c r="E2293" s="16">
        <v>0</v>
      </c>
      <c r="F2293" s="16">
        <v>0</v>
      </c>
      <c r="G2293" s="16">
        <v>0</v>
      </c>
      <c r="H2293" s="16">
        <v>0</v>
      </c>
      <c r="I2293" s="16">
        <v>0</v>
      </c>
      <c r="J2293" s="16">
        <v>0</v>
      </c>
      <c r="K2293" s="16">
        <v>0</v>
      </c>
      <c r="L2293" s="16">
        <v>0</v>
      </c>
      <c r="M2293" s="16">
        <v>0</v>
      </c>
      <c r="N2293" s="16">
        <v>0</v>
      </c>
      <c r="O2293" s="16">
        <v>0</v>
      </c>
      <c r="P2293" s="16">
        <v>0</v>
      </c>
      <c r="Q2293" s="16">
        <v>0</v>
      </c>
      <c r="R2293" s="16">
        <v>0</v>
      </c>
      <c r="S2293" s="16">
        <v>0</v>
      </c>
      <c r="T2293" s="16">
        <v>0</v>
      </c>
      <c r="U2293" s="16">
        <v>0</v>
      </c>
      <c r="V2293" s="16">
        <v>0</v>
      </c>
      <c r="W2293" s="16">
        <v>0</v>
      </c>
      <c r="X2293" s="16">
        <v>0</v>
      </c>
      <c r="Y2293" s="16">
        <v>0</v>
      </c>
      <c r="Z2293" s="16">
        <v>0</v>
      </c>
      <c r="AE2293" s="103">
        <f t="shared" si="672"/>
        <v>0</v>
      </c>
      <c r="AF2293" s="103">
        <f t="shared" si="673"/>
        <v>0</v>
      </c>
      <c r="AG2293" s="103">
        <f t="shared" si="674"/>
        <v>0</v>
      </c>
      <c r="AH2293" s="103">
        <f t="shared" si="675"/>
        <v>0</v>
      </c>
      <c r="AI2293" s="103">
        <f t="shared" si="676"/>
        <v>0</v>
      </c>
      <c r="AJ2293" s="103">
        <f t="shared" si="677"/>
        <v>0</v>
      </c>
    </row>
    <row r="2294" spans="4:36">
      <c r="D2294" s="16" t="s">
        <v>863</v>
      </c>
      <c r="E2294" s="16">
        <v>0.61</v>
      </c>
      <c r="F2294" s="16">
        <v>0</v>
      </c>
      <c r="G2294" s="16">
        <v>0</v>
      </c>
      <c r="H2294" s="16">
        <v>0</v>
      </c>
      <c r="I2294" s="16">
        <v>0</v>
      </c>
      <c r="J2294" s="16">
        <v>0</v>
      </c>
      <c r="K2294" s="16">
        <v>0</v>
      </c>
      <c r="L2294" s="16">
        <v>0</v>
      </c>
      <c r="M2294" s="16">
        <v>0</v>
      </c>
      <c r="N2294" s="16">
        <v>0.61</v>
      </c>
      <c r="O2294" s="16">
        <v>0.61</v>
      </c>
      <c r="P2294" s="16">
        <v>0</v>
      </c>
      <c r="Q2294" s="16">
        <v>0</v>
      </c>
      <c r="R2294" s="16">
        <v>0</v>
      </c>
      <c r="S2294" s="16">
        <v>0</v>
      </c>
      <c r="T2294" s="16">
        <v>0</v>
      </c>
      <c r="U2294" s="16">
        <v>0</v>
      </c>
      <c r="V2294" s="16">
        <v>0</v>
      </c>
      <c r="W2294" s="16">
        <v>0</v>
      </c>
      <c r="X2294" s="16">
        <v>0</v>
      </c>
      <c r="Y2294" s="16">
        <v>0</v>
      </c>
      <c r="Z2294" s="16">
        <v>0</v>
      </c>
      <c r="AE2294" s="103">
        <f t="shared" si="672"/>
        <v>0</v>
      </c>
      <c r="AF2294" s="103">
        <f t="shared" si="673"/>
        <v>0</v>
      </c>
      <c r="AG2294" s="103">
        <f t="shared" si="674"/>
        <v>0</v>
      </c>
      <c r="AH2294" s="103">
        <f t="shared" si="675"/>
        <v>0</v>
      </c>
      <c r="AI2294" s="103">
        <f t="shared" si="676"/>
        <v>0</v>
      </c>
      <c r="AJ2294" s="103">
        <f t="shared" si="677"/>
        <v>0</v>
      </c>
    </row>
    <row r="2295" spans="4:36">
      <c r="D2295" s="16" t="s">
        <v>864</v>
      </c>
      <c r="E2295" s="16">
        <v>18568.9628</v>
      </c>
      <c r="F2295" s="16">
        <v>9204.6598</v>
      </c>
      <c r="G2295" s="16">
        <v>9185.2641</v>
      </c>
      <c r="H2295" s="16">
        <v>19.3957</v>
      </c>
      <c r="I2295" s="16">
        <v>195.2938</v>
      </c>
      <c r="J2295" s="16">
        <v>161.3991</v>
      </c>
      <c r="K2295" s="16">
        <v>159.1802</v>
      </c>
      <c r="L2295" s="16">
        <v>0.119599999999991</v>
      </c>
      <c r="M2295" s="16">
        <v>2.0993</v>
      </c>
      <c r="N2295" s="16">
        <v>6965</v>
      </c>
      <c r="O2295" s="16">
        <v>6965</v>
      </c>
      <c r="P2295" s="16">
        <v>0</v>
      </c>
      <c r="Q2295" s="16">
        <v>126.7305</v>
      </c>
      <c r="R2295" s="16">
        <v>47.8101</v>
      </c>
      <c r="S2295" s="16">
        <v>14.4911</v>
      </c>
      <c r="T2295" s="16">
        <v>0</v>
      </c>
      <c r="U2295" s="16">
        <v>33.319</v>
      </c>
      <c r="V2295" s="16">
        <v>1837.7005</v>
      </c>
      <c r="W2295" s="16">
        <v>1331.963</v>
      </c>
      <c r="X2295" s="16">
        <v>3.2344</v>
      </c>
      <c r="Y2295" s="16">
        <v>502.5031</v>
      </c>
      <c r="Z2295" s="16">
        <v>30.369</v>
      </c>
      <c r="AE2295" s="103">
        <f t="shared" si="672"/>
        <v>1.84741111297626e-12</v>
      </c>
      <c r="AF2295" s="103">
        <f t="shared" si="673"/>
        <v>-8.77520278663724e-13</v>
      </c>
      <c r="AG2295" s="103">
        <f t="shared" si="674"/>
        <v>0</v>
      </c>
      <c r="AH2295" s="103">
        <f t="shared" si="675"/>
        <v>0</v>
      </c>
      <c r="AI2295" s="103">
        <f t="shared" si="676"/>
        <v>0</v>
      </c>
      <c r="AJ2295" s="103">
        <f t="shared" si="677"/>
        <v>0</v>
      </c>
    </row>
    <row r="2296" spans="3:58">
      <c r="C2296" s="16" t="s">
        <v>865</v>
      </c>
      <c r="D2296" s="16" t="s">
        <v>88</v>
      </c>
      <c r="E2296" s="16">
        <v>9542.5041</v>
      </c>
      <c r="F2296" s="16">
        <v>7620.7492</v>
      </c>
      <c r="G2296" s="16">
        <v>7594.7728</v>
      </c>
      <c r="H2296" s="16">
        <v>25.9764</v>
      </c>
      <c r="I2296" s="16">
        <v>59.577</v>
      </c>
      <c r="J2296" s="16">
        <v>27.0624</v>
      </c>
      <c r="K2296" s="16">
        <v>26.0447</v>
      </c>
      <c r="L2296" s="16">
        <v>1.0177</v>
      </c>
      <c r="M2296" s="16">
        <v>0</v>
      </c>
      <c r="N2296" s="16">
        <v>838.474800000001</v>
      </c>
      <c r="O2296" s="16">
        <v>838.474800000001</v>
      </c>
      <c r="P2296" s="16">
        <v>0</v>
      </c>
      <c r="Q2296" s="16">
        <v>106.117</v>
      </c>
      <c r="R2296" s="16">
        <v>205.193</v>
      </c>
      <c r="S2296" s="16">
        <v>199.3422</v>
      </c>
      <c r="T2296" s="16">
        <v>0</v>
      </c>
      <c r="U2296" s="16">
        <v>5.8508</v>
      </c>
      <c r="V2296" s="16">
        <v>653.6418</v>
      </c>
      <c r="W2296" s="16">
        <v>287.3998</v>
      </c>
      <c r="X2296" s="16">
        <v>0</v>
      </c>
      <c r="Y2296" s="16">
        <v>366.242</v>
      </c>
      <c r="Z2296" s="16">
        <v>31.6889</v>
      </c>
      <c r="AE2296" s="103">
        <f t="shared" si="672"/>
        <v>-1.08002495835535e-12</v>
      </c>
      <c r="AF2296" s="103">
        <f t="shared" si="673"/>
        <v>4.65405491922866e-13</v>
      </c>
      <c r="AG2296" s="103">
        <f t="shared" si="674"/>
        <v>1.33226762955019e-15</v>
      </c>
      <c r="AH2296" s="103">
        <f t="shared" si="675"/>
        <v>0</v>
      </c>
      <c r="AI2296" s="103">
        <f t="shared" si="676"/>
        <v>2.1316282072803e-14</v>
      </c>
      <c r="AJ2296" s="103">
        <f t="shared" si="677"/>
        <v>0</v>
      </c>
      <c r="AK2296" s="16">
        <f t="shared" ref="AK2296:BF2296" si="680">E2296-SUM(E2297:E2301)</f>
        <v>0</v>
      </c>
      <c r="AL2296" s="16">
        <f t="shared" si="680"/>
        <v>0</v>
      </c>
      <c r="AM2296" s="16">
        <f t="shared" si="680"/>
        <v>0</v>
      </c>
      <c r="AN2296" s="16">
        <f t="shared" si="680"/>
        <v>0</v>
      </c>
      <c r="AO2296" s="16">
        <f t="shared" si="680"/>
        <v>0</v>
      </c>
      <c r="AP2296" s="16">
        <f t="shared" si="680"/>
        <v>0</v>
      </c>
      <c r="AQ2296" s="16">
        <f t="shared" si="680"/>
        <v>0</v>
      </c>
      <c r="AR2296" s="16">
        <f t="shared" si="680"/>
        <v>0</v>
      </c>
      <c r="AS2296" s="16">
        <f t="shared" si="680"/>
        <v>0</v>
      </c>
      <c r="AT2296" s="16">
        <f t="shared" si="680"/>
        <v>1.02318153949454e-12</v>
      </c>
      <c r="AU2296" s="16">
        <f t="shared" si="680"/>
        <v>1.02318153949454e-12</v>
      </c>
      <c r="AV2296" s="16">
        <f t="shared" si="680"/>
        <v>0</v>
      </c>
      <c r="AW2296" s="16">
        <f t="shared" si="680"/>
        <v>0</v>
      </c>
      <c r="AX2296" s="16">
        <f t="shared" si="680"/>
        <v>0</v>
      </c>
      <c r="AY2296" s="16">
        <f t="shared" si="680"/>
        <v>0</v>
      </c>
      <c r="AZ2296" s="16">
        <f t="shared" si="680"/>
        <v>0</v>
      </c>
      <c r="BA2296" s="16">
        <f t="shared" si="680"/>
        <v>0</v>
      </c>
      <c r="BB2296" s="16">
        <f t="shared" si="680"/>
        <v>0</v>
      </c>
      <c r="BC2296" s="16">
        <f t="shared" si="680"/>
        <v>0</v>
      </c>
      <c r="BD2296" s="16">
        <f t="shared" si="680"/>
        <v>0</v>
      </c>
      <c r="BE2296" s="16">
        <f t="shared" si="680"/>
        <v>0</v>
      </c>
      <c r="BF2296" s="16">
        <f t="shared" si="680"/>
        <v>0</v>
      </c>
    </row>
    <row r="2297" spans="4:36">
      <c r="D2297" s="16" t="s">
        <v>860</v>
      </c>
      <c r="E2297" s="16">
        <v>5312.6706</v>
      </c>
      <c r="F2297" s="16">
        <v>4737.3083</v>
      </c>
      <c r="G2297" s="16">
        <v>4724.9596</v>
      </c>
      <c r="H2297" s="16">
        <v>12.3487</v>
      </c>
      <c r="I2297" s="16">
        <v>33.2297</v>
      </c>
      <c r="J2297" s="16">
        <v>1.0177</v>
      </c>
      <c r="K2297" s="16">
        <v>0</v>
      </c>
      <c r="L2297" s="16">
        <v>1.0177</v>
      </c>
      <c r="M2297" s="16">
        <v>0</v>
      </c>
      <c r="N2297" s="16">
        <v>348.806</v>
      </c>
      <c r="O2297" s="16">
        <v>348.806</v>
      </c>
      <c r="P2297" s="16">
        <v>0</v>
      </c>
      <c r="Q2297" s="16">
        <v>0</v>
      </c>
      <c r="R2297" s="16">
        <v>192.3089</v>
      </c>
      <c r="S2297" s="16">
        <v>192.3089</v>
      </c>
      <c r="T2297" s="16">
        <v>0</v>
      </c>
      <c r="U2297" s="16">
        <v>0</v>
      </c>
      <c r="V2297" s="16">
        <v>0</v>
      </c>
      <c r="W2297" s="16">
        <v>0</v>
      </c>
      <c r="X2297" s="16">
        <v>0</v>
      </c>
      <c r="Y2297" s="16">
        <v>0</v>
      </c>
      <c r="Z2297" s="16">
        <v>0</v>
      </c>
      <c r="AE2297" s="103">
        <f t="shared" si="672"/>
        <v>7.38964445190504e-13</v>
      </c>
      <c r="AF2297" s="103">
        <f t="shared" si="673"/>
        <v>-4.45865566689463e-13</v>
      </c>
      <c r="AG2297" s="103">
        <f t="shared" si="674"/>
        <v>0</v>
      </c>
      <c r="AH2297" s="103">
        <f t="shared" si="675"/>
        <v>0</v>
      </c>
      <c r="AI2297" s="103">
        <f t="shared" si="676"/>
        <v>0</v>
      </c>
      <c r="AJ2297" s="103">
        <f t="shared" si="677"/>
        <v>0</v>
      </c>
    </row>
    <row r="2298" spans="4:36">
      <c r="D2298" s="16" t="s">
        <v>861</v>
      </c>
      <c r="E2298" s="16">
        <v>2025.739</v>
      </c>
      <c r="F2298" s="16">
        <v>1546.0765</v>
      </c>
      <c r="G2298" s="16">
        <v>1539.6253</v>
      </c>
      <c r="H2298" s="16">
        <v>6.4512</v>
      </c>
      <c r="I2298" s="16">
        <v>23.158</v>
      </c>
      <c r="J2298" s="16">
        <v>0</v>
      </c>
      <c r="K2298" s="16">
        <v>0</v>
      </c>
      <c r="L2298" s="16">
        <v>0</v>
      </c>
      <c r="M2298" s="16">
        <v>0</v>
      </c>
      <c r="N2298" s="16">
        <v>299.5319</v>
      </c>
      <c r="O2298" s="16">
        <v>299.5319</v>
      </c>
      <c r="P2298" s="16">
        <v>0</v>
      </c>
      <c r="Q2298" s="16">
        <v>0</v>
      </c>
      <c r="R2298" s="16">
        <v>0</v>
      </c>
      <c r="S2298" s="16">
        <v>0</v>
      </c>
      <c r="T2298" s="16">
        <v>0</v>
      </c>
      <c r="U2298" s="16">
        <v>0</v>
      </c>
      <c r="V2298" s="16">
        <v>155.6527</v>
      </c>
      <c r="W2298" s="16">
        <v>80.8452</v>
      </c>
      <c r="X2298" s="16">
        <v>0</v>
      </c>
      <c r="Y2298" s="16">
        <v>74.8075</v>
      </c>
      <c r="Z2298" s="16">
        <v>1.3199</v>
      </c>
      <c r="AE2298" s="103">
        <f t="shared" si="672"/>
        <v>1.03472785895065e-13</v>
      </c>
      <c r="AF2298" s="103">
        <f t="shared" si="673"/>
        <v>-2.8421709430404e-14</v>
      </c>
      <c r="AG2298" s="103">
        <f t="shared" si="674"/>
        <v>0</v>
      </c>
      <c r="AH2298" s="103">
        <f t="shared" si="675"/>
        <v>0</v>
      </c>
      <c r="AI2298" s="103">
        <f t="shared" si="676"/>
        <v>0</v>
      </c>
      <c r="AJ2298" s="103">
        <f t="shared" si="677"/>
        <v>0</v>
      </c>
    </row>
    <row r="2299" spans="4:36">
      <c r="D2299" s="16" t="s">
        <v>862</v>
      </c>
      <c r="E2299" s="16">
        <v>0</v>
      </c>
      <c r="F2299" s="16">
        <v>0</v>
      </c>
      <c r="G2299" s="16">
        <v>0</v>
      </c>
      <c r="H2299" s="16">
        <v>0</v>
      </c>
      <c r="I2299" s="16">
        <v>0</v>
      </c>
      <c r="J2299" s="16">
        <v>0</v>
      </c>
      <c r="K2299" s="16">
        <v>0</v>
      </c>
      <c r="L2299" s="16">
        <v>0</v>
      </c>
      <c r="M2299" s="16">
        <v>0</v>
      </c>
      <c r="N2299" s="16">
        <v>0</v>
      </c>
      <c r="O2299" s="16">
        <v>0</v>
      </c>
      <c r="P2299" s="16">
        <v>0</v>
      </c>
      <c r="Q2299" s="16">
        <v>0</v>
      </c>
      <c r="R2299" s="16">
        <v>0</v>
      </c>
      <c r="S2299" s="16">
        <v>0</v>
      </c>
      <c r="T2299" s="16">
        <v>0</v>
      </c>
      <c r="U2299" s="16">
        <v>0</v>
      </c>
      <c r="V2299" s="16">
        <v>0</v>
      </c>
      <c r="W2299" s="16">
        <v>0</v>
      </c>
      <c r="X2299" s="16">
        <v>0</v>
      </c>
      <c r="Y2299" s="16">
        <v>0</v>
      </c>
      <c r="Z2299" s="16">
        <v>0</v>
      </c>
      <c r="AE2299" s="103">
        <f t="shared" si="672"/>
        <v>0</v>
      </c>
      <c r="AF2299" s="103">
        <f t="shared" si="673"/>
        <v>0</v>
      </c>
      <c r="AG2299" s="103">
        <f t="shared" si="674"/>
        <v>0</v>
      </c>
      <c r="AH2299" s="103">
        <f t="shared" si="675"/>
        <v>0</v>
      </c>
      <c r="AI2299" s="103">
        <f t="shared" si="676"/>
        <v>0</v>
      </c>
      <c r="AJ2299" s="103">
        <f t="shared" si="677"/>
        <v>0</v>
      </c>
    </row>
    <row r="2300" spans="4:36">
      <c r="D2300" s="16" t="s">
        <v>863</v>
      </c>
      <c r="E2300" s="16">
        <v>0</v>
      </c>
      <c r="F2300" s="16">
        <v>0</v>
      </c>
      <c r="G2300" s="16">
        <v>0</v>
      </c>
      <c r="H2300" s="16">
        <v>0</v>
      </c>
      <c r="I2300" s="16">
        <v>0</v>
      </c>
      <c r="J2300" s="16">
        <v>0</v>
      </c>
      <c r="K2300" s="16">
        <v>0</v>
      </c>
      <c r="L2300" s="16">
        <v>0</v>
      </c>
      <c r="M2300" s="16">
        <v>0</v>
      </c>
      <c r="N2300" s="16">
        <v>0</v>
      </c>
      <c r="O2300" s="16">
        <v>0</v>
      </c>
      <c r="P2300" s="16">
        <v>0</v>
      </c>
      <c r="Q2300" s="16">
        <v>0</v>
      </c>
      <c r="R2300" s="16">
        <v>0</v>
      </c>
      <c r="S2300" s="16">
        <v>0</v>
      </c>
      <c r="T2300" s="16">
        <v>0</v>
      </c>
      <c r="U2300" s="16">
        <v>0</v>
      </c>
      <c r="V2300" s="16">
        <v>0</v>
      </c>
      <c r="W2300" s="16">
        <v>0</v>
      </c>
      <c r="X2300" s="16">
        <v>0</v>
      </c>
      <c r="Y2300" s="16">
        <v>0</v>
      </c>
      <c r="Z2300" s="16">
        <v>0</v>
      </c>
      <c r="AE2300" s="103">
        <f t="shared" si="672"/>
        <v>0</v>
      </c>
      <c r="AF2300" s="103">
        <f t="shared" si="673"/>
        <v>0</v>
      </c>
      <c r="AG2300" s="103">
        <f t="shared" si="674"/>
        <v>0</v>
      </c>
      <c r="AH2300" s="103">
        <f t="shared" si="675"/>
        <v>0</v>
      </c>
      <c r="AI2300" s="103">
        <f t="shared" si="676"/>
        <v>0</v>
      </c>
      <c r="AJ2300" s="103">
        <f t="shared" si="677"/>
        <v>0</v>
      </c>
    </row>
    <row r="2301" spans="4:36">
      <c r="D2301" s="16" t="s">
        <v>864</v>
      </c>
      <c r="E2301" s="16">
        <v>2204.0945</v>
      </c>
      <c r="F2301" s="16">
        <v>1337.3644</v>
      </c>
      <c r="G2301" s="16">
        <v>1330.1879</v>
      </c>
      <c r="H2301" s="16">
        <v>7.1765</v>
      </c>
      <c r="I2301" s="16">
        <v>3.1893</v>
      </c>
      <c r="J2301" s="16">
        <v>26.0447</v>
      </c>
      <c r="K2301" s="16">
        <v>26.0447</v>
      </c>
      <c r="L2301" s="16">
        <v>0</v>
      </c>
      <c r="M2301" s="16">
        <v>0</v>
      </c>
      <c r="N2301" s="16">
        <v>190.1369</v>
      </c>
      <c r="O2301" s="16">
        <v>190.1369</v>
      </c>
      <c r="P2301" s="16">
        <v>0</v>
      </c>
      <c r="Q2301" s="16">
        <v>106.117</v>
      </c>
      <c r="R2301" s="16">
        <v>12.8841</v>
      </c>
      <c r="S2301" s="16">
        <v>7.0333</v>
      </c>
      <c r="T2301" s="16">
        <v>0</v>
      </c>
      <c r="U2301" s="16">
        <v>5.8508</v>
      </c>
      <c r="V2301" s="16">
        <v>497.9891</v>
      </c>
      <c r="W2301" s="16">
        <v>206.5546</v>
      </c>
      <c r="X2301" s="16">
        <v>0</v>
      </c>
      <c r="Y2301" s="16">
        <v>291.4345</v>
      </c>
      <c r="Z2301" s="16">
        <v>30.369</v>
      </c>
      <c r="AE2301" s="103">
        <f t="shared" si="672"/>
        <v>2.1316282072803e-13</v>
      </c>
      <c r="AF2301" s="103">
        <f t="shared" si="673"/>
        <v>3.28626015289046e-14</v>
      </c>
      <c r="AG2301" s="103">
        <f t="shared" si="674"/>
        <v>0</v>
      </c>
      <c r="AH2301" s="103">
        <f t="shared" si="675"/>
        <v>0</v>
      </c>
      <c r="AI2301" s="103">
        <f t="shared" si="676"/>
        <v>0</v>
      </c>
      <c r="AJ2301" s="103">
        <f t="shared" si="677"/>
        <v>0</v>
      </c>
    </row>
    <row r="2302" spans="3:58">
      <c r="C2302" s="16" t="s">
        <v>866</v>
      </c>
      <c r="D2302" s="16" t="s">
        <v>88</v>
      </c>
      <c r="E2302" s="16">
        <v>0</v>
      </c>
      <c r="F2302" s="16">
        <v>0</v>
      </c>
      <c r="G2302" s="16">
        <v>0</v>
      </c>
      <c r="H2302" s="16">
        <v>0</v>
      </c>
      <c r="I2302" s="16">
        <v>0</v>
      </c>
      <c r="J2302" s="16">
        <v>0</v>
      </c>
      <c r="K2302" s="16">
        <v>0</v>
      </c>
      <c r="L2302" s="16">
        <v>0</v>
      </c>
      <c r="M2302" s="16">
        <v>0</v>
      </c>
      <c r="N2302" s="16">
        <v>0</v>
      </c>
      <c r="O2302" s="16">
        <v>0</v>
      </c>
      <c r="P2302" s="16">
        <v>0</v>
      </c>
      <c r="Q2302" s="16">
        <v>0</v>
      </c>
      <c r="R2302" s="16">
        <v>0</v>
      </c>
      <c r="S2302" s="16">
        <v>0</v>
      </c>
      <c r="T2302" s="16">
        <v>0</v>
      </c>
      <c r="U2302" s="16">
        <v>0</v>
      </c>
      <c r="V2302" s="16">
        <v>0</v>
      </c>
      <c r="W2302" s="16">
        <v>0</v>
      </c>
      <c r="X2302" s="16">
        <v>0</v>
      </c>
      <c r="Y2302" s="16">
        <v>0</v>
      </c>
      <c r="Z2302" s="16">
        <v>0</v>
      </c>
      <c r="AE2302" s="103">
        <f t="shared" si="672"/>
        <v>0</v>
      </c>
      <c r="AF2302" s="103">
        <f t="shared" si="673"/>
        <v>0</v>
      </c>
      <c r="AG2302" s="103">
        <f t="shared" si="674"/>
        <v>0</v>
      </c>
      <c r="AH2302" s="103">
        <f t="shared" si="675"/>
        <v>0</v>
      </c>
      <c r="AI2302" s="103">
        <f t="shared" si="676"/>
        <v>0</v>
      </c>
      <c r="AJ2302" s="103">
        <f t="shared" si="677"/>
        <v>0</v>
      </c>
      <c r="AK2302" s="16">
        <f t="shared" ref="AK2302:BF2302" si="681">E2302-SUM(E2303:E2307)</f>
        <v>0</v>
      </c>
      <c r="AL2302" s="16">
        <f t="shared" si="681"/>
        <v>0</v>
      </c>
      <c r="AM2302" s="16">
        <f t="shared" si="681"/>
        <v>0</v>
      </c>
      <c r="AN2302" s="16">
        <f t="shared" si="681"/>
        <v>0</v>
      </c>
      <c r="AO2302" s="16">
        <f t="shared" si="681"/>
        <v>0</v>
      </c>
      <c r="AP2302" s="16">
        <f t="shared" si="681"/>
        <v>0</v>
      </c>
      <c r="AQ2302" s="16">
        <f t="shared" si="681"/>
        <v>0</v>
      </c>
      <c r="AR2302" s="16">
        <f t="shared" si="681"/>
        <v>0</v>
      </c>
      <c r="AS2302" s="16">
        <f t="shared" si="681"/>
        <v>0</v>
      </c>
      <c r="AT2302" s="16">
        <f t="shared" si="681"/>
        <v>0</v>
      </c>
      <c r="AU2302" s="16">
        <f t="shared" si="681"/>
        <v>0</v>
      </c>
      <c r="AV2302" s="16">
        <f t="shared" si="681"/>
        <v>0</v>
      </c>
      <c r="AW2302" s="16">
        <f t="shared" si="681"/>
        <v>0</v>
      </c>
      <c r="AX2302" s="16">
        <f t="shared" si="681"/>
        <v>0</v>
      </c>
      <c r="AY2302" s="16">
        <f t="shared" si="681"/>
        <v>0</v>
      </c>
      <c r="AZ2302" s="16">
        <f t="shared" si="681"/>
        <v>0</v>
      </c>
      <c r="BA2302" s="16">
        <f t="shared" si="681"/>
        <v>0</v>
      </c>
      <c r="BB2302" s="16">
        <f t="shared" si="681"/>
        <v>0</v>
      </c>
      <c r="BC2302" s="16">
        <f t="shared" si="681"/>
        <v>0</v>
      </c>
      <c r="BD2302" s="16">
        <f t="shared" si="681"/>
        <v>0</v>
      </c>
      <c r="BE2302" s="16">
        <f t="shared" si="681"/>
        <v>0</v>
      </c>
      <c r="BF2302" s="16">
        <f t="shared" si="681"/>
        <v>0</v>
      </c>
    </row>
    <row r="2303" spans="4:36">
      <c r="D2303" s="16" t="s">
        <v>860</v>
      </c>
      <c r="E2303" s="16">
        <v>0</v>
      </c>
      <c r="F2303" s="16">
        <v>0</v>
      </c>
      <c r="G2303" s="16">
        <v>0</v>
      </c>
      <c r="H2303" s="16">
        <v>0</v>
      </c>
      <c r="I2303" s="16">
        <v>0</v>
      </c>
      <c r="J2303" s="16">
        <v>0</v>
      </c>
      <c r="K2303" s="16">
        <v>0</v>
      </c>
      <c r="L2303" s="16">
        <v>0</v>
      </c>
      <c r="M2303" s="16">
        <v>0</v>
      </c>
      <c r="N2303" s="16">
        <v>0</v>
      </c>
      <c r="O2303" s="16">
        <v>0</v>
      </c>
      <c r="P2303" s="16">
        <v>0</v>
      </c>
      <c r="Q2303" s="16">
        <v>0</v>
      </c>
      <c r="R2303" s="16">
        <v>0</v>
      </c>
      <c r="S2303" s="16">
        <v>0</v>
      </c>
      <c r="T2303" s="16">
        <v>0</v>
      </c>
      <c r="U2303" s="16">
        <v>0</v>
      </c>
      <c r="V2303" s="16">
        <v>0</v>
      </c>
      <c r="W2303" s="16">
        <v>0</v>
      </c>
      <c r="X2303" s="16">
        <v>0</v>
      </c>
      <c r="Y2303" s="16">
        <v>0</v>
      </c>
      <c r="Z2303" s="16">
        <v>0</v>
      </c>
      <c r="AE2303" s="103">
        <f t="shared" si="672"/>
        <v>0</v>
      </c>
      <c r="AF2303" s="103">
        <f t="shared" si="673"/>
        <v>0</v>
      </c>
      <c r="AG2303" s="103">
        <f t="shared" si="674"/>
        <v>0</v>
      </c>
      <c r="AH2303" s="103">
        <f t="shared" si="675"/>
        <v>0</v>
      </c>
      <c r="AI2303" s="103">
        <f t="shared" si="676"/>
        <v>0</v>
      </c>
      <c r="AJ2303" s="103">
        <f t="shared" si="677"/>
        <v>0</v>
      </c>
    </row>
    <row r="2304" spans="4:36">
      <c r="D2304" s="16" t="s">
        <v>861</v>
      </c>
      <c r="E2304" s="16">
        <v>0</v>
      </c>
      <c r="F2304" s="16">
        <v>0</v>
      </c>
      <c r="G2304" s="16">
        <v>0</v>
      </c>
      <c r="H2304" s="16">
        <v>0</v>
      </c>
      <c r="I2304" s="16">
        <v>0</v>
      </c>
      <c r="J2304" s="16">
        <v>0</v>
      </c>
      <c r="K2304" s="16">
        <v>0</v>
      </c>
      <c r="L2304" s="16">
        <v>0</v>
      </c>
      <c r="M2304" s="16">
        <v>0</v>
      </c>
      <c r="N2304" s="16">
        <v>0</v>
      </c>
      <c r="O2304" s="16">
        <v>0</v>
      </c>
      <c r="P2304" s="16">
        <v>0</v>
      </c>
      <c r="Q2304" s="16">
        <v>0</v>
      </c>
      <c r="R2304" s="16">
        <v>0</v>
      </c>
      <c r="S2304" s="16">
        <v>0</v>
      </c>
      <c r="T2304" s="16">
        <v>0</v>
      </c>
      <c r="U2304" s="16">
        <v>0</v>
      </c>
      <c r="V2304" s="16">
        <v>0</v>
      </c>
      <c r="W2304" s="16">
        <v>0</v>
      </c>
      <c r="X2304" s="16">
        <v>0</v>
      </c>
      <c r="Y2304" s="16">
        <v>0</v>
      </c>
      <c r="Z2304" s="16">
        <v>0</v>
      </c>
      <c r="AE2304" s="103">
        <f t="shared" si="672"/>
        <v>0</v>
      </c>
      <c r="AF2304" s="103">
        <f t="shared" si="673"/>
        <v>0</v>
      </c>
      <c r="AG2304" s="103">
        <f t="shared" si="674"/>
        <v>0</v>
      </c>
      <c r="AH2304" s="103">
        <f t="shared" si="675"/>
        <v>0</v>
      </c>
      <c r="AI2304" s="103">
        <f t="shared" si="676"/>
        <v>0</v>
      </c>
      <c r="AJ2304" s="103">
        <f t="shared" si="677"/>
        <v>0</v>
      </c>
    </row>
    <row r="2305" spans="4:36">
      <c r="D2305" s="16" t="s">
        <v>862</v>
      </c>
      <c r="E2305" s="16">
        <v>0</v>
      </c>
      <c r="F2305" s="16">
        <v>0</v>
      </c>
      <c r="G2305" s="16">
        <v>0</v>
      </c>
      <c r="H2305" s="16">
        <v>0</v>
      </c>
      <c r="I2305" s="16">
        <v>0</v>
      </c>
      <c r="J2305" s="16">
        <v>0</v>
      </c>
      <c r="K2305" s="16">
        <v>0</v>
      </c>
      <c r="L2305" s="16">
        <v>0</v>
      </c>
      <c r="M2305" s="16">
        <v>0</v>
      </c>
      <c r="N2305" s="16">
        <v>0</v>
      </c>
      <c r="O2305" s="16">
        <v>0</v>
      </c>
      <c r="P2305" s="16">
        <v>0</v>
      </c>
      <c r="Q2305" s="16">
        <v>0</v>
      </c>
      <c r="R2305" s="16">
        <v>0</v>
      </c>
      <c r="S2305" s="16">
        <v>0</v>
      </c>
      <c r="T2305" s="16">
        <v>0</v>
      </c>
      <c r="U2305" s="16">
        <v>0</v>
      </c>
      <c r="V2305" s="16">
        <v>0</v>
      </c>
      <c r="W2305" s="16">
        <v>0</v>
      </c>
      <c r="X2305" s="16">
        <v>0</v>
      </c>
      <c r="Y2305" s="16">
        <v>0</v>
      </c>
      <c r="Z2305" s="16">
        <v>0</v>
      </c>
      <c r="AE2305" s="103">
        <f t="shared" si="672"/>
        <v>0</v>
      </c>
      <c r="AF2305" s="103">
        <f t="shared" si="673"/>
        <v>0</v>
      </c>
      <c r="AG2305" s="103">
        <f t="shared" si="674"/>
        <v>0</v>
      </c>
      <c r="AH2305" s="103">
        <f t="shared" si="675"/>
        <v>0</v>
      </c>
      <c r="AI2305" s="103">
        <f t="shared" si="676"/>
        <v>0</v>
      </c>
      <c r="AJ2305" s="103">
        <f t="shared" si="677"/>
        <v>0</v>
      </c>
    </row>
    <row r="2306" spans="4:36">
      <c r="D2306" s="16" t="s">
        <v>863</v>
      </c>
      <c r="E2306" s="16">
        <v>0</v>
      </c>
      <c r="F2306" s="16">
        <v>0</v>
      </c>
      <c r="G2306" s="16">
        <v>0</v>
      </c>
      <c r="H2306" s="16">
        <v>0</v>
      </c>
      <c r="I2306" s="16">
        <v>0</v>
      </c>
      <c r="J2306" s="16">
        <v>0</v>
      </c>
      <c r="K2306" s="16">
        <v>0</v>
      </c>
      <c r="L2306" s="16">
        <v>0</v>
      </c>
      <c r="M2306" s="16">
        <v>0</v>
      </c>
      <c r="N2306" s="16">
        <v>0</v>
      </c>
      <c r="O2306" s="16">
        <v>0</v>
      </c>
      <c r="P2306" s="16">
        <v>0</v>
      </c>
      <c r="Q2306" s="16">
        <v>0</v>
      </c>
      <c r="R2306" s="16">
        <v>0</v>
      </c>
      <c r="S2306" s="16">
        <v>0</v>
      </c>
      <c r="T2306" s="16">
        <v>0</v>
      </c>
      <c r="U2306" s="16">
        <v>0</v>
      </c>
      <c r="V2306" s="16">
        <v>0</v>
      </c>
      <c r="W2306" s="16">
        <v>0</v>
      </c>
      <c r="X2306" s="16">
        <v>0</v>
      </c>
      <c r="Y2306" s="16">
        <v>0</v>
      </c>
      <c r="Z2306" s="16">
        <v>0</v>
      </c>
      <c r="AE2306" s="103">
        <f t="shared" si="672"/>
        <v>0</v>
      </c>
      <c r="AF2306" s="103">
        <f t="shared" si="673"/>
        <v>0</v>
      </c>
      <c r="AG2306" s="103">
        <f t="shared" si="674"/>
        <v>0</v>
      </c>
      <c r="AH2306" s="103">
        <f t="shared" si="675"/>
        <v>0</v>
      </c>
      <c r="AI2306" s="103">
        <f t="shared" si="676"/>
        <v>0</v>
      </c>
      <c r="AJ2306" s="103">
        <f t="shared" si="677"/>
        <v>0</v>
      </c>
    </row>
    <row r="2307" spans="4:36">
      <c r="D2307" s="16" t="s">
        <v>864</v>
      </c>
      <c r="E2307" s="16">
        <v>0</v>
      </c>
      <c r="F2307" s="16">
        <v>0</v>
      </c>
      <c r="G2307" s="16">
        <v>0</v>
      </c>
      <c r="H2307" s="16">
        <v>0</v>
      </c>
      <c r="I2307" s="16">
        <v>0</v>
      </c>
      <c r="J2307" s="16">
        <v>0</v>
      </c>
      <c r="K2307" s="16">
        <v>0</v>
      </c>
      <c r="L2307" s="16">
        <v>0</v>
      </c>
      <c r="M2307" s="16">
        <v>0</v>
      </c>
      <c r="N2307" s="16">
        <v>0</v>
      </c>
      <c r="O2307" s="16">
        <v>0</v>
      </c>
      <c r="P2307" s="16">
        <v>0</v>
      </c>
      <c r="Q2307" s="16">
        <v>0</v>
      </c>
      <c r="R2307" s="16">
        <v>0</v>
      </c>
      <c r="S2307" s="16">
        <v>0</v>
      </c>
      <c r="T2307" s="16">
        <v>0</v>
      </c>
      <c r="U2307" s="16">
        <v>0</v>
      </c>
      <c r="V2307" s="16">
        <v>0</v>
      </c>
      <c r="W2307" s="16">
        <v>0</v>
      </c>
      <c r="X2307" s="16">
        <v>0</v>
      </c>
      <c r="Y2307" s="16">
        <v>0</v>
      </c>
      <c r="Z2307" s="16">
        <v>0</v>
      </c>
      <c r="AE2307" s="103">
        <f t="shared" si="672"/>
        <v>0</v>
      </c>
      <c r="AF2307" s="103">
        <f t="shared" si="673"/>
        <v>0</v>
      </c>
      <c r="AG2307" s="103">
        <f t="shared" si="674"/>
        <v>0</v>
      </c>
      <c r="AH2307" s="103">
        <f t="shared" si="675"/>
        <v>0</v>
      </c>
      <c r="AI2307" s="103">
        <f t="shared" si="676"/>
        <v>0</v>
      </c>
      <c r="AJ2307" s="103">
        <f t="shared" si="677"/>
        <v>0</v>
      </c>
    </row>
    <row r="2308" spans="3:58">
      <c r="C2308" s="16" t="s">
        <v>867</v>
      </c>
      <c r="D2308" s="16" t="s">
        <v>88</v>
      </c>
      <c r="E2308" s="16">
        <v>16759.7918</v>
      </c>
      <c r="F2308" s="16">
        <v>8203.3474</v>
      </c>
      <c r="G2308" s="16">
        <v>8191.1282</v>
      </c>
      <c r="H2308" s="16">
        <v>12.2192</v>
      </c>
      <c r="I2308" s="16">
        <v>192.1045</v>
      </c>
      <c r="J2308" s="16">
        <v>135.3544</v>
      </c>
      <c r="K2308" s="16">
        <v>133.1355</v>
      </c>
      <c r="L2308" s="16">
        <v>0.11960000000002</v>
      </c>
      <c r="M2308" s="16">
        <v>2.0993</v>
      </c>
      <c r="N2308" s="16">
        <v>6833.3056</v>
      </c>
      <c r="O2308" s="16">
        <v>6833.3056</v>
      </c>
      <c r="P2308" s="16">
        <v>0</v>
      </c>
      <c r="Q2308" s="16">
        <v>20.6135</v>
      </c>
      <c r="R2308" s="16">
        <v>35.355</v>
      </c>
      <c r="S2308" s="16">
        <v>7.4578</v>
      </c>
      <c r="T2308" s="16">
        <v>0</v>
      </c>
      <c r="U2308" s="16">
        <v>27.8972</v>
      </c>
      <c r="V2308" s="16">
        <v>1339.7114</v>
      </c>
      <c r="W2308" s="16">
        <v>1125.4084</v>
      </c>
      <c r="X2308" s="16">
        <v>3.2344</v>
      </c>
      <c r="Y2308" s="16">
        <v>211.0686</v>
      </c>
      <c r="Z2308" s="16">
        <v>0</v>
      </c>
      <c r="AE2308" s="103">
        <f t="shared" si="672"/>
        <v>-7.49622586226906e-13</v>
      </c>
      <c r="AF2308" s="103">
        <f t="shared" si="673"/>
        <v>4.54747350886464e-13</v>
      </c>
      <c r="AG2308" s="103">
        <f t="shared" si="674"/>
        <v>-2.93098878501041e-14</v>
      </c>
      <c r="AH2308" s="103">
        <f t="shared" si="675"/>
        <v>0</v>
      </c>
      <c r="AI2308" s="103">
        <f t="shared" si="676"/>
        <v>0</v>
      </c>
      <c r="AJ2308" s="103">
        <f t="shared" si="677"/>
        <v>0</v>
      </c>
      <c r="AK2308" s="16">
        <f t="shared" ref="AK2308:BF2308" si="682">E2308-SUM(E2309:E2313)</f>
        <v>0</v>
      </c>
      <c r="AL2308" s="16">
        <f t="shared" si="682"/>
        <v>0</v>
      </c>
      <c r="AM2308" s="16">
        <f t="shared" si="682"/>
        <v>0</v>
      </c>
      <c r="AN2308" s="16">
        <f t="shared" si="682"/>
        <v>0</v>
      </c>
      <c r="AO2308" s="16">
        <f t="shared" si="682"/>
        <v>0</v>
      </c>
      <c r="AP2308" s="16">
        <f t="shared" si="682"/>
        <v>0</v>
      </c>
      <c r="AQ2308" s="16">
        <f t="shared" si="682"/>
        <v>0</v>
      </c>
      <c r="AR2308" s="16">
        <f t="shared" si="682"/>
        <v>0</v>
      </c>
      <c r="AS2308" s="16">
        <f t="shared" si="682"/>
        <v>0</v>
      </c>
      <c r="AT2308" s="16">
        <f t="shared" si="682"/>
        <v>0</v>
      </c>
      <c r="AU2308" s="16">
        <f t="shared" si="682"/>
        <v>0</v>
      </c>
      <c r="AV2308" s="16">
        <f t="shared" si="682"/>
        <v>0</v>
      </c>
      <c r="AW2308" s="16">
        <f t="shared" si="682"/>
        <v>0</v>
      </c>
      <c r="AX2308" s="16">
        <f t="shared" si="682"/>
        <v>0</v>
      </c>
      <c r="AY2308" s="16">
        <f t="shared" si="682"/>
        <v>0</v>
      </c>
      <c r="AZ2308" s="16">
        <f t="shared" si="682"/>
        <v>0</v>
      </c>
      <c r="BA2308" s="16">
        <f t="shared" si="682"/>
        <v>0</v>
      </c>
      <c r="BB2308" s="16">
        <f t="shared" si="682"/>
        <v>0</v>
      </c>
      <c r="BC2308" s="16">
        <f t="shared" si="682"/>
        <v>0</v>
      </c>
      <c r="BD2308" s="16">
        <f t="shared" si="682"/>
        <v>0</v>
      </c>
      <c r="BE2308" s="16">
        <f t="shared" si="682"/>
        <v>0</v>
      </c>
      <c r="BF2308" s="16">
        <f t="shared" si="682"/>
        <v>0</v>
      </c>
    </row>
    <row r="2309" spans="4:36">
      <c r="D2309" s="16" t="s">
        <v>860</v>
      </c>
      <c r="E2309" s="16">
        <v>76.5755</v>
      </c>
      <c r="F2309" s="16">
        <v>19.7247</v>
      </c>
      <c r="G2309" s="16">
        <v>19.7247</v>
      </c>
      <c r="H2309" s="16">
        <v>0</v>
      </c>
      <c r="I2309" s="16">
        <v>0</v>
      </c>
      <c r="J2309" s="16">
        <v>0</v>
      </c>
      <c r="K2309" s="16">
        <v>0</v>
      </c>
      <c r="L2309" s="16">
        <v>0</v>
      </c>
      <c r="M2309" s="16">
        <v>0</v>
      </c>
      <c r="N2309" s="16">
        <v>56.8508</v>
      </c>
      <c r="O2309" s="16">
        <v>56.8508</v>
      </c>
      <c r="P2309" s="16">
        <v>0</v>
      </c>
      <c r="Q2309" s="16">
        <v>0</v>
      </c>
      <c r="R2309" s="16">
        <v>0</v>
      </c>
      <c r="S2309" s="16">
        <v>0</v>
      </c>
      <c r="T2309" s="16">
        <v>0</v>
      </c>
      <c r="U2309" s="16">
        <v>0</v>
      </c>
      <c r="V2309" s="16">
        <v>0</v>
      </c>
      <c r="W2309" s="16">
        <v>0</v>
      </c>
      <c r="X2309" s="16">
        <v>0</v>
      </c>
      <c r="Y2309" s="16">
        <v>0</v>
      </c>
      <c r="Z2309" s="16">
        <v>0</v>
      </c>
      <c r="AE2309" s="103">
        <f t="shared" si="672"/>
        <v>0</v>
      </c>
      <c r="AF2309" s="103">
        <f t="shared" si="673"/>
        <v>0</v>
      </c>
      <c r="AG2309" s="103">
        <f t="shared" si="674"/>
        <v>0</v>
      </c>
      <c r="AH2309" s="103">
        <f t="shared" si="675"/>
        <v>0</v>
      </c>
      <c r="AI2309" s="103">
        <f t="shared" si="676"/>
        <v>0</v>
      </c>
      <c r="AJ2309" s="103">
        <f t="shared" si="677"/>
        <v>0</v>
      </c>
    </row>
    <row r="2310" spans="4:36">
      <c r="D2310" s="16" t="s">
        <v>861</v>
      </c>
      <c r="E2310" s="16">
        <v>317.738</v>
      </c>
      <c r="F2310" s="16">
        <v>316.3273</v>
      </c>
      <c r="G2310" s="16">
        <v>316.3273</v>
      </c>
      <c r="H2310" s="16">
        <v>0</v>
      </c>
      <c r="I2310" s="16">
        <v>0</v>
      </c>
      <c r="J2310" s="16">
        <v>0</v>
      </c>
      <c r="K2310" s="16">
        <v>0</v>
      </c>
      <c r="L2310" s="16">
        <v>0</v>
      </c>
      <c r="M2310" s="16">
        <v>0</v>
      </c>
      <c r="N2310" s="16">
        <v>0.9817</v>
      </c>
      <c r="O2310" s="16">
        <v>0.9817</v>
      </c>
      <c r="P2310" s="16">
        <v>0</v>
      </c>
      <c r="Q2310" s="16">
        <v>0</v>
      </c>
      <c r="R2310" s="16">
        <v>0.429</v>
      </c>
      <c r="S2310" s="16">
        <v>0</v>
      </c>
      <c r="T2310" s="16">
        <v>0</v>
      </c>
      <c r="U2310" s="16">
        <v>0.429</v>
      </c>
      <c r="V2310" s="16">
        <v>0</v>
      </c>
      <c r="W2310" s="16">
        <v>0</v>
      </c>
      <c r="X2310" s="16">
        <v>0</v>
      </c>
      <c r="Y2310" s="16">
        <v>0</v>
      </c>
      <c r="Z2310" s="16">
        <v>0</v>
      </c>
      <c r="AE2310" s="103">
        <f t="shared" si="672"/>
        <v>1.9817480989559e-14</v>
      </c>
      <c r="AF2310" s="103">
        <f t="shared" si="673"/>
        <v>0</v>
      </c>
      <c r="AG2310" s="103">
        <f t="shared" si="674"/>
        <v>0</v>
      </c>
      <c r="AH2310" s="103">
        <f t="shared" si="675"/>
        <v>0</v>
      </c>
      <c r="AI2310" s="103">
        <f t="shared" si="676"/>
        <v>0</v>
      </c>
      <c r="AJ2310" s="103">
        <f t="shared" si="677"/>
        <v>0</v>
      </c>
    </row>
    <row r="2311" spans="4:36">
      <c r="D2311" s="16" t="s">
        <v>862</v>
      </c>
      <c r="E2311" s="16">
        <v>0</v>
      </c>
      <c r="F2311" s="16">
        <v>0</v>
      </c>
      <c r="G2311" s="16">
        <v>0</v>
      </c>
      <c r="H2311" s="16">
        <v>0</v>
      </c>
      <c r="I2311" s="16">
        <v>0</v>
      </c>
      <c r="J2311" s="16">
        <v>0</v>
      </c>
      <c r="K2311" s="16">
        <v>0</v>
      </c>
      <c r="L2311" s="16">
        <v>0</v>
      </c>
      <c r="M2311" s="16">
        <v>0</v>
      </c>
      <c r="N2311" s="16">
        <v>0</v>
      </c>
      <c r="O2311" s="16">
        <v>0</v>
      </c>
      <c r="P2311" s="16">
        <v>0</v>
      </c>
      <c r="Q2311" s="16">
        <v>0</v>
      </c>
      <c r="R2311" s="16">
        <v>0</v>
      </c>
      <c r="S2311" s="16">
        <v>0</v>
      </c>
      <c r="T2311" s="16">
        <v>0</v>
      </c>
      <c r="U2311" s="16">
        <v>0</v>
      </c>
      <c r="V2311" s="16">
        <v>0</v>
      </c>
      <c r="W2311" s="16">
        <v>0</v>
      </c>
      <c r="X2311" s="16">
        <v>0</v>
      </c>
      <c r="Y2311" s="16">
        <v>0</v>
      </c>
      <c r="Z2311" s="16">
        <v>0</v>
      </c>
      <c r="AE2311" s="103">
        <f t="shared" si="672"/>
        <v>0</v>
      </c>
      <c r="AF2311" s="103">
        <f t="shared" si="673"/>
        <v>0</v>
      </c>
      <c r="AG2311" s="103">
        <f t="shared" si="674"/>
        <v>0</v>
      </c>
      <c r="AH2311" s="103">
        <f t="shared" si="675"/>
        <v>0</v>
      </c>
      <c r="AI2311" s="103">
        <f t="shared" si="676"/>
        <v>0</v>
      </c>
      <c r="AJ2311" s="103">
        <f t="shared" si="677"/>
        <v>0</v>
      </c>
    </row>
    <row r="2312" spans="4:36">
      <c r="D2312" s="16" t="s">
        <v>863</v>
      </c>
      <c r="E2312" s="16">
        <v>0.61</v>
      </c>
      <c r="F2312" s="16">
        <v>0</v>
      </c>
      <c r="G2312" s="16">
        <v>0</v>
      </c>
      <c r="H2312" s="16">
        <v>0</v>
      </c>
      <c r="I2312" s="16">
        <v>0</v>
      </c>
      <c r="J2312" s="16">
        <v>0</v>
      </c>
      <c r="K2312" s="16">
        <v>0</v>
      </c>
      <c r="L2312" s="16">
        <v>0</v>
      </c>
      <c r="M2312" s="16">
        <v>0</v>
      </c>
      <c r="N2312" s="16">
        <v>0.61</v>
      </c>
      <c r="O2312" s="16">
        <v>0.61</v>
      </c>
      <c r="P2312" s="16">
        <v>0</v>
      </c>
      <c r="Q2312" s="16">
        <v>0</v>
      </c>
      <c r="R2312" s="16">
        <v>0</v>
      </c>
      <c r="S2312" s="16">
        <v>0</v>
      </c>
      <c r="T2312" s="16">
        <v>0</v>
      </c>
      <c r="U2312" s="16">
        <v>0</v>
      </c>
      <c r="V2312" s="16">
        <v>0</v>
      </c>
      <c r="W2312" s="16">
        <v>0</v>
      </c>
      <c r="X2312" s="16">
        <v>0</v>
      </c>
      <c r="Y2312" s="16">
        <v>0</v>
      </c>
      <c r="Z2312" s="16">
        <v>0</v>
      </c>
      <c r="AE2312" s="103">
        <f t="shared" si="672"/>
        <v>0</v>
      </c>
      <c r="AF2312" s="103">
        <f t="shared" si="673"/>
        <v>0</v>
      </c>
      <c r="AG2312" s="103">
        <f t="shared" si="674"/>
        <v>0</v>
      </c>
      <c r="AH2312" s="103">
        <f t="shared" si="675"/>
        <v>0</v>
      </c>
      <c r="AI2312" s="103">
        <f t="shared" si="676"/>
        <v>0</v>
      </c>
      <c r="AJ2312" s="103">
        <f t="shared" si="677"/>
        <v>0</v>
      </c>
    </row>
    <row r="2313" spans="4:36">
      <c r="D2313" s="16" t="s">
        <v>864</v>
      </c>
      <c r="E2313" s="16">
        <v>16364.8683</v>
      </c>
      <c r="F2313" s="16">
        <v>7867.2954</v>
      </c>
      <c r="G2313" s="16">
        <v>7855.0762</v>
      </c>
      <c r="H2313" s="16">
        <v>12.2192</v>
      </c>
      <c r="I2313" s="16">
        <v>192.1045</v>
      </c>
      <c r="J2313" s="16">
        <v>135.3544</v>
      </c>
      <c r="K2313" s="16">
        <v>133.1355</v>
      </c>
      <c r="L2313" s="16">
        <v>0.11960000000002</v>
      </c>
      <c r="M2313" s="16">
        <v>2.0993</v>
      </c>
      <c r="N2313" s="16">
        <v>6774.8631</v>
      </c>
      <c r="O2313" s="16">
        <v>6774.8631</v>
      </c>
      <c r="P2313" s="16">
        <v>0</v>
      </c>
      <c r="Q2313" s="16">
        <v>20.6135</v>
      </c>
      <c r="R2313" s="16">
        <v>34.926</v>
      </c>
      <c r="S2313" s="16">
        <v>7.4578</v>
      </c>
      <c r="T2313" s="16">
        <v>0</v>
      </c>
      <c r="U2313" s="16">
        <v>27.4682</v>
      </c>
      <c r="V2313" s="16">
        <v>1339.7114</v>
      </c>
      <c r="W2313" s="16">
        <v>1125.4084</v>
      </c>
      <c r="X2313" s="16">
        <v>3.2344</v>
      </c>
      <c r="Y2313" s="16">
        <v>211.0686</v>
      </c>
      <c r="Z2313" s="16">
        <v>0</v>
      </c>
      <c r="AE2313" s="103">
        <f t="shared" si="672"/>
        <v>1.59872115546023e-13</v>
      </c>
      <c r="AF2313" s="103">
        <f t="shared" si="673"/>
        <v>-4.54747350886464e-13</v>
      </c>
      <c r="AG2313" s="103">
        <f t="shared" si="674"/>
        <v>-2.93098878501041e-14</v>
      </c>
      <c r="AH2313" s="103">
        <f t="shared" si="675"/>
        <v>0</v>
      </c>
      <c r="AI2313" s="103">
        <f t="shared" si="676"/>
        <v>0</v>
      </c>
      <c r="AJ2313" s="103">
        <f t="shared" si="677"/>
        <v>0</v>
      </c>
    </row>
    <row r="2314" spans="3:58">
      <c r="C2314" s="16" t="s">
        <v>368</v>
      </c>
      <c r="D2314" s="16" t="s">
        <v>88</v>
      </c>
      <c r="E2314" s="16">
        <v>0</v>
      </c>
      <c r="F2314" s="16">
        <v>0</v>
      </c>
      <c r="G2314" s="16">
        <v>0</v>
      </c>
      <c r="H2314" s="16">
        <v>0</v>
      </c>
      <c r="I2314" s="16">
        <v>0</v>
      </c>
      <c r="J2314" s="16">
        <v>0</v>
      </c>
      <c r="K2314" s="16">
        <v>0</v>
      </c>
      <c r="L2314" s="16">
        <v>0</v>
      </c>
      <c r="M2314" s="16">
        <v>0</v>
      </c>
      <c r="N2314" s="16">
        <v>0</v>
      </c>
      <c r="O2314" s="16">
        <v>0</v>
      </c>
      <c r="P2314" s="16">
        <v>0</v>
      </c>
      <c r="Q2314" s="16">
        <v>0</v>
      </c>
      <c r="R2314" s="16">
        <v>0</v>
      </c>
      <c r="S2314" s="16">
        <v>0</v>
      </c>
      <c r="T2314" s="16">
        <v>0</v>
      </c>
      <c r="U2314" s="16">
        <v>0</v>
      </c>
      <c r="V2314" s="16">
        <v>0</v>
      </c>
      <c r="W2314" s="16">
        <v>0</v>
      </c>
      <c r="X2314" s="16">
        <v>0</v>
      </c>
      <c r="Y2314" s="16">
        <v>0</v>
      </c>
      <c r="Z2314" s="16">
        <v>0</v>
      </c>
      <c r="AE2314" s="103">
        <f t="shared" si="672"/>
        <v>0</v>
      </c>
      <c r="AF2314" s="103">
        <f t="shared" si="673"/>
        <v>0</v>
      </c>
      <c r="AG2314" s="103">
        <f t="shared" si="674"/>
        <v>0</v>
      </c>
      <c r="AH2314" s="103">
        <f t="shared" si="675"/>
        <v>0</v>
      </c>
      <c r="AI2314" s="103">
        <f t="shared" si="676"/>
        <v>0</v>
      </c>
      <c r="AJ2314" s="103">
        <f t="shared" si="677"/>
        <v>0</v>
      </c>
      <c r="AK2314" s="16">
        <f t="shared" ref="AK2314:BF2314" si="683">E2314-SUM(E2315:E2319)</f>
        <v>0</v>
      </c>
      <c r="AL2314" s="16">
        <f t="shared" si="683"/>
        <v>0</v>
      </c>
      <c r="AM2314" s="16">
        <f t="shared" si="683"/>
        <v>0</v>
      </c>
      <c r="AN2314" s="16">
        <f t="shared" si="683"/>
        <v>0</v>
      </c>
      <c r="AO2314" s="16">
        <f t="shared" si="683"/>
        <v>0</v>
      </c>
      <c r="AP2314" s="16">
        <f t="shared" si="683"/>
        <v>0</v>
      </c>
      <c r="AQ2314" s="16">
        <f t="shared" si="683"/>
        <v>0</v>
      </c>
      <c r="AR2314" s="16">
        <f t="shared" si="683"/>
        <v>0</v>
      </c>
      <c r="AS2314" s="16">
        <f t="shared" si="683"/>
        <v>0</v>
      </c>
      <c r="AT2314" s="16">
        <f t="shared" si="683"/>
        <v>0</v>
      </c>
      <c r="AU2314" s="16">
        <f t="shared" si="683"/>
        <v>0</v>
      </c>
      <c r="AV2314" s="16">
        <f t="shared" si="683"/>
        <v>0</v>
      </c>
      <c r="AW2314" s="16">
        <f t="shared" si="683"/>
        <v>0</v>
      </c>
      <c r="AX2314" s="16">
        <f t="shared" si="683"/>
        <v>0</v>
      </c>
      <c r="AY2314" s="16">
        <f t="shared" si="683"/>
        <v>0</v>
      </c>
      <c r="AZ2314" s="16">
        <f t="shared" si="683"/>
        <v>0</v>
      </c>
      <c r="BA2314" s="16">
        <f t="shared" si="683"/>
        <v>0</v>
      </c>
      <c r="BB2314" s="16">
        <f t="shared" si="683"/>
        <v>0</v>
      </c>
      <c r="BC2314" s="16">
        <f t="shared" si="683"/>
        <v>0</v>
      </c>
      <c r="BD2314" s="16">
        <f t="shared" si="683"/>
        <v>0</v>
      </c>
      <c r="BE2314" s="16">
        <f t="shared" si="683"/>
        <v>0</v>
      </c>
      <c r="BF2314" s="16">
        <f t="shared" si="683"/>
        <v>0</v>
      </c>
    </row>
    <row r="2315" spans="4:36">
      <c r="D2315" s="16" t="s">
        <v>860</v>
      </c>
      <c r="E2315" s="16">
        <v>0</v>
      </c>
      <c r="F2315" s="16">
        <v>0</v>
      </c>
      <c r="G2315" s="16">
        <v>0</v>
      </c>
      <c r="H2315" s="16">
        <v>0</v>
      </c>
      <c r="I2315" s="16">
        <v>0</v>
      </c>
      <c r="J2315" s="16">
        <v>0</v>
      </c>
      <c r="K2315" s="16">
        <v>0</v>
      </c>
      <c r="L2315" s="16">
        <v>0</v>
      </c>
      <c r="M2315" s="16">
        <v>0</v>
      </c>
      <c r="N2315" s="16">
        <v>0</v>
      </c>
      <c r="O2315" s="16">
        <v>0</v>
      </c>
      <c r="P2315" s="16">
        <v>0</v>
      </c>
      <c r="Q2315" s="16">
        <v>0</v>
      </c>
      <c r="R2315" s="16">
        <v>0</v>
      </c>
      <c r="S2315" s="16">
        <v>0</v>
      </c>
      <c r="T2315" s="16">
        <v>0</v>
      </c>
      <c r="U2315" s="16">
        <v>0</v>
      </c>
      <c r="V2315" s="16">
        <v>0</v>
      </c>
      <c r="W2315" s="16">
        <v>0</v>
      </c>
      <c r="X2315" s="16">
        <v>0</v>
      </c>
      <c r="Y2315" s="16">
        <v>0</v>
      </c>
      <c r="Z2315" s="16">
        <v>0</v>
      </c>
      <c r="AE2315" s="103">
        <f t="shared" si="672"/>
        <v>0</v>
      </c>
      <c r="AF2315" s="103">
        <f t="shared" si="673"/>
        <v>0</v>
      </c>
      <c r="AG2315" s="103">
        <f t="shared" si="674"/>
        <v>0</v>
      </c>
      <c r="AH2315" s="103">
        <f t="shared" si="675"/>
        <v>0</v>
      </c>
      <c r="AI2315" s="103">
        <f t="shared" si="676"/>
        <v>0</v>
      </c>
      <c r="AJ2315" s="103">
        <f t="shared" si="677"/>
        <v>0</v>
      </c>
    </row>
    <row r="2316" spans="4:36">
      <c r="D2316" s="16" t="s">
        <v>861</v>
      </c>
      <c r="E2316" s="16">
        <v>0</v>
      </c>
      <c r="F2316" s="16">
        <v>0</v>
      </c>
      <c r="G2316" s="16">
        <v>0</v>
      </c>
      <c r="H2316" s="16">
        <v>0</v>
      </c>
      <c r="I2316" s="16">
        <v>0</v>
      </c>
      <c r="J2316" s="16">
        <v>0</v>
      </c>
      <c r="K2316" s="16">
        <v>0</v>
      </c>
      <c r="L2316" s="16">
        <v>0</v>
      </c>
      <c r="M2316" s="16">
        <v>0</v>
      </c>
      <c r="N2316" s="16">
        <v>0</v>
      </c>
      <c r="O2316" s="16">
        <v>0</v>
      </c>
      <c r="P2316" s="16">
        <v>0</v>
      </c>
      <c r="Q2316" s="16">
        <v>0</v>
      </c>
      <c r="R2316" s="16">
        <v>0</v>
      </c>
      <c r="S2316" s="16">
        <v>0</v>
      </c>
      <c r="T2316" s="16">
        <v>0</v>
      </c>
      <c r="U2316" s="16">
        <v>0</v>
      </c>
      <c r="V2316" s="16">
        <v>0</v>
      </c>
      <c r="W2316" s="16">
        <v>0</v>
      </c>
      <c r="X2316" s="16">
        <v>0</v>
      </c>
      <c r="Y2316" s="16">
        <v>0</v>
      </c>
      <c r="Z2316" s="16">
        <v>0</v>
      </c>
      <c r="AE2316" s="103">
        <f t="shared" si="672"/>
        <v>0</v>
      </c>
      <c r="AF2316" s="103">
        <f t="shared" si="673"/>
        <v>0</v>
      </c>
      <c r="AG2316" s="103">
        <f t="shared" si="674"/>
        <v>0</v>
      </c>
      <c r="AH2316" s="103">
        <f t="shared" si="675"/>
        <v>0</v>
      </c>
      <c r="AI2316" s="103">
        <f t="shared" si="676"/>
        <v>0</v>
      </c>
      <c r="AJ2316" s="103">
        <f t="shared" si="677"/>
        <v>0</v>
      </c>
    </row>
    <row r="2317" spans="4:36">
      <c r="D2317" s="16" t="s">
        <v>862</v>
      </c>
      <c r="E2317" s="16">
        <v>0</v>
      </c>
      <c r="F2317" s="16">
        <v>0</v>
      </c>
      <c r="G2317" s="16">
        <v>0</v>
      </c>
      <c r="H2317" s="16">
        <v>0</v>
      </c>
      <c r="I2317" s="16">
        <v>0</v>
      </c>
      <c r="J2317" s="16">
        <v>0</v>
      </c>
      <c r="K2317" s="16">
        <v>0</v>
      </c>
      <c r="L2317" s="16">
        <v>0</v>
      </c>
      <c r="M2317" s="16">
        <v>0</v>
      </c>
      <c r="N2317" s="16">
        <v>0</v>
      </c>
      <c r="O2317" s="16">
        <v>0</v>
      </c>
      <c r="P2317" s="16">
        <v>0</v>
      </c>
      <c r="Q2317" s="16">
        <v>0</v>
      </c>
      <c r="R2317" s="16">
        <v>0</v>
      </c>
      <c r="S2317" s="16">
        <v>0</v>
      </c>
      <c r="T2317" s="16">
        <v>0</v>
      </c>
      <c r="U2317" s="16">
        <v>0</v>
      </c>
      <c r="V2317" s="16">
        <v>0</v>
      </c>
      <c r="W2317" s="16">
        <v>0</v>
      </c>
      <c r="X2317" s="16">
        <v>0</v>
      </c>
      <c r="Y2317" s="16">
        <v>0</v>
      </c>
      <c r="Z2317" s="16">
        <v>0</v>
      </c>
      <c r="AE2317" s="103">
        <f t="shared" si="672"/>
        <v>0</v>
      </c>
      <c r="AF2317" s="103">
        <f t="shared" si="673"/>
        <v>0</v>
      </c>
      <c r="AG2317" s="103">
        <f t="shared" si="674"/>
        <v>0</v>
      </c>
      <c r="AH2317" s="103">
        <f t="shared" si="675"/>
        <v>0</v>
      </c>
      <c r="AI2317" s="103">
        <f t="shared" si="676"/>
        <v>0</v>
      </c>
      <c r="AJ2317" s="103">
        <f t="shared" si="677"/>
        <v>0</v>
      </c>
    </row>
    <row r="2318" spans="4:36">
      <c r="D2318" s="16" t="s">
        <v>863</v>
      </c>
      <c r="E2318" s="16">
        <v>0</v>
      </c>
      <c r="F2318" s="16">
        <v>0</v>
      </c>
      <c r="G2318" s="16">
        <v>0</v>
      </c>
      <c r="H2318" s="16">
        <v>0</v>
      </c>
      <c r="I2318" s="16">
        <v>0</v>
      </c>
      <c r="J2318" s="16">
        <v>0</v>
      </c>
      <c r="K2318" s="16">
        <v>0</v>
      </c>
      <c r="L2318" s="16">
        <v>0</v>
      </c>
      <c r="M2318" s="16">
        <v>0</v>
      </c>
      <c r="N2318" s="16">
        <v>0</v>
      </c>
      <c r="O2318" s="16">
        <v>0</v>
      </c>
      <c r="P2318" s="16">
        <v>0</v>
      </c>
      <c r="Q2318" s="16">
        <v>0</v>
      </c>
      <c r="R2318" s="16">
        <v>0</v>
      </c>
      <c r="S2318" s="16">
        <v>0</v>
      </c>
      <c r="T2318" s="16">
        <v>0</v>
      </c>
      <c r="U2318" s="16">
        <v>0</v>
      </c>
      <c r="V2318" s="16">
        <v>0</v>
      </c>
      <c r="W2318" s="16">
        <v>0</v>
      </c>
      <c r="X2318" s="16">
        <v>0</v>
      </c>
      <c r="Y2318" s="16">
        <v>0</v>
      </c>
      <c r="Z2318" s="16">
        <v>0</v>
      </c>
      <c r="AE2318" s="103">
        <f t="shared" si="672"/>
        <v>0</v>
      </c>
      <c r="AF2318" s="103">
        <f t="shared" si="673"/>
        <v>0</v>
      </c>
      <c r="AG2318" s="103">
        <f t="shared" si="674"/>
        <v>0</v>
      </c>
      <c r="AH2318" s="103">
        <f t="shared" si="675"/>
        <v>0</v>
      </c>
      <c r="AI2318" s="103">
        <f t="shared" si="676"/>
        <v>0</v>
      </c>
      <c r="AJ2318" s="103">
        <f t="shared" si="677"/>
        <v>0</v>
      </c>
    </row>
    <row r="2319" spans="4:36">
      <c r="D2319" s="16" t="s">
        <v>864</v>
      </c>
      <c r="E2319" s="16">
        <v>0</v>
      </c>
      <c r="F2319" s="16">
        <v>0</v>
      </c>
      <c r="G2319" s="16">
        <v>0</v>
      </c>
      <c r="H2319" s="16">
        <v>0</v>
      </c>
      <c r="I2319" s="16">
        <v>0</v>
      </c>
      <c r="J2319" s="16">
        <v>0</v>
      </c>
      <c r="K2319" s="16">
        <v>0</v>
      </c>
      <c r="L2319" s="16">
        <v>0</v>
      </c>
      <c r="M2319" s="16">
        <v>0</v>
      </c>
      <c r="N2319" s="16">
        <v>0</v>
      </c>
      <c r="O2319" s="16">
        <v>0</v>
      </c>
      <c r="P2319" s="16">
        <v>0</v>
      </c>
      <c r="Q2319" s="16">
        <v>0</v>
      </c>
      <c r="R2319" s="16">
        <v>0</v>
      </c>
      <c r="S2319" s="16">
        <v>0</v>
      </c>
      <c r="T2319" s="16">
        <v>0</v>
      </c>
      <c r="U2319" s="16">
        <v>0</v>
      </c>
      <c r="V2319" s="16">
        <v>0</v>
      </c>
      <c r="W2319" s="16">
        <v>0</v>
      </c>
      <c r="X2319" s="16">
        <v>0</v>
      </c>
      <c r="Y2319" s="16">
        <v>0</v>
      </c>
      <c r="Z2319" s="16">
        <v>0</v>
      </c>
      <c r="AE2319" s="103">
        <f t="shared" si="672"/>
        <v>0</v>
      </c>
      <c r="AF2319" s="103">
        <f t="shared" si="673"/>
        <v>0</v>
      </c>
      <c r="AG2319" s="103">
        <f t="shared" si="674"/>
        <v>0</v>
      </c>
      <c r="AH2319" s="103">
        <f t="shared" si="675"/>
        <v>0</v>
      </c>
      <c r="AI2319" s="103">
        <f t="shared" si="676"/>
        <v>0</v>
      </c>
      <c r="AJ2319" s="103">
        <f t="shared" si="677"/>
        <v>0</v>
      </c>
    </row>
    <row r="2320" spans="1:80">
      <c r="A2320" s="16" t="s">
        <v>933</v>
      </c>
      <c r="B2320" s="16">
        <v>156878.3862</v>
      </c>
      <c r="C2320" s="16" t="s">
        <v>88</v>
      </c>
      <c r="D2320" s="16" t="s">
        <v>88</v>
      </c>
      <c r="E2320" s="16">
        <v>39257.5169</v>
      </c>
      <c r="F2320" s="16">
        <v>31642.2525</v>
      </c>
      <c r="G2320" s="16">
        <v>31451.8438</v>
      </c>
      <c r="H2320" s="16">
        <v>190.4087</v>
      </c>
      <c r="I2320" s="16">
        <v>4.2878</v>
      </c>
      <c r="J2320" s="16">
        <v>246.7546</v>
      </c>
      <c r="K2320" s="16">
        <v>150.9861</v>
      </c>
      <c r="L2320" s="16">
        <v>0</v>
      </c>
      <c r="M2320" s="16">
        <v>95.7685</v>
      </c>
      <c r="N2320" s="16">
        <v>6173.0141</v>
      </c>
      <c r="O2320" s="16">
        <v>6173.0141</v>
      </c>
      <c r="P2320" s="16">
        <v>0</v>
      </c>
      <c r="Q2320" s="16">
        <v>495.555</v>
      </c>
      <c r="R2320" s="16">
        <v>350.4081</v>
      </c>
      <c r="S2320" s="16">
        <v>312.2351</v>
      </c>
      <c r="T2320" s="16">
        <v>0</v>
      </c>
      <c r="U2320" s="16">
        <v>38.173</v>
      </c>
      <c r="V2320" s="16">
        <v>296.0082</v>
      </c>
      <c r="W2320" s="16">
        <v>234.078</v>
      </c>
      <c r="X2320" s="16">
        <v>12.2513</v>
      </c>
      <c r="Y2320" s="16">
        <v>49.6789</v>
      </c>
      <c r="Z2320" s="16">
        <v>49.2366</v>
      </c>
      <c r="AB2320" s="101">
        <f>(F2320+K2320+L2320)/B2320</f>
        <v>0.202661688267673</v>
      </c>
      <c r="AE2320" s="103">
        <f t="shared" si="672"/>
        <v>3.06954461848363e-12</v>
      </c>
      <c r="AF2320" s="103">
        <f t="shared" si="673"/>
        <v>0</v>
      </c>
      <c r="AG2320" s="103">
        <f t="shared" si="674"/>
        <v>0</v>
      </c>
      <c r="AH2320" s="103">
        <f t="shared" si="675"/>
        <v>0</v>
      </c>
      <c r="AI2320" s="103">
        <f t="shared" si="676"/>
        <v>0</v>
      </c>
      <c r="AJ2320" s="103">
        <f t="shared" si="677"/>
        <v>0</v>
      </c>
      <c r="AK2320" s="16">
        <f t="shared" ref="AK2320:BF2320" si="684">E2320-SUM(E2321:E2325)</f>
        <v>0</v>
      </c>
      <c r="AL2320" s="16">
        <f t="shared" si="684"/>
        <v>0</v>
      </c>
      <c r="AM2320" s="16">
        <f t="shared" si="684"/>
        <v>0</v>
      </c>
      <c r="AN2320" s="16">
        <f t="shared" si="684"/>
        <v>0</v>
      </c>
      <c r="AO2320" s="16">
        <f t="shared" si="684"/>
        <v>0</v>
      </c>
      <c r="AP2320" s="16">
        <f t="shared" si="684"/>
        <v>0</v>
      </c>
      <c r="AQ2320" s="16">
        <f t="shared" si="684"/>
        <v>0</v>
      </c>
      <c r="AR2320" s="16">
        <f t="shared" si="684"/>
        <v>0</v>
      </c>
      <c r="AS2320" s="16">
        <f t="shared" si="684"/>
        <v>0</v>
      </c>
      <c r="AT2320" s="16">
        <f t="shared" si="684"/>
        <v>0</v>
      </c>
      <c r="AU2320" s="16">
        <f t="shared" si="684"/>
        <v>0</v>
      </c>
      <c r="AV2320" s="16">
        <f t="shared" si="684"/>
        <v>0</v>
      </c>
      <c r="AW2320" s="16">
        <f t="shared" si="684"/>
        <v>0</v>
      </c>
      <c r="AX2320" s="16">
        <f t="shared" si="684"/>
        <v>0</v>
      </c>
      <c r="AY2320" s="16">
        <f t="shared" si="684"/>
        <v>0</v>
      </c>
      <c r="AZ2320" s="16">
        <f t="shared" si="684"/>
        <v>0</v>
      </c>
      <c r="BA2320" s="16">
        <f t="shared" si="684"/>
        <v>0</v>
      </c>
      <c r="BB2320" s="16">
        <f t="shared" si="684"/>
        <v>0</v>
      </c>
      <c r="BC2320" s="16">
        <f t="shared" si="684"/>
        <v>0</v>
      </c>
      <c r="BD2320" s="16">
        <f t="shared" si="684"/>
        <v>0</v>
      </c>
      <c r="BE2320" s="16">
        <f t="shared" si="684"/>
        <v>0</v>
      </c>
      <c r="BF2320" s="16">
        <f t="shared" si="684"/>
        <v>0</v>
      </c>
      <c r="BG2320" s="104">
        <f t="shared" ref="BG2320:CB2320" si="685">E2320-E2326-E2332-E2338-E2344</f>
        <v>0</v>
      </c>
      <c r="BH2320" s="104">
        <f t="shared" si="685"/>
        <v>0</v>
      </c>
      <c r="BI2320" s="104">
        <f t="shared" si="685"/>
        <v>0</v>
      </c>
      <c r="BJ2320" s="104">
        <f t="shared" si="685"/>
        <v>1.24344978758018e-14</v>
      </c>
      <c r="BK2320" s="104">
        <f t="shared" si="685"/>
        <v>0</v>
      </c>
      <c r="BL2320" s="104">
        <f t="shared" si="685"/>
        <v>0</v>
      </c>
      <c r="BM2320" s="104">
        <f t="shared" si="685"/>
        <v>0</v>
      </c>
      <c r="BN2320" s="104">
        <f t="shared" si="685"/>
        <v>0</v>
      </c>
      <c r="BO2320" s="104">
        <f t="shared" si="685"/>
        <v>0</v>
      </c>
      <c r="BP2320" s="104">
        <f t="shared" si="685"/>
        <v>0</v>
      </c>
      <c r="BQ2320" s="104">
        <f t="shared" si="685"/>
        <v>0</v>
      </c>
      <c r="BR2320" s="104">
        <f t="shared" si="685"/>
        <v>0</v>
      </c>
      <c r="BS2320" s="104">
        <f t="shared" si="685"/>
        <v>0</v>
      </c>
      <c r="BT2320" s="104">
        <f t="shared" si="685"/>
        <v>0</v>
      </c>
      <c r="BU2320" s="104">
        <f t="shared" si="685"/>
        <v>0</v>
      </c>
      <c r="BV2320" s="104">
        <f t="shared" si="685"/>
        <v>0</v>
      </c>
      <c r="BW2320" s="104">
        <f t="shared" si="685"/>
        <v>6.21724893790088e-15</v>
      </c>
      <c r="BX2320" s="104">
        <f t="shared" si="685"/>
        <v>-4.2632564145606e-14</v>
      </c>
      <c r="BY2320" s="104">
        <f t="shared" si="685"/>
        <v>0</v>
      </c>
      <c r="BZ2320" s="104">
        <f t="shared" si="685"/>
        <v>0</v>
      </c>
      <c r="CA2320" s="104">
        <f t="shared" si="685"/>
        <v>1.33226762955019e-15</v>
      </c>
      <c r="CB2320" s="104">
        <f t="shared" si="685"/>
        <v>5.10702591327572e-15</v>
      </c>
    </row>
    <row r="2321" spans="4:36">
      <c r="D2321" s="16" t="s">
        <v>860</v>
      </c>
      <c r="E2321" s="16">
        <v>8548.2729</v>
      </c>
      <c r="F2321" s="16">
        <v>8365.7293</v>
      </c>
      <c r="G2321" s="16">
        <v>8329.0238</v>
      </c>
      <c r="H2321" s="16">
        <v>36.7055</v>
      </c>
      <c r="I2321" s="16">
        <v>0</v>
      </c>
      <c r="J2321" s="16">
        <v>5.1509</v>
      </c>
      <c r="K2321" s="16">
        <v>0</v>
      </c>
      <c r="L2321" s="16">
        <v>0</v>
      </c>
      <c r="M2321" s="16">
        <v>5.1509</v>
      </c>
      <c r="N2321" s="16">
        <v>177.3927</v>
      </c>
      <c r="O2321" s="16">
        <v>177.3927</v>
      </c>
      <c r="P2321" s="16">
        <v>0</v>
      </c>
      <c r="Q2321" s="16">
        <v>0</v>
      </c>
      <c r="R2321" s="16">
        <v>0</v>
      </c>
      <c r="S2321" s="16">
        <v>0</v>
      </c>
      <c r="T2321" s="16">
        <v>0</v>
      </c>
      <c r="U2321" s="16">
        <v>0</v>
      </c>
      <c r="V2321" s="16">
        <v>0</v>
      </c>
      <c r="W2321" s="16">
        <v>0</v>
      </c>
      <c r="X2321" s="16">
        <v>0</v>
      </c>
      <c r="Y2321" s="16">
        <v>0</v>
      </c>
      <c r="Z2321" s="16">
        <v>0</v>
      </c>
      <c r="AE2321" s="103">
        <f t="shared" si="672"/>
        <v>-9.37916411203332e-13</v>
      </c>
      <c r="AF2321" s="103">
        <f t="shared" si="673"/>
        <v>0</v>
      </c>
      <c r="AG2321" s="103">
        <f t="shared" si="674"/>
        <v>0</v>
      </c>
      <c r="AH2321" s="103">
        <f t="shared" si="675"/>
        <v>0</v>
      </c>
      <c r="AI2321" s="103">
        <f t="shared" si="676"/>
        <v>0</v>
      </c>
      <c r="AJ2321" s="103">
        <f t="shared" si="677"/>
        <v>0</v>
      </c>
    </row>
    <row r="2322" spans="4:36">
      <c r="D2322" s="16" t="s">
        <v>861</v>
      </c>
      <c r="E2322" s="16">
        <v>3007.3176</v>
      </c>
      <c r="F2322" s="16">
        <v>2989.4026</v>
      </c>
      <c r="G2322" s="16">
        <v>2956.0309</v>
      </c>
      <c r="H2322" s="16">
        <v>33.3717</v>
      </c>
      <c r="I2322" s="16">
        <v>0</v>
      </c>
      <c r="J2322" s="16">
        <v>0</v>
      </c>
      <c r="K2322" s="16">
        <v>0</v>
      </c>
      <c r="L2322" s="16">
        <v>0</v>
      </c>
      <c r="M2322" s="16">
        <v>0</v>
      </c>
      <c r="N2322" s="16">
        <v>17.8229</v>
      </c>
      <c r="O2322" s="16">
        <v>17.8229</v>
      </c>
      <c r="P2322" s="16">
        <v>0</v>
      </c>
      <c r="Q2322" s="16">
        <v>0</v>
      </c>
      <c r="R2322" s="16">
        <v>0.0921</v>
      </c>
      <c r="S2322" s="16">
        <v>0.0921</v>
      </c>
      <c r="T2322" s="16">
        <v>0</v>
      </c>
      <c r="U2322" s="16">
        <v>0</v>
      </c>
      <c r="V2322" s="16">
        <v>0</v>
      </c>
      <c r="W2322" s="16">
        <v>0</v>
      </c>
      <c r="X2322" s="16">
        <v>0</v>
      </c>
      <c r="Y2322" s="16">
        <v>0</v>
      </c>
      <c r="Z2322" s="16">
        <v>0</v>
      </c>
      <c r="AE2322" s="103">
        <f t="shared" si="672"/>
        <v>-3.70120600834412e-14</v>
      </c>
      <c r="AF2322" s="103">
        <f t="shared" si="673"/>
        <v>-3.05533376376843e-13</v>
      </c>
      <c r="AG2322" s="103">
        <f t="shared" si="674"/>
        <v>0</v>
      </c>
      <c r="AH2322" s="103">
        <f t="shared" si="675"/>
        <v>0</v>
      </c>
      <c r="AI2322" s="103">
        <f t="shared" si="676"/>
        <v>0</v>
      </c>
      <c r="AJ2322" s="103">
        <f t="shared" si="677"/>
        <v>0</v>
      </c>
    </row>
    <row r="2323" spans="4:36">
      <c r="D2323" s="16" t="s">
        <v>862</v>
      </c>
      <c r="E2323" s="16">
        <v>0</v>
      </c>
      <c r="F2323" s="16">
        <v>0</v>
      </c>
      <c r="G2323" s="16">
        <v>0</v>
      </c>
      <c r="H2323" s="16">
        <v>0</v>
      </c>
      <c r="I2323" s="16">
        <v>0</v>
      </c>
      <c r="J2323" s="16">
        <v>0</v>
      </c>
      <c r="K2323" s="16">
        <v>0</v>
      </c>
      <c r="L2323" s="16">
        <v>0</v>
      </c>
      <c r="M2323" s="16">
        <v>0</v>
      </c>
      <c r="N2323" s="16">
        <v>0</v>
      </c>
      <c r="O2323" s="16">
        <v>0</v>
      </c>
      <c r="P2323" s="16">
        <v>0</v>
      </c>
      <c r="Q2323" s="16">
        <v>0</v>
      </c>
      <c r="R2323" s="16">
        <v>0</v>
      </c>
      <c r="S2323" s="16">
        <v>0</v>
      </c>
      <c r="T2323" s="16">
        <v>0</v>
      </c>
      <c r="U2323" s="16">
        <v>0</v>
      </c>
      <c r="V2323" s="16">
        <v>0</v>
      </c>
      <c r="W2323" s="16">
        <v>0</v>
      </c>
      <c r="X2323" s="16">
        <v>0</v>
      </c>
      <c r="Y2323" s="16">
        <v>0</v>
      </c>
      <c r="Z2323" s="16">
        <v>0</v>
      </c>
      <c r="AE2323" s="103">
        <f t="shared" si="672"/>
        <v>0</v>
      </c>
      <c r="AF2323" s="103">
        <f t="shared" si="673"/>
        <v>0</v>
      </c>
      <c r="AG2323" s="103">
        <f t="shared" si="674"/>
        <v>0</v>
      </c>
      <c r="AH2323" s="103">
        <f t="shared" si="675"/>
        <v>0</v>
      </c>
      <c r="AI2323" s="103">
        <f t="shared" si="676"/>
        <v>0</v>
      </c>
      <c r="AJ2323" s="103">
        <f t="shared" si="677"/>
        <v>0</v>
      </c>
    </row>
    <row r="2324" spans="4:36">
      <c r="D2324" s="16" t="s">
        <v>863</v>
      </c>
      <c r="E2324" s="16">
        <v>74.533</v>
      </c>
      <c r="F2324" s="16">
        <v>71.9565</v>
      </c>
      <c r="G2324" s="16">
        <v>71.9565</v>
      </c>
      <c r="H2324" s="16">
        <v>0</v>
      </c>
      <c r="I2324" s="16">
        <v>0</v>
      </c>
      <c r="J2324" s="16">
        <v>0</v>
      </c>
      <c r="K2324" s="16">
        <v>0</v>
      </c>
      <c r="L2324" s="16">
        <v>0</v>
      </c>
      <c r="M2324" s="16">
        <v>0</v>
      </c>
      <c r="N2324" s="16">
        <v>2.3307</v>
      </c>
      <c r="O2324" s="16">
        <v>2.3307</v>
      </c>
      <c r="P2324" s="16">
        <v>0</v>
      </c>
      <c r="Q2324" s="16">
        <v>0</v>
      </c>
      <c r="R2324" s="16">
        <v>0.2458</v>
      </c>
      <c r="S2324" s="16">
        <v>0</v>
      </c>
      <c r="T2324" s="16">
        <v>0</v>
      </c>
      <c r="U2324" s="16">
        <v>0.2458</v>
      </c>
      <c r="V2324" s="16">
        <v>0</v>
      </c>
      <c r="W2324" s="16">
        <v>0</v>
      </c>
      <c r="X2324" s="16">
        <v>0</v>
      </c>
      <c r="Y2324" s="16">
        <v>0</v>
      </c>
      <c r="Z2324" s="16">
        <v>0</v>
      </c>
      <c r="AE2324" s="103">
        <f t="shared" si="672"/>
        <v>-4.413136522885e-15</v>
      </c>
      <c r="AF2324" s="103">
        <f t="shared" si="673"/>
        <v>0</v>
      </c>
      <c r="AG2324" s="103">
        <f t="shared" si="674"/>
        <v>0</v>
      </c>
      <c r="AH2324" s="103">
        <f t="shared" si="675"/>
        <v>0</v>
      </c>
      <c r="AI2324" s="103">
        <f t="shared" si="676"/>
        <v>0</v>
      </c>
      <c r="AJ2324" s="103">
        <f t="shared" si="677"/>
        <v>0</v>
      </c>
    </row>
    <row r="2325" spans="4:36">
      <c r="D2325" s="16" t="s">
        <v>864</v>
      </c>
      <c r="E2325" s="16">
        <v>27627.3934</v>
      </c>
      <c r="F2325" s="16">
        <v>20215.1641</v>
      </c>
      <c r="G2325" s="16">
        <v>20094.8326</v>
      </c>
      <c r="H2325" s="16">
        <v>120.3315</v>
      </c>
      <c r="I2325" s="16">
        <v>4.2878</v>
      </c>
      <c r="J2325" s="16">
        <v>241.6037</v>
      </c>
      <c r="K2325" s="16">
        <v>150.9861</v>
      </c>
      <c r="L2325" s="16">
        <v>0</v>
      </c>
      <c r="M2325" s="16">
        <v>90.6176</v>
      </c>
      <c r="N2325" s="16">
        <v>5975.4678</v>
      </c>
      <c r="O2325" s="16">
        <v>5975.4678</v>
      </c>
      <c r="P2325" s="16">
        <v>0</v>
      </c>
      <c r="Q2325" s="16">
        <v>495.555</v>
      </c>
      <c r="R2325" s="16">
        <v>350.0702</v>
      </c>
      <c r="S2325" s="16">
        <v>312.143</v>
      </c>
      <c r="T2325" s="16">
        <v>0</v>
      </c>
      <c r="U2325" s="16">
        <v>37.9272</v>
      </c>
      <c r="V2325" s="16">
        <v>296.0082</v>
      </c>
      <c r="W2325" s="16">
        <v>234.078</v>
      </c>
      <c r="X2325" s="16">
        <v>12.2513</v>
      </c>
      <c r="Y2325" s="16">
        <v>49.6789</v>
      </c>
      <c r="Z2325" s="16">
        <v>49.2366</v>
      </c>
      <c r="AE2325" s="103">
        <f t="shared" si="672"/>
        <v>-1.02318153949454e-12</v>
      </c>
      <c r="AF2325" s="103">
        <f t="shared" si="673"/>
        <v>2.27373675443232e-13</v>
      </c>
      <c r="AG2325" s="103">
        <f t="shared" si="674"/>
        <v>0</v>
      </c>
      <c r="AH2325" s="103">
        <f t="shared" si="675"/>
        <v>0</v>
      </c>
      <c r="AI2325" s="103">
        <f t="shared" si="676"/>
        <v>0</v>
      </c>
      <c r="AJ2325" s="103">
        <f t="shared" si="677"/>
        <v>0</v>
      </c>
    </row>
    <row r="2326" spans="3:58">
      <c r="C2326" s="16" t="s">
        <v>865</v>
      </c>
      <c r="D2326" s="16" t="s">
        <v>88</v>
      </c>
      <c r="E2326" s="16">
        <v>14714.3577</v>
      </c>
      <c r="F2326" s="16">
        <v>13919.6367</v>
      </c>
      <c r="G2326" s="16">
        <v>13835.4198</v>
      </c>
      <c r="H2326" s="16">
        <v>84.2169</v>
      </c>
      <c r="I2326" s="16">
        <v>0</v>
      </c>
      <c r="J2326" s="16">
        <v>13.7677</v>
      </c>
      <c r="K2326" s="16">
        <v>8.6168</v>
      </c>
      <c r="L2326" s="16">
        <v>0</v>
      </c>
      <c r="M2326" s="16">
        <v>5.1509</v>
      </c>
      <c r="N2326" s="16">
        <v>545.8656</v>
      </c>
      <c r="O2326" s="16">
        <v>545.8656</v>
      </c>
      <c r="P2326" s="16">
        <v>0</v>
      </c>
      <c r="Q2326" s="16">
        <v>93.0785</v>
      </c>
      <c r="R2326" s="16">
        <v>73.1669</v>
      </c>
      <c r="S2326" s="16">
        <v>62.8442</v>
      </c>
      <c r="T2326" s="16">
        <v>0</v>
      </c>
      <c r="U2326" s="16">
        <v>10.3227</v>
      </c>
      <c r="V2326" s="16">
        <v>21.5151</v>
      </c>
      <c r="W2326" s="16">
        <v>3.469</v>
      </c>
      <c r="X2326" s="16">
        <v>0</v>
      </c>
      <c r="Y2326" s="16">
        <v>18.0461</v>
      </c>
      <c r="Z2326" s="16">
        <v>47.3272</v>
      </c>
      <c r="AE2326" s="103">
        <f t="shared" si="672"/>
        <v>1.406874616805e-12</v>
      </c>
      <c r="AF2326" s="103">
        <f t="shared" si="673"/>
        <v>-5.54223333892878e-13</v>
      </c>
      <c r="AG2326" s="103">
        <f t="shared" si="674"/>
        <v>0</v>
      </c>
      <c r="AH2326" s="103">
        <f t="shared" si="675"/>
        <v>0</v>
      </c>
      <c r="AI2326" s="103">
        <f t="shared" si="676"/>
        <v>0</v>
      </c>
      <c r="AJ2326" s="103">
        <f t="shared" si="677"/>
        <v>0</v>
      </c>
      <c r="AK2326" s="16">
        <f t="shared" ref="AK2326:BF2326" si="686">E2326-SUM(E2327:E2331)</f>
        <v>0</v>
      </c>
      <c r="AL2326" s="16">
        <f t="shared" si="686"/>
        <v>0</v>
      </c>
      <c r="AM2326" s="16">
        <f t="shared" si="686"/>
        <v>0</v>
      </c>
      <c r="AN2326" s="16">
        <f t="shared" si="686"/>
        <v>0</v>
      </c>
      <c r="AO2326" s="16">
        <f t="shared" si="686"/>
        <v>0</v>
      </c>
      <c r="AP2326" s="16">
        <f t="shared" si="686"/>
        <v>0</v>
      </c>
      <c r="AQ2326" s="16">
        <f t="shared" si="686"/>
        <v>0</v>
      </c>
      <c r="AR2326" s="16">
        <f t="shared" si="686"/>
        <v>0</v>
      </c>
      <c r="AS2326" s="16">
        <f t="shared" si="686"/>
        <v>0</v>
      </c>
      <c r="AT2326" s="16">
        <f t="shared" si="686"/>
        <v>0</v>
      </c>
      <c r="AU2326" s="16">
        <f t="shared" si="686"/>
        <v>0</v>
      </c>
      <c r="AV2326" s="16">
        <f t="shared" si="686"/>
        <v>0</v>
      </c>
      <c r="AW2326" s="16">
        <f t="shared" si="686"/>
        <v>0</v>
      </c>
      <c r="AX2326" s="16">
        <f t="shared" si="686"/>
        <v>0</v>
      </c>
      <c r="AY2326" s="16">
        <f t="shared" si="686"/>
        <v>0</v>
      </c>
      <c r="AZ2326" s="16">
        <f t="shared" si="686"/>
        <v>0</v>
      </c>
      <c r="BA2326" s="16">
        <f t="shared" si="686"/>
        <v>0</v>
      </c>
      <c r="BB2326" s="16">
        <f t="shared" si="686"/>
        <v>0</v>
      </c>
      <c r="BC2326" s="16">
        <f t="shared" si="686"/>
        <v>0</v>
      </c>
      <c r="BD2326" s="16">
        <f t="shared" si="686"/>
        <v>0</v>
      </c>
      <c r="BE2326" s="16">
        <f t="shared" si="686"/>
        <v>0</v>
      </c>
      <c r="BF2326" s="16">
        <f t="shared" si="686"/>
        <v>0</v>
      </c>
    </row>
    <row r="2327" spans="4:36">
      <c r="D2327" s="16" t="s">
        <v>860</v>
      </c>
      <c r="E2327" s="16">
        <v>7658.7561</v>
      </c>
      <c r="F2327" s="16">
        <v>7487.7641</v>
      </c>
      <c r="G2327" s="16">
        <v>7451.0586</v>
      </c>
      <c r="H2327" s="16">
        <v>36.7055</v>
      </c>
      <c r="I2327" s="16">
        <v>0</v>
      </c>
      <c r="J2327" s="16">
        <v>5.1509</v>
      </c>
      <c r="K2327" s="16">
        <v>0</v>
      </c>
      <c r="L2327" s="16">
        <v>0</v>
      </c>
      <c r="M2327" s="16">
        <v>5.1509</v>
      </c>
      <c r="N2327" s="16">
        <v>165.8411</v>
      </c>
      <c r="O2327" s="16">
        <v>165.8411</v>
      </c>
      <c r="P2327" s="16">
        <v>0</v>
      </c>
      <c r="Q2327" s="16">
        <v>0</v>
      </c>
      <c r="R2327" s="16">
        <v>0</v>
      </c>
      <c r="S2327" s="16">
        <v>0</v>
      </c>
      <c r="T2327" s="16">
        <v>0</v>
      </c>
      <c r="U2327" s="16">
        <v>0</v>
      </c>
      <c r="V2327" s="16">
        <v>0</v>
      </c>
      <c r="W2327" s="16">
        <v>0</v>
      </c>
      <c r="X2327" s="16">
        <v>0</v>
      </c>
      <c r="Y2327" s="16">
        <v>0</v>
      </c>
      <c r="Z2327" s="16">
        <v>0</v>
      </c>
      <c r="AE2327" s="103">
        <f t="shared" si="672"/>
        <v>-7.38964445190504e-13</v>
      </c>
      <c r="AF2327" s="103">
        <f t="shared" si="673"/>
        <v>0</v>
      </c>
      <c r="AG2327" s="103">
        <f t="shared" si="674"/>
        <v>0</v>
      </c>
      <c r="AH2327" s="103">
        <f t="shared" si="675"/>
        <v>0</v>
      </c>
      <c r="AI2327" s="103">
        <f t="shared" si="676"/>
        <v>0</v>
      </c>
      <c r="AJ2327" s="103">
        <f t="shared" si="677"/>
        <v>0</v>
      </c>
    </row>
    <row r="2328" spans="4:36">
      <c r="D2328" s="16" t="s">
        <v>861</v>
      </c>
      <c r="E2328" s="16">
        <v>3007.3176</v>
      </c>
      <c r="F2328" s="16">
        <v>2989.4026</v>
      </c>
      <c r="G2328" s="16">
        <v>2956.0309</v>
      </c>
      <c r="H2328" s="16">
        <v>33.3717</v>
      </c>
      <c r="I2328" s="16">
        <v>0</v>
      </c>
      <c r="J2328" s="16">
        <v>0</v>
      </c>
      <c r="K2328" s="16">
        <v>0</v>
      </c>
      <c r="L2328" s="16">
        <v>0</v>
      </c>
      <c r="M2328" s="16">
        <v>0</v>
      </c>
      <c r="N2328" s="16">
        <v>17.8229</v>
      </c>
      <c r="O2328" s="16">
        <v>17.8229</v>
      </c>
      <c r="P2328" s="16">
        <v>0</v>
      </c>
      <c r="Q2328" s="16">
        <v>0</v>
      </c>
      <c r="R2328" s="16">
        <v>0.0921</v>
      </c>
      <c r="S2328" s="16">
        <v>0.0921</v>
      </c>
      <c r="T2328" s="16">
        <v>0</v>
      </c>
      <c r="U2328" s="16">
        <v>0</v>
      </c>
      <c r="V2328" s="16">
        <v>0</v>
      </c>
      <c r="W2328" s="16">
        <v>0</v>
      </c>
      <c r="X2328" s="16">
        <v>0</v>
      </c>
      <c r="Y2328" s="16">
        <v>0</v>
      </c>
      <c r="Z2328" s="16">
        <v>0</v>
      </c>
      <c r="AE2328" s="103">
        <f t="shared" si="672"/>
        <v>-3.70120600834412e-14</v>
      </c>
      <c r="AF2328" s="103">
        <f t="shared" si="673"/>
        <v>-3.05533376376843e-13</v>
      </c>
      <c r="AG2328" s="103">
        <f t="shared" si="674"/>
        <v>0</v>
      </c>
      <c r="AH2328" s="103">
        <f t="shared" si="675"/>
        <v>0</v>
      </c>
      <c r="AI2328" s="103">
        <f t="shared" si="676"/>
        <v>0</v>
      </c>
      <c r="AJ2328" s="103">
        <f t="shared" si="677"/>
        <v>0</v>
      </c>
    </row>
    <row r="2329" spans="4:36">
      <c r="D2329" s="16" t="s">
        <v>862</v>
      </c>
      <c r="E2329" s="16">
        <v>0</v>
      </c>
      <c r="F2329" s="16">
        <v>0</v>
      </c>
      <c r="G2329" s="16">
        <v>0</v>
      </c>
      <c r="H2329" s="16">
        <v>0</v>
      </c>
      <c r="I2329" s="16">
        <v>0</v>
      </c>
      <c r="J2329" s="16">
        <v>0</v>
      </c>
      <c r="K2329" s="16">
        <v>0</v>
      </c>
      <c r="L2329" s="16">
        <v>0</v>
      </c>
      <c r="M2329" s="16">
        <v>0</v>
      </c>
      <c r="N2329" s="16">
        <v>0</v>
      </c>
      <c r="O2329" s="16">
        <v>0</v>
      </c>
      <c r="P2329" s="16">
        <v>0</v>
      </c>
      <c r="Q2329" s="16">
        <v>0</v>
      </c>
      <c r="R2329" s="16">
        <v>0</v>
      </c>
      <c r="S2329" s="16">
        <v>0</v>
      </c>
      <c r="T2329" s="16">
        <v>0</v>
      </c>
      <c r="U2329" s="16">
        <v>0</v>
      </c>
      <c r="V2329" s="16">
        <v>0</v>
      </c>
      <c r="W2329" s="16">
        <v>0</v>
      </c>
      <c r="X2329" s="16">
        <v>0</v>
      </c>
      <c r="Y2329" s="16">
        <v>0</v>
      </c>
      <c r="Z2329" s="16">
        <v>0</v>
      </c>
      <c r="AE2329" s="103">
        <f t="shared" si="672"/>
        <v>0</v>
      </c>
      <c r="AF2329" s="103">
        <f t="shared" si="673"/>
        <v>0</v>
      </c>
      <c r="AG2329" s="103">
        <f t="shared" si="674"/>
        <v>0</v>
      </c>
      <c r="AH2329" s="103">
        <f t="shared" si="675"/>
        <v>0</v>
      </c>
      <c r="AI2329" s="103">
        <f t="shared" si="676"/>
        <v>0</v>
      </c>
      <c r="AJ2329" s="103">
        <f t="shared" si="677"/>
        <v>0</v>
      </c>
    </row>
    <row r="2330" spans="4:36">
      <c r="D2330" s="16" t="s">
        <v>863</v>
      </c>
      <c r="E2330" s="16">
        <v>70.02</v>
      </c>
      <c r="F2330" s="16">
        <v>69.1466</v>
      </c>
      <c r="G2330" s="16">
        <v>69.1466</v>
      </c>
      <c r="H2330" s="16">
        <v>0</v>
      </c>
      <c r="I2330" s="16">
        <v>0</v>
      </c>
      <c r="J2330" s="16">
        <v>0</v>
      </c>
      <c r="K2330" s="16">
        <v>0</v>
      </c>
      <c r="L2330" s="16">
        <v>0</v>
      </c>
      <c r="M2330" s="16">
        <v>0</v>
      </c>
      <c r="N2330" s="16">
        <v>0.6276</v>
      </c>
      <c r="O2330" s="16">
        <v>0.6276</v>
      </c>
      <c r="P2330" s="16">
        <v>0</v>
      </c>
      <c r="Q2330" s="16">
        <v>0</v>
      </c>
      <c r="R2330" s="16">
        <v>0.2458</v>
      </c>
      <c r="S2330" s="16">
        <v>0</v>
      </c>
      <c r="T2330" s="16">
        <v>0</v>
      </c>
      <c r="U2330" s="16">
        <v>0.2458</v>
      </c>
      <c r="V2330" s="16">
        <v>0</v>
      </c>
      <c r="W2330" s="16">
        <v>0</v>
      </c>
      <c r="X2330" s="16">
        <v>0</v>
      </c>
      <c r="Y2330" s="16">
        <v>0</v>
      </c>
      <c r="Z2330" s="16">
        <v>0</v>
      </c>
      <c r="AE2330" s="103">
        <f t="shared" si="672"/>
        <v>-1.05193631583234e-14</v>
      </c>
      <c r="AF2330" s="103">
        <f t="shared" si="673"/>
        <v>0</v>
      </c>
      <c r="AG2330" s="103">
        <f t="shared" si="674"/>
        <v>0</v>
      </c>
      <c r="AH2330" s="103">
        <f t="shared" si="675"/>
        <v>0</v>
      </c>
      <c r="AI2330" s="103">
        <f t="shared" si="676"/>
        <v>0</v>
      </c>
      <c r="AJ2330" s="103">
        <f t="shared" si="677"/>
        <v>0</v>
      </c>
    </row>
    <row r="2331" spans="4:36">
      <c r="D2331" s="16" t="s">
        <v>864</v>
      </c>
      <c r="E2331" s="16">
        <v>3978.264</v>
      </c>
      <c r="F2331" s="16">
        <v>3373.3234</v>
      </c>
      <c r="G2331" s="16">
        <v>3359.1837</v>
      </c>
      <c r="H2331" s="16">
        <v>14.1397</v>
      </c>
      <c r="I2331" s="16">
        <v>0</v>
      </c>
      <c r="J2331" s="16">
        <v>8.6168</v>
      </c>
      <c r="K2331" s="16">
        <v>8.6168</v>
      </c>
      <c r="L2331" s="16">
        <v>0</v>
      </c>
      <c r="M2331" s="16">
        <v>0</v>
      </c>
      <c r="N2331" s="16">
        <v>361.574</v>
      </c>
      <c r="O2331" s="16">
        <v>361.574</v>
      </c>
      <c r="P2331" s="16">
        <v>0</v>
      </c>
      <c r="Q2331" s="16">
        <v>93.0785</v>
      </c>
      <c r="R2331" s="16">
        <v>72.829</v>
      </c>
      <c r="S2331" s="16">
        <v>62.7521</v>
      </c>
      <c r="T2331" s="16">
        <v>0</v>
      </c>
      <c r="U2331" s="16">
        <v>10.0769</v>
      </c>
      <c r="V2331" s="16">
        <v>21.5151</v>
      </c>
      <c r="W2331" s="16">
        <v>3.469</v>
      </c>
      <c r="X2331" s="16">
        <v>0</v>
      </c>
      <c r="Y2331" s="16">
        <v>18.0461</v>
      </c>
      <c r="Z2331" s="16">
        <v>47.3272</v>
      </c>
      <c r="AE2331" s="103">
        <f t="shared" si="672"/>
        <v>-1.27897692436818e-13</v>
      </c>
      <c r="AF2331" s="103">
        <f t="shared" si="673"/>
        <v>1.75859327100625e-13</v>
      </c>
      <c r="AG2331" s="103">
        <f t="shared" si="674"/>
        <v>0</v>
      </c>
      <c r="AH2331" s="103">
        <f t="shared" si="675"/>
        <v>0</v>
      </c>
      <c r="AI2331" s="103">
        <f t="shared" si="676"/>
        <v>0</v>
      </c>
      <c r="AJ2331" s="103">
        <f t="shared" si="677"/>
        <v>0</v>
      </c>
    </row>
    <row r="2332" spans="3:58">
      <c r="C2332" s="16" t="s">
        <v>866</v>
      </c>
      <c r="D2332" s="16" t="s">
        <v>88</v>
      </c>
      <c r="E2332" s="16">
        <v>19209.8203</v>
      </c>
      <c r="F2332" s="16">
        <v>14581.2811</v>
      </c>
      <c r="G2332" s="16">
        <v>14489.061</v>
      </c>
      <c r="H2332" s="16">
        <v>92.2201</v>
      </c>
      <c r="I2332" s="16">
        <v>3.6729</v>
      </c>
      <c r="J2332" s="16">
        <v>193.4189</v>
      </c>
      <c r="K2332" s="16">
        <v>142.3693</v>
      </c>
      <c r="L2332" s="16">
        <v>0</v>
      </c>
      <c r="M2332" s="16">
        <v>51.0496</v>
      </c>
      <c r="N2332" s="16">
        <v>3631.9522</v>
      </c>
      <c r="O2332" s="16">
        <v>3631.9522</v>
      </c>
      <c r="P2332" s="16">
        <v>0</v>
      </c>
      <c r="Q2332" s="16">
        <v>383.9992</v>
      </c>
      <c r="R2332" s="16">
        <v>190.2181</v>
      </c>
      <c r="S2332" s="16">
        <v>168.4049</v>
      </c>
      <c r="T2332" s="16">
        <v>0</v>
      </c>
      <c r="U2332" s="16">
        <v>21.8132</v>
      </c>
      <c r="V2332" s="16">
        <v>223.3685</v>
      </c>
      <c r="W2332" s="16">
        <v>183.9806</v>
      </c>
      <c r="X2332" s="16">
        <v>9.7454</v>
      </c>
      <c r="Y2332" s="16">
        <v>29.6425</v>
      </c>
      <c r="Z2332" s="16">
        <v>1.9094</v>
      </c>
      <c r="AE2332" s="103">
        <f t="shared" si="672"/>
        <v>0</v>
      </c>
      <c r="AF2332" s="103">
        <f t="shared" si="673"/>
        <v>4.54747350886464e-13</v>
      </c>
      <c r="AG2332" s="103">
        <f t="shared" si="674"/>
        <v>0</v>
      </c>
      <c r="AH2332" s="103">
        <f t="shared" si="675"/>
        <v>0</v>
      </c>
      <c r="AI2332" s="103">
        <f t="shared" si="676"/>
        <v>0</v>
      </c>
      <c r="AJ2332" s="103">
        <f t="shared" si="677"/>
        <v>0</v>
      </c>
      <c r="AK2332" s="16">
        <f t="shared" ref="AK2332:BF2332" si="687">E2332-SUM(E2333:E2337)</f>
        <v>0</v>
      </c>
      <c r="AL2332" s="16">
        <f t="shared" si="687"/>
        <v>0</v>
      </c>
      <c r="AM2332" s="16">
        <f t="shared" si="687"/>
        <v>0</v>
      </c>
      <c r="AN2332" s="16">
        <f t="shared" si="687"/>
        <v>0</v>
      </c>
      <c r="AO2332" s="16">
        <f t="shared" si="687"/>
        <v>0</v>
      </c>
      <c r="AP2332" s="16">
        <f t="shared" si="687"/>
        <v>0</v>
      </c>
      <c r="AQ2332" s="16">
        <f t="shared" si="687"/>
        <v>0</v>
      </c>
      <c r="AR2332" s="16">
        <f t="shared" si="687"/>
        <v>0</v>
      </c>
      <c r="AS2332" s="16">
        <f t="shared" si="687"/>
        <v>0</v>
      </c>
      <c r="AT2332" s="16">
        <f t="shared" si="687"/>
        <v>0</v>
      </c>
      <c r="AU2332" s="16">
        <f t="shared" si="687"/>
        <v>0</v>
      </c>
      <c r="AV2332" s="16">
        <f t="shared" si="687"/>
        <v>0</v>
      </c>
      <c r="AW2332" s="16">
        <f t="shared" si="687"/>
        <v>0</v>
      </c>
      <c r="AX2332" s="16">
        <f t="shared" si="687"/>
        <v>0</v>
      </c>
      <c r="AY2332" s="16">
        <f t="shared" si="687"/>
        <v>0</v>
      </c>
      <c r="AZ2332" s="16">
        <f t="shared" si="687"/>
        <v>0</v>
      </c>
      <c r="BA2332" s="16">
        <f t="shared" si="687"/>
        <v>0</v>
      </c>
      <c r="BB2332" s="16">
        <f t="shared" si="687"/>
        <v>0</v>
      </c>
      <c r="BC2332" s="16">
        <f t="shared" si="687"/>
        <v>0</v>
      </c>
      <c r="BD2332" s="16">
        <f t="shared" si="687"/>
        <v>0</v>
      </c>
      <c r="BE2332" s="16">
        <f t="shared" si="687"/>
        <v>0</v>
      </c>
      <c r="BF2332" s="16">
        <f t="shared" si="687"/>
        <v>0</v>
      </c>
    </row>
    <row r="2333" spans="4:36">
      <c r="D2333" s="16" t="s">
        <v>860</v>
      </c>
      <c r="E2333" s="16">
        <v>716.4482</v>
      </c>
      <c r="F2333" s="16">
        <v>704.8966</v>
      </c>
      <c r="G2333" s="16">
        <v>704.8966</v>
      </c>
      <c r="H2333" s="16">
        <v>0</v>
      </c>
      <c r="I2333" s="16">
        <v>0</v>
      </c>
      <c r="J2333" s="16">
        <v>0</v>
      </c>
      <c r="K2333" s="16">
        <v>0</v>
      </c>
      <c r="L2333" s="16">
        <v>0</v>
      </c>
      <c r="M2333" s="16">
        <v>0</v>
      </c>
      <c r="N2333" s="16">
        <v>11.5516</v>
      </c>
      <c r="O2333" s="16">
        <v>11.5516</v>
      </c>
      <c r="P2333" s="16">
        <v>0</v>
      </c>
      <c r="Q2333" s="16">
        <v>0</v>
      </c>
      <c r="R2333" s="16">
        <v>0</v>
      </c>
      <c r="S2333" s="16">
        <v>0</v>
      </c>
      <c r="T2333" s="16">
        <v>0</v>
      </c>
      <c r="U2333" s="16">
        <v>0</v>
      </c>
      <c r="V2333" s="16">
        <v>0</v>
      </c>
      <c r="W2333" s="16">
        <v>0</v>
      </c>
      <c r="X2333" s="16">
        <v>0</v>
      </c>
      <c r="Y2333" s="16">
        <v>0</v>
      </c>
      <c r="Z2333" s="16">
        <v>0</v>
      </c>
      <c r="AE2333" s="103">
        <f t="shared" si="672"/>
        <v>0</v>
      </c>
      <c r="AF2333" s="103">
        <f t="shared" si="673"/>
        <v>0</v>
      </c>
      <c r="AG2333" s="103">
        <f t="shared" si="674"/>
        <v>0</v>
      </c>
      <c r="AH2333" s="103">
        <f t="shared" si="675"/>
        <v>0</v>
      </c>
      <c r="AI2333" s="103">
        <f t="shared" si="676"/>
        <v>0</v>
      </c>
      <c r="AJ2333" s="103">
        <f t="shared" si="677"/>
        <v>0</v>
      </c>
    </row>
    <row r="2334" spans="4:36">
      <c r="D2334" s="16" t="s">
        <v>861</v>
      </c>
      <c r="E2334" s="16">
        <v>0</v>
      </c>
      <c r="F2334" s="16">
        <v>0</v>
      </c>
      <c r="G2334" s="16">
        <v>0</v>
      </c>
      <c r="H2334" s="16">
        <v>0</v>
      </c>
      <c r="I2334" s="16">
        <v>0</v>
      </c>
      <c r="J2334" s="16">
        <v>0</v>
      </c>
      <c r="K2334" s="16">
        <v>0</v>
      </c>
      <c r="L2334" s="16">
        <v>0</v>
      </c>
      <c r="M2334" s="16">
        <v>0</v>
      </c>
      <c r="N2334" s="16">
        <v>0</v>
      </c>
      <c r="O2334" s="16">
        <v>0</v>
      </c>
      <c r="P2334" s="16">
        <v>0</v>
      </c>
      <c r="Q2334" s="16">
        <v>0</v>
      </c>
      <c r="R2334" s="16">
        <v>0</v>
      </c>
      <c r="S2334" s="16">
        <v>0</v>
      </c>
      <c r="T2334" s="16">
        <v>0</v>
      </c>
      <c r="U2334" s="16">
        <v>0</v>
      </c>
      <c r="V2334" s="16">
        <v>0</v>
      </c>
      <c r="W2334" s="16">
        <v>0</v>
      </c>
      <c r="X2334" s="16">
        <v>0</v>
      </c>
      <c r="Y2334" s="16">
        <v>0</v>
      </c>
      <c r="Z2334" s="16">
        <v>0</v>
      </c>
      <c r="AE2334" s="103">
        <f t="shared" si="672"/>
        <v>0</v>
      </c>
      <c r="AF2334" s="103">
        <f t="shared" si="673"/>
        <v>0</v>
      </c>
      <c r="AG2334" s="103">
        <f t="shared" si="674"/>
        <v>0</v>
      </c>
      <c r="AH2334" s="103">
        <f t="shared" si="675"/>
        <v>0</v>
      </c>
      <c r="AI2334" s="103">
        <f t="shared" si="676"/>
        <v>0</v>
      </c>
      <c r="AJ2334" s="103">
        <f t="shared" si="677"/>
        <v>0</v>
      </c>
    </row>
    <row r="2335" spans="4:36">
      <c r="D2335" s="16" t="s">
        <v>862</v>
      </c>
      <c r="E2335" s="16">
        <v>0</v>
      </c>
      <c r="F2335" s="16">
        <v>0</v>
      </c>
      <c r="G2335" s="16">
        <v>0</v>
      </c>
      <c r="H2335" s="16">
        <v>0</v>
      </c>
      <c r="I2335" s="16">
        <v>0</v>
      </c>
      <c r="J2335" s="16">
        <v>0</v>
      </c>
      <c r="K2335" s="16">
        <v>0</v>
      </c>
      <c r="L2335" s="16">
        <v>0</v>
      </c>
      <c r="M2335" s="16">
        <v>0</v>
      </c>
      <c r="N2335" s="16">
        <v>0</v>
      </c>
      <c r="O2335" s="16">
        <v>0</v>
      </c>
      <c r="P2335" s="16">
        <v>0</v>
      </c>
      <c r="Q2335" s="16">
        <v>0</v>
      </c>
      <c r="R2335" s="16">
        <v>0</v>
      </c>
      <c r="S2335" s="16">
        <v>0</v>
      </c>
      <c r="T2335" s="16">
        <v>0</v>
      </c>
      <c r="U2335" s="16">
        <v>0</v>
      </c>
      <c r="V2335" s="16">
        <v>0</v>
      </c>
      <c r="W2335" s="16">
        <v>0</v>
      </c>
      <c r="X2335" s="16">
        <v>0</v>
      </c>
      <c r="Y2335" s="16">
        <v>0</v>
      </c>
      <c r="Z2335" s="16">
        <v>0</v>
      </c>
      <c r="AE2335" s="103">
        <f t="shared" si="672"/>
        <v>0</v>
      </c>
      <c r="AF2335" s="103">
        <f t="shared" si="673"/>
        <v>0</v>
      </c>
      <c r="AG2335" s="103">
        <f t="shared" si="674"/>
        <v>0</v>
      </c>
      <c r="AH2335" s="103">
        <f t="shared" si="675"/>
        <v>0</v>
      </c>
      <c r="AI2335" s="103">
        <f t="shared" si="676"/>
        <v>0</v>
      </c>
      <c r="AJ2335" s="103">
        <f t="shared" si="677"/>
        <v>0</v>
      </c>
    </row>
    <row r="2336" spans="4:36">
      <c r="D2336" s="16" t="s">
        <v>863</v>
      </c>
      <c r="E2336" s="16">
        <v>4.513</v>
      </c>
      <c r="F2336" s="16">
        <v>2.8099</v>
      </c>
      <c r="G2336" s="16">
        <v>2.8099</v>
      </c>
      <c r="H2336" s="16">
        <v>0</v>
      </c>
      <c r="I2336" s="16">
        <v>0</v>
      </c>
      <c r="J2336" s="16">
        <v>0</v>
      </c>
      <c r="K2336" s="16">
        <v>0</v>
      </c>
      <c r="L2336" s="16">
        <v>0</v>
      </c>
      <c r="M2336" s="16">
        <v>0</v>
      </c>
      <c r="N2336" s="16">
        <v>1.7031</v>
      </c>
      <c r="O2336" s="16">
        <v>1.7031</v>
      </c>
      <c r="P2336" s="16">
        <v>0</v>
      </c>
      <c r="Q2336" s="16">
        <v>0</v>
      </c>
      <c r="R2336" s="16">
        <v>0</v>
      </c>
      <c r="S2336" s="16">
        <v>0</v>
      </c>
      <c r="T2336" s="16">
        <v>0</v>
      </c>
      <c r="U2336" s="16">
        <v>0</v>
      </c>
      <c r="V2336" s="16">
        <v>0</v>
      </c>
      <c r="W2336" s="16">
        <v>0</v>
      </c>
      <c r="X2336" s="16">
        <v>0</v>
      </c>
      <c r="Y2336" s="16">
        <v>0</v>
      </c>
      <c r="Z2336" s="16">
        <v>0</v>
      </c>
      <c r="AE2336" s="103">
        <f t="shared" si="672"/>
        <v>0</v>
      </c>
      <c r="AF2336" s="103">
        <f t="shared" si="673"/>
        <v>0</v>
      </c>
      <c r="AG2336" s="103">
        <f t="shared" si="674"/>
        <v>0</v>
      </c>
      <c r="AH2336" s="103">
        <f t="shared" si="675"/>
        <v>0</v>
      </c>
      <c r="AI2336" s="103">
        <f t="shared" si="676"/>
        <v>0</v>
      </c>
      <c r="AJ2336" s="103">
        <f t="shared" si="677"/>
        <v>0</v>
      </c>
    </row>
    <row r="2337" spans="4:36">
      <c r="D2337" s="16" t="s">
        <v>864</v>
      </c>
      <c r="E2337" s="16">
        <v>18488.8591</v>
      </c>
      <c r="F2337" s="16">
        <v>13873.5746</v>
      </c>
      <c r="G2337" s="16">
        <v>13781.3545</v>
      </c>
      <c r="H2337" s="16">
        <v>92.2201</v>
      </c>
      <c r="I2337" s="16">
        <v>3.6729</v>
      </c>
      <c r="J2337" s="16">
        <v>193.4189</v>
      </c>
      <c r="K2337" s="16">
        <v>142.3693</v>
      </c>
      <c r="L2337" s="16">
        <v>0</v>
      </c>
      <c r="M2337" s="16">
        <v>51.0496</v>
      </c>
      <c r="N2337" s="16">
        <v>3618.6975</v>
      </c>
      <c r="O2337" s="16">
        <v>3618.6975</v>
      </c>
      <c r="P2337" s="16">
        <v>0</v>
      </c>
      <c r="Q2337" s="16">
        <v>383.9992</v>
      </c>
      <c r="R2337" s="16">
        <v>190.2181</v>
      </c>
      <c r="S2337" s="16">
        <v>168.4049</v>
      </c>
      <c r="T2337" s="16">
        <v>0</v>
      </c>
      <c r="U2337" s="16">
        <v>21.8132</v>
      </c>
      <c r="V2337" s="16">
        <v>223.3685</v>
      </c>
      <c r="W2337" s="16">
        <v>183.9806</v>
      </c>
      <c r="X2337" s="16">
        <v>9.7454</v>
      </c>
      <c r="Y2337" s="16">
        <v>29.6425</v>
      </c>
      <c r="Z2337" s="16">
        <v>1.9094</v>
      </c>
      <c r="AE2337" s="103">
        <f t="shared" si="672"/>
        <v>2.04636307898909e-12</v>
      </c>
      <c r="AF2337" s="103">
        <f t="shared" si="673"/>
        <v>4.54747350886464e-13</v>
      </c>
      <c r="AG2337" s="103">
        <f t="shared" si="674"/>
        <v>0</v>
      </c>
      <c r="AH2337" s="103">
        <f t="shared" si="675"/>
        <v>0</v>
      </c>
      <c r="AI2337" s="103">
        <f t="shared" si="676"/>
        <v>0</v>
      </c>
      <c r="AJ2337" s="103">
        <f t="shared" si="677"/>
        <v>0</v>
      </c>
    </row>
    <row r="2338" spans="3:58">
      <c r="C2338" s="16" t="s">
        <v>867</v>
      </c>
      <c r="D2338" s="16" t="s">
        <v>88</v>
      </c>
      <c r="E2338" s="16">
        <v>5333.3389</v>
      </c>
      <c r="F2338" s="16">
        <v>3141.3347</v>
      </c>
      <c r="G2338" s="16">
        <v>3127.363</v>
      </c>
      <c r="H2338" s="16">
        <v>13.9717</v>
      </c>
      <c r="I2338" s="16">
        <v>0.6149</v>
      </c>
      <c r="J2338" s="16">
        <v>39.568</v>
      </c>
      <c r="K2338" s="16">
        <v>0</v>
      </c>
      <c r="L2338" s="16">
        <v>0</v>
      </c>
      <c r="M2338" s="16">
        <v>39.568</v>
      </c>
      <c r="N2338" s="16">
        <v>1995.1963</v>
      </c>
      <c r="O2338" s="16">
        <v>1995.1963</v>
      </c>
      <c r="P2338" s="16">
        <v>0</v>
      </c>
      <c r="Q2338" s="16">
        <v>18.4773</v>
      </c>
      <c r="R2338" s="16">
        <v>87.0231</v>
      </c>
      <c r="S2338" s="16">
        <v>80.986</v>
      </c>
      <c r="T2338" s="16">
        <v>0</v>
      </c>
      <c r="U2338" s="16">
        <v>6.0371</v>
      </c>
      <c r="V2338" s="16">
        <v>51.1246</v>
      </c>
      <c r="W2338" s="16">
        <v>46.6284</v>
      </c>
      <c r="X2338" s="16">
        <v>2.5059</v>
      </c>
      <c r="Y2338" s="16">
        <v>1.9903</v>
      </c>
      <c r="Z2338" s="16">
        <v>0</v>
      </c>
      <c r="AE2338" s="103">
        <f t="shared" si="672"/>
        <v>-4.54747350886464e-13</v>
      </c>
      <c r="AF2338" s="103">
        <f t="shared" si="673"/>
        <v>5.50670620214078e-14</v>
      </c>
      <c r="AG2338" s="103">
        <f t="shared" si="674"/>
        <v>0</v>
      </c>
      <c r="AH2338" s="103">
        <f t="shared" si="675"/>
        <v>0</v>
      </c>
      <c r="AI2338" s="103">
        <f t="shared" si="676"/>
        <v>0</v>
      </c>
      <c r="AJ2338" s="103">
        <f t="shared" si="677"/>
        <v>1.77635683940025e-15</v>
      </c>
      <c r="AK2338" s="16">
        <f t="shared" ref="AK2338:BF2338" si="688">E2338-SUM(E2339:E2343)</f>
        <v>0</v>
      </c>
      <c r="AL2338" s="16">
        <f t="shared" si="688"/>
        <v>0</v>
      </c>
      <c r="AM2338" s="16">
        <f t="shared" si="688"/>
        <v>0</v>
      </c>
      <c r="AN2338" s="16">
        <f t="shared" si="688"/>
        <v>0</v>
      </c>
      <c r="AO2338" s="16">
        <f t="shared" si="688"/>
        <v>0</v>
      </c>
      <c r="AP2338" s="16">
        <f t="shared" si="688"/>
        <v>0</v>
      </c>
      <c r="AQ2338" s="16">
        <f t="shared" si="688"/>
        <v>0</v>
      </c>
      <c r="AR2338" s="16">
        <f t="shared" si="688"/>
        <v>0</v>
      </c>
      <c r="AS2338" s="16">
        <f t="shared" si="688"/>
        <v>0</v>
      </c>
      <c r="AT2338" s="16">
        <f t="shared" si="688"/>
        <v>0</v>
      </c>
      <c r="AU2338" s="16">
        <f t="shared" si="688"/>
        <v>0</v>
      </c>
      <c r="AV2338" s="16">
        <f t="shared" si="688"/>
        <v>0</v>
      </c>
      <c r="AW2338" s="16">
        <f t="shared" si="688"/>
        <v>0</v>
      </c>
      <c r="AX2338" s="16">
        <f t="shared" si="688"/>
        <v>0</v>
      </c>
      <c r="AY2338" s="16">
        <f t="shared" si="688"/>
        <v>0</v>
      </c>
      <c r="AZ2338" s="16">
        <f t="shared" si="688"/>
        <v>0</v>
      </c>
      <c r="BA2338" s="16">
        <f t="shared" si="688"/>
        <v>0</v>
      </c>
      <c r="BB2338" s="16">
        <f t="shared" si="688"/>
        <v>0</v>
      </c>
      <c r="BC2338" s="16">
        <f t="shared" si="688"/>
        <v>0</v>
      </c>
      <c r="BD2338" s="16">
        <f t="shared" si="688"/>
        <v>0</v>
      </c>
      <c r="BE2338" s="16">
        <f t="shared" si="688"/>
        <v>0</v>
      </c>
      <c r="BF2338" s="16">
        <f t="shared" si="688"/>
        <v>0</v>
      </c>
    </row>
    <row r="2339" spans="4:36">
      <c r="D2339" s="16" t="s">
        <v>860</v>
      </c>
      <c r="E2339" s="16">
        <v>173.0686</v>
      </c>
      <c r="F2339" s="16">
        <v>173.0686</v>
      </c>
      <c r="G2339" s="16">
        <v>173.0686</v>
      </c>
      <c r="H2339" s="16">
        <v>0</v>
      </c>
      <c r="I2339" s="16">
        <v>0</v>
      </c>
      <c r="J2339" s="16">
        <v>0</v>
      </c>
      <c r="K2339" s="16">
        <v>0</v>
      </c>
      <c r="L2339" s="16">
        <v>0</v>
      </c>
      <c r="M2339" s="16">
        <v>0</v>
      </c>
      <c r="N2339" s="16">
        <v>0</v>
      </c>
      <c r="O2339" s="16">
        <v>0</v>
      </c>
      <c r="P2339" s="16">
        <v>0</v>
      </c>
      <c r="Q2339" s="16">
        <v>0</v>
      </c>
      <c r="R2339" s="16">
        <v>0</v>
      </c>
      <c r="S2339" s="16">
        <v>0</v>
      </c>
      <c r="T2339" s="16">
        <v>0</v>
      </c>
      <c r="U2339" s="16">
        <v>0</v>
      </c>
      <c r="V2339" s="16">
        <v>0</v>
      </c>
      <c r="W2339" s="16">
        <v>0</v>
      </c>
      <c r="X2339" s="16">
        <v>0</v>
      </c>
      <c r="Y2339" s="16">
        <v>0</v>
      </c>
      <c r="Z2339" s="16">
        <v>0</v>
      </c>
      <c r="AE2339" s="103">
        <f t="shared" si="672"/>
        <v>0</v>
      </c>
      <c r="AF2339" s="103">
        <f t="shared" si="673"/>
        <v>0</v>
      </c>
      <c r="AG2339" s="103">
        <f t="shared" si="674"/>
        <v>0</v>
      </c>
      <c r="AH2339" s="103">
        <f t="shared" si="675"/>
        <v>0</v>
      </c>
      <c r="AI2339" s="103">
        <f t="shared" si="676"/>
        <v>0</v>
      </c>
      <c r="AJ2339" s="103">
        <f t="shared" si="677"/>
        <v>0</v>
      </c>
    </row>
    <row r="2340" spans="4:36">
      <c r="D2340" s="16" t="s">
        <v>861</v>
      </c>
      <c r="E2340" s="16">
        <v>0</v>
      </c>
      <c r="F2340" s="16">
        <v>0</v>
      </c>
      <c r="G2340" s="16">
        <v>0</v>
      </c>
      <c r="H2340" s="16">
        <v>0</v>
      </c>
      <c r="I2340" s="16">
        <v>0</v>
      </c>
      <c r="J2340" s="16">
        <v>0</v>
      </c>
      <c r="K2340" s="16">
        <v>0</v>
      </c>
      <c r="L2340" s="16">
        <v>0</v>
      </c>
      <c r="M2340" s="16">
        <v>0</v>
      </c>
      <c r="N2340" s="16">
        <v>0</v>
      </c>
      <c r="O2340" s="16">
        <v>0</v>
      </c>
      <c r="P2340" s="16">
        <v>0</v>
      </c>
      <c r="Q2340" s="16">
        <v>0</v>
      </c>
      <c r="R2340" s="16">
        <v>0</v>
      </c>
      <c r="S2340" s="16">
        <v>0</v>
      </c>
      <c r="T2340" s="16">
        <v>0</v>
      </c>
      <c r="U2340" s="16">
        <v>0</v>
      </c>
      <c r="V2340" s="16">
        <v>0</v>
      </c>
      <c r="W2340" s="16">
        <v>0</v>
      </c>
      <c r="X2340" s="16">
        <v>0</v>
      </c>
      <c r="Y2340" s="16">
        <v>0</v>
      </c>
      <c r="Z2340" s="16">
        <v>0</v>
      </c>
      <c r="AE2340" s="103">
        <f t="shared" si="672"/>
        <v>0</v>
      </c>
      <c r="AF2340" s="103">
        <f t="shared" si="673"/>
        <v>0</v>
      </c>
      <c r="AG2340" s="103">
        <f t="shared" si="674"/>
        <v>0</v>
      </c>
      <c r="AH2340" s="103">
        <f t="shared" si="675"/>
        <v>0</v>
      </c>
      <c r="AI2340" s="103">
        <f t="shared" si="676"/>
        <v>0</v>
      </c>
      <c r="AJ2340" s="103">
        <f t="shared" si="677"/>
        <v>0</v>
      </c>
    </row>
    <row r="2341" spans="4:36">
      <c r="D2341" s="16" t="s">
        <v>862</v>
      </c>
      <c r="E2341" s="16">
        <v>0</v>
      </c>
      <c r="F2341" s="16">
        <v>0</v>
      </c>
      <c r="G2341" s="16">
        <v>0</v>
      </c>
      <c r="H2341" s="16">
        <v>0</v>
      </c>
      <c r="I2341" s="16">
        <v>0</v>
      </c>
      <c r="J2341" s="16">
        <v>0</v>
      </c>
      <c r="K2341" s="16">
        <v>0</v>
      </c>
      <c r="L2341" s="16">
        <v>0</v>
      </c>
      <c r="M2341" s="16">
        <v>0</v>
      </c>
      <c r="N2341" s="16">
        <v>0</v>
      </c>
      <c r="O2341" s="16">
        <v>0</v>
      </c>
      <c r="P2341" s="16">
        <v>0</v>
      </c>
      <c r="Q2341" s="16">
        <v>0</v>
      </c>
      <c r="R2341" s="16">
        <v>0</v>
      </c>
      <c r="S2341" s="16">
        <v>0</v>
      </c>
      <c r="T2341" s="16">
        <v>0</v>
      </c>
      <c r="U2341" s="16">
        <v>0</v>
      </c>
      <c r="V2341" s="16">
        <v>0</v>
      </c>
      <c r="W2341" s="16">
        <v>0</v>
      </c>
      <c r="X2341" s="16">
        <v>0</v>
      </c>
      <c r="Y2341" s="16">
        <v>0</v>
      </c>
      <c r="Z2341" s="16">
        <v>0</v>
      </c>
      <c r="AE2341" s="103">
        <f t="shared" si="672"/>
        <v>0</v>
      </c>
      <c r="AF2341" s="103">
        <f t="shared" si="673"/>
        <v>0</v>
      </c>
      <c r="AG2341" s="103">
        <f t="shared" si="674"/>
        <v>0</v>
      </c>
      <c r="AH2341" s="103">
        <f t="shared" si="675"/>
        <v>0</v>
      </c>
      <c r="AI2341" s="103">
        <f t="shared" si="676"/>
        <v>0</v>
      </c>
      <c r="AJ2341" s="103">
        <f t="shared" si="677"/>
        <v>0</v>
      </c>
    </row>
    <row r="2342" spans="4:36">
      <c r="D2342" s="16" t="s">
        <v>863</v>
      </c>
      <c r="E2342" s="16">
        <v>0</v>
      </c>
      <c r="F2342" s="16">
        <v>0</v>
      </c>
      <c r="G2342" s="16">
        <v>0</v>
      </c>
      <c r="H2342" s="16">
        <v>0</v>
      </c>
      <c r="I2342" s="16">
        <v>0</v>
      </c>
      <c r="J2342" s="16">
        <v>0</v>
      </c>
      <c r="K2342" s="16">
        <v>0</v>
      </c>
      <c r="L2342" s="16">
        <v>0</v>
      </c>
      <c r="M2342" s="16">
        <v>0</v>
      </c>
      <c r="N2342" s="16">
        <v>0</v>
      </c>
      <c r="O2342" s="16">
        <v>0</v>
      </c>
      <c r="P2342" s="16">
        <v>0</v>
      </c>
      <c r="Q2342" s="16">
        <v>0</v>
      </c>
      <c r="R2342" s="16">
        <v>0</v>
      </c>
      <c r="S2342" s="16">
        <v>0</v>
      </c>
      <c r="T2342" s="16">
        <v>0</v>
      </c>
      <c r="U2342" s="16">
        <v>0</v>
      </c>
      <c r="V2342" s="16">
        <v>0</v>
      </c>
      <c r="W2342" s="16">
        <v>0</v>
      </c>
      <c r="X2342" s="16">
        <v>0</v>
      </c>
      <c r="Y2342" s="16">
        <v>0</v>
      </c>
      <c r="Z2342" s="16">
        <v>0</v>
      </c>
      <c r="AE2342" s="103">
        <f t="shared" si="672"/>
        <v>0</v>
      </c>
      <c r="AF2342" s="103">
        <f t="shared" si="673"/>
        <v>0</v>
      </c>
      <c r="AG2342" s="103">
        <f t="shared" si="674"/>
        <v>0</v>
      </c>
      <c r="AH2342" s="103">
        <f t="shared" si="675"/>
        <v>0</v>
      </c>
      <c r="AI2342" s="103">
        <f t="shared" si="676"/>
        <v>0</v>
      </c>
      <c r="AJ2342" s="103">
        <f t="shared" si="677"/>
        <v>0</v>
      </c>
    </row>
    <row r="2343" spans="4:36">
      <c r="D2343" s="16" t="s">
        <v>864</v>
      </c>
      <c r="E2343" s="16">
        <v>5160.2703</v>
      </c>
      <c r="F2343" s="16">
        <v>2968.2661</v>
      </c>
      <c r="G2343" s="16">
        <v>2954.2944</v>
      </c>
      <c r="H2343" s="16">
        <v>13.9717</v>
      </c>
      <c r="I2343" s="16">
        <v>0.6149</v>
      </c>
      <c r="J2343" s="16">
        <v>39.568</v>
      </c>
      <c r="K2343" s="16">
        <v>0</v>
      </c>
      <c r="L2343" s="16">
        <v>0</v>
      </c>
      <c r="M2343" s="16">
        <v>39.568</v>
      </c>
      <c r="N2343" s="16">
        <v>1995.1963</v>
      </c>
      <c r="O2343" s="16">
        <v>1995.1963</v>
      </c>
      <c r="P2343" s="16">
        <v>0</v>
      </c>
      <c r="Q2343" s="16">
        <v>18.4773</v>
      </c>
      <c r="R2343" s="16">
        <v>87.0231</v>
      </c>
      <c r="S2343" s="16">
        <v>80.986</v>
      </c>
      <c r="T2343" s="16">
        <v>0</v>
      </c>
      <c r="U2343" s="16">
        <v>6.0371</v>
      </c>
      <c r="V2343" s="16">
        <v>51.1246</v>
      </c>
      <c r="W2343" s="16">
        <v>46.6284</v>
      </c>
      <c r="X2343" s="16">
        <v>2.5059</v>
      </c>
      <c r="Y2343" s="16">
        <v>1.9903</v>
      </c>
      <c r="Z2343" s="16">
        <v>0</v>
      </c>
      <c r="AE2343" s="103">
        <f t="shared" si="672"/>
        <v>0</v>
      </c>
      <c r="AF2343" s="103">
        <f t="shared" si="673"/>
        <v>-3.99680288865056e-13</v>
      </c>
      <c r="AG2343" s="103">
        <f t="shared" si="674"/>
        <v>0</v>
      </c>
      <c r="AH2343" s="103">
        <f t="shared" si="675"/>
        <v>0</v>
      </c>
      <c r="AI2343" s="103">
        <f t="shared" si="676"/>
        <v>0</v>
      </c>
      <c r="AJ2343" s="103">
        <f t="shared" si="677"/>
        <v>1.77635683940025e-15</v>
      </c>
    </row>
    <row r="2344" spans="3:58">
      <c r="C2344" s="16" t="s">
        <v>368</v>
      </c>
      <c r="D2344" s="16" t="s">
        <v>88</v>
      </c>
      <c r="E2344" s="16">
        <v>0</v>
      </c>
      <c r="F2344" s="16">
        <v>0</v>
      </c>
      <c r="G2344" s="16">
        <v>0</v>
      </c>
      <c r="H2344" s="16">
        <v>0</v>
      </c>
      <c r="I2344" s="16">
        <v>0</v>
      </c>
      <c r="J2344" s="16">
        <v>0</v>
      </c>
      <c r="K2344" s="16">
        <v>0</v>
      </c>
      <c r="L2344" s="16">
        <v>0</v>
      </c>
      <c r="M2344" s="16">
        <v>0</v>
      </c>
      <c r="N2344" s="16">
        <v>0</v>
      </c>
      <c r="O2344" s="16">
        <v>0</v>
      </c>
      <c r="P2344" s="16">
        <v>0</v>
      </c>
      <c r="Q2344" s="16">
        <v>0</v>
      </c>
      <c r="R2344" s="16">
        <v>0</v>
      </c>
      <c r="S2344" s="16">
        <v>0</v>
      </c>
      <c r="T2344" s="16">
        <v>0</v>
      </c>
      <c r="U2344" s="16">
        <v>0</v>
      </c>
      <c r="V2344" s="16">
        <v>0</v>
      </c>
      <c r="W2344" s="16">
        <v>0</v>
      </c>
      <c r="X2344" s="16">
        <v>0</v>
      </c>
      <c r="Y2344" s="16">
        <v>0</v>
      </c>
      <c r="Z2344" s="16">
        <v>0</v>
      </c>
      <c r="AE2344" s="103">
        <f t="shared" si="672"/>
        <v>0</v>
      </c>
      <c r="AF2344" s="103">
        <f t="shared" si="673"/>
        <v>0</v>
      </c>
      <c r="AG2344" s="103">
        <f t="shared" si="674"/>
        <v>0</v>
      </c>
      <c r="AH2344" s="103">
        <f t="shared" si="675"/>
        <v>0</v>
      </c>
      <c r="AI2344" s="103">
        <f t="shared" si="676"/>
        <v>0</v>
      </c>
      <c r="AJ2344" s="103">
        <f t="shared" si="677"/>
        <v>0</v>
      </c>
      <c r="AK2344" s="16">
        <f t="shared" ref="AK2344:BF2344" si="689">E2344-SUM(E2345:E2349)</f>
        <v>0</v>
      </c>
      <c r="AL2344" s="16">
        <f t="shared" si="689"/>
        <v>0</v>
      </c>
      <c r="AM2344" s="16">
        <f t="shared" si="689"/>
        <v>0</v>
      </c>
      <c r="AN2344" s="16">
        <f t="shared" si="689"/>
        <v>0</v>
      </c>
      <c r="AO2344" s="16">
        <f t="shared" si="689"/>
        <v>0</v>
      </c>
      <c r="AP2344" s="16">
        <f t="shared" si="689"/>
        <v>0</v>
      </c>
      <c r="AQ2344" s="16">
        <f t="shared" si="689"/>
        <v>0</v>
      </c>
      <c r="AR2344" s="16">
        <f t="shared" si="689"/>
        <v>0</v>
      </c>
      <c r="AS2344" s="16">
        <f t="shared" si="689"/>
        <v>0</v>
      </c>
      <c r="AT2344" s="16">
        <f t="shared" si="689"/>
        <v>0</v>
      </c>
      <c r="AU2344" s="16">
        <f t="shared" si="689"/>
        <v>0</v>
      </c>
      <c r="AV2344" s="16">
        <f t="shared" si="689"/>
        <v>0</v>
      </c>
      <c r="AW2344" s="16">
        <f t="shared" si="689"/>
        <v>0</v>
      </c>
      <c r="AX2344" s="16">
        <f t="shared" si="689"/>
        <v>0</v>
      </c>
      <c r="AY2344" s="16">
        <f t="shared" si="689"/>
        <v>0</v>
      </c>
      <c r="AZ2344" s="16">
        <f t="shared" si="689"/>
        <v>0</v>
      </c>
      <c r="BA2344" s="16">
        <f t="shared" si="689"/>
        <v>0</v>
      </c>
      <c r="BB2344" s="16">
        <f t="shared" si="689"/>
        <v>0</v>
      </c>
      <c r="BC2344" s="16">
        <f t="shared" si="689"/>
        <v>0</v>
      </c>
      <c r="BD2344" s="16">
        <f t="shared" si="689"/>
        <v>0</v>
      </c>
      <c r="BE2344" s="16">
        <f t="shared" si="689"/>
        <v>0</v>
      </c>
      <c r="BF2344" s="16">
        <f t="shared" si="689"/>
        <v>0</v>
      </c>
    </row>
    <row r="2345" spans="4:36">
      <c r="D2345" s="16" t="s">
        <v>860</v>
      </c>
      <c r="E2345" s="16">
        <v>0</v>
      </c>
      <c r="F2345" s="16">
        <v>0</v>
      </c>
      <c r="G2345" s="16">
        <v>0</v>
      </c>
      <c r="H2345" s="16">
        <v>0</v>
      </c>
      <c r="I2345" s="16">
        <v>0</v>
      </c>
      <c r="J2345" s="16">
        <v>0</v>
      </c>
      <c r="K2345" s="16">
        <v>0</v>
      </c>
      <c r="L2345" s="16">
        <v>0</v>
      </c>
      <c r="M2345" s="16">
        <v>0</v>
      </c>
      <c r="N2345" s="16">
        <v>0</v>
      </c>
      <c r="O2345" s="16">
        <v>0</v>
      </c>
      <c r="P2345" s="16">
        <v>0</v>
      </c>
      <c r="Q2345" s="16">
        <v>0</v>
      </c>
      <c r="R2345" s="16">
        <v>0</v>
      </c>
      <c r="S2345" s="16">
        <v>0</v>
      </c>
      <c r="T2345" s="16">
        <v>0</v>
      </c>
      <c r="U2345" s="16">
        <v>0</v>
      </c>
      <c r="V2345" s="16">
        <v>0</v>
      </c>
      <c r="W2345" s="16">
        <v>0</v>
      </c>
      <c r="X2345" s="16">
        <v>0</v>
      </c>
      <c r="Y2345" s="16">
        <v>0</v>
      </c>
      <c r="Z2345" s="16">
        <v>0</v>
      </c>
      <c r="AE2345" s="103">
        <f t="shared" si="672"/>
        <v>0</v>
      </c>
      <c r="AF2345" s="103">
        <f t="shared" si="673"/>
        <v>0</v>
      </c>
      <c r="AG2345" s="103">
        <f t="shared" si="674"/>
        <v>0</v>
      </c>
      <c r="AH2345" s="103">
        <f t="shared" si="675"/>
        <v>0</v>
      </c>
      <c r="AI2345" s="103">
        <f t="shared" si="676"/>
        <v>0</v>
      </c>
      <c r="AJ2345" s="103">
        <f t="shared" si="677"/>
        <v>0</v>
      </c>
    </row>
    <row r="2346" spans="4:36">
      <c r="D2346" s="16" t="s">
        <v>861</v>
      </c>
      <c r="E2346" s="16">
        <v>0</v>
      </c>
      <c r="F2346" s="16">
        <v>0</v>
      </c>
      <c r="G2346" s="16">
        <v>0</v>
      </c>
      <c r="H2346" s="16">
        <v>0</v>
      </c>
      <c r="I2346" s="16">
        <v>0</v>
      </c>
      <c r="J2346" s="16">
        <v>0</v>
      </c>
      <c r="K2346" s="16">
        <v>0</v>
      </c>
      <c r="L2346" s="16">
        <v>0</v>
      </c>
      <c r="M2346" s="16">
        <v>0</v>
      </c>
      <c r="N2346" s="16">
        <v>0</v>
      </c>
      <c r="O2346" s="16">
        <v>0</v>
      </c>
      <c r="P2346" s="16">
        <v>0</v>
      </c>
      <c r="Q2346" s="16">
        <v>0</v>
      </c>
      <c r="R2346" s="16">
        <v>0</v>
      </c>
      <c r="S2346" s="16">
        <v>0</v>
      </c>
      <c r="T2346" s="16">
        <v>0</v>
      </c>
      <c r="U2346" s="16">
        <v>0</v>
      </c>
      <c r="V2346" s="16">
        <v>0</v>
      </c>
      <c r="W2346" s="16">
        <v>0</v>
      </c>
      <c r="X2346" s="16">
        <v>0</v>
      </c>
      <c r="Y2346" s="16">
        <v>0</v>
      </c>
      <c r="Z2346" s="16">
        <v>0</v>
      </c>
      <c r="AE2346" s="103">
        <f t="shared" si="672"/>
        <v>0</v>
      </c>
      <c r="AF2346" s="103">
        <f t="shared" si="673"/>
        <v>0</v>
      </c>
      <c r="AG2346" s="103">
        <f t="shared" si="674"/>
        <v>0</v>
      </c>
      <c r="AH2346" s="103">
        <f t="shared" si="675"/>
        <v>0</v>
      </c>
      <c r="AI2346" s="103">
        <f t="shared" si="676"/>
        <v>0</v>
      </c>
      <c r="AJ2346" s="103">
        <f t="shared" si="677"/>
        <v>0</v>
      </c>
    </row>
    <row r="2347" spans="4:36">
      <c r="D2347" s="16" t="s">
        <v>862</v>
      </c>
      <c r="E2347" s="16">
        <v>0</v>
      </c>
      <c r="F2347" s="16">
        <v>0</v>
      </c>
      <c r="G2347" s="16">
        <v>0</v>
      </c>
      <c r="H2347" s="16">
        <v>0</v>
      </c>
      <c r="I2347" s="16">
        <v>0</v>
      </c>
      <c r="J2347" s="16">
        <v>0</v>
      </c>
      <c r="K2347" s="16">
        <v>0</v>
      </c>
      <c r="L2347" s="16">
        <v>0</v>
      </c>
      <c r="M2347" s="16">
        <v>0</v>
      </c>
      <c r="N2347" s="16">
        <v>0</v>
      </c>
      <c r="O2347" s="16">
        <v>0</v>
      </c>
      <c r="P2347" s="16">
        <v>0</v>
      </c>
      <c r="Q2347" s="16">
        <v>0</v>
      </c>
      <c r="R2347" s="16">
        <v>0</v>
      </c>
      <c r="S2347" s="16">
        <v>0</v>
      </c>
      <c r="T2347" s="16">
        <v>0</v>
      </c>
      <c r="U2347" s="16">
        <v>0</v>
      </c>
      <c r="V2347" s="16">
        <v>0</v>
      </c>
      <c r="W2347" s="16">
        <v>0</v>
      </c>
      <c r="X2347" s="16">
        <v>0</v>
      </c>
      <c r="Y2347" s="16">
        <v>0</v>
      </c>
      <c r="Z2347" s="16">
        <v>0</v>
      </c>
      <c r="AE2347" s="103">
        <f t="shared" si="672"/>
        <v>0</v>
      </c>
      <c r="AF2347" s="103">
        <f t="shared" si="673"/>
        <v>0</v>
      </c>
      <c r="AG2347" s="103">
        <f t="shared" si="674"/>
        <v>0</v>
      </c>
      <c r="AH2347" s="103">
        <f t="shared" si="675"/>
        <v>0</v>
      </c>
      <c r="AI2347" s="103">
        <f t="shared" si="676"/>
        <v>0</v>
      </c>
      <c r="AJ2347" s="103">
        <f t="shared" si="677"/>
        <v>0</v>
      </c>
    </row>
    <row r="2348" spans="4:36">
      <c r="D2348" s="16" t="s">
        <v>863</v>
      </c>
      <c r="E2348" s="16">
        <v>0</v>
      </c>
      <c r="F2348" s="16">
        <v>0</v>
      </c>
      <c r="G2348" s="16">
        <v>0</v>
      </c>
      <c r="H2348" s="16">
        <v>0</v>
      </c>
      <c r="I2348" s="16">
        <v>0</v>
      </c>
      <c r="J2348" s="16">
        <v>0</v>
      </c>
      <c r="K2348" s="16">
        <v>0</v>
      </c>
      <c r="L2348" s="16">
        <v>0</v>
      </c>
      <c r="M2348" s="16">
        <v>0</v>
      </c>
      <c r="N2348" s="16">
        <v>0</v>
      </c>
      <c r="O2348" s="16">
        <v>0</v>
      </c>
      <c r="P2348" s="16">
        <v>0</v>
      </c>
      <c r="Q2348" s="16">
        <v>0</v>
      </c>
      <c r="R2348" s="16">
        <v>0</v>
      </c>
      <c r="S2348" s="16">
        <v>0</v>
      </c>
      <c r="T2348" s="16">
        <v>0</v>
      </c>
      <c r="U2348" s="16">
        <v>0</v>
      </c>
      <c r="V2348" s="16">
        <v>0</v>
      </c>
      <c r="W2348" s="16">
        <v>0</v>
      </c>
      <c r="X2348" s="16">
        <v>0</v>
      </c>
      <c r="Y2348" s="16">
        <v>0</v>
      </c>
      <c r="Z2348" s="16">
        <v>0</v>
      </c>
      <c r="AE2348" s="103">
        <f t="shared" si="672"/>
        <v>0</v>
      </c>
      <c r="AF2348" s="103">
        <f t="shared" si="673"/>
        <v>0</v>
      </c>
      <c r="AG2348" s="103">
        <f t="shared" si="674"/>
        <v>0</v>
      </c>
      <c r="AH2348" s="103">
        <f t="shared" si="675"/>
        <v>0</v>
      </c>
      <c r="AI2348" s="103">
        <f t="shared" si="676"/>
        <v>0</v>
      </c>
      <c r="AJ2348" s="103">
        <f t="shared" si="677"/>
        <v>0</v>
      </c>
    </row>
    <row r="2349" spans="4:36">
      <c r="D2349" s="16" t="s">
        <v>864</v>
      </c>
      <c r="E2349" s="16">
        <v>0</v>
      </c>
      <c r="F2349" s="16">
        <v>0</v>
      </c>
      <c r="G2349" s="16">
        <v>0</v>
      </c>
      <c r="H2349" s="16">
        <v>0</v>
      </c>
      <c r="I2349" s="16">
        <v>0</v>
      </c>
      <c r="J2349" s="16">
        <v>0</v>
      </c>
      <c r="K2349" s="16">
        <v>0</v>
      </c>
      <c r="L2349" s="16">
        <v>0</v>
      </c>
      <c r="M2349" s="16">
        <v>0</v>
      </c>
      <c r="N2349" s="16">
        <v>0</v>
      </c>
      <c r="O2349" s="16">
        <v>0</v>
      </c>
      <c r="P2349" s="16">
        <v>0</v>
      </c>
      <c r="Q2349" s="16">
        <v>0</v>
      </c>
      <c r="R2349" s="16">
        <v>0</v>
      </c>
      <c r="S2349" s="16">
        <v>0</v>
      </c>
      <c r="T2349" s="16">
        <v>0</v>
      </c>
      <c r="U2349" s="16">
        <v>0</v>
      </c>
      <c r="V2349" s="16">
        <v>0</v>
      </c>
      <c r="W2349" s="16">
        <v>0</v>
      </c>
      <c r="X2349" s="16">
        <v>0</v>
      </c>
      <c r="Y2349" s="16">
        <v>0</v>
      </c>
      <c r="Z2349" s="16">
        <v>0</v>
      </c>
      <c r="AE2349" s="103">
        <f t="shared" ref="AE2349:AE2412" si="690">E2349-F2349-I2349-J2349-N2349-R2349-V2349-Z2349-Q2349</f>
        <v>0</v>
      </c>
      <c r="AF2349" s="103">
        <f t="shared" ref="AF2349:AF2412" si="691">F2349-G2349-H2349</f>
        <v>0</v>
      </c>
      <c r="AG2349" s="103">
        <f t="shared" ref="AG2349:AG2412" si="692">J2349-K2349-L2349-M2349</f>
        <v>0</v>
      </c>
      <c r="AH2349" s="103">
        <f t="shared" ref="AH2349:AH2412" si="693">N2349-O2349-P2349</f>
        <v>0</v>
      </c>
      <c r="AI2349" s="103">
        <f t="shared" ref="AI2349:AI2412" si="694">R2349-S2349-T2349-U2349</f>
        <v>0</v>
      </c>
      <c r="AJ2349" s="103">
        <f t="shared" ref="AJ2349:AJ2412" si="695">V2349-W2349-X2349-Y2349</f>
        <v>0</v>
      </c>
    </row>
    <row r="2350" spans="1:80">
      <c r="A2350" s="16" t="s">
        <v>934</v>
      </c>
      <c r="B2350" s="16">
        <v>300209.1949</v>
      </c>
      <c r="C2350" s="16" t="s">
        <v>88</v>
      </c>
      <c r="D2350" s="16" t="s">
        <v>88</v>
      </c>
      <c r="E2350" s="16">
        <v>35959.9251</v>
      </c>
      <c r="F2350" s="16">
        <v>27983.4577</v>
      </c>
      <c r="G2350" s="16">
        <v>27919.0349</v>
      </c>
      <c r="H2350" s="16">
        <v>64.4228</v>
      </c>
      <c r="I2350" s="16">
        <v>19.2769</v>
      </c>
      <c r="J2350" s="16">
        <v>1095.195</v>
      </c>
      <c r="K2350" s="16">
        <v>664.8729</v>
      </c>
      <c r="L2350" s="16">
        <v>349.7204</v>
      </c>
      <c r="M2350" s="16">
        <v>80.6017</v>
      </c>
      <c r="N2350" s="16">
        <v>4851.4003</v>
      </c>
      <c r="O2350" s="16">
        <v>4851.4003</v>
      </c>
      <c r="P2350" s="16">
        <v>0</v>
      </c>
      <c r="Q2350" s="16">
        <v>138.9071</v>
      </c>
      <c r="R2350" s="16">
        <v>1060.357</v>
      </c>
      <c r="S2350" s="16">
        <v>295.8259</v>
      </c>
      <c r="T2350" s="16">
        <v>1.4646</v>
      </c>
      <c r="U2350" s="16">
        <v>763.0665</v>
      </c>
      <c r="V2350" s="16">
        <v>779.062</v>
      </c>
      <c r="W2350" s="16">
        <v>391.7461</v>
      </c>
      <c r="X2350" s="16">
        <v>2.6781</v>
      </c>
      <c r="Y2350" s="16">
        <v>384.6378</v>
      </c>
      <c r="Z2350" s="16">
        <v>32.2691</v>
      </c>
      <c r="AB2350" s="101">
        <f>(F2350+K2350+L2350)/B2350</f>
        <v>0.0965928142529388</v>
      </c>
      <c r="AE2350" s="103">
        <f t="shared" si="690"/>
        <v>1.56319401867222e-12</v>
      </c>
      <c r="AF2350" s="103">
        <f t="shared" si="691"/>
        <v>2.8421709430404e-13</v>
      </c>
      <c r="AG2350" s="103">
        <f t="shared" si="692"/>
        <v>0</v>
      </c>
      <c r="AH2350" s="103">
        <f t="shared" si="693"/>
        <v>0</v>
      </c>
      <c r="AI2350" s="103">
        <f t="shared" si="694"/>
        <v>0</v>
      </c>
      <c r="AJ2350" s="103">
        <f t="shared" si="695"/>
        <v>0</v>
      </c>
      <c r="AK2350" s="16">
        <f t="shared" ref="AK2350:BF2350" si="696">E2350-SUM(E2351:E2355)</f>
        <v>0</v>
      </c>
      <c r="AL2350" s="16">
        <f t="shared" si="696"/>
        <v>0</v>
      </c>
      <c r="AM2350" s="16">
        <f t="shared" si="696"/>
        <v>0</v>
      </c>
      <c r="AN2350" s="16">
        <f t="shared" si="696"/>
        <v>0</v>
      </c>
      <c r="AO2350" s="16">
        <f t="shared" si="696"/>
        <v>0</v>
      </c>
      <c r="AP2350" s="16">
        <f t="shared" si="696"/>
        <v>0</v>
      </c>
      <c r="AQ2350" s="16">
        <f t="shared" si="696"/>
        <v>0</v>
      </c>
      <c r="AR2350" s="16">
        <f t="shared" si="696"/>
        <v>0</v>
      </c>
      <c r="AS2350" s="16">
        <f t="shared" si="696"/>
        <v>0</v>
      </c>
      <c r="AT2350" s="16">
        <f t="shared" si="696"/>
        <v>0</v>
      </c>
      <c r="AU2350" s="16">
        <f t="shared" si="696"/>
        <v>0</v>
      </c>
      <c r="AV2350" s="16">
        <f t="shared" si="696"/>
        <v>0</v>
      </c>
      <c r="AW2350" s="16">
        <f t="shared" si="696"/>
        <v>0</v>
      </c>
      <c r="AX2350" s="16">
        <f t="shared" si="696"/>
        <v>0</v>
      </c>
      <c r="AY2350" s="16">
        <f t="shared" si="696"/>
        <v>0</v>
      </c>
      <c r="AZ2350" s="16">
        <f t="shared" si="696"/>
        <v>0</v>
      </c>
      <c r="BA2350" s="16">
        <f t="shared" si="696"/>
        <v>0</v>
      </c>
      <c r="BB2350" s="16">
        <f t="shared" si="696"/>
        <v>0</v>
      </c>
      <c r="BC2350" s="16">
        <f t="shared" si="696"/>
        <v>0</v>
      </c>
      <c r="BD2350" s="16">
        <f t="shared" si="696"/>
        <v>0</v>
      </c>
      <c r="BE2350" s="16">
        <f t="shared" si="696"/>
        <v>0</v>
      </c>
      <c r="BF2350" s="16">
        <f t="shared" si="696"/>
        <v>0</v>
      </c>
      <c r="BG2350" s="104">
        <f t="shared" ref="BG2350:CB2350" si="697">E2350-E2356-E2362-E2368-E2374</f>
        <v>0</v>
      </c>
      <c r="BH2350" s="104">
        <f t="shared" si="697"/>
        <v>0</v>
      </c>
      <c r="BI2350" s="104">
        <f t="shared" si="697"/>
        <v>0</v>
      </c>
      <c r="BJ2350" s="104">
        <f t="shared" si="697"/>
        <v>0</v>
      </c>
      <c r="BK2350" s="104">
        <f t="shared" si="697"/>
        <v>0</v>
      </c>
      <c r="BL2350" s="104">
        <f t="shared" si="697"/>
        <v>0</v>
      </c>
      <c r="BM2350" s="104">
        <f t="shared" si="697"/>
        <v>0</v>
      </c>
      <c r="BN2350" s="104">
        <f t="shared" si="697"/>
        <v>0</v>
      </c>
      <c r="BO2350" s="104">
        <f t="shared" si="697"/>
        <v>0</v>
      </c>
      <c r="BP2350" s="104">
        <f t="shared" si="697"/>
        <v>0</v>
      </c>
      <c r="BQ2350" s="104">
        <f t="shared" si="697"/>
        <v>0</v>
      </c>
      <c r="BR2350" s="104">
        <f t="shared" si="697"/>
        <v>0</v>
      </c>
      <c r="BS2350" s="104">
        <f t="shared" si="697"/>
        <v>0</v>
      </c>
      <c r="BT2350" s="104">
        <f t="shared" si="697"/>
        <v>0</v>
      </c>
      <c r="BU2350" s="104">
        <f t="shared" si="697"/>
        <v>0</v>
      </c>
      <c r="BV2350" s="104">
        <f t="shared" si="697"/>
        <v>0</v>
      </c>
      <c r="BW2350" s="104">
        <f t="shared" si="697"/>
        <v>0</v>
      </c>
      <c r="BX2350" s="104">
        <f t="shared" si="697"/>
        <v>0</v>
      </c>
      <c r="BY2350" s="104">
        <f t="shared" si="697"/>
        <v>0</v>
      </c>
      <c r="BZ2350" s="104">
        <f t="shared" si="697"/>
        <v>0</v>
      </c>
      <c r="CA2350" s="104">
        <f t="shared" si="697"/>
        <v>0</v>
      </c>
      <c r="CB2350" s="104">
        <f t="shared" si="697"/>
        <v>0</v>
      </c>
    </row>
    <row r="2351" spans="4:36">
      <c r="D2351" s="16" t="s">
        <v>860</v>
      </c>
      <c r="E2351" s="16">
        <v>7677.557</v>
      </c>
      <c r="F2351" s="16">
        <v>7322.5033</v>
      </c>
      <c r="G2351" s="16">
        <v>7303.6238</v>
      </c>
      <c r="H2351" s="16">
        <v>18.8795</v>
      </c>
      <c r="I2351" s="16">
        <v>0</v>
      </c>
      <c r="J2351" s="16">
        <v>109.7428</v>
      </c>
      <c r="K2351" s="16">
        <v>0</v>
      </c>
      <c r="L2351" s="16">
        <v>86.4507</v>
      </c>
      <c r="M2351" s="16">
        <v>23.2921</v>
      </c>
      <c r="N2351" s="16">
        <v>222.6474</v>
      </c>
      <c r="O2351" s="16">
        <v>222.6474</v>
      </c>
      <c r="P2351" s="16">
        <v>0</v>
      </c>
      <c r="Q2351" s="16">
        <v>0</v>
      </c>
      <c r="R2351" s="16">
        <v>22.6635</v>
      </c>
      <c r="S2351" s="16">
        <v>22.6635</v>
      </c>
      <c r="T2351" s="16">
        <v>0</v>
      </c>
      <c r="U2351" s="16">
        <v>0</v>
      </c>
      <c r="V2351" s="16">
        <v>0</v>
      </c>
      <c r="W2351" s="16">
        <v>0</v>
      </c>
      <c r="X2351" s="16">
        <v>0</v>
      </c>
      <c r="Y2351" s="16">
        <v>0</v>
      </c>
      <c r="Z2351" s="16">
        <v>0</v>
      </c>
      <c r="AE2351" s="103">
        <f t="shared" si="690"/>
        <v>-5.11590769747272e-13</v>
      </c>
      <c r="AF2351" s="103">
        <f t="shared" si="691"/>
        <v>0</v>
      </c>
      <c r="AG2351" s="103">
        <f t="shared" si="692"/>
        <v>0</v>
      </c>
      <c r="AH2351" s="103">
        <f t="shared" si="693"/>
        <v>0</v>
      </c>
      <c r="AI2351" s="103">
        <f t="shared" si="694"/>
        <v>0</v>
      </c>
      <c r="AJ2351" s="103">
        <f t="shared" si="695"/>
        <v>0</v>
      </c>
    </row>
    <row r="2352" spans="4:36">
      <c r="D2352" s="16" t="s">
        <v>861</v>
      </c>
      <c r="E2352" s="16">
        <v>1566.8804</v>
      </c>
      <c r="F2352" s="16">
        <v>892.0333</v>
      </c>
      <c r="G2352" s="16">
        <v>890.3547</v>
      </c>
      <c r="H2352" s="16">
        <v>1.6786</v>
      </c>
      <c r="I2352" s="16">
        <v>0</v>
      </c>
      <c r="J2352" s="16">
        <v>225.5553</v>
      </c>
      <c r="K2352" s="16">
        <v>0</v>
      </c>
      <c r="L2352" s="16">
        <v>225.5553</v>
      </c>
      <c r="M2352" s="16">
        <v>0</v>
      </c>
      <c r="N2352" s="16">
        <v>272.4619</v>
      </c>
      <c r="O2352" s="16">
        <v>272.4619</v>
      </c>
      <c r="P2352" s="16">
        <v>0</v>
      </c>
      <c r="Q2352" s="16">
        <v>0.1719</v>
      </c>
      <c r="R2352" s="16">
        <v>15.5438</v>
      </c>
      <c r="S2352" s="16">
        <v>0</v>
      </c>
      <c r="T2352" s="16">
        <v>0</v>
      </c>
      <c r="U2352" s="16">
        <v>15.5438</v>
      </c>
      <c r="V2352" s="16">
        <v>161.1142</v>
      </c>
      <c r="W2352" s="16">
        <v>80.8387</v>
      </c>
      <c r="X2352" s="16">
        <v>0</v>
      </c>
      <c r="Y2352" s="16">
        <v>80.2755</v>
      </c>
      <c r="Z2352" s="16">
        <v>0</v>
      </c>
      <c r="AE2352" s="103">
        <f t="shared" si="690"/>
        <v>-6.31161789499401e-14</v>
      </c>
      <c r="AF2352" s="103">
        <f t="shared" si="691"/>
        <v>7.39408534400354e-14</v>
      </c>
      <c r="AG2352" s="103">
        <f t="shared" si="692"/>
        <v>0</v>
      </c>
      <c r="AH2352" s="103">
        <f t="shared" si="693"/>
        <v>0</v>
      </c>
      <c r="AI2352" s="103">
        <f t="shared" si="694"/>
        <v>0</v>
      </c>
      <c r="AJ2352" s="103">
        <f t="shared" si="695"/>
        <v>0</v>
      </c>
    </row>
    <row r="2353" spans="4:36">
      <c r="D2353" s="16" t="s">
        <v>862</v>
      </c>
      <c r="E2353" s="16">
        <v>0</v>
      </c>
      <c r="F2353" s="16">
        <v>0</v>
      </c>
      <c r="G2353" s="16">
        <v>0</v>
      </c>
      <c r="H2353" s="16">
        <v>0</v>
      </c>
      <c r="I2353" s="16">
        <v>0</v>
      </c>
      <c r="J2353" s="16">
        <v>0</v>
      </c>
      <c r="K2353" s="16">
        <v>0</v>
      </c>
      <c r="L2353" s="16">
        <v>0</v>
      </c>
      <c r="M2353" s="16">
        <v>0</v>
      </c>
      <c r="N2353" s="16">
        <v>0</v>
      </c>
      <c r="O2353" s="16">
        <v>0</v>
      </c>
      <c r="P2353" s="16">
        <v>0</v>
      </c>
      <c r="Q2353" s="16">
        <v>0</v>
      </c>
      <c r="R2353" s="16">
        <v>0</v>
      </c>
      <c r="S2353" s="16">
        <v>0</v>
      </c>
      <c r="T2353" s="16">
        <v>0</v>
      </c>
      <c r="U2353" s="16">
        <v>0</v>
      </c>
      <c r="V2353" s="16">
        <v>0</v>
      </c>
      <c r="W2353" s="16">
        <v>0</v>
      </c>
      <c r="X2353" s="16">
        <v>0</v>
      </c>
      <c r="Y2353" s="16">
        <v>0</v>
      </c>
      <c r="Z2353" s="16">
        <v>0</v>
      </c>
      <c r="AE2353" s="103">
        <f t="shared" si="690"/>
        <v>0</v>
      </c>
      <c r="AF2353" s="103">
        <f t="shared" si="691"/>
        <v>0</v>
      </c>
      <c r="AG2353" s="103">
        <f t="shared" si="692"/>
        <v>0</v>
      </c>
      <c r="AH2353" s="103">
        <f t="shared" si="693"/>
        <v>0</v>
      </c>
      <c r="AI2353" s="103">
        <f t="shared" si="694"/>
        <v>0</v>
      </c>
      <c r="AJ2353" s="103">
        <f t="shared" si="695"/>
        <v>0</v>
      </c>
    </row>
    <row r="2354" spans="4:36">
      <c r="D2354" s="16" t="s">
        <v>863</v>
      </c>
      <c r="E2354" s="16">
        <v>0</v>
      </c>
      <c r="F2354" s="16">
        <v>0</v>
      </c>
      <c r="G2354" s="16">
        <v>0</v>
      </c>
      <c r="H2354" s="16">
        <v>0</v>
      </c>
      <c r="I2354" s="16">
        <v>0</v>
      </c>
      <c r="J2354" s="16">
        <v>0</v>
      </c>
      <c r="K2354" s="16">
        <v>0</v>
      </c>
      <c r="L2354" s="16">
        <v>0</v>
      </c>
      <c r="M2354" s="16">
        <v>0</v>
      </c>
      <c r="N2354" s="16">
        <v>0</v>
      </c>
      <c r="O2354" s="16">
        <v>0</v>
      </c>
      <c r="P2354" s="16">
        <v>0</v>
      </c>
      <c r="Q2354" s="16">
        <v>0</v>
      </c>
      <c r="R2354" s="16">
        <v>0</v>
      </c>
      <c r="S2354" s="16">
        <v>0</v>
      </c>
      <c r="T2354" s="16">
        <v>0</v>
      </c>
      <c r="U2354" s="16">
        <v>0</v>
      </c>
      <c r="V2354" s="16">
        <v>0</v>
      </c>
      <c r="W2354" s="16">
        <v>0</v>
      </c>
      <c r="X2354" s="16">
        <v>0</v>
      </c>
      <c r="Y2354" s="16">
        <v>0</v>
      </c>
      <c r="Z2354" s="16">
        <v>0</v>
      </c>
      <c r="AE2354" s="103">
        <f t="shared" si="690"/>
        <v>0</v>
      </c>
      <c r="AF2354" s="103">
        <f t="shared" si="691"/>
        <v>0</v>
      </c>
      <c r="AG2354" s="103">
        <f t="shared" si="692"/>
        <v>0</v>
      </c>
      <c r="AH2354" s="103">
        <f t="shared" si="693"/>
        <v>0</v>
      </c>
      <c r="AI2354" s="103">
        <f t="shared" si="694"/>
        <v>0</v>
      </c>
      <c r="AJ2354" s="103">
        <f t="shared" si="695"/>
        <v>0</v>
      </c>
    </row>
    <row r="2355" spans="4:36">
      <c r="D2355" s="16" t="s">
        <v>864</v>
      </c>
      <c r="E2355" s="16">
        <v>26715.4877</v>
      </c>
      <c r="F2355" s="16">
        <v>19768.9211</v>
      </c>
      <c r="G2355" s="16">
        <v>19725.0564</v>
      </c>
      <c r="H2355" s="16">
        <v>43.8647</v>
      </c>
      <c r="I2355" s="16">
        <v>19.2769</v>
      </c>
      <c r="J2355" s="16">
        <v>759.8969</v>
      </c>
      <c r="K2355" s="16">
        <v>664.8729</v>
      </c>
      <c r="L2355" s="16">
        <v>37.7144000000001</v>
      </c>
      <c r="M2355" s="16">
        <v>57.3096</v>
      </c>
      <c r="N2355" s="16">
        <v>4356.291</v>
      </c>
      <c r="O2355" s="16">
        <v>4356.291</v>
      </c>
      <c r="P2355" s="16">
        <v>0</v>
      </c>
      <c r="Q2355" s="16">
        <v>138.7352</v>
      </c>
      <c r="R2355" s="16">
        <v>1022.1497</v>
      </c>
      <c r="S2355" s="16">
        <v>273.1624</v>
      </c>
      <c r="T2355" s="16">
        <v>1.4646</v>
      </c>
      <c r="U2355" s="16">
        <v>747.5227</v>
      </c>
      <c r="V2355" s="16">
        <v>617.9478</v>
      </c>
      <c r="W2355" s="16">
        <v>310.9074</v>
      </c>
      <c r="X2355" s="16">
        <v>2.6781</v>
      </c>
      <c r="Y2355" s="16">
        <v>304.3623</v>
      </c>
      <c r="Z2355" s="16">
        <v>32.2691</v>
      </c>
      <c r="AE2355" s="103">
        <f t="shared" si="690"/>
        <v>2.1032064978499e-12</v>
      </c>
      <c r="AF2355" s="103">
        <f t="shared" si="691"/>
        <v>-1.73372427525464e-12</v>
      </c>
      <c r="AG2355" s="103">
        <f t="shared" si="692"/>
        <v>-9.9475983006414e-14</v>
      </c>
      <c r="AH2355" s="103">
        <f t="shared" si="693"/>
        <v>0</v>
      </c>
      <c r="AI2355" s="103">
        <f t="shared" si="694"/>
        <v>0</v>
      </c>
      <c r="AJ2355" s="103">
        <f t="shared" si="695"/>
        <v>0</v>
      </c>
    </row>
    <row r="2356" spans="3:58">
      <c r="C2356" s="16" t="s">
        <v>865</v>
      </c>
      <c r="D2356" s="16" t="s">
        <v>88</v>
      </c>
      <c r="E2356" s="16">
        <v>12249.074</v>
      </c>
      <c r="F2356" s="16">
        <v>10451.4573</v>
      </c>
      <c r="G2356" s="16">
        <v>10430.5612</v>
      </c>
      <c r="H2356" s="16">
        <v>20.8961</v>
      </c>
      <c r="I2356" s="16">
        <v>0</v>
      </c>
      <c r="J2356" s="16">
        <v>211.0169</v>
      </c>
      <c r="K2356" s="16">
        <v>3.6393</v>
      </c>
      <c r="L2356" s="16">
        <v>184.0855</v>
      </c>
      <c r="M2356" s="16">
        <v>23.2921</v>
      </c>
      <c r="N2356" s="16">
        <v>755.6173</v>
      </c>
      <c r="O2356" s="16">
        <v>755.6173</v>
      </c>
      <c r="P2356" s="16">
        <v>0</v>
      </c>
      <c r="Q2356" s="16">
        <v>100.9821</v>
      </c>
      <c r="R2356" s="16">
        <v>502.1112</v>
      </c>
      <c r="S2356" s="16">
        <v>85.4662</v>
      </c>
      <c r="T2356" s="16">
        <v>0</v>
      </c>
      <c r="U2356" s="16">
        <v>416.645</v>
      </c>
      <c r="V2356" s="16">
        <v>195.6201</v>
      </c>
      <c r="W2356" s="16">
        <v>82.6622</v>
      </c>
      <c r="X2356" s="16">
        <v>0</v>
      </c>
      <c r="Y2356" s="16">
        <v>112.9579</v>
      </c>
      <c r="Z2356" s="16">
        <v>32.2691</v>
      </c>
      <c r="AE2356" s="103">
        <f t="shared" si="690"/>
        <v>3.97903932025656e-13</v>
      </c>
      <c r="AF2356" s="103">
        <f t="shared" si="691"/>
        <v>-6.75015598972095e-14</v>
      </c>
      <c r="AG2356" s="103">
        <f t="shared" si="692"/>
        <v>0</v>
      </c>
      <c r="AH2356" s="103">
        <f t="shared" si="693"/>
        <v>0</v>
      </c>
      <c r="AI2356" s="103">
        <f t="shared" si="694"/>
        <v>0</v>
      </c>
      <c r="AJ2356" s="103">
        <f t="shared" si="695"/>
        <v>0</v>
      </c>
      <c r="AK2356" s="16">
        <f t="shared" ref="AK2356:BF2356" si="698">E2356-SUM(E2357:E2361)</f>
        <v>0</v>
      </c>
      <c r="AL2356" s="16">
        <f t="shared" si="698"/>
        <v>0</v>
      </c>
      <c r="AM2356" s="16">
        <f t="shared" si="698"/>
        <v>0</v>
      </c>
      <c r="AN2356" s="16">
        <f t="shared" si="698"/>
        <v>0</v>
      </c>
      <c r="AO2356" s="16">
        <f t="shared" si="698"/>
        <v>0</v>
      </c>
      <c r="AP2356" s="16">
        <f t="shared" si="698"/>
        <v>0</v>
      </c>
      <c r="AQ2356" s="16">
        <f t="shared" si="698"/>
        <v>0</v>
      </c>
      <c r="AR2356" s="16">
        <f t="shared" si="698"/>
        <v>0</v>
      </c>
      <c r="AS2356" s="16">
        <f t="shared" si="698"/>
        <v>0</v>
      </c>
      <c r="AT2356" s="16">
        <f t="shared" si="698"/>
        <v>0</v>
      </c>
      <c r="AU2356" s="16">
        <f t="shared" si="698"/>
        <v>0</v>
      </c>
      <c r="AV2356" s="16">
        <f t="shared" si="698"/>
        <v>0</v>
      </c>
      <c r="AW2356" s="16">
        <f t="shared" si="698"/>
        <v>0</v>
      </c>
      <c r="AX2356" s="16">
        <f t="shared" si="698"/>
        <v>0</v>
      </c>
      <c r="AY2356" s="16">
        <f t="shared" si="698"/>
        <v>0</v>
      </c>
      <c r="AZ2356" s="16">
        <f t="shared" si="698"/>
        <v>0</v>
      </c>
      <c r="BA2356" s="16">
        <f t="shared" si="698"/>
        <v>0</v>
      </c>
      <c r="BB2356" s="16">
        <f t="shared" si="698"/>
        <v>0</v>
      </c>
      <c r="BC2356" s="16">
        <f t="shared" si="698"/>
        <v>0</v>
      </c>
      <c r="BD2356" s="16">
        <f t="shared" si="698"/>
        <v>0</v>
      </c>
      <c r="BE2356" s="16">
        <f t="shared" si="698"/>
        <v>0</v>
      </c>
      <c r="BF2356" s="16">
        <f t="shared" si="698"/>
        <v>0</v>
      </c>
    </row>
    <row r="2357" spans="4:36">
      <c r="D2357" s="16" t="s">
        <v>860</v>
      </c>
      <c r="E2357" s="16">
        <v>7484.7811</v>
      </c>
      <c r="F2357" s="16">
        <v>7157.4904</v>
      </c>
      <c r="G2357" s="16">
        <v>7138.6109</v>
      </c>
      <c r="H2357" s="16">
        <v>18.8795</v>
      </c>
      <c r="I2357" s="16">
        <v>0</v>
      </c>
      <c r="J2357" s="16">
        <v>83.3587</v>
      </c>
      <c r="K2357" s="16">
        <v>0</v>
      </c>
      <c r="L2357" s="16">
        <v>60.0666</v>
      </c>
      <c r="M2357" s="16">
        <v>23.2921</v>
      </c>
      <c r="N2357" s="16">
        <v>221.2685</v>
      </c>
      <c r="O2357" s="16">
        <v>221.2685</v>
      </c>
      <c r="P2357" s="16">
        <v>0</v>
      </c>
      <c r="Q2357" s="16">
        <v>0</v>
      </c>
      <c r="R2357" s="16">
        <v>22.6635</v>
      </c>
      <c r="S2357" s="16">
        <v>22.6635</v>
      </c>
      <c r="T2357" s="16">
        <v>0</v>
      </c>
      <c r="U2357" s="16">
        <v>0</v>
      </c>
      <c r="V2357" s="16">
        <v>0</v>
      </c>
      <c r="W2357" s="16">
        <v>0</v>
      </c>
      <c r="X2357" s="16">
        <v>0</v>
      </c>
      <c r="Y2357" s="16">
        <v>0</v>
      </c>
      <c r="Z2357" s="16">
        <v>0</v>
      </c>
      <c r="AE2357" s="103">
        <f t="shared" si="690"/>
        <v>4.83169060316868e-13</v>
      </c>
      <c r="AF2357" s="103">
        <f t="shared" si="691"/>
        <v>0</v>
      </c>
      <c r="AG2357" s="103">
        <f t="shared" si="692"/>
        <v>0</v>
      </c>
      <c r="AH2357" s="103">
        <f t="shared" si="693"/>
        <v>0</v>
      </c>
      <c r="AI2357" s="103">
        <f t="shared" si="694"/>
        <v>0</v>
      </c>
      <c r="AJ2357" s="103">
        <f t="shared" si="695"/>
        <v>0</v>
      </c>
    </row>
    <row r="2358" spans="4:36">
      <c r="D2358" s="16" t="s">
        <v>861</v>
      </c>
      <c r="E2358" s="16">
        <v>1304.5566</v>
      </c>
      <c r="F2358" s="16">
        <v>773.4321</v>
      </c>
      <c r="G2358" s="16">
        <v>771.7535</v>
      </c>
      <c r="H2358" s="16">
        <v>1.6786</v>
      </c>
      <c r="I2358" s="16">
        <v>0</v>
      </c>
      <c r="J2358" s="16">
        <v>123.5666</v>
      </c>
      <c r="K2358" s="16">
        <v>0</v>
      </c>
      <c r="L2358" s="16">
        <v>123.5666</v>
      </c>
      <c r="M2358" s="16">
        <v>0</v>
      </c>
      <c r="N2358" s="16">
        <v>230.728</v>
      </c>
      <c r="O2358" s="16">
        <v>230.728</v>
      </c>
      <c r="P2358" s="16">
        <v>0</v>
      </c>
      <c r="Q2358" s="16">
        <v>0.1719</v>
      </c>
      <c r="R2358" s="16">
        <v>15.5438</v>
      </c>
      <c r="S2358" s="16">
        <v>0</v>
      </c>
      <c r="T2358" s="16">
        <v>0</v>
      </c>
      <c r="U2358" s="16">
        <v>15.5438</v>
      </c>
      <c r="V2358" s="16">
        <v>161.1142</v>
      </c>
      <c r="W2358" s="16">
        <v>80.8387</v>
      </c>
      <c r="X2358" s="16">
        <v>0</v>
      </c>
      <c r="Y2358" s="16">
        <v>80.2755</v>
      </c>
      <c r="Z2358" s="16">
        <v>0</v>
      </c>
      <c r="AE2358" s="103">
        <f t="shared" si="690"/>
        <v>-1.19959597810748e-13</v>
      </c>
      <c r="AF2358" s="103">
        <f t="shared" si="691"/>
        <v>-3.97459842815806e-14</v>
      </c>
      <c r="AG2358" s="103">
        <f t="shared" si="692"/>
        <v>0</v>
      </c>
      <c r="AH2358" s="103">
        <f t="shared" si="693"/>
        <v>0</v>
      </c>
      <c r="AI2358" s="103">
        <f t="shared" si="694"/>
        <v>0</v>
      </c>
      <c r="AJ2358" s="103">
        <f t="shared" si="695"/>
        <v>0</v>
      </c>
    </row>
    <row r="2359" spans="4:36">
      <c r="D2359" s="16" t="s">
        <v>862</v>
      </c>
      <c r="E2359" s="16">
        <v>0</v>
      </c>
      <c r="F2359" s="16">
        <v>0</v>
      </c>
      <c r="G2359" s="16">
        <v>0</v>
      </c>
      <c r="H2359" s="16">
        <v>0</v>
      </c>
      <c r="I2359" s="16">
        <v>0</v>
      </c>
      <c r="J2359" s="16">
        <v>0</v>
      </c>
      <c r="K2359" s="16">
        <v>0</v>
      </c>
      <c r="L2359" s="16">
        <v>0</v>
      </c>
      <c r="M2359" s="16">
        <v>0</v>
      </c>
      <c r="N2359" s="16">
        <v>0</v>
      </c>
      <c r="O2359" s="16">
        <v>0</v>
      </c>
      <c r="P2359" s="16">
        <v>0</v>
      </c>
      <c r="Q2359" s="16">
        <v>0</v>
      </c>
      <c r="R2359" s="16">
        <v>0</v>
      </c>
      <c r="S2359" s="16">
        <v>0</v>
      </c>
      <c r="T2359" s="16">
        <v>0</v>
      </c>
      <c r="U2359" s="16">
        <v>0</v>
      </c>
      <c r="V2359" s="16">
        <v>0</v>
      </c>
      <c r="W2359" s="16">
        <v>0</v>
      </c>
      <c r="X2359" s="16">
        <v>0</v>
      </c>
      <c r="Y2359" s="16">
        <v>0</v>
      </c>
      <c r="Z2359" s="16">
        <v>0</v>
      </c>
      <c r="AE2359" s="103">
        <f t="shared" si="690"/>
        <v>0</v>
      </c>
      <c r="AF2359" s="103">
        <f t="shared" si="691"/>
        <v>0</v>
      </c>
      <c r="AG2359" s="103">
        <f t="shared" si="692"/>
        <v>0</v>
      </c>
      <c r="AH2359" s="103">
        <f t="shared" si="693"/>
        <v>0</v>
      </c>
      <c r="AI2359" s="103">
        <f t="shared" si="694"/>
        <v>0</v>
      </c>
      <c r="AJ2359" s="103">
        <f t="shared" si="695"/>
        <v>0</v>
      </c>
    </row>
    <row r="2360" spans="4:36">
      <c r="D2360" s="16" t="s">
        <v>863</v>
      </c>
      <c r="E2360" s="16">
        <v>0</v>
      </c>
      <c r="F2360" s="16">
        <v>0</v>
      </c>
      <c r="G2360" s="16">
        <v>0</v>
      </c>
      <c r="H2360" s="16">
        <v>0</v>
      </c>
      <c r="I2360" s="16">
        <v>0</v>
      </c>
      <c r="J2360" s="16">
        <v>0</v>
      </c>
      <c r="K2360" s="16">
        <v>0</v>
      </c>
      <c r="L2360" s="16">
        <v>0</v>
      </c>
      <c r="M2360" s="16">
        <v>0</v>
      </c>
      <c r="N2360" s="16">
        <v>0</v>
      </c>
      <c r="O2360" s="16">
        <v>0</v>
      </c>
      <c r="P2360" s="16">
        <v>0</v>
      </c>
      <c r="Q2360" s="16">
        <v>0</v>
      </c>
      <c r="R2360" s="16">
        <v>0</v>
      </c>
      <c r="S2360" s="16">
        <v>0</v>
      </c>
      <c r="T2360" s="16">
        <v>0</v>
      </c>
      <c r="U2360" s="16">
        <v>0</v>
      </c>
      <c r="V2360" s="16">
        <v>0</v>
      </c>
      <c r="W2360" s="16">
        <v>0</v>
      </c>
      <c r="X2360" s="16">
        <v>0</v>
      </c>
      <c r="Y2360" s="16">
        <v>0</v>
      </c>
      <c r="Z2360" s="16">
        <v>0</v>
      </c>
      <c r="AE2360" s="103">
        <f t="shared" si="690"/>
        <v>0</v>
      </c>
      <c r="AF2360" s="103">
        <f t="shared" si="691"/>
        <v>0</v>
      </c>
      <c r="AG2360" s="103">
        <f t="shared" si="692"/>
        <v>0</v>
      </c>
      <c r="AH2360" s="103">
        <f t="shared" si="693"/>
        <v>0</v>
      </c>
      <c r="AI2360" s="103">
        <f t="shared" si="694"/>
        <v>0</v>
      </c>
      <c r="AJ2360" s="103">
        <f t="shared" si="695"/>
        <v>0</v>
      </c>
    </row>
    <row r="2361" spans="4:36">
      <c r="D2361" s="16" t="s">
        <v>864</v>
      </c>
      <c r="E2361" s="16">
        <v>3459.7363</v>
      </c>
      <c r="F2361" s="16">
        <v>2520.5348</v>
      </c>
      <c r="G2361" s="16">
        <v>2520.1968</v>
      </c>
      <c r="H2361" s="16">
        <v>0.338</v>
      </c>
      <c r="I2361" s="16">
        <v>0</v>
      </c>
      <c r="J2361" s="16">
        <v>4.0916</v>
      </c>
      <c r="K2361" s="16">
        <v>3.6393</v>
      </c>
      <c r="L2361" s="16">
        <v>0.4523</v>
      </c>
      <c r="M2361" s="16">
        <v>0</v>
      </c>
      <c r="N2361" s="16">
        <v>303.6208</v>
      </c>
      <c r="O2361" s="16">
        <v>303.6208</v>
      </c>
      <c r="P2361" s="16">
        <v>0</v>
      </c>
      <c r="Q2361" s="16">
        <v>100.8102</v>
      </c>
      <c r="R2361" s="16">
        <v>463.9039</v>
      </c>
      <c r="S2361" s="16">
        <v>62.8027</v>
      </c>
      <c r="T2361" s="16">
        <v>0</v>
      </c>
      <c r="U2361" s="16">
        <v>401.1012</v>
      </c>
      <c r="V2361" s="16">
        <v>34.5059</v>
      </c>
      <c r="W2361" s="16">
        <v>1.8235</v>
      </c>
      <c r="X2361" s="16">
        <v>0</v>
      </c>
      <c r="Y2361" s="16">
        <v>32.6824</v>
      </c>
      <c r="Z2361" s="16">
        <v>32.2691</v>
      </c>
      <c r="AE2361" s="103">
        <f t="shared" si="690"/>
        <v>2.1316282072803e-13</v>
      </c>
      <c r="AF2361" s="103">
        <f t="shared" si="691"/>
        <v>-2.61957122660306e-13</v>
      </c>
      <c r="AG2361" s="103">
        <f t="shared" si="692"/>
        <v>-2.77555756156289e-16</v>
      </c>
      <c r="AH2361" s="103">
        <f t="shared" si="693"/>
        <v>0</v>
      </c>
      <c r="AI2361" s="103">
        <f t="shared" si="694"/>
        <v>0</v>
      </c>
      <c r="AJ2361" s="103">
        <f t="shared" si="695"/>
        <v>0</v>
      </c>
    </row>
    <row r="2362" spans="3:58">
      <c r="C2362" s="16" t="s">
        <v>866</v>
      </c>
      <c r="D2362" s="16" t="s">
        <v>88</v>
      </c>
      <c r="E2362" s="16">
        <v>2476.576</v>
      </c>
      <c r="F2362" s="16">
        <v>2126.0175</v>
      </c>
      <c r="G2362" s="16">
        <v>2122.4175</v>
      </c>
      <c r="H2362" s="16">
        <v>3.6</v>
      </c>
      <c r="I2362" s="16">
        <v>0</v>
      </c>
      <c r="J2362" s="16">
        <v>56.2905</v>
      </c>
      <c r="K2362" s="16">
        <v>26.5808</v>
      </c>
      <c r="L2362" s="16">
        <v>29.7097</v>
      </c>
      <c r="M2362" s="16">
        <v>0</v>
      </c>
      <c r="N2362" s="16">
        <v>220.5375</v>
      </c>
      <c r="O2362" s="16">
        <v>220.5375</v>
      </c>
      <c r="P2362" s="16">
        <v>0</v>
      </c>
      <c r="Q2362" s="16">
        <v>0</v>
      </c>
      <c r="R2362" s="16">
        <v>12.9814</v>
      </c>
      <c r="S2362" s="16">
        <v>12.7911</v>
      </c>
      <c r="T2362" s="16">
        <v>0</v>
      </c>
      <c r="U2362" s="16">
        <v>0.1903</v>
      </c>
      <c r="V2362" s="16">
        <v>60.7491</v>
      </c>
      <c r="W2362" s="16">
        <v>58.3338</v>
      </c>
      <c r="X2362" s="16">
        <v>0</v>
      </c>
      <c r="Y2362" s="16">
        <v>2.4153</v>
      </c>
      <c r="Z2362" s="16">
        <v>0</v>
      </c>
      <c r="AE2362" s="103">
        <f t="shared" si="690"/>
        <v>9.2370555648813e-14</v>
      </c>
      <c r="AF2362" s="103">
        <f t="shared" si="691"/>
        <v>-9.10382880192628e-14</v>
      </c>
      <c r="AG2362" s="103">
        <f t="shared" si="692"/>
        <v>0</v>
      </c>
      <c r="AH2362" s="103">
        <f t="shared" si="693"/>
        <v>0</v>
      </c>
      <c r="AI2362" s="103">
        <f t="shared" si="694"/>
        <v>5.82867087928207e-16</v>
      </c>
      <c r="AJ2362" s="103">
        <f t="shared" si="695"/>
        <v>0</v>
      </c>
      <c r="AK2362" s="16">
        <f t="shared" ref="AK2362:BF2362" si="699">E2362-SUM(E2363:E2367)</f>
        <v>0</v>
      </c>
      <c r="AL2362" s="16">
        <f t="shared" si="699"/>
        <v>0</v>
      </c>
      <c r="AM2362" s="16">
        <f t="shared" si="699"/>
        <v>0</v>
      </c>
      <c r="AN2362" s="16">
        <f t="shared" si="699"/>
        <v>0</v>
      </c>
      <c r="AO2362" s="16">
        <f t="shared" si="699"/>
        <v>0</v>
      </c>
      <c r="AP2362" s="16">
        <f t="shared" si="699"/>
        <v>0</v>
      </c>
      <c r="AQ2362" s="16">
        <f t="shared" si="699"/>
        <v>0</v>
      </c>
      <c r="AR2362" s="16">
        <f t="shared" si="699"/>
        <v>0</v>
      </c>
      <c r="AS2362" s="16">
        <f t="shared" si="699"/>
        <v>0</v>
      </c>
      <c r="AT2362" s="16">
        <f t="shared" si="699"/>
        <v>0</v>
      </c>
      <c r="AU2362" s="16">
        <f t="shared" si="699"/>
        <v>0</v>
      </c>
      <c r="AV2362" s="16">
        <f t="shared" si="699"/>
        <v>0</v>
      </c>
      <c r="AW2362" s="16">
        <f t="shared" si="699"/>
        <v>0</v>
      </c>
      <c r="AX2362" s="16">
        <f t="shared" si="699"/>
        <v>0</v>
      </c>
      <c r="AY2362" s="16">
        <f t="shared" si="699"/>
        <v>0</v>
      </c>
      <c r="AZ2362" s="16">
        <f t="shared" si="699"/>
        <v>0</v>
      </c>
      <c r="BA2362" s="16">
        <f t="shared" si="699"/>
        <v>0</v>
      </c>
      <c r="BB2362" s="16">
        <f t="shared" si="699"/>
        <v>0</v>
      </c>
      <c r="BC2362" s="16">
        <f t="shared" si="699"/>
        <v>0</v>
      </c>
      <c r="BD2362" s="16">
        <f t="shared" si="699"/>
        <v>0</v>
      </c>
      <c r="BE2362" s="16">
        <f t="shared" si="699"/>
        <v>0</v>
      </c>
      <c r="BF2362" s="16">
        <f t="shared" si="699"/>
        <v>0</v>
      </c>
    </row>
    <row r="2363" spans="4:36">
      <c r="D2363" s="16" t="s">
        <v>860</v>
      </c>
      <c r="E2363" s="16">
        <v>66.3008</v>
      </c>
      <c r="F2363" s="16">
        <v>66.3008</v>
      </c>
      <c r="G2363" s="16">
        <v>66.3008</v>
      </c>
      <c r="H2363" s="16">
        <v>0</v>
      </c>
      <c r="I2363" s="16">
        <v>0</v>
      </c>
      <c r="J2363" s="16">
        <v>0</v>
      </c>
      <c r="K2363" s="16">
        <v>0</v>
      </c>
      <c r="L2363" s="16">
        <v>0</v>
      </c>
      <c r="M2363" s="16">
        <v>0</v>
      </c>
      <c r="N2363" s="16">
        <v>0</v>
      </c>
      <c r="O2363" s="16">
        <v>0</v>
      </c>
      <c r="P2363" s="16">
        <v>0</v>
      </c>
      <c r="Q2363" s="16">
        <v>0</v>
      </c>
      <c r="R2363" s="16">
        <v>0</v>
      </c>
      <c r="S2363" s="16">
        <v>0</v>
      </c>
      <c r="T2363" s="16">
        <v>0</v>
      </c>
      <c r="U2363" s="16">
        <v>0</v>
      </c>
      <c r="V2363" s="16">
        <v>0</v>
      </c>
      <c r="W2363" s="16">
        <v>0</v>
      </c>
      <c r="X2363" s="16">
        <v>0</v>
      </c>
      <c r="Y2363" s="16">
        <v>0</v>
      </c>
      <c r="Z2363" s="16">
        <v>0</v>
      </c>
      <c r="AE2363" s="103">
        <f t="shared" si="690"/>
        <v>0</v>
      </c>
      <c r="AF2363" s="103">
        <f t="shared" si="691"/>
        <v>0</v>
      </c>
      <c r="AG2363" s="103">
        <f t="shared" si="692"/>
        <v>0</v>
      </c>
      <c r="AH2363" s="103">
        <f t="shared" si="693"/>
        <v>0</v>
      </c>
      <c r="AI2363" s="103">
        <f t="shared" si="694"/>
        <v>0</v>
      </c>
      <c r="AJ2363" s="103">
        <f t="shared" si="695"/>
        <v>0</v>
      </c>
    </row>
    <row r="2364" spans="4:36">
      <c r="D2364" s="16" t="s">
        <v>861</v>
      </c>
      <c r="E2364" s="16">
        <v>0.8542</v>
      </c>
      <c r="F2364" s="16">
        <v>0.8542</v>
      </c>
      <c r="G2364" s="16">
        <v>0.8542</v>
      </c>
      <c r="H2364" s="16">
        <v>0</v>
      </c>
      <c r="I2364" s="16">
        <v>0</v>
      </c>
      <c r="J2364" s="16">
        <v>0</v>
      </c>
      <c r="K2364" s="16">
        <v>0</v>
      </c>
      <c r="L2364" s="16">
        <v>0</v>
      </c>
      <c r="M2364" s="16">
        <v>0</v>
      </c>
      <c r="N2364" s="16">
        <v>0</v>
      </c>
      <c r="O2364" s="16">
        <v>0</v>
      </c>
      <c r="P2364" s="16">
        <v>0</v>
      </c>
      <c r="Q2364" s="16">
        <v>0</v>
      </c>
      <c r="R2364" s="16">
        <v>0</v>
      </c>
      <c r="S2364" s="16">
        <v>0</v>
      </c>
      <c r="T2364" s="16">
        <v>0</v>
      </c>
      <c r="U2364" s="16">
        <v>0</v>
      </c>
      <c r="V2364" s="16">
        <v>0</v>
      </c>
      <c r="W2364" s="16">
        <v>0</v>
      </c>
      <c r="X2364" s="16">
        <v>0</v>
      </c>
      <c r="Y2364" s="16">
        <v>0</v>
      </c>
      <c r="Z2364" s="16">
        <v>0</v>
      </c>
      <c r="AE2364" s="103">
        <f t="shared" si="690"/>
        <v>0</v>
      </c>
      <c r="AF2364" s="103">
        <f t="shared" si="691"/>
        <v>0</v>
      </c>
      <c r="AG2364" s="103">
        <f t="shared" si="692"/>
        <v>0</v>
      </c>
      <c r="AH2364" s="103">
        <f t="shared" si="693"/>
        <v>0</v>
      </c>
      <c r="AI2364" s="103">
        <f t="shared" si="694"/>
        <v>0</v>
      </c>
      <c r="AJ2364" s="103">
        <f t="shared" si="695"/>
        <v>0</v>
      </c>
    </row>
    <row r="2365" spans="4:36">
      <c r="D2365" s="16" t="s">
        <v>862</v>
      </c>
      <c r="E2365" s="16">
        <v>0</v>
      </c>
      <c r="F2365" s="16">
        <v>0</v>
      </c>
      <c r="G2365" s="16">
        <v>0</v>
      </c>
      <c r="H2365" s="16">
        <v>0</v>
      </c>
      <c r="I2365" s="16">
        <v>0</v>
      </c>
      <c r="J2365" s="16">
        <v>0</v>
      </c>
      <c r="K2365" s="16">
        <v>0</v>
      </c>
      <c r="L2365" s="16">
        <v>0</v>
      </c>
      <c r="M2365" s="16">
        <v>0</v>
      </c>
      <c r="N2365" s="16">
        <v>0</v>
      </c>
      <c r="O2365" s="16">
        <v>0</v>
      </c>
      <c r="P2365" s="16">
        <v>0</v>
      </c>
      <c r="Q2365" s="16">
        <v>0</v>
      </c>
      <c r="R2365" s="16">
        <v>0</v>
      </c>
      <c r="S2365" s="16">
        <v>0</v>
      </c>
      <c r="T2365" s="16">
        <v>0</v>
      </c>
      <c r="U2365" s="16">
        <v>0</v>
      </c>
      <c r="V2365" s="16">
        <v>0</v>
      </c>
      <c r="W2365" s="16">
        <v>0</v>
      </c>
      <c r="X2365" s="16">
        <v>0</v>
      </c>
      <c r="Y2365" s="16">
        <v>0</v>
      </c>
      <c r="Z2365" s="16">
        <v>0</v>
      </c>
      <c r="AE2365" s="103">
        <f t="shared" si="690"/>
        <v>0</v>
      </c>
      <c r="AF2365" s="103">
        <f t="shared" si="691"/>
        <v>0</v>
      </c>
      <c r="AG2365" s="103">
        <f t="shared" si="692"/>
        <v>0</v>
      </c>
      <c r="AH2365" s="103">
        <f t="shared" si="693"/>
        <v>0</v>
      </c>
      <c r="AI2365" s="103">
        <f t="shared" si="694"/>
        <v>0</v>
      </c>
      <c r="AJ2365" s="103">
        <f t="shared" si="695"/>
        <v>0</v>
      </c>
    </row>
    <row r="2366" spans="4:36">
      <c r="D2366" s="16" t="s">
        <v>863</v>
      </c>
      <c r="E2366" s="16">
        <v>0</v>
      </c>
      <c r="F2366" s="16">
        <v>0</v>
      </c>
      <c r="G2366" s="16">
        <v>0</v>
      </c>
      <c r="H2366" s="16">
        <v>0</v>
      </c>
      <c r="I2366" s="16">
        <v>0</v>
      </c>
      <c r="J2366" s="16">
        <v>0</v>
      </c>
      <c r="K2366" s="16">
        <v>0</v>
      </c>
      <c r="L2366" s="16">
        <v>0</v>
      </c>
      <c r="M2366" s="16">
        <v>0</v>
      </c>
      <c r="N2366" s="16">
        <v>0</v>
      </c>
      <c r="O2366" s="16">
        <v>0</v>
      </c>
      <c r="P2366" s="16">
        <v>0</v>
      </c>
      <c r="Q2366" s="16">
        <v>0</v>
      </c>
      <c r="R2366" s="16">
        <v>0</v>
      </c>
      <c r="S2366" s="16">
        <v>0</v>
      </c>
      <c r="T2366" s="16">
        <v>0</v>
      </c>
      <c r="U2366" s="16">
        <v>0</v>
      </c>
      <c r="V2366" s="16">
        <v>0</v>
      </c>
      <c r="W2366" s="16">
        <v>0</v>
      </c>
      <c r="X2366" s="16">
        <v>0</v>
      </c>
      <c r="Y2366" s="16">
        <v>0</v>
      </c>
      <c r="Z2366" s="16">
        <v>0</v>
      </c>
      <c r="AE2366" s="103">
        <f t="shared" si="690"/>
        <v>0</v>
      </c>
      <c r="AF2366" s="103">
        <f t="shared" si="691"/>
        <v>0</v>
      </c>
      <c r="AG2366" s="103">
        <f t="shared" si="692"/>
        <v>0</v>
      </c>
      <c r="AH2366" s="103">
        <f t="shared" si="693"/>
        <v>0</v>
      </c>
      <c r="AI2366" s="103">
        <f t="shared" si="694"/>
        <v>0</v>
      </c>
      <c r="AJ2366" s="103">
        <f t="shared" si="695"/>
        <v>0</v>
      </c>
    </row>
    <row r="2367" spans="4:36">
      <c r="D2367" s="16" t="s">
        <v>864</v>
      </c>
      <c r="E2367" s="16">
        <v>2409.421</v>
      </c>
      <c r="F2367" s="16">
        <v>2058.8625</v>
      </c>
      <c r="G2367" s="16">
        <v>2055.2625</v>
      </c>
      <c r="H2367" s="16">
        <v>3.6</v>
      </c>
      <c r="I2367" s="16">
        <v>0</v>
      </c>
      <c r="J2367" s="16">
        <v>56.2905</v>
      </c>
      <c r="K2367" s="16">
        <v>26.5808</v>
      </c>
      <c r="L2367" s="16">
        <v>29.7097</v>
      </c>
      <c r="M2367" s="16">
        <v>0</v>
      </c>
      <c r="N2367" s="16">
        <v>220.5375</v>
      </c>
      <c r="O2367" s="16">
        <v>220.5375</v>
      </c>
      <c r="P2367" s="16">
        <v>0</v>
      </c>
      <c r="Q2367" s="16">
        <v>0</v>
      </c>
      <c r="R2367" s="16">
        <v>12.9814</v>
      </c>
      <c r="S2367" s="16">
        <v>12.7911</v>
      </c>
      <c r="T2367" s="16">
        <v>0</v>
      </c>
      <c r="U2367" s="16">
        <v>0.1903</v>
      </c>
      <c r="V2367" s="16">
        <v>60.7491</v>
      </c>
      <c r="W2367" s="16">
        <v>58.3338</v>
      </c>
      <c r="X2367" s="16">
        <v>0</v>
      </c>
      <c r="Y2367" s="16">
        <v>2.4153</v>
      </c>
      <c r="Z2367" s="16">
        <v>0</v>
      </c>
      <c r="AE2367" s="103">
        <f t="shared" si="690"/>
        <v>-3.62376795237651e-13</v>
      </c>
      <c r="AF2367" s="103">
        <f t="shared" si="691"/>
        <v>3.63709062867201e-13</v>
      </c>
      <c r="AG2367" s="103">
        <f t="shared" si="692"/>
        <v>0</v>
      </c>
      <c r="AH2367" s="103">
        <f t="shared" si="693"/>
        <v>0</v>
      </c>
      <c r="AI2367" s="103">
        <f t="shared" si="694"/>
        <v>5.82867087928207e-16</v>
      </c>
      <c r="AJ2367" s="103">
        <f t="shared" si="695"/>
        <v>0</v>
      </c>
    </row>
    <row r="2368" spans="3:58">
      <c r="C2368" s="16" t="s">
        <v>867</v>
      </c>
      <c r="D2368" s="16" t="s">
        <v>88</v>
      </c>
      <c r="E2368" s="16">
        <v>21234.2751</v>
      </c>
      <c r="F2368" s="16">
        <v>15405.9829</v>
      </c>
      <c r="G2368" s="16">
        <v>15366.0562</v>
      </c>
      <c r="H2368" s="16">
        <v>39.9267</v>
      </c>
      <c r="I2368" s="16">
        <v>19.2769</v>
      </c>
      <c r="J2368" s="16">
        <v>827.8876</v>
      </c>
      <c r="K2368" s="16">
        <v>634.6528</v>
      </c>
      <c r="L2368" s="16">
        <v>135.9252</v>
      </c>
      <c r="M2368" s="16">
        <v>57.3096</v>
      </c>
      <c r="N2368" s="16">
        <v>3875.2455</v>
      </c>
      <c r="O2368" s="16">
        <v>3875.2455</v>
      </c>
      <c r="P2368" s="16">
        <v>0</v>
      </c>
      <c r="Q2368" s="16">
        <v>37.925</v>
      </c>
      <c r="R2368" s="16">
        <v>545.2644</v>
      </c>
      <c r="S2368" s="16">
        <v>197.5686</v>
      </c>
      <c r="T2368" s="16">
        <v>1.4646</v>
      </c>
      <c r="U2368" s="16">
        <v>346.2312</v>
      </c>
      <c r="V2368" s="16">
        <v>522.6928</v>
      </c>
      <c r="W2368" s="16">
        <v>250.7501</v>
      </c>
      <c r="X2368" s="16">
        <v>2.6781</v>
      </c>
      <c r="Y2368" s="16">
        <v>269.2646</v>
      </c>
      <c r="Z2368" s="16">
        <v>0</v>
      </c>
      <c r="AE2368" s="103">
        <f t="shared" si="690"/>
        <v>-1.86162196769146e-12</v>
      </c>
      <c r="AF2368" s="103">
        <f t="shared" si="691"/>
        <v>0</v>
      </c>
      <c r="AG2368" s="103">
        <f t="shared" si="692"/>
        <v>7.105427357601e-14</v>
      </c>
      <c r="AH2368" s="103">
        <f t="shared" si="693"/>
        <v>0</v>
      </c>
      <c r="AI2368" s="103">
        <f t="shared" si="694"/>
        <v>0</v>
      </c>
      <c r="AJ2368" s="103">
        <f t="shared" si="695"/>
        <v>0</v>
      </c>
      <c r="AK2368" s="16">
        <f t="shared" ref="AK2368:BF2368" si="700">E2368-SUM(E2369:E2373)</f>
        <v>0</v>
      </c>
      <c r="AL2368" s="16">
        <f t="shared" si="700"/>
        <v>0</v>
      </c>
      <c r="AM2368" s="16">
        <f t="shared" si="700"/>
        <v>0</v>
      </c>
      <c r="AN2368" s="16">
        <f t="shared" si="700"/>
        <v>0</v>
      </c>
      <c r="AO2368" s="16">
        <f t="shared" si="700"/>
        <v>0</v>
      </c>
      <c r="AP2368" s="16">
        <f t="shared" si="700"/>
        <v>0</v>
      </c>
      <c r="AQ2368" s="16">
        <f t="shared" si="700"/>
        <v>0</v>
      </c>
      <c r="AR2368" s="16">
        <f t="shared" si="700"/>
        <v>0</v>
      </c>
      <c r="AS2368" s="16">
        <f t="shared" si="700"/>
        <v>0</v>
      </c>
      <c r="AT2368" s="16">
        <f t="shared" si="700"/>
        <v>0</v>
      </c>
      <c r="AU2368" s="16">
        <f t="shared" si="700"/>
        <v>0</v>
      </c>
      <c r="AV2368" s="16">
        <f t="shared" si="700"/>
        <v>0</v>
      </c>
      <c r="AW2368" s="16">
        <f t="shared" si="700"/>
        <v>0</v>
      </c>
      <c r="AX2368" s="16">
        <f t="shared" si="700"/>
        <v>0</v>
      </c>
      <c r="AY2368" s="16">
        <f t="shared" si="700"/>
        <v>0</v>
      </c>
      <c r="AZ2368" s="16">
        <f t="shared" si="700"/>
        <v>0</v>
      </c>
      <c r="BA2368" s="16">
        <f t="shared" si="700"/>
        <v>0</v>
      </c>
      <c r="BB2368" s="16">
        <f t="shared" si="700"/>
        <v>0</v>
      </c>
      <c r="BC2368" s="16">
        <f t="shared" si="700"/>
        <v>0</v>
      </c>
      <c r="BD2368" s="16">
        <f t="shared" si="700"/>
        <v>0</v>
      </c>
      <c r="BE2368" s="16">
        <f t="shared" si="700"/>
        <v>0</v>
      </c>
      <c r="BF2368" s="16">
        <f t="shared" si="700"/>
        <v>0</v>
      </c>
    </row>
    <row r="2369" spans="4:36">
      <c r="D2369" s="16" t="s">
        <v>860</v>
      </c>
      <c r="E2369" s="16">
        <v>126.4751</v>
      </c>
      <c r="F2369" s="16">
        <v>98.7121</v>
      </c>
      <c r="G2369" s="16">
        <v>98.7121</v>
      </c>
      <c r="H2369" s="16">
        <v>0</v>
      </c>
      <c r="I2369" s="16">
        <v>0</v>
      </c>
      <c r="J2369" s="16">
        <v>26.3841</v>
      </c>
      <c r="K2369" s="16">
        <v>0</v>
      </c>
      <c r="L2369" s="16">
        <v>26.3841</v>
      </c>
      <c r="M2369" s="16">
        <v>0</v>
      </c>
      <c r="N2369" s="16">
        <v>1.3789</v>
      </c>
      <c r="O2369" s="16">
        <v>1.3789</v>
      </c>
      <c r="P2369" s="16">
        <v>0</v>
      </c>
      <c r="Q2369" s="16">
        <v>0</v>
      </c>
      <c r="R2369" s="16">
        <v>0</v>
      </c>
      <c r="S2369" s="16">
        <v>0</v>
      </c>
      <c r="T2369" s="16">
        <v>0</v>
      </c>
      <c r="U2369" s="16">
        <v>0</v>
      </c>
      <c r="V2369" s="16">
        <v>0</v>
      </c>
      <c r="W2369" s="16">
        <v>0</v>
      </c>
      <c r="X2369" s="16">
        <v>0</v>
      </c>
      <c r="Y2369" s="16">
        <v>0</v>
      </c>
      <c r="Z2369" s="16">
        <v>0</v>
      </c>
      <c r="AE2369" s="103">
        <f t="shared" si="690"/>
        <v>-9.10382880192628e-15</v>
      </c>
      <c r="AF2369" s="103">
        <f t="shared" si="691"/>
        <v>0</v>
      </c>
      <c r="AG2369" s="103">
        <f t="shared" si="692"/>
        <v>0</v>
      </c>
      <c r="AH2369" s="103">
        <f t="shared" si="693"/>
        <v>0</v>
      </c>
      <c r="AI2369" s="103">
        <f t="shared" si="694"/>
        <v>0</v>
      </c>
      <c r="AJ2369" s="103">
        <f t="shared" si="695"/>
        <v>0</v>
      </c>
    </row>
    <row r="2370" spans="4:36">
      <c r="D2370" s="16" t="s">
        <v>861</v>
      </c>
      <c r="E2370" s="16">
        <v>261.4696</v>
      </c>
      <c r="F2370" s="16">
        <v>117.747</v>
      </c>
      <c r="G2370" s="16">
        <v>117.747</v>
      </c>
      <c r="H2370" s="16">
        <v>0</v>
      </c>
      <c r="I2370" s="16">
        <v>0</v>
      </c>
      <c r="J2370" s="16">
        <v>101.9887</v>
      </c>
      <c r="K2370" s="16">
        <v>0</v>
      </c>
      <c r="L2370" s="16">
        <v>101.9887</v>
      </c>
      <c r="M2370" s="16">
        <v>0</v>
      </c>
      <c r="N2370" s="16">
        <v>41.7339</v>
      </c>
      <c r="O2370" s="16">
        <v>41.7339</v>
      </c>
      <c r="P2370" s="16">
        <v>0</v>
      </c>
      <c r="Q2370" s="16">
        <v>0</v>
      </c>
      <c r="R2370" s="16">
        <v>0</v>
      </c>
      <c r="S2370" s="16">
        <v>0</v>
      </c>
      <c r="T2370" s="16">
        <v>0</v>
      </c>
      <c r="U2370" s="16">
        <v>0</v>
      </c>
      <c r="V2370" s="16">
        <v>0</v>
      </c>
      <c r="W2370" s="16">
        <v>0</v>
      </c>
      <c r="X2370" s="16">
        <v>0</v>
      </c>
      <c r="Y2370" s="16">
        <v>0</v>
      </c>
      <c r="Z2370" s="16">
        <v>0</v>
      </c>
      <c r="AE2370" s="103">
        <f t="shared" si="690"/>
        <v>0</v>
      </c>
      <c r="AF2370" s="103">
        <f t="shared" si="691"/>
        <v>0</v>
      </c>
      <c r="AG2370" s="103">
        <f t="shared" si="692"/>
        <v>0</v>
      </c>
      <c r="AH2370" s="103">
        <f t="shared" si="693"/>
        <v>0</v>
      </c>
      <c r="AI2370" s="103">
        <f t="shared" si="694"/>
        <v>0</v>
      </c>
      <c r="AJ2370" s="103">
        <f t="shared" si="695"/>
        <v>0</v>
      </c>
    </row>
    <row r="2371" spans="4:36">
      <c r="D2371" s="16" t="s">
        <v>862</v>
      </c>
      <c r="E2371" s="16">
        <v>0</v>
      </c>
      <c r="F2371" s="16">
        <v>0</v>
      </c>
      <c r="G2371" s="16">
        <v>0</v>
      </c>
      <c r="H2371" s="16">
        <v>0</v>
      </c>
      <c r="I2371" s="16">
        <v>0</v>
      </c>
      <c r="J2371" s="16">
        <v>0</v>
      </c>
      <c r="K2371" s="16">
        <v>0</v>
      </c>
      <c r="L2371" s="16">
        <v>0</v>
      </c>
      <c r="M2371" s="16">
        <v>0</v>
      </c>
      <c r="N2371" s="16">
        <v>0</v>
      </c>
      <c r="O2371" s="16">
        <v>0</v>
      </c>
      <c r="P2371" s="16">
        <v>0</v>
      </c>
      <c r="Q2371" s="16">
        <v>0</v>
      </c>
      <c r="R2371" s="16">
        <v>0</v>
      </c>
      <c r="S2371" s="16">
        <v>0</v>
      </c>
      <c r="T2371" s="16">
        <v>0</v>
      </c>
      <c r="U2371" s="16">
        <v>0</v>
      </c>
      <c r="V2371" s="16">
        <v>0</v>
      </c>
      <c r="W2371" s="16">
        <v>0</v>
      </c>
      <c r="X2371" s="16">
        <v>0</v>
      </c>
      <c r="Y2371" s="16">
        <v>0</v>
      </c>
      <c r="Z2371" s="16">
        <v>0</v>
      </c>
      <c r="AE2371" s="103">
        <f t="shared" si="690"/>
        <v>0</v>
      </c>
      <c r="AF2371" s="103">
        <f t="shared" si="691"/>
        <v>0</v>
      </c>
      <c r="AG2371" s="103">
        <f t="shared" si="692"/>
        <v>0</v>
      </c>
      <c r="AH2371" s="103">
        <f t="shared" si="693"/>
        <v>0</v>
      </c>
      <c r="AI2371" s="103">
        <f t="shared" si="694"/>
        <v>0</v>
      </c>
      <c r="AJ2371" s="103">
        <f t="shared" si="695"/>
        <v>0</v>
      </c>
    </row>
    <row r="2372" spans="4:36">
      <c r="D2372" s="16" t="s">
        <v>863</v>
      </c>
      <c r="E2372" s="16">
        <v>0</v>
      </c>
      <c r="F2372" s="16">
        <v>0</v>
      </c>
      <c r="G2372" s="16">
        <v>0</v>
      </c>
      <c r="H2372" s="16">
        <v>0</v>
      </c>
      <c r="I2372" s="16">
        <v>0</v>
      </c>
      <c r="J2372" s="16">
        <v>0</v>
      </c>
      <c r="K2372" s="16">
        <v>0</v>
      </c>
      <c r="L2372" s="16">
        <v>0</v>
      </c>
      <c r="M2372" s="16">
        <v>0</v>
      </c>
      <c r="N2372" s="16">
        <v>0</v>
      </c>
      <c r="O2372" s="16">
        <v>0</v>
      </c>
      <c r="P2372" s="16">
        <v>0</v>
      </c>
      <c r="Q2372" s="16">
        <v>0</v>
      </c>
      <c r="R2372" s="16">
        <v>0</v>
      </c>
      <c r="S2372" s="16">
        <v>0</v>
      </c>
      <c r="T2372" s="16">
        <v>0</v>
      </c>
      <c r="U2372" s="16">
        <v>0</v>
      </c>
      <c r="V2372" s="16">
        <v>0</v>
      </c>
      <c r="W2372" s="16">
        <v>0</v>
      </c>
      <c r="X2372" s="16">
        <v>0</v>
      </c>
      <c r="Y2372" s="16">
        <v>0</v>
      </c>
      <c r="Z2372" s="16">
        <v>0</v>
      </c>
      <c r="AE2372" s="103">
        <f t="shared" si="690"/>
        <v>0</v>
      </c>
      <c r="AF2372" s="103">
        <f t="shared" si="691"/>
        <v>0</v>
      </c>
      <c r="AG2372" s="103">
        <f t="shared" si="692"/>
        <v>0</v>
      </c>
      <c r="AH2372" s="103">
        <f t="shared" si="693"/>
        <v>0</v>
      </c>
      <c r="AI2372" s="103">
        <f t="shared" si="694"/>
        <v>0</v>
      </c>
      <c r="AJ2372" s="103">
        <f t="shared" si="695"/>
        <v>0</v>
      </c>
    </row>
    <row r="2373" spans="4:36">
      <c r="D2373" s="16" t="s">
        <v>864</v>
      </c>
      <c r="E2373" s="16">
        <v>20846.3304</v>
      </c>
      <c r="F2373" s="16">
        <v>15189.5238</v>
      </c>
      <c r="G2373" s="16">
        <v>15149.5971</v>
      </c>
      <c r="H2373" s="16">
        <v>39.9267</v>
      </c>
      <c r="I2373" s="16">
        <v>19.2769</v>
      </c>
      <c r="J2373" s="16">
        <v>699.5148</v>
      </c>
      <c r="K2373" s="16">
        <v>634.6528</v>
      </c>
      <c r="L2373" s="16">
        <v>7.55240000000003</v>
      </c>
      <c r="M2373" s="16">
        <v>57.3096</v>
      </c>
      <c r="N2373" s="16">
        <v>3832.1327</v>
      </c>
      <c r="O2373" s="16">
        <v>3832.1327</v>
      </c>
      <c r="P2373" s="16">
        <v>0</v>
      </c>
      <c r="Q2373" s="16">
        <v>37.925</v>
      </c>
      <c r="R2373" s="16">
        <v>545.2644</v>
      </c>
      <c r="S2373" s="16">
        <v>197.5686</v>
      </c>
      <c r="T2373" s="16">
        <v>1.4646</v>
      </c>
      <c r="U2373" s="16">
        <v>346.2312</v>
      </c>
      <c r="V2373" s="16">
        <v>522.6928</v>
      </c>
      <c r="W2373" s="16">
        <v>250.7501</v>
      </c>
      <c r="X2373" s="16">
        <v>2.6781</v>
      </c>
      <c r="Y2373" s="16">
        <v>269.2646</v>
      </c>
      <c r="Z2373" s="16">
        <v>0</v>
      </c>
      <c r="AE2373" s="103">
        <f t="shared" si="690"/>
        <v>-1.86162196769146e-12</v>
      </c>
      <c r="AF2373" s="103">
        <f t="shared" si="691"/>
        <v>0</v>
      </c>
      <c r="AG2373" s="103">
        <f t="shared" si="692"/>
        <v>0</v>
      </c>
      <c r="AH2373" s="103">
        <f t="shared" si="693"/>
        <v>0</v>
      </c>
      <c r="AI2373" s="103">
        <f t="shared" si="694"/>
        <v>0</v>
      </c>
      <c r="AJ2373" s="103">
        <f t="shared" si="695"/>
        <v>0</v>
      </c>
    </row>
    <row r="2374" spans="3:58">
      <c r="C2374" s="16" t="s">
        <v>368</v>
      </c>
      <c r="D2374" s="16" t="s">
        <v>88</v>
      </c>
      <c r="E2374" s="16">
        <v>0</v>
      </c>
      <c r="F2374" s="16">
        <v>0</v>
      </c>
      <c r="G2374" s="16">
        <v>0</v>
      </c>
      <c r="H2374" s="16">
        <v>0</v>
      </c>
      <c r="I2374" s="16">
        <v>0</v>
      </c>
      <c r="J2374" s="16">
        <v>0</v>
      </c>
      <c r="K2374" s="16">
        <v>0</v>
      </c>
      <c r="L2374" s="16">
        <v>0</v>
      </c>
      <c r="M2374" s="16">
        <v>0</v>
      </c>
      <c r="N2374" s="16">
        <v>0</v>
      </c>
      <c r="O2374" s="16">
        <v>0</v>
      </c>
      <c r="P2374" s="16">
        <v>0</v>
      </c>
      <c r="Q2374" s="16">
        <v>0</v>
      </c>
      <c r="R2374" s="16">
        <v>0</v>
      </c>
      <c r="S2374" s="16">
        <v>0</v>
      </c>
      <c r="T2374" s="16">
        <v>0</v>
      </c>
      <c r="U2374" s="16">
        <v>0</v>
      </c>
      <c r="V2374" s="16">
        <v>0</v>
      </c>
      <c r="W2374" s="16">
        <v>0</v>
      </c>
      <c r="X2374" s="16">
        <v>0</v>
      </c>
      <c r="Y2374" s="16">
        <v>0</v>
      </c>
      <c r="Z2374" s="16">
        <v>0</v>
      </c>
      <c r="AE2374" s="103">
        <f t="shared" si="690"/>
        <v>0</v>
      </c>
      <c r="AF2374" s="103">
        <f t="shared" si="691"/>
        <v>0</v>
      </c>
      <c r="AG2374" s="103">
        <f t="shared" si="692"/>
        <v>0</v>
      </c>
      <c r="AH2374" s="103">
        <f t="shared" si="693"/>
        <v>0</v>
      </c>
      <c r="AI2374" s="103">
        <f t="shared" si="694"/>
        <v>0</v>
      </c>
      <c r="AJ2374" s="103">
        <f t="shared" si="695"/>
        <v>0</v>
      </c>
      <c r="AK2374" s="16">
        <f t="shared" ref="AK2374:BF2374" si="701">E2374-SUM(E2375:E2379)</f>
        <v>0</v>
      </c>
      <c r="AL2374" s="16">
        <f t="shared" si="701"/>
        <v>0</v>
      </c>
      <c r="AM2374" s="16">
        <f t="shared" si="701"/>
        <v>0</v>
      </c>
      <c r="AN2374" s="16">
        <f t="shared" si="701"/>
        <v>0</v>
      </c>
      <c r="AO2374" s="16">
        <f t="shared" si="701"/>
        <v>0</v>
      </c>
      <c r="AP2374" s="16">
        <f t="shared" si="701"/>
        <v>0</v>
      </c>
      <c r="AQ2374" s="16">
        <f t="shared" si="701"/>
        <v>0</v>
      </c>
      <c r="AR2374" s="16">
        <f t="shared" si="701"/>
        <v>0</v>
      </c>
      <c r="AS2374" s="16">
        <f t="shared" si="701"/>
        <v>0</v>
      </c>
      <c r="AT2374" s="16">
        <f t="shared" si="701"/>
        <v>0</v>
      </c>
      <c r="AU2374" s="16">
        <f t="shared" si="701"/>
        <v>0</v>
      </c>
      <c r="AV2374" s="16">
        <f t="shared" si="701"/>
        <v>0</v>
      </c>
      <c r="AW2374" s="16">
        <f t="shared" si="701"/>
        <v>0</v>
      </c>
      <c r="AX2374" s="16">
        <f t="shared" si="701"/>
        <v>0</v>
      </c>
      <c r="AY2374" s="16">
        <f t="shared" si="701"/>
        <v>0</v>
      </c>
      <c r="AZ2374" s="16">
        <f t="shared" si="701"/>
        <v>0</v>
      </c>
      <c r="BA2374" s="16">
        <f t="shared" si="701"/>
        <v>0</v>
      </c>
      <c r="BB2374" s="16">
        <f t="shared" si="701"/>
        <v>0</v>
      </c>
      <c r="BC2374" s="16">
        <f t="shared" si="701"/>
        <v>0</v>
      </c>
      <c r="BD2374" s="16">
        <f t="shared" si="701"/>
        <v>0</v>
      </c>
      <c r="BE2374" s="16">
        <f t="shared" si="701"/>
        <v>0</v>
      </c>
      <c r="BF2374" s="16">
        <f t="shared" si="701"/>
        <v>0</v>
      </c>
    </row>
    <row r="2375" spans="4:36">
      <c r="D2375" s="16" t="s">
        <v>860</v>
      </c>
      <c r="E2375" s="16">
        <v>0</v>
      </c>
      <c r="F2375" s="16">
        <v>0</v>
      </c>
      <c r="G2375" s="16">
        <v>0</v>
      </c>
      <c r="H2375" s="16">
        <v>0</v>
      </c>
      <c r="I2375" s="16">
        <v>0</v>
      </c>
      <c r="J2375" s="16">
        <v>0</v>
      </c>
      <c r="K2375" s="16">
        <v>0</v>
      </c>
      <c r="L2375" s="16">
        <v>0</v>
      </c>
      <c r="M2375" s="16">
        <v>0</v>
      </c>
      <c r="N2375" s="16">
        <v>0</v>
      </c>
      <c r="O2375" s="16">
        <v>0</v>
      </c>
      <c r="P2375" s="16">
        <v>0</v>
      </c>
      <c r="Q2375" s="16">
        <v>0</v>
      </c>
      <c r="R2375" s="16">
        <v>0</v>
      </c>
      <c r="S2375" s="16">
        <v>0</v>
      </c>
      <c r="T2375" s="16">
        <v>0</v>
      </c>
      <c r="U2375" s="16">
        <v>0</v>
      </c>
      <c r="V2375" s="16">
        <v>0</v>
      </c>
      <c r="W2375" s="16">
        <v>0</v>
      </c>
      <c r="X2375" s="16">
        <v>0</v>
      </c>
      <c r="Y2375" s="16">
        <v>0</v>
      </c>
      <c r="Z2375" s="16">
        <v>0</v>
      </c>
      <c r="AE2375" s="103">
        <f t="shared" si="690"/>
        <v>0</v>
      </c>
      <c r="AF2375" s="103">
        <f t="shared" si="691"/>
        <v>0</v>
      </c>
      <c r="AG2375" s="103">
        <f t="shared" si="692"/>
        <v>0</v>
      </c>
      <c r="AH2375" s="103">
        <f t="shared" si="693"/>
        <v>0</v>
      </c>
      <c r="AI2375" s="103">
        <f t="shared" si="694"/>
        <v>0</v>
      </c>
      <c r="AJ2375" s="103">
        <f t="shared" si="695"/>
        <v>0</v>
      </c>
    </row>
    <row r="2376" spans="4:36">
      <c r="D2376" s="16" t="s">
        <v>861</v>
      </c>
      <c r="E2376" s="16">
        <v>0</v>
      </c>
      <c r="F2376" s="16">
        <v>0</v>
      </c>
      <c r="G2376" s="16">
        <v>0</v>
      </c>
      <c r="H2376" s="16">
        <v>0</v>
      </c>
      <c r="I2376" s="16">
        <v>0</v>
      </c>
      <c r="J2376" s="16">
        <v>0</v>
      </c>
      <c r="K2376" s="16">
        <v>0</v>
      </c>
      <c r="L2376" s="16">
        <v>0</v>
      </c>
      <c r="M2376" s="16">
        <v>0</v>
      </c>
      <c r="N2376" s="16">
        <v>0</v>
      </c>
      <c r="O2376" s="16">
        <v>0</v>
      </c>
      <c r="P2376" s="16">
        <v>0</v>
      </c>
      <c r="Q2376" s="16">
        <v>0</v>
      </c>
      <c r="R2376" s="16">
        <v>0</v>
      </c>
      <c r="S2376" s="16">
        <v>0</v>
      </c>
      <c r="T2376" s="16">
        <v>0</v>
      </c>
      <c r="U2376" s="16">
        <v>0</v>
      </c>
      <c r="V2376" s="16">
        <v>0</v>
      </c>
      <c r="W2376" s="16">
        <v>0</v>
      </c>
      <c r="X2376" s="16">
        <v>0</v>
      </c>
      <c r="Y2376" s="16">
        <v>0</v>
      </c>
      <c r="Z2376" s="16">
        <v>0</v>
      </c>
      <c r="AE2376" s="103">
        <f t="shared" si="690"/>
        <v>0</v>
      </c>
      <c r="AF2376" s="103">
        <f t="shared" si="691"/>
        <v>0</v>
      </c>
      <c r="AG2376" s="103">
        <f t="shared" si="692"/>
        <v>0</v>
      </c>
      <c r="AH2376" s="103">
        <f t="shared" si="693"/>
        <v>0</v>
      </c>
      <c r="AI2376" s="103">
        <f t="shared" si="694"/>
        <v>0</v>
      </c>
      <c r="AJ2376" s="103">
        <f t="shared" si="695"/>
        <v>0</v>
      </c>
    </row>
    <row r="2377" spans="4:36">
      <c r="D2377" s="16" t="s">
        <v>862</v>
      </c>
      <c r="E2377" s="16">
        <v>0</v>
      </c>
      <c r="F2377" s="16">
        <v>0</v>
      </c>
      <c r="G2377" s="16">
        <v>0</v>
      </c>
      <c r="H2377" s="16">
        <v>0</v>
      </c>
      <c r="I2377" s="16">
        <v>0</v>
      </c>
      <c r="J2377" s="16">
        <v>0</v>
      </c>
      <c r="K2377" s="16">
        <v>0</v>
      </c>
      <c r="L2377" s="16">
        <v>0</v>
      </c>
      <c r="M2377" s="16">
        <v>0</v>
      </c>
      <c r="N2377" s="16">
        <v>0</v>
      </c>
      <c r="O2377" s="16">
        <v>0</v>
      </c>
      <c r="P2377" s="16">
        <v>0</v>
      </c>
      <c r="Q2377" s="16">
        <v>0</v>
      </c>
      <c r="R2377" s="16">
        <v>0</v>
      </c>
      <c r="S2377" s="16">
        <v>0</v>
      </c>
      <c r="T2377" s="16">
        <v>0</v>
      </c>
      <c r="U2377" s="16">
        <v>0</v>
      </c>
      <c r="V2377" s="16">
        <v>0</v>
      </c>
      <c r="W2377" s="16">
        <v>0</v>
      </c>
      <c r="X2377" s="16">
        <v>0</v>
      </c>
      <c r="Y2377" s="16">
        <v>0</v>
      </c>
      <c r="Z2377" s="16">
        <v>0</v>
      </c>
      <c r="AE2377" s="103">
        <f t="shared" si="690"/>
        <v>0</v>
      </c>
      <c r="AF2377" s="103">
        <f t="shared" si="691"/>
        <v>0</v>
      </c>
      <c r="AG2377" s="103">
        <f t="shared" si="692"/>
        <v>0</v>
      </c>
      <c r="AH2377" s="103">
        <f t="shared" si="693"/>
        <v>0</v>
      </c>
      <c r="AI2377" s="103">
        <f t="shared" si="694"/>
        <v>0</v>
      </c>
      <c r="AJ2377" s="103">
        <f t="shared" si="695"/>
        <v>0</v>
      </c>
    </row>
    <row r="2378" spans="4:36">
      <c r="D2378" s="16" t="s">
        <v>863</v>
      </c>
      <c r="E2378" s="16">
        <v>0</v>
      </c>
      <c r="F2378" s="16">
        <v>0</v>
      </c>
      <c r="G2378" s="16">
        <v>0</v>
      </c>
      <c r="H2378" s="16">
        <v>0</v>
      </c>
      <c r="I2378" s="16">
        <v>0</v>
      </c>
      <c r="J2378" s="16">
        <v>0</v>
      </c>
      <c r="K2378" s="16">
        <v>0</v>
      </c>
      <c r="L2378" s="16">
        <v>0</v>
      </c>
      <c r="M2378" s="16">
        <v>0</v>
      </c>
      <c r="N2378" s="16">
        <v>0</v>
      </c>
      <c r="O2378" s="16">
        <v>0</v>
      </c>
      <c r="P2378" s="16">
        <v>0</v>
      </c>
      <c r="Q2378" s="16">
        <v>0</v>
      </c>
      <c r="R2378" s="16">
        <v>0</v>
      </c>
      <c r="S2378" s="16">
        <v>0</v>
      </c>
      <c r="T2378" s="16">
        <v>0</v>
      </c>
      <c r="U2378" s="16">
        <v>0</v>
      </c>
      <c r="V2378" s="16">
        <v>0</v>
      </c>
      <c r="W2378" s="16">
        <v>0</v>
      </c>
      <c r="X2378" s="16">
        <v>0</v>
      </c>
      <c r="Y2378" s="16">
        <v>0</v>
      </c>
      <c r="Z2378" s="16">
        <v>0</v>
      </c>
      <c r="AE2378" s="103">
        <f t="shared" si="690"/>
        <v>0</v>
      </c>
      <c r="AF2378" s="103">
        <f t="shared" si="691"/>
        <v>0</v>
      </c>
      <c r="AG2378" s="103">
        <f t="shared" si="692"/>
        <v>0</v>
      </c>
      <c r="AH2378" s="103">
        <f t="shared" si="693"/>
        <v>0</v>
      </c>
      <c r="AI2378" s="103">
        <f t="shared" si="694"/>
        <v>0</v>
      </c>
      <c r="AJ2378" s="103">
        <f t="shared" si="695"/>
        <v>0</v>
      </c>
    </row>
    <row r="2379" spans="4:36">
      <c r="D2379" s="16" t="s">
        <v>864</v>
      </c>
      <c r="E2379" s="16">
        <v>0</v>
      </c>
      <c r="F2379" s="16">
        <v>0</v>
      </c>
      <c r="G2379" s="16">
        <v>0</v>
      </c>
      <c r="H2379" s="16">
        <v>0</v>
      </c>
      <c r="I2379" s="16">
        <v>0</v>
      </c>
      <c r="J2379" s="16">
        <v>0</v>
      </c>
      <c r="K2379" s="16">
        <v>0</v>
      </c>
      <c r="L2379" s="16">
        <v>0</v>
      </c>
      <c r="M2379" s="16">
        <v>0</v>
      </c>
      <c r="N2379" s="16">
        <v>0</v>
      </c>
      <c r="O2379" s="16">
        <v>0</v>
      </c>
      <c r="P2379" s="16">
        <v>0</v>
      </c>
      <c r="Q2379" s="16">
        <v>0</v>
      </c>
      <c r="R2379" s="16">
        <v>0</v>
      </c>
      <c r="S2379" s="16">
        <v>0</v>
      </c>
      <c r="T2379" s="16">
        <v>0</v>
      </c>
      <c r="U2379" s="16">
        <v>0</v>
      </c>
      <c r="V2379" s="16">
        <v>0</v>
      </c>
      <c r="W2379" s="16">
        <v>0</v>
      </c>
      <c r="X2379" s="16">
        <v>0</v>
      </c>
      <c r="Y2379" s="16">
        <v>0</v>
      </c>
      <c r="Z2379" s="16">
        <v>0</v>
      </c>
      <c r="AE2379" s="103">
        <f t="shared" si="690"/>
        <v>0</v>
      </c>
      <c r="AF2379" s="103">
        <f t="shared" si="691"/>
        <v>0</v>
      </c>
      <c r="AG2379" s="103">
        <f t="shared" si="692"/>
        <v>0</v>
      </c>
      <c r="AH2379" s="103">
        <f t="shared" si="693"/>
        <v>0</v>
      </c>
      <c r="AI2379" s="103">
        <f t="shared" si="694"/>
        <v>0</v>
      </c>
      <c r="AJ2379" s="103">
        <f t="shared" si="695"/>
        <v>0</v>
      </c>
    </row>
    <row r="2380" spans="1:80">
      <c r="A2380" s="16" t="s">
        <v>935</v>
      </c>
      <c r="B2380" s="16">
        <v>193745.0997</v>
      </c>
      <c r="C2380" s="16" t="s">
        <v>88</v>
      </c>
      <c r="D2380" s="16" t="s">
        <v>88</v>
      </c>
      <c r="E2380" s="16">
        <v>34626.6139</v>
      </c>
      <c r="F2380" s="16">
        <v>27724.4995</v>
      </c>
      <c r="G2380" s="16">
        <v>27638.8121</v>
      </c>
      <c r="H2380" s="16">
        <v>85.6874</v>
      </c>
      <c r="I2380" s="16">
        <v>114.471</v>
      </c>
      <c r="J2380" s="16">
        <v>1176.6193</v>
      </c>
      <c r="K2380" s="16">
        <v>142.0387</v>
      </c>
      <c r="L2380" s="16">
        <v>39.8543</v>
      </c>
      <c r="M2380" s="16">
        <v>994.7263</v>
      </c>
      <c r="N2380" s="16">
        <v>3212.2444</v>
      </c>
      <c r="O2380" s="16">
        <v>3212.2444</v>
      </c>
      <c r="P2380" s="16">
        <v>0</v>
      </c>
      <c r="Q2380" s="16">
        <v>157.144</v>
      </c>
      <c r="R2380" s="16">
        <v>690.1649</v>
      </c>
      <c r="S2380" s="16">
        <v>143.6577</v>
      </c>
      <c r="T2380" s="16">
        <v>4.9584</v>
      </c>
      <c r="U2380" s="16">
        <v>541.5488</v>
      </c>
      <c r="V2380" s="16">
        <v>1441.1628</v>
      </c>
      <c r="W2380" s="16">
        <v>1285.6997</v>
      </c>
      <c r="X2380" s="16">
        <v>0.2767</v>
      </c>
      <c r="Y2380" s="16">
        <v>155.1864</v>
      </c>
      <c r="Z2380" s="16">
        <v>110.308</v>
      </c>
      <c r="AB2380" s="101">
        <f>(F2380+K2380+L2380)/B2380</f>
        <v>0.144036636504412</v>
      </c>
      <c r="AE2380" s="103">
        <f t="shared" si="690"/>
        <v>-5.00222085975111e-12</v>
      </c>
      <c r="AF2380" s="103">
        <f t="shared" si="691"/>
        <v>2.52953213930596e-12</v>
      </c>
      <c r="AG2380" s="103">
        <f t="shared" si="692"/>
        <v>0</v>
      </c>
      <c r="AH2380" s="103">
        <f t="shared" si="693"/>
        <v>0</v>
      </c>
      <c r="AI2380" s="103">
        <f t="shared" si="694"/>
        <v>0</v>
      </c>
      <c r="AJ2380" s="103">
        <f t="shared" si="695"/>
        <v>0</v>
      </c>
      <c r="AK2380" s="16">
        <f t="shared" ref="AK2380:BF2380" si="702">E2380-SUM(E2381:E2385)</f>
        <v>0</v>
      </c>
      <c r="AL2380" s="16">
        <f t="shared" si="702"/>
        <v>0</v>
      </c>
      <c r="AM2380" s="16">
        <f t="shared" si="702"/>
        <v>0</v>
      </c>
      <c r="AN2380" s="16">
        <f t="shared" si="702"/>
        <v>0</v>
      </c>
      <c r="AO2380" s="16">
        <f t="shared" si="702"/>
        <v>0</v>
      </c>
      <c r="AP2380" s="16">
        <f t="shared" si="702"/>
        <v>0</v>
      </c>
      <c r="AQ2380" s="16">
        <f t="shared" si="702"/>
        <v>0</v>
      </c>
      <c r="AR2380" s="16">
        <f t="shared" si="702"/>
        <v>0</v>
      </c>
      <c r="AS2380" s="16">
        <f t="shared" si="702"/>
        <v>0</v>
      </c>
      <c r="AT2380" s="16">
        <f t="shared" si="702"/>
        <v>0</v>
      </c>
      <c r="AU2380" s="16">
        <f t="shared" si="702"/>
        <v>0</v>
      </c>
      <c r="AV2380" s="16">
        <f t="shared" si="702"/>
        <v>0</v>
      </c>
      <c r="AW2380" s="16">
        <f t="shared" si="702"/>
        <v>0</v>
      </c>
      <c r="AX2380" s="16">
        <f t="shared" si="702"/>
        <v>0</v>
      </c>
      <c r="AY2380" s="16">
        <f t="shared" si="702"/>
        <v>0</v>
      </c>
      <c r="AZ2380" s="16">
        <f t="shared" si="702"/>
        <v>0</v>
      </c>
      <c r="BA2380" s="16">
        <f t="shared" si="702"/>
        <v>0</v>
      </c>
      <c r="BB2380" s="16">
        <f t="shared" si="702"/>
        <v>0</v>
      </c>
      <c r="BC2380" s="16">
        <f t="shared" si="702"/>
        <v>0</v>
      </c>
      <c r="BD2380" s="16">
        <f t="shared" si="702"/>
        <v>0</v>
      </c>
      <c r="BE2380" s="16">
        <f t="shared" si="702"/>
        <v>0</v>
      </c>
      <c r="BF2380" s="16">
        <f t="shared" si="702"/>
        <v>0</v>
      </c>
      <c r="BG2380" s="104">
        <f t="shared" ref="BG2380:CB2380" si="703">E2380-E2386-E2392-E2398-E2404</f>
        <v>0</v>
      </c>
      <c r="BH2380" s="104">
        <f t="shared" si="703"/>
        <v>0</v>
      </c>
      <c r="BI2380" s="104">
        <f t="shared" si="703"/>
        <v>0</v>
      </c>
      <c r="BJ2380" s="104">
        <f t="shared" si="703"/>
        <v>0</v>
      </c>
      <c r="BK2380" s="104">
        <f t="shared" si="703"/>
        <v>0</v>
      </c>
      <c r="BL2380" s="104">
        <f t="shared" si="703"/>
        <v>0</v>
      </c>
      <c r="BM2380" s="104">
        <f t="shared" si="703"/>
        <v>0</v>
      </c>
      <c r="BN2380" s="104">
        <f t="shared" si="703"/>
        <v>0</v>
      </c>
      <c r="BO2380" s="104">
        <f t="shared" si="703"/>
        <v>5.6843418860808e-14</v>
      </c>
      <c r="BP2380" s="104">
        <f t="shared" si="703"/>
        <v>0</v>
      </c>
      <c r="BQ2380" s="104">
        <f t="shared" si="703"/>
        <v>0</v>
      </c>
      <c r="BR2380" s="104">
        <f t="shared" si="703"/>
        <v>0</v>
      </c>
      <c r="BS2380" s="104">
        <f t="shared" si="703"/>
        <v>0</v>
      </c>
      <c r="BT2380" s="104">
        <f t="shared" si="703"/>
        <v>0</v>
      </c>
      <c r="BU2380" s="104">
        <f t="shared" si="703"/>
        <v>0</v>
      </c>
      <c r="BV2380" s="104">
        <f t="shared" si="703"/>
        <v>0</v>
      </c>
      <c r="BW2380" s="104">
        <f t="shared" si="703"/>
        <v>0</v>
      </c>
      <c r="BX2380" s="104">
        <f t="shared" si="703"/>
        <v>0</v>
      </c>
      <c r="BY2380" s="104">
        <f t="shared" si="703"/>
        <v>0</v>
      </c>
      <c r="BZ2380" s="104">
        <f t="shared" si="703"/>
        <v>0</v>
      </c>
      <c r="CA2380" s="104">
        <f t="shared" si="703"/>
        <v>0</v>
      </c>
      <c r="CB2380" s="104">
        <f t="shared" si="703"/>
        <v>1.16850973341798e-14</v>
      </c>
    </row>
    <row r="2381" spans="4:36">
      <c r="D2381" s="16" t="s">
        <v>860</v>
      </c>
      <c r="E2381" s="16">
        <v>10123.6971</v>
      </c>
      <c r="F2381" s="16">
        <v>9608.0661</v>
      </c>
      <c r="G2381" s="16">
        <v>9564.5049</v>
      </c>
      <c r="H2381" s="16">
        <v>43.5612</v>
      </c>
      <c r="I2381" s="16">
        <v>33.5848</v>
      </c>
      <c r="J2381" s="16">
        <v>330.077</v>
      </c>
      <c r="K2381" s="16">
        <v>0</v>
      </c>
      <c r="L2381" s="16">
        <v>23.8168</v>
      </c>
      <c r="M2381" s="16">
        <v>306.2602</v>
      </c>
      <c r="N2381" s="16">
        <v>42.8057</v>
      </c>
      <c r="O2381" s="16">
        <v>42.8057</v>
      </c>
      <c r="P2381" s="16">
        <v>0</v>
      </c>
      <c r="Q2381" s="16">
        <v>0</v>
      </c>
      <c r="R2381" s="16">
        <v>109.1635</v>
      </c>
      <c r="S2381" s="16">
        <v>109.1635</v>
      </c>
      <c r="T2381" s="16">
        <v>0</v>
      </c>
      <c r="U2381" s="16">
        <v>0</v>
      </c>
      <c r="V2381" s="16">
        <v>0</v>
      </c>
      <c r="W2381" s="16">
        <v>0</v>
      </c>
      <c r="X2381" s="16">
        <v>0</v>
      </c>
      <c r="Y2381" s="16">
        <v>0</v>
      </c>
      <c r="Z2381" s="16">
        <v>0</v>
      </c>
      <c r="AE2381" s="103">
        <f t="shared" si="690"/>
        <v>-5.6843418860808e-13</v>
      </c>
      <c r="AF2381" s="103">
        <f t="shared" si="691"/>
        <v>9.9475983006414e-14</v>
      </c>
      <c r="AG2381" s="103">
        <f t="shared" si="692"/>
        <v>0</v>
      </c>
      <c r="AH2381" s="103">
        <f t="shared" si="693"/>
        <v>0</v>
      </c>
      <c r="AI2381" s="103">
        <f t="shared" si="694"/>
        <v>0</v>
      </c>
      <c r="AJ2381" s="103">
        <f t="shared" si="695"/>
        <v>0</v>
      </c>
    </row>
    <row r="2382" spans="4:36">
      <c r="D2382" s="16" t="s">
        <v>861</v>
      </c>
      <c r="E2382" s="16">
        <v>1825.2043</v>
      </c>
      <c r="F2382" s="16">
        <v>1304.1416</v>
      </c>
      <c r="G2382" s="16">
        <v>1304.1416</v>
      </c>
      <c r="H2382" s="16">
        <v>0</v>
      </c>
      <c r="I2382" s="16">
        <v>11.0248</v>
      </c>
      <c r="J2382" s="16">
        <v>427.2601</v>
      </c>
      <c r="K2382" s="16">
        <v>0</v>
      </c>
      <c r="L2382" s="16">
        <v>0</v>
      </c>
      <c r="M2382" s="16">
        <v>427.2601</v>
      </c>
      <c r="N2382" s="16">
        <v>37.5673</v>
      </c>
      <c r="O2382" s="16">
        <v>37.5673</v>
      </c>
      <c r="P2382" s="16">
        <v>0</v>
      </c>
      <c r="Q2382" s="16">
        <v>0</v>
      </c>
      <c r="R2382" s="16">
        <v>3.4899</v>
      </c>
      <c r="S2382" s="16">
        <v>0</v>
      </c>
      <c r="T2382" s="16">
        <v>0</v>
      </c>
      <c r="U2382" s="16">
        <v>3.4899</v>
      </c>
      <c r="V2382" s="16">
        <v>41.6372</v>
      </c>
      <c r="W2382" s="16">
        <v>2.4604</v>
      </c>
      <c r="X2382" s="16">
        <v>0</v>
      </c>
      <c r="Y2382" s="16">
        <v>39.1768</v>
      </c>
      <c r="Z2382" s="16">
        <v>0.0834</v>
      </c>
      <c r="AE2382" s="103">
        <f t="shared" si="690"/>
        <v>1.25371935055796e-13</v>
      </c>
      <c r="AF2382" s="103">
        <f t="shared" si="691"/>
        <v>0</v>
      </c>
      <c r="AG2382" s="103">
        <f t="shared" si="692"/>
        <v>0</v>
      </c>
      <c r="AH2382" s="103">
        <f t="shared" si="693"/>
        <v>0</v>
      </c>
      <c r="AI2382" s="103">
        <f t="shared" si="694"/>
        <v>0</v>
      </c>
      <c r="AJ2382" s="103">
        <f t="shared" si="695"/>
        <v>0</v>
      </c>
    </row>
    <row r="2383" spans="4:36">
      <c r="D2383" s="16" t="s">
        <v>862</v>
      </c>
      <c r="E2383" s="16">
        <v>312.3238</v>
      </c>
      <c r="F2383" s="16">
        <v>305.8448</v>
      </c>
      <c r="G2383" s="16">
        <v>305.8448</v>
      </c>
      <c r="H2383" s="16">
        <v>0</v>
      </c>
      <c r="I2383" s="16">
        <v>0</v>
      </c>
      <c r="J2383" s="16">
        <v>0</v>
      </c>
      <c r="K2383" s="16">
        <v>0</v>
      </c>
      <c r="L2383" s="16">
        <v>0</v>
      </c>
      <c r="M2383" s="16">
        <v>0</v>
      </c>
      <c r="N2383" s="16">
        <v>0</v>
      </c>
      <c r="O2383" s="16">
        <v>0</v>
      </c>
      <c r="P2383" s="16">
        <v>0</v>
      </c>
      <c r="Q2383" s="16">
        <v>0</v>
      </c>
      <c r="R2383" s="16">
        <v>6.479</v>
      </c>
      <c r="S2383" s="16">
        <v>0</v>
      </c>
      <c r="T2383" s="16">
        <v>0</v>
      </c>
      <c r="U2383" s="16">
        <v>6.479</v>
      </c>
      <c r="V2383" s="16">
        <v>0</v>
      </c>
      <c r="W2383" s="16">
        <v>0</v>
      </c>
      <c r="X2383" s="16">
        <v>0</v>
      </c>
      <c r="Y2383" s="16">
        <v>0</v>
      </c>
      <c r="Z2383" s="16">
        <v>0</v>
      </c>
      <c r="AE2383" s="103">
        <f t="shared" si="690"/>
        <v>-1.50990331349021e-14</v>
      </c>
      <c r="AF2383" s="103">
        <f t="shared" si="691"/>
        <v>0</v>
      </c>
      <c r="AG2383" s="103">
        <f t="shared" si="692"/>
        <v>0</v>
      </c>
      <c r="AH2383" s="103">
        <f t="shared" si="693"/>
        <v>0</v>
      </c>
      <c r="AI2383" s="103">
        <f t="shared" si="694"/>
        <v>0</v>
      </c>
      <c r="AJ2383" s="103">
        <f t="shared" si="695"/>
        <v>0</v>
      </c>
    </row>
    <row r="2384" spans="4:36">
      <c r="D2384" s="16" t="s">
        <v>863</v>
      </c>
      <c r="E2384" s="16">
        <v>0</v>
      </c>
      <c r="F2384" s="16">
        <v>0</v>
      </c>
      <c r="G2384" s="16">
        <v>0</v>
      </c>
      <c r="H2384" s="16">
        <v>0</v>
      </c>
      <c r="I2384" s="16">
        <v>0</v>
      </c>
      <c r="J2384" s="16">
        <v>0</v>
      </c>
      <c r="K2384" s="16">
        <v>0</v>
      </c>
      <c r="L2384" s="16">
        <v>0</v>
      </c>
      <c r="M2384" s="16">
        <v>0</v>
      </c>
      <c r="N2384" s="16">
        <v>0</v>
      </c>
      <c r="O2384" s="16">
        <v>0</v>
      </c>
      <c r="P2384" s="16">
        <v>0</v>
      </c>
      <c r="Q2384" s="16">
        <v>0</v>
      </c>
      <c r="R2384" s="16">
        <v>0</v>
      </c>
      <c r="S2384" s="16">
        <v>0</v>
      </c>
      <c r="T2384" s="16">
        <v>0</v>
      </c>
      <c r="U2384" s="16">
        <v>0</v>
      </c>
      <c r="V2384" s="16">
        <v>0</v>
      </c>
      <c r="W2384" s="16">
        <v>0</v>
      </c>
      <c r="X2384" s="16">
        <v>0</v>
      </c>
      <c r="Y2384" s="16">
        <v>0</v>
      </c>
      <c r="Z2384" s="16">
        <v>0</v>
      </c>
      <c r="AE2384" s="103">
        <f t="shared" si="690"/>
        <v>0</v>
      </c>
      <c r="AF2384" s="103">
        <f t="shared" si="691"/>
        <v>0</v>
      </c>
      <c r="AG2384" s="103">
        <f t="shared" si="692"/>
        <v>0</v>
      </c>
      <c r="AH2384" s="103">
        <f t="shared" si="693"/>
        <v>0</v>
      </c>
      <c r="AI2384" s="103">
        <f t="shared" si="694"/>
        <v>0</v>
      </c>
      <c r="AJ2384" s="103">
        <f t="shared" si="695"/>
        <v>0</v>
      </c>
    </row>
    <row r="2385" spans="4:36">
      <c r="D2385" s="16" t="s">
        <v>864</v>
      </c>
      <c r="E2385" s="16">
        <v>22365.3887</v>
      </c>
      <c r="F2385" s="16">
        <v>16506.447</v>
      </c>
      <c r="G2385" s="16">
        <v>16464.3208</v>
      </c>
      <c r="H2385" s="16">
        <v>42.1262</v>
      </c>
      <c r="I2385" s="16">
        <v>69.8614</v>
      </c>
      <c r="J2385" s="16">
        <v>419.2822</v>
      </c>
      <c r="K2385" s="16">
        <v>142.0387</v>
      </c>
      <c r="L2385" s="16">
        <v>16.0375</v>
      </c>
      <c r="M2385" s="16">
        <v>261.206</v>
      </c>
      <c r="N2385" s="16">
        <v>3131.8714</v>
      </c>
      <c r="O2385" s="16">
        <v>3131.8714</v>
      </c>
      <c r="P2385" s="16">
        <v>0</v>
      </c>
      <c r="Q2385" s="16">
        <v>157.144</v>
      </c>
      <c r="R2385" s="16">
        <v>571.0325</v>
      </c>
      <c r="S2385" s="16">
        <v>34.4942</v>
      </c>
      <c r="T2385" s="16">
        <v>4.9584</v>
      </c>
      <c r="U2385" s="16">
        <v>531.5799</v>
      </c>
      <c r="V2385" s="16">
        <v>1399.5256</v>
      </c>
      <c r="W2385" s="16">
        <v>1283.2393</v>
      </c>
      <c r="X2385" s="16">
        <v>0.2767</v>
      </c>
      <c r="Y2385" s="16">
        <v>116.0096</v>
      </c>
      <c r="Z2385" s="16">
        <v>110.2246</v>
      </c>
      <c r="AE2385" s="103">
        <f t="shared" si="690"/>
        <v>0</v>
      </c>
      <c r="AF2385" s="103">
        <f t="shared" si="691"/>
        <v>-1.20792265079217e-12</v>
      </c>
      <c r="AG2385" s="103">
        <f t="shared" si="692"/>
        <v>0</v>
      </c>
      <c r="AH2385" s="103">
        <f t="shared" si="693"/>
        <v>0</v>
      </c>
      <c r="AI2385" s="103">
        <f t="shared" si="694"/>
        <v>0</v>
      </c>
      <c r="AJ2385" s="103">
        <f t="shared" si="695"/>
        <v>0</v>
      </c>
    </row>
    <row r="2386" spans="3:58">
      <c r="C2386" s="16" t="s">
        <v>865</v>
      </c>
      <c r="D2386" s="16" t="s">
        <v>88</v>
      </c>
      <c r="E2386" s="16">
        <v>16831.0259</v>
      </c>
      <c r="F2386" s="16">
        <v>14735.4557</v>
      </c>
      <c r="G2386" s="16">
        <v>14688.6553</v>
      </c>
      <c r="H2386" s="16">
        <v>46.8004</v>
      </c>
      <c r="I2386" s="16">
        <v>78.6625</v>
      </c>
      <c r="J2386" s="16">
        <v>1021.8539</v>
      </c>
      <c r="K2386" s="16">
        <v>31.5737</v>
      </c>
      <c r="L2386" s="16">
        <v>23.8168</v>
      </c>
      <c r="M2386" s="16">
        <v>966.4634</v>
      </c>
      <c r="N2386" s="16">
        <v>166.5465</v>
      </c>
      <c r="O2386" s="16">
        <v>166.5465</v>
      </c>
      <c r="P2386" s="16">
        <v>0</v>
      </c>
      <c r="Q2386" s="16">
        <v>115.0437</v>
      </c>
      <c r="R2386" s="16">
        <v>374.9428</v>
      </c>
      <c r="S2386" s="16">
        <v>110.2417</v>
      </c>
      <c r="T2386" s="16">
        <v>0</v>
      </c>
      <c r="U2386" s="16">
        <v>264.7011</v>
      </c>
      <c r="V2386" s="16">
        <v>228.2962</v>
      </c>
      <c r="W2386" s="16">
        <v>96.5418</v>
      </c>
      <c r="X2386" s="16">
        <v>0</v>
      </c>
      <c r="Y2386" s="16">
        <v>131.7544</v>
      </c>
      <c r="Z2386" s="16">
        <v>110.2246</v>
      </c>
      <c r="AE2386" s="103">
        <f t="shared" si="690"/>
        <v>2.41584530158434e-13</v>
      </c>
      <c r="AF2386" s="103">
        <f t="shared" si="691"/>
        <v>7.8159700933611e-14</v>
      </c>
      <c r="AG2386" s="103">
        <f t="shared" si="692"/>
        <v>0</v>
      </c>
      <c r="AH2386" s="103">
        <f t="shared" si="693"/>
        <v>0</v>
      </c>
      <c r="AI2386" s="103">
        <f t="shared" si="694"/>
        <v>0</v>
      </c>
      <c r="AJ2386" s="103">
        <f t="shared" si="695"/>
        <v>0</v>
      </c>
      <c r="AK2386" s="16">
        <f t="shared" ref="AK2386:BF2386" si="704">E2386-SUM(E2387:E2391)</f>
        <v>0</v>
      </c>
      <c r="AL2386" s="16">
        <f t="shared" si="704"/>
        <v>0</v>
      </c>
      <c r="AM2386" s="16">
        <f t="shared" si="704"/>
        <v>0</v>
      </c>
      <c r="AN2386" s="16">
        <f t="shared" si="704"/>
        <v>0</v>
      </c>
      <c r="AO2386" s="16">
        <f t="shared" si="704"/>
        <v>0</v>
      </c>
      <c r="AP2386" s="16">
        <f t="shared" si="704"/>
        <v>0</v>
      </c>
      <c r="AQ2386" s="16">
        <f t="shared" si="704"/>
        <v>0</v>
      </c>
      <c r="AR2386" s="16">
        <f t="shared" si="704"/>
        <v>0</v>
      </c>
      <c r="AS2386" s="16">
        <f t="shared" si="704"/>
        <v>0</v>
      </c>
      <c r="AT2386" s="16">
        <f t="shared" si="704"/>
        <v>0</v>
      </c>
      <c r="AU2386" s="16">
        <f t="shared" si="704"/>
        <v>0</v>
      </c>
      <c r="AV2386" s="16">
        <f t="shared" si="704"/>
        <v>0</v>
      </c>
      <c r="AW2386" s="16">
        <f t="shared" si="704"/>
        <v>0</v>
      </c>
      <c r="AX2386" s="16">
        <f t="shared" si="704"/>
        <v>0</v>
      </c>
      <c r="AY2386" s="16">
        <f t="shared" si="704"/>
        <v>0</v>
      </c>
      <c r="AZ2386" s="16">
        <f t="shared" si="704"/>
        <v>0</v>
      </c>
      <c r="BA2386" s="16">
        <f t="shared" si="704"/>
        <v>0</v>
      </c>
      <c r="BB2386" s="16">
        <f t="shared" si="704"/>
        <v>0</v>
      </c>
      <c r="BC2386" s="16">
        <f t="shared" si="704"/>
        <v>0</v>
      </c>
      <c r="BD2386" s="16">
        <f t="shared" si="704"/>
        <v>0</v>
      </c>
      <c r="BE2386" s="16">
        <f t="shared" si="704"/>
        <v>0</v>
      </c>
      <c r="BF2386" s="16">
        <f t="shared" si="704"/>
        <v>0</v>
      </c>
    </row>
    <row r="2387" spans="4:36">
      <c r="D2387" s="16" t="s">
        <v>860</v>
      </c>
      <c r="E2387" s="16">
        <v>10123.6971</v>
      </c>
      <c r="F2387" s="16">
        <v>9608.0661</v>
      </c>
      <c r="G2387" s="16">
        <v>9564.5049</v>
      </c>
      <c r="H2387" s="16">
        <v>43.5612</v>
      </c>
      <c r="I2387" s="16">
        <v>33.5848</v>
      </c>
      <c r="J2387" s="16">
        <v>330.077</v>
      </c>
      <c r="K2387" s="16">
        <v>0</v>
      </c>
      <c r="L2387" s="16">
        <v>23.8168</v>
      </c>
      <c r="M2387" s="16">
        <v>306.2602</v>
      </c>
      <c r="N2387" s="16">
        <v>42.8057</v>
      </c>
      <c r="O2387" s="16">
        <v>42.8057</v>
      </c>
      <c r="P2387" s="16">
        <v>0</v>
      </c>
      <c r="Q2387" s="16">
        <v>0</v>
      </c>
      <c r="R2387" s="16">
        <v>109.1635</v>
      </c>
      <c r="S2387" s="16">
        <v>109.1635</v>
      </c>
      <c r="T2387" s="16">
        <v>0</v>
      </c>
      <c r="U2387" s="16">
        <v>0</v>
      </c>
      <c r="V2387" s="16">
        <v>0</v>
      </c>
      <c r="W2387" s="16">
        <v>0</v>
      </c>
      <c r="X2387" s="16">
        <v>0</v>
      </c>
      <c r="Y2387" s="16">
        <v>0</v>
      </c>
      <c r="Z2387" s="16">
        <v>0</v>
      </c>
      <c r="AE2387" s="103">
        <f t="shared" si="690"/>
        <v>-5.6843418860808e-13</v>
      </c>
      <c r="AF2387" s="103">
        <f t="shared" si="691"/>
        <v>9.9475983006414e-14</v>
      </c>
      <c r="AG2387" s="103">
        <f t="shared" si="692"/>
        <v>0</v>
      </c>
      <c r="AH2387" s="103">
        <f t="shared" si="693"/>
        <v>0</v>
      </c>
      <c r="AI2387" s="103">
        <f t="shared" si="694"/>
        <v>0</v>
      </c>
      <c r="AJ2387" s="103">
        <f t="shared" si="695"/>
        <v>0</v>
      </c>
    </row>
    <row r="2388" spans="4:36">
      <c r="D2388" s="16" t="s">
        <v>861</v>
      </c>
      <c r="E2388" s="16">
        <v>1824.7822</v>
      </c>
      <c r="F2388" s="16">
        <v>1303.8029</v>
      </c>
      <c r="G2388" s="16">
        <v>1303.8029</v>
      </c>
      <c r="H2388" s="16">
        <v>0</v>
      </c>
      <c r="I2388" s="16">
        <v>11.0248</v>
      </c>
      <c r="J2388" s="16">
        <v>427.2601</v>
      </c>
      <c r="K2388" s="16">
        <v>0</v>
      </c>
      <c r="L2388" s="16">
        <v>0</v>
      </c>
      <c r="M2388" s="16">
        <v>427.2601</v>
      </c>
      <c r="N2388" s="16">
        <v>37.5673</v>
      </c>
      <c r="O2388" s="16">
        <v>37.5673</v>
      </c>
      <c r="P2388" s="16">
        <v>0</v>
      </c>
      <c r="Q2388" s="16">
        <v>0</v>
      </c>
      <c r="R2388" s="16">
        <v>3.4899</v>
      </c>
      <c r="S2388" s="16">
        <v>0</v>
      </c>
      <c r="T2388" s="16">
        <v>0</v>
      </c>
      <c r="U2388" s="16">
        <v>3.4899</v>
      </c>
      <c r="V2388" s="16">
        <v>41.6372</v>
      </c>
      <c r="W2388" s="16">
        <v>2.4604</v>
      </c>
      <c r="X2388" s="16">
        <v>0</v>
      </c>
      <c r="Y2388" s="16">
        <v>39.1768</v>
      </c>
      <c r="Z2388" s="16">
        <v>0</v>
      </c>
      <c r="AE2388" s="103">
        <f t="shared" si="690"/>
        <v>1.4210854715202e-13</v>
      </c>
      <c r="AF2388" s="103">
        <f t="shared" si="691"/>
        <v>0</v>
      </c>
      <c r="AG2388" s="103">
        <f t="shared" si="692"/>
        <v>0</v>
      </c>
      <c r="AH2388" s="103">
        <f t="shared" si="693"/>
        <v>0</v>
      </c>
      <c r="AI2388" s="103">
        <f t="shared" si="694"/>
        <v>0</v>
      </c>
      <c r="AJ2388" s="103">
        <f t="shared" si="695"/>
        <v>0</v>
      </c>
    </row>
    <row r="2389" spans="4:36">
      <c r="D2389" s="16" t="s">
        <v>862</v>
      </c>
      <c r="E2389" s="16">
        <v>280.8699</v>
      </c>
      <c r="F2389" s="16">
        <v>274.3909</v>
      </c>
      <c r="G2389" s="16">
        <v>274.3909</v>
      </c>
      <c r="H2389" s="16">
        <v>0</v>
      </c>
      <c r="I2389" s="16">
        <v>0</v>
      </c>
      <c r="J2389" s="16">
        <v>0</v>
      </c>
      <c r="K2389" s="16">
        <v>0</v>
      </c>
      <c r="L2389" s="16">
        <v>0</v>
      </c>
      <c r="M2389" s="16">
        <v>0</v>
      </c>
      <c r="N2389" s="16">
        <v>0</v>
      </c>
      <c r="O2389" s="16">
        <v>0</v>
      </c>
      <c r="P2389" s="16">
        <v>0</v>
      </c>
      <c r="Q2389" s="16">
        <v>0</v>
      </c>
      <c r="R2389" s="16">
        <v>6.479</v>
      </c>
      <c r="S2389" s="16">
        <v>0</v>
      </c>
      <c r="T2389" s="16">
        <v>0</v>
      </c>
      <c r="U2389" s="16">
        <v>6.479</v>
      </c>
      <c r="V2389" s="16">
        <v>0</v>
      </c>
      <c r="W2389" s="16">
        <v>0</v>
      </c>
      <c r="X2389" s="16">
        <v>0</v>
      </c>
      <c r="Y2389" s="16">
        <v>0</v>
      </c>
      <c r="Z2389" s="16">
        <v>0</v>
      </c>
      <c r="AE2389" s="103">
        <f t="shared" si="690"/>
        <v>-1.50990331349021e-14</v>
      </c>
      <c r="AF2389" s="103">
        <f t="shared" si="691"/>
        <v>0</v>
      </c>
      <c r="AG2389" s="103">
        <f t="shared" si="692"/>
        <v>0</v>
      </c>
      <c r="AH2389" s="103">
        <f t="shared" si="693"/>
        <v>0</v>
      </c>
      <c r="AI2389" s="103">
        <f t="shared" si="694"/>
        <v>0</v>
      </c>
      <c r="AJ2389" s="103">
        <f t="shared" si="695"/>
        <v>0</v>
      </c>
    </row>
    <row r="2390" spans="4:36">
      <c r="D2390" s="16" t="s">
        <v>863</v>
      </c>
      <c r="E2390" s="16">
        <v>0</v>
      </c>
      <c r="F2390" s="16">
        <v>0</v>
      </c>
      <c r="G2390" s="16">
        <v>0</v>
      </c>
      <c r="H2390" s="16">
        <v>0</v>
      </c>
      <c r="I2390" s="16">
        <v>0</v>
      </c>
      <c r="J2390" s="16">
        <v>0</v>
      </c>
      <c r="K2390" s="16">
        <v>0</v>
      </c>
      <c r="L2390" s="16">
        <v>0</v>
      </c>
      <c r="M2390" s="16">
        <v>0</v>
      </c>
      <c r="N2390" s="16">
        <v>0</v>
      </c>
      <c r="O2390" s="16">
        <v>0</v>
      </c>
      <c r="P2390" s="16">
        <v>0</v>
      </c>
      <c r="Q2390" s="16">
        <v>0</v>
      </c>
      <c r="R2390" s="16">
        <v>0</v>
      </c>
      <c r="S2390" s="16">
        <v>0</v>
      </c>
      <c r="T2390" s="16">
        <v>0</v>
      </c>
      <c r="U2390" s="16">
        <v>0</v>
      </c>
      <c r="V2390" s="16">
        <v>0</v>
      </c>
      <c r="W2390" s="16">
        <v>0</v>
      </c>
      <c r="X2390" s="16">
        <v>0</v>
      </c>
      <c r="Y2390" s="16">
        <v>0</v>
      </c>
      <c r="Z2390" s="16">
        <v>0</v>
      </c>
      <c r="AE2390" s="103">
        <f t="shared" si="690"/>
        <v>0</v>
      </c>
      <c r="AF2390" s="103">
        <f t="shared" si="691"/>
        <v>0</v>
      </c>
      <c r="AG2390" s="103">
        <f t="shared" si="692"/>
        <v>0</v>
      </c>
      <c r="AH2390" s="103">
        <f t="shared" si="693"/>
        <v>0</v>
      </c>
      <c r="AI2390" s="103">
        <f t="shared" si="694"/>
        <v>0</v>
      </c>
      <c r="AJ2390" s="103">
        <f t="shared" si="695"/>
        <v>0</v>
      </c>
    </row>
    <row r="2391" spans="4:36">
      <c r="D2391" s="16" t="s">
        <v>864</v>
      </c>
      <c r="E2391" s="16">
        <v>4601.6767</v>
      </c>
      <c r="F2391" s="16">
        <v>3549.1958</v>
      </c>
      <c r="G2391" s="16">
        <v>3545.9566</v>
      </c>
      <c r="H2391" s="16">
        <v>3.2392</v>
      </c>
      <c r="I2391" s="16">
        <v>34.0529</v>
      </c>
      <c r="J2391" s="16">
        <v>264.5168</v>
      </c>
      <c r="K2391" s="16">
        <v>31.5737</v>
      </c>
      <c r="L2391" s="16">
        <v>0</v>
      </c>
      <c r="M2391" s="16">
        <v>232.9431</v>
      </c>
      <c r="N2391" s="16">
        <v>86.1735</v>
      </c>
      <c r="O2391" s="16">
        <v>86.1735</v>
      </c>
      <c r="P2391" s="16">
        <v>0</v>
      </c>
      <c r="Q2391" s="16">
        <v>115.0437</v>
      </c>
      <c r="R2391" s="16">
        <v>255.8104</v>
      </c>
      <c r="S2391" s="16">
        <v>1.0782</v>
      </c>
      <c r="T2391" s="16">
        <v>0</v>
      </c>
      <c r="U2391" s="16">
        <v>254.7322</v>
      </c>
      <c r="V2391" s="16">
        <v>186.659</v>
      </c>
      <c r="W2391" s="16">
        <v>94.0814</v>
      </c>
      <c r="X2391" s="16">
        <v>0</v>
      </c>
      <c r="Y2391" s="16">
        <v>92.5776</v>
      </c>
      <c r="Z2391" s="16">
        <v>110.2246</v>
      </c>
      <c r="AE2391" s="103">
        <f t="shared" si="690"/>
        <v>0</v>
      </c>
      <c r="AF2391" s="103">
        <f t="shared" si="691"/>
        <v>-1.73194791841524e-14</v>
      </c>
      <c r="AG2391" s="103">
        <f t="shared" si="692"/>
        <v>0</v>
      </c>
      <c r="AH2391" s="103">
        <f t="shared" si="693"/>
        <v>0</v>
      </c>
      <c r="AI2391" s="103">
        <f t="shared" si="694"/>
        <v>0</v>
      </c>
      <c r="AJ2391" s="103">
        <f t="shared" si="695"/>
        <v>0</v>
      </c>
    </row>
    <row r="2392" spans="3:58">
      <c r="C2392" s="16" t="s">
        <v>866</v>
      </c>
      <c r="D2392" s="16" t="s">
        <v>88</v>
      </c>
      <c r="E2392" s="16">
        <v>773.643</v>
      </c>
      <c r="F2392" s="16">
        <v>252.1188</v>
      </c>
      <c r="G2392" s="16">
        <v>252.1188</v>
      </c>
      <c r="H2392" s="16">
        <v>0</v>
      </c>
      <c r="I2392" s="16">
        <v>0</v>
      </c>
      <c r="J2392" s="16">
        <v>0.2753</v>
      </c>
      <c r="K2392" s="16">
        <v>0</v>
      </c>
      <c r="L2392" s="16">
        <v>0</v>
      </c>
      <c r="M2392" s="16">
        <v>0.2753</v>
      </c>
      <c r="N2392" s="16">
        <v>406.7691</v>
      </c>
      <c r="O2392" s="16">
        <v>406.7691</v>
      </c>
      <c r="P2392" s="16">
        <v>0</v>
      </c>
      <c r="Q2392" s="16">
        <v>0</v>
      </c>
      <c r="R2392" s="16">
        <v>104.6544</v>
      </c>
      <c r="S2392" s="16">
        <v>0</v>
      </c>
      <c r="T2392" s="16">
        <v>0</v>
      </c>
      <c r="U2392" s="16">
        <v>104.6544</v>
      </c>
      <c r="V2392" s="16">
        <v>9.8254</v>
      </c>
      <c r="W2392" s="16">
        <v>9.8254</v>
      </c>
      <c r="X2392" s="16">
        <v>0</v>
      </c>
      <c r="Y2392" s="16">
        <v>0</v>
      </c>
      <c r="Z2392" s="16">
        <v>0</v>
      </c>
      <c r="AE2392" s="103">
        <f t="shared" si="690"/>
        <v>7.28306304154103e-14</v>
      </c>
      <c r="AF2392" s="103">
        <f t="shared" si="691"/>
        <v>0</v>
      </c>
      <c r="AG2392" s="103">
        <f t="shared" si="692"/>
        <v>0</v>
      </c>
      <c r="AH2392" s="103">
        <f t="shared" si="693"/>
        <v>0</v>
      </c>
      <c r="AI2392" s="103">
        <f t="shared" si="694"/>
        <v>0</v>
      </c>
      <c r="AJ2392" s="103">
        <f t="shared" si="695"/>
        <v>0</v>
      </c>
      <c r="AK2392" s="16">
        <f t="shared" ref="AK2392:BF2392" si="705">E2392-SUM(E2393:E2397)</f>
        <v>0</v>
      </c>
      <c r="AL2392" s="16">
        <f t="shared" si="705"/>
        <v>0</v>
      </c>
      <c r="AM2392" s="16">
        <f t="shared" si="705"/>
        <v>0</v>
      </c>
      <c r="AN2392" s="16">
        <f t="shared" si="705"/>
        <v>0</v>
      </c>
      <c r="AO2392" s="16">
        <f t="shared" si="705"/>
        <v>0</v>
      </c>
      <c r="AP2392" s="16">
        <f t="shared" si="705"/>
        <v>0</v>
      </c>
      <c r="AQ2392" s="16">
        <f t="shared" si="705"/>
        <v>0</v>
      </c>
      <c r="AR2392" s="16">
        <f t="shared" si="705"/>
        <v>0</v>
      </c>
      <c r="AS2392" s="16">
        <f t="shared" si="705"/>
        <v>0</v>
      </c>
      <c r="AT2392" s="16">
        <f t="shared" si="705"/>
        <v>0</v>
      </c>
      <c r="AU2392" s="16">
        <f t="shared" si="705"/>
        <v>0</v>
      </c>
      <c r="AV2392" s="16">
        <f t="shared" si="705"/>
        <v>0</v>
      </c>
      <c r="AW2392" s="16">
        <f t="shared" si="705"/>
        <v>0</v>
      </c>
      <c r="AX2392" s="16">
        <f t="shared" si="705"/>
        <v>0</v>
      </c>
      <c r="AY2392" s="16">
        <f t="shared" si="705"/>
        <v>0</v>
      </c>
      <c r="AZ2392" s="16">
        <f t="shared" si="705"/>
        <v>0</v>
      </c>
      <c r="BA2392" s="16">
        <f t="shared" si="705"/>
        <v>0</v>
      </c>
      <c r="BB2392" s="16">
        <f t="shared" si="705"/>
        <v>0</v>
      </c>
      <c r="BC2392" s="16">
        <f t="shared" si="705"/>
        <v>0</v>
      </c>
      <c r="BD2392" s="16">
        <f t="shared" si="705"/>
        <v>0</v>
      </c>
      <c r="BE2392" s="16">
        <f t="shared" si="705"/>
        <v>0</v>
      </c>
      <c r="BF2392" s="16">
        <f t="shared" si="705"/>
        <v>0</v>
      </c>
    </row>
    <row r="2393" spans="4:36">
      <c r="D2393" s="16" t="s">
        <v>860</v>
      </c>
      <c r="E2393" s="16">
        <v>0</v>
      </c>
      <c r="F2393" s="16">
        <v>0</v>
      </c>
      <c r="G2393" s="16">
        <v>0</v>
      </c>
      <c r="H2393" s="16">
        <v>0</v>
      </c>
      <c r="I2393" s="16">
        <v>0</v>
      </c>
      <c r="J2393" s="16">
        <v>0</v>
      </c>
      <c r="K2393" s="16">
        <v>0</v>
      </c>
      <c r="L2393" s="16">
        <v>0</v>
      </c>
      <c r="M2393" s="16">
        <v>0</v>
      </c>
      <c r="N2393" s="16">
        <v>0</v>
      </c>
      <c r="O2393" s="16">
        <v>0</v>
      </c>
      <c r="P2393" s="16">
        <v>0</v>
      </c>
      <c r="Q2393" s="16">
        <v>0</v>
      </c>
      <c r="R2393" s="16">
        <v>0</v>
      </c>
      <c r="S2393" s="16">
        <v>0</v>
      </c>
      <c r="T2393" s="16">
        <v>0</v>
      </c>
      <c r="U2393" s="16">
        <v>0</v>
      </c>
      <c r="V2393" s="16">
        <v>0</v>
      </c>
      <c r="W2393" s="16">
        <v>0</v>
      </c>
      <c r="X2393" s="16">
        <v>0</v>
      </c>
      <c r="Y2393" s="16">
        <v>0</v>
      </c>
      <c r="Z2393" s="16">
        <v>0</v>
      </c>
      <c r="AE2393" s="103">
        <f t="shared" si="690"/>
        <v>0</v>
      </c>
      <c r="AF2393" s="103">
        <f t="shared" si="691"/>
        <v>0</v>
      </c>
      <c r="AG2393" s="103">
        <f t="shared" si="692"/>
        <v>0</v>
      </c>
      <c r="AH2393" s="103">
        <f t="shared" si="693"/>
        <v>0</v>
      </c>
      <c r="AI2393" s="103">
        <f t="shared" si="694"/>
        <v>0</v>
      </c>
      <c r="AJ2393" s="103">
        <f t="shared" si="695"/>
        <v>0</v>
      </c>
    </row>
    <row r="2394" spans="4:36">
      <c r="D2394" s="16" t="s">
        <v>861</v>
      </c>
      <c r="E2394" s="16">
        <v>0</v>
      </c>
      <c r="F2394" s="16">
        <v>0</v>
      </c>
      <c r="G2394" s="16">
        <v>0</v>
      </c>
      <c r="H2394" s="16">
        <v>0</v>
      </c>
      <c r="I2394" s="16">
        <v>0</v>
      </c>
      <c r="J2394" s="16">
        <v>0</v>
      </c>
      <c r="K2394" s="16">
        <v>0</v>
      </c>
      <c r="L2394" s="16">
        <v>0</v>
      </c>
      <c r="M2394" s="16">
        <v>0</v>
      </c>
      <c r="N2394" s="16">
        <v>0</v>
      </c>
      <c r="O2394" s="16">
        <v>0</v>
      </c>
      <c r="P2394" s="16">
        <v>0</v>
      </c>
      <c r="Q2394" s="16">
        <v>0</v>
      </c>
      <c r="R2394" s="16">
        <v>0</v>
      </c>
      <c r="S2394" s="16">
        <v>0</v>
      </c>
      <c r="T2394" s="16">
        <v>0</v>
      </c>
      <c r="U2394" s="16">
        <v>0</v>
      </c>
      <c r="V2394" s="16">
        <v>0</v>
      </c>
      <c r="W2394" s="16">
        <v>0</v>
      </c>
      <c r="X2394" s="16">
        <v>0</v>
      </c>
      <c r="Y2394" s="16">
        <v>0</v>
      </c>
      <c r="Z2394" s="16">
        <v>0</v>
      </c>
      <c r="AE2394" s="103">
        <f t="shared" si="690"/>
        <v>0</v>
      </c>
      <c r="AF2394" s="103">
        <f t="shared" si="691"/>
        <v>0</v>
      </c>
      <c r="AG2394" s="103">
        <f t="shared" si="692"/>
        <v>0</v>
      </c>
      <c r="AH2394" s="103">
        <f t="shared" si="693"/>
        <v>0</v>
      </c>
      <c r="AI2394" s="103">
        <f t="shared" si="694"/>
        <v>0</v>
      </c>
      <c r="AJ2394" s="103">
        <f t="shared" si="695"/>
        <v>0</v>
      </c>
    </row>
    <row r="2395" spans="4:36">
      <c r="D2395" s="16" t="s">
        <v>862</v>
      </c>
      <c r="E2395" s="16">
        <v>0</v>
      </c>
      <c r="F2395" s="16">
        <v>0</v>
      </c>
      <c r="G2395" s="16">
        <v>0</v>
      </c>
      <c r="H2395" s="16">
        <v>0</v>
      </c>
      <c r="I2395" s="16">
        <v>0</v>
      </c>
      <c r="J2395" s="16">
        <v>0</v>
      </c>
      <c r="K2395" s="16">
        <v>0</v>
      </c>
      <c r="L2395" s="16">
        <v>0</v>
      </c>
      <c r="M2395" s="16">
        <v>0</v>
      </c>
      <c r="N2395" s="16">
        <v>0</v>
      </c>
      <c r="O2395" s="16">
        <v>0</v>
      </c>
      <c r="P2395" s="16">
        <v>0</v>
      </c>
      <c r="Q2395" s="16">
        <v>0</v>
      </c>
      <c r="R2395" s="16">
        <v>0</v>
      </c>
      <c r="S2395" s="16">
        <v>0</v>
      </c>
      <c r="T2395" s="16">
        <v>0</v>
      </c>
      <c r="U2395" s="16">
        <v>0</v>
      </c>
      <c r="V2395" s="16">
        <v>0</v>
      </c>
      <c r="W2395" s="16">
        <v>0</v>
      </c>
      <c r="X2395" s="16">
        <v>0</v>
      </c>
      <c r="Y2395" s="16">
        <v>0</v>
      </c>
      <c r="Z2395" s="16">
        <v>0</v>
      </c>
      <c r="AE2395" s="103">
        <f t="shared" si="690"/>
        <v>0</v>
      </c>
      <c r="AF2395" s="103">
        <f t="shared" si="691"/>
        <v>0</v>
      </c>
      <c r="AG2395" s="103">
        <f t="shared" si="692"/>
        <v>0</v>
      </c>
      <c r="AH2395" s="103">
        <f t="shared" si="693"/>
        <v>0</v>
      </c>
      <c r="AI2395" s="103">
        <f t="shared" si="694"/>
        <v>0</v>
      </c>
      <c r="AJ2395" s="103">
        <f t="shared" si="695"/>
        <v>0</v>
      </c>
    </row>
    <row r="2396" spans="4:36">
      <c r="D2396" s="16" t="s">
        <v>863</v>
      </c>
      <c r="E2396" s="16">
        <v>0</v>
      </c>
      <c r="F2396" s="16">
        <v>0</v>
      </c>
      <c r="G2396" s="16">
        <v>0</v>
      </c>
      <c r="H2396" s="16">
        <v>0</v>
      </c>
      <c r="I2396" s="16">
        <v>0</v>
      </c>
      <c r="J2396" s="16">
        <v>0</v>
      </c>
      <c r="K2396" s="16">
        <v>0</v>
      </c>
      <c r="L2396" s="16">
        <v>0</v>
      </c>
      <c r="M2396" s="16">
        <v>0</v>
      </c>
      <c r="N2396" s="16">
        <v>0</v>
      </c>
      <c r="O2396" s="16">
        <v>0</v>
      </c>
      <c r="P2396" s="16">
        <v>0</v>
      </c>
      <c r="Q2396" s="16">
        <v>0</v>
      </c>
      <c r="R2396" s="16">
        <v>0</v>
      </c>
      <c r="S2396" s="16">
        <v>0</v>
      </c>
      <c r="T2396" s="16">
        <v>0</v>
      </c>
      <c r="U2396" s="16">
        <v>0</v>
      </c>
      <c r="V2396" s="16">
        <v>0</v>
      </c>
      <c r="W2396" s="16">
        <v>0</v>
      </c>
      <c r="X2396" s="16">
        <v>0</v>
      </c>
      <c r="Y2396" s="16">
        <v>0</v>
      </c>
      <c r="Z2396" s="16">
        <v>0</v>
      </c>
      <c r="AE2396" s="103">
        <f t="shared" si="690"/>
        <v>0</v>
      </c>
      <c r="AF2396" s="103">
        <f t="shared" si="691"/>
        <v>0</v>
      </c>
      <c r="AG2396" s="103">
        <f t="shared" si="692"/>
        <v>0</v>
      </c>
      <c r="AH2396" s="103">
        <f t="shared" si="693"/>
        <v>0</v>
      </c>
      <c r="AI2396" s="103">
        <f t="shared" si="694"/>
        <v>0</v>
      </c>
      <c r="AJ2396" s="103">
        <f t="shared" si="695"/>
        <v>0</v>
      </c>
    </row>
    <row r="2397" spans="4:36">
      <c r="D2397" s="16" t="s">
        <v>864</v>
      </c>
      <c r="E2397" s="16">
        <v>773.643</v>
      </c>
      <c r="F2397" s="16">
        <v>252.1188</v>
      </c>
      <c r="G2397" s="16">
        <v>252.1188</v>
      </c>
      <c r="H2397" s="16">
        <v>0</v>
      </c>
      <c r="I2397" s="16">
        <v>0</v>
      </c>
      <c r="J2397" s="16">
        <v>0.2753</v>
      </c>
      <c r="K2397" s="16">
        <v>0</v>
      </c>
      <c r="L2397" s="16">
        <v>0</v>
      </c>
      <c r="M2397" s="16">
        <v>0.2753</v>
      </c>
      <c r="N2397" s="16">
        <v>406.7691</v>
      </c>
      <c r="O2397" s="16">
        <v>406.7691</v>
      </c>
      <c r="P2397" s="16">
        <v>0</v>
      </c>
      <c r="Q2397" s="16">
        <v>0</v>
      </c>
      <c r="R2397" s="16">
        <v>104.6544</v>
      </c>
      <c r="S2397" s="16">
        <v>0</v>
      </c>
      <c r="T2397" s="16">
        <v>0</v>
      </c>
      <c r="U2397" s="16">
        <v>104.6544</v>
      </c>
      <c r="V2397" s="16">
        <v>9.8254</v>
      </c>
      <c r="W2397" s="16">
        <v>9.8254</v>
      </c>
      <c r="X2397" s="16">
        <v>0</v>
      </c>
      <c r="Y2397" s="16">
        <v>0</v>
      </c>
      <c r="Z2397" s="16">
        <v>0</v>
      </c>
      <c r="AE2397" s="103">
        <f t="shared" si="690"/>
        <v>7.28306304154103e-14</v>
      </c>
      <c r="AF2397" s="103">
        <f t="shared" si="691"/>
        <v>0</v>
      </c>
      <c r="AG2397" s="103">
        <f t="shared" si="692"/>
        <v>0</v>
      </c>
      <c r="AH2397" s="103">
        <f t="shared" si="693"/>
        <v>0</v>
      </c>
      <c r="AI2397" s="103">
        <f t="shared" si="694"/>
        <v>0</v>
      </c>
      <c r="AJ2397" s="103">
        <f t="shared" si="695"/>
        <v>0</v>
      </c>
    </row>
    <row r="2398" spans="3:58">
      <c r="C2398" s="16" t="s">
        <v>867</v>
      </c>
      <c r="D2398" s="16" t="s">
        <v>88</v>
      </c>
      <c r="E2398" s="16">
        <v>17021.945</v>
      </c>
      <c r="F2398" s="16">
        <v>12736.925</v>
      </c>
      <c r="G2398" s="16">
        <v>12698.038</v>
      </c>
      <c r="H2398" s="16">
        <v>38.887</v>
      </c>
      <c r="I2398" s="16">
        <v>35.8085</v>
      </c>
      <c r="J2398" s="16">
        <v>154.4901</v>
      </c>
      <c r="K2398" s="16">
        <v>110.465</v>
      </c>
      <c r="L2398" s="16">
        <v>16.0375</v>
      </c>
      <c r="M2398" s="16">
        <v>27.9876</v>
      </c>
      <c r="N2398" s="16">
        <v>2638.9288</v>
      </c>
      <c r="O2398" s="16">
        <v>2638.9288</v>
      </c>
      <c r="P2398" s="16">
        <v>0</v>
      </c>
      <c r="Q2398" s="16">
        <v>42.1003</v>
      </c>
      <c r="R2398" s="16">
        <v>210.5677</v>
      </c>
      <c r="S2398" s="16">
        <v>33.416</v>
      </c>
      <c r="T2398" s="16">
        <v>4.9584</v>
      </c>
      <c r="U2398" s="16">
        <v>172.1933</v>
      </c>
      <c r="V2398" s="16">
        <v>1203.0412</v>
      </c>
      <c r="W2398" s="16">
        <v>1179.3325</v>
      </c>
      <c r="X2398" s="16">
        <v>0.2767</v>
      </c>
      <c r="Y2398" s="16">
        <v>23.432</v>
      </c>
      <c r="Z2398" s="16">
        <v>0.0834</v>
      </c>
      <c r="AE2398" s="103">
        <f t="shared" si="690"/>
        <v>2.77111666946439e-13</v>
      </c>
      <c r="AF2398" s="103">
        <f t="shared" si="691"/>
        <v>-1.19371179607697e-12</v>
      </c>
      <c r="AG2398" s="103">
        <f t="shared" si="692"/>
        <v>0</v>
      </c>
      <c r="AH2398" s="103">
        <f t="shared" si="693"/>
        <v>0</v>
      </c>
      <c r="AI2398" s="103">
        <f t="shared" si="694"/>
        <v>0</v>
      </c>
      <c r="AJ2398" s="103">
        <f t="shared" si="695"/>
        <v>-9.2370555648813e-14</v>
      </c>
      <c r="AK2398" s="16">
        <f t="shared" ref="AK2398:BF2398" si="706">E2398-SUM(E2399:E2403)</f>
        <v>0</v>
      </c>
      <c r="AL2398" s="16">
        <f t="shared" si="706"/>
        <v>0</v>
      </c>
      <c r="AM2398" s="16">
        <f t="shared" si="706"/>
        <v>0</v>
      </c>
      <c r="AN2398" s="16">
        <f t="shared" si="706"/>
        <v>0</v>
      </c>
      <c r="AO2398" s="16">
        <f t="shared" si="706"/>
        <v>0</v>
      </c>
      <c r="AP2398" s="16">
        <f t="shared" si="706"/>
        <v>0</v>
      </c>
      <c r="AQ2398" s="16">
        <f t="shared" si="706"/>
        <v>0</v>
      </c>
      <c r="AR2398" s="16">
        <f t="shared" si="706"/>
        <v>0</v>
      </c>
      <c r="AS2398" s="16">
        <f t="shared" si="706"/>
        <v>0</v>
      </c>
      <c r="AT2398" s="16">
        <f t="shared" si="706"/>
        <v>0</v>
      </c>
      <c r="AU2398" s="16">
        <f t="shared" si="706"/>
        <v>0</v>
      </c>
      <c r="AV2398" s="16">
        <f t="shared" si="706"/>
        <v>0</v>
      </c>
      <c r="AW2398" s="16">
        <f t="shared" si="706"/>
        <v>0</v>
      </c>
      <c r="AX2398" s="16">
        <f t="shared" si="706"/>
        <v>0</v>
      </c>
      <c r="AY2398" s="16">
        <f t="shared" si="706"/>
        <v>0</v>
      </c>
      <c r="AZ2398" s="16">
        <f t="shared" si="706"/>
        <v>0</v>
      </c>
      <c r="BA2398" s="16">
        <f t="shared" si="706"/>
        <v>0</v>
      </c>
      <c r="BB2398" s="16">
        <f t="shared" si="706"/>
        <v>0</v>
      </c>
      <c r="BC2398" s="16">
        <f t="shared" si="706"/>
        <v>0</v>
      </c>
      <c r="BD2398" s="16">
        <f t="shared" si="706"/>
        <v>0</v>
      </c>
      <c r="BE2398" s="16">
        <f t="shared" si="706"/>
        <v>0</v>
      </c>
      <c r="BF2398" s="16">
        <f t="shared" si="706"/>
        <v>0</v>
      </c>
    </row>
    <row r="2399" spans="4:36">
      <c r="D2399" s="16" t="s">
        <v>860</v>
      </c>
      <c r="E2399" s="16">
        <v>0</v>
      </c>
      <c r="F2399" s="16">
        <v>0</v>
      </c>
      <c r="G2399" s="16">
        <v>0</v>
      </c>
      <c r="H2399" s="16">
        <v>0</v>
      </c>
      <c r="I2399" s="16">
        <v>0</v>
      </c>
      <c r="J2399" s="16">
        <v>0</v>
      </c>
      <c r="K2399" s="16">
        <v>0</v>
      </c>
      <c r="L2399" s="16">
        <v>0</v>
      </c>
      <c r="M2399" s="16">
        <v>0</v>
      </c>
      <c r="N2399" s="16">
        <v>0</v>
      </c>
      <c r="O2399" s="16">
        <v>0</v>
      </c>
      <c r="P2399" s="16">
        <v>0</v>
      </c>
      <c r="Q2399" s="16">
        <v>0</v>
      </c>
      <c r="R2399" s="16">
        <v>0</v>
      </c>
      <c r="S2399" s="16">
        <v>0</v>
      </c>
      <c r="T2399" s="16">
        <v>0</v>
      </c>
      <c r="U2399" s="16">
        <v>0</v>
      </c>
      <c r="V2399" s="16">
        <v>0</v>
      </c>
      <c r="W2399" s="16">
        <v>0</v>
      </c>
      <c r="X2399" s="16">
        <v>0</v>
      </c>
      <c r="Y2399" s="16">
        <v>0</v>
      </c>
      <c r="Z2399" s="16">
        <v>0</v>
      </c>
      <c r="AE2399" s="103">
        <f t="shared" si="690"/>
        <v>0</v>
      </c>
      <c r="AF2399" s="103">
        <f t="shared" si="691"/>
        <v>0</v>
      </c>
      <c r="AG2399" s="103">
        <f t="shared" si="692"/>
        <v>0</v>
      </c>
      <c r="AH2399" s="103">
        <f t="shared" si="693"/>
        <v>0</v>
      </c>
      <c r="AI2399" s="103">
        <f t="shared" si="694"/>
        <v>0</v>
      </c>
      <c r="AJ2399" s="103">
        <f t="shared" si="695"/>
        <v>0</v>
      </c>
    </row>
    <row r="2400" spans="4:36">
      <c r="D2400" s="16" t="s">
        <v>861</v>
      </c>
      <c r="E2400" s="16">
        <v>0.4221</v>
      </c>
      <c r="F2400" s="16">
        <v>0.3387</v>
      </c>
      <c r="G2400" s="16">
        <v>0.3387</v>
      </c>
      <c r="H2400" s="16">
        <v>0</v>
      </c>
      <c r="I2400" s="16">
        <v>0</v>
      </c>
      <c r="J2400" s="16">
        <v>0</v>
      </c>
      <c r="K2400" s="16">
        <v>0</v>
      </c>
      <c r="L2400" s="16">
        <v>0</v>
      </c>
      <c r="M2400" s="16">
        <v>0</v>
      </c>
      <c r="N2400" s="16">
        <v>0</v>
      </c>
      <c r="O2400" s="16">
        <v>0</v>
      </c>
      <c r="P2400" s="16">
        <v>0</v>
      </c>
      <c r="Q2400" s="16">
        <v>0</v>
      </c>
      <c r="R2400" s="16">
        <v>0</v>
      </c>
      <c r="S2400" s="16">
        <v>0</v>
      </c>
      <c r="T2400" s="16">
        <v>0</v>
      </c>
      <c r="U2400" s="16">
        <v>0</v>
      </c>
      <c r="V2400" s="16">
        <v>0</v>
      </c>
      <c r="W2400" s="16">
        <v>0</v>
      </c>
      <c r="X2400" s="16">
        <v>0</v>
      </c>
      <c r="Y2400" s="16">
        <v>0</v>
      </c>
      <c r="Z2400" s="16">
        <v>0.0834</v>
      </c>
      <c r="AE2400" s="103">
        <f t="shared" si="690"/>
        <v>0</v>
      </c>
      <c r="AF2400" s="103">
        <f t="shared" si="691"/>
        <v>0</v>
      </c>
      <c r="AG2400" s="103">
        <f t="shared" si="692"/>
        <v>0</v>
      </c>
      <c r="AH2400" s="103">
        <f t="shared" si="693"/>
        <v>0</v>
      </c>
      <c r="AI2400" s="103">
        <f t="shared" si="694"/>
        <v>0</v>
      </c>
      <c r="AJ2400" s="103">
        <f t="shared" si="695"/>
        <v>0</v>
      </c>
    </row>
    <row r="2401" spans="4:36">
      <c r="D2401" s="16" t="s">
        <v>862</v>
      </c>
      <c r="E2401" s="16">
        <v>31.4539</v>
      </c>
      <c r="F2401" s="16">
        <v>31.4539</v>
      </c>
      <c r="G2401" s="16">
        <v>31.4539</v>
      </c>
      <c r="H2401" s="16">
        <v>0</v>
      </c>
      <c r="I2401" s="16">
        <v>0</v>
      </c>
      <c r="J2401" s="16">
        <v>0</v>
      </c>
      <c r="K2401" s="16">
        <v>0</v>
      </c>
      <c r="L2401" s="16">
        <v>0</v>
      </c>
      <c r="M2401" s="16">
        <v>0</v>
      </c>
      <c r="N2401" s="16">
        <v>0</v>
      </c>
      <c r="O2401" s="16">
        <v>0</v>
      </c>
      <c r="P2401" s="16">
        <v>0</v>
      </c>
      <c r="Q2401" s="16">
        <v>0</v>
      </c>
      <c r="R2401" s="16">
        <v>0</v>
      </c>
      <c r="S2401" s="16">
        <v>0</v>
      </c>
      <c r="T2401" s="16">
        <v>0</v>
      </c>
      <c r="U2401" s="16">
        <v>0</v>
      </c>
      <c r="V2401" s="16">
        <v>0</v>
      </c>
      <c r="W2401" s="16">
        <v>0</v>
      </c>
      <c r="X2401" s="16">
        <v>0</v>
      </c>
      <c r="Y2401" s="16">
        <v>0</v>
      </c>
      <c r="Z2401" s="16">
        <v>0</v>
      </c>
      <c r="AE2401" s="103">
        <f t="shared" si="690"/>
        <v>0</v>
      </c>
      <c r="AF2401" s="103">
        <f t="shared" si="691"/>
        <v>0</v>
      </c>
      <c r="AG2401" s="103">
        <f t="shared" si="692"/>
        <v>0</v>
      </c>
      <c r="AH2401" s="103">
        <f t="shared" si="693"/>
        <v>0</v>
      </c>
      <c r="AI2401" s="103">
        <f t="shared" si="694"/>
        <v>0</v>
      </c>
      <c r="AJ2401" s="103">
        <f t="shared" si="695"/>
        <v>0</v>
      </c>
    </row>
    <row r="2402" spans="4:36">
      <c r="D2402" s="16" t="s">
        <v>863</v>
      </c>
      <c r="E2402" s="16">
        <v>0</v>
      </c>
      <c r="F2402" s="16">
        <v>0</v>
      </c>
      <c r="G2402" s="16">
        <v>0</v>
      </c>
      <c r="H2402" s="16">
        <v>0</v>
      </c>
      <c r="I2402" s="16">
        <v>0</v>
      </c>
      <c r="J2402" s="16">
        <v>0</v>
      </c>
      <c r="K2402" s="16">
        <v>0</v>
      </c>
      <c r="L2402" s="16">
        <v>0</v>
      </c>
      <c r="M2402" s="16">
        <v>0</v>
      </c>
      <c r="N2402" s="16">
        <v>0</v>
      </c>
      <c r="O2402" s="16">
        <v>0</v>
      </c>
      <c r="P2402" s="16">
        <v>0</v>
      </c>
      <c r="Q2402" s="16">
        <v>0</v>
      </c>
      <c r="R2402" s="16">
        <v>0</v>
      </c>
      <c r="S2402" s="16">
        <v>0</v>
      </c>
      <c r="T2402" s="16">
        <v>0</v>
      </c>
      <c r="U2402" s="16">
        <v>0</v>
      </c>
      <c r="V2402" s="16">
        <v>0</v>
      </c>
      <c r="W2402" s="16">
        <v>0</v>
      </c>
      <c r="X2402" s="16">
        <v>0</v>
      </c>
      <c r="Y2402" s="16">
        <v>0</v>
      </c>
      <c r="Z2402" s="16">
        <v>0</v>
      </c>
      <c r="AE2402" s="103">
        <f t="shared" si="690"/>
        <v>0</v>
      </c>
      <c r="AF2402" s="103">
        <f t="shared" si="691"/>
        <v>0</v>
      </c>
      <c r="AG2402" s="103">
        <f t="shared" si="692"/>
        <v>0</v>
      </c>
      <c r="AH2402" s="103">
        <f t="shared" si="693"/>
        <v>0</v>
      </c>
      <c r="AI2402" s="103">
        <f t="shared" si="694"/>
        <v>0</v>
      </c>
      <c r="AJ2402" s="103">
        <f t="shared" si="695"/>
        <v>0</v>
      </c>
    </row>
    <row r="2403" spans="4:36">
      <c r="D2403" s="16" t="s">
        <v>864</v>
      </c>
      <c r="E2403" s="16">
        <v>16990.069</v>
      </c>
      <c r="F2403" s="16">
        <v>12705.1324</v>
      </c>
      <c r="G2403" s="16">
        <v>12666.2454</v>
      </c>
      <c r="H2403" s="16">
        <v>38.887</v>
      </c>
      <c r="I2403" s="16">
        <v>35.8085</v>
      </c>
      <c r="J2403" s="16">
        <v>154.4901</v>
      </c>
      <c r="K2403" s="16">
        <v>110.465</v>
      </c>
      <c r="L2403" s="16">
        <v>16.0375</v>
      </c>
      <c r="M2403" s="16">
        <v>27.9876</v>
      </c>
      <c r="N2403" s="16">
        <v>2638.9288</v>
      </c>
      <c r="O2403" s="16">
        <v>2638.9288</v>
      </c>
      <c r="P2403" s="16">
        <v>0</v>
      </c>
      <c r="Q2403" s="16">
        <v>42.1003</v>
      </c>
      <c r="R2403" s="16">
        <v>210.5677</v>
      </c>
      <c r="S2403" s="16">
        <v>33.416</v>
      </c>
      <c r="T2403" s="16">
        <v>4.9584</v>
      </c>
      <c r="U2403" s="16">
        <v>172.1933</v>
      </c>
      <c r="V2403" s="16">
        <v>1203.0412</v>
      </c>
      <c r="W2403" s="16">
        <v>1179.3325</v>
      </c>
      <c r="X2403" s="16">
        <v>0.2767</v>
      </c>
      <c r="Y2403" s="16">
        <v>23.432</v>
      </c>
      <c r="Z2403" s="16">
        <v>0</v>
      </c>
      <c r="AE2403" s="103">
        <f t="shared" si="690"/>
        <v>-1.07291953099775e-12</v>
      </c>
      <c r="AF2403" s="103">
        <f t="shared" si="691"/>
        <v>6.25277607468888e-13</v>
      </c>
      <c r="AG2403" s="103">
        <f t="shared" si="692"/>
        <v>0</v>
      </c>
      <c r="AH2403" s="103">
        <f t="shared" si="693"/>
        <v>0</v>
      </c>
      <c r="AI2403" s="103">
        <f t="shared" si="694"/>
        <v>0</v>
      </c>
      <c r="AJ2403" s="103">
        <f t="shared" si="695"/>
        <v>-9.2370555648813e-14</v>
      </c>
    </row>
    <row r="2404" spans="3:58">
      <c r="C2404" s="16" t="s">
        <v>368</v>
      </c>
      <c r="D2404" s="16" t="s">
        <v>88</v>
      </c>
      <c r="E2404" s="16">
        <v>0</v>
      </c>
      <c r="F2404" s="16">
        <v>0</v>
      </c>
      <c r="G2404" s="16">
        <v>0</v>
      </c>
      <c r="H2404" s="16">
        <v>0</v>
      </c>
      <c r="I2404" s="16">
        <v>0</v>
      </c>
      <c r="J2404" s="16">
        <v>0</v>
      </c>
      <c r="K2404" s="16">
        <v>0</v>
      </c>
      <c r="L2404" s="16">
        <v>0</v>
      </c>
      <c r="M2404" s="16">
        <v>0</v>
      </c>
      <c r="N2404" s="16">
        <v>0</v>
      </c>
      <c r="O2404" s="16">
        <v>0</v>
      </c>
      <c r="P2404" s="16">
        <v>0</v>
      </c>
      <c r="Q2404" s="16">
        <v>0</v>
      </c>
      <c r="R2404" s="16">
        <v>0</v>
      </c>
      <c r="S2404" s="16">
        <v>0</v>
      </c>
      <c r="T2404" s="16">
        <v>0</v>
      </c>
      <c r="U2404" s="16">
        <v>0</v>
      </c>
      <c r="V2404" s="16">
        <v>0</v>
      </c>
      <c r="W2404" s="16">
        <v>0</v>
      </c>
      <c r="X2404" s="16">
        <v>0</v>
      </c>
      <c r="Y2404" s="16">
        <v>0</v>
      </c>
      <c r="Z2404" s="16">
        <v>0</v>
      </c>
      <c r="AE2404" s="103">
        <f t="shared" si="690"/>
        <v>0</v>
      </c>
      <c r="AF2404" s="103">
        <f t="shared" si="691"/>
        <v>0</v>
      </c>
      <c r="AG2404" s="103">
        <f t="shared" si="692"/>
        <v>0</v>
      </c>
      <c r="AH2404" s="103">
        <f t="shared" si="693"/>
        <v>0</v>
      </c>
      <c r="AI2404" s="103">
        <f t="shared" si="694"/>
        <v>0</v>
      </c>
      <c r="AJ2404" s="103">
        <f t="shared" si="695"/>
        <v>0</v>
      </c>
      <c r="AK2404" s="16">
        <f t="shared" ref="AK2404:BF2404" si="707">E2404-SUM(E2405:E2409)</f>
        <v>0</v>
      </c>
      <c r="AL2404" s="16">
        <f t="shared" si="707"/>
        <v>0</v>
      </c>
      <c r="AM2404" s="16">
        <f t="shared" si="707"/>
        <v>0</v>
      </c>
      <c r="AN2404" s="16">
        <f t="shared" si="707"/>
        <v>0</v>
      </c>
      <c r="AO2404" s="16">
        <f t="shared" si="707"/>
        <v>0</v>
      </c>
      <c r="AP2404" s="16">
        <f t="shared" si="707"/>
        <v>0</v>
      </c>
      <c r="AQ2404" s="16">
        <f t="shared" si="707"/>
        <v>0</v>
      </c>
      <c r="AR2404" s="16">
        <f t="shared" si="707"/>
        <v>0</v>
      </c>
      <c r="AS2404" s="16">
        <f t="shared" si="707"/>
        <v>0</v>
      </c>
      <c r="AT2404" s="16">
        <f t="shared" si="707"/>
        <v>0</v>
      </c>
      <c r="AU2404" s="16">
        <f t="shared" si="707"/>
        <v>0</v>
      </c>
      <c r="AV2404" s="16">
        <f t="shared" si="707"/>
        <v>0</v>
      </c>
      <c r="AW2404" s="16">
        <f t="shared" si="707"/>
        <v>0</v>
      </c>
      <c r="AX2404" s="16">
        <f t="shared" si="707"/>
        <v>0</v>
      </c>
      <c r="AY2404" s="16">
        <f t="shared" si="707"/>
        <v>0</v>
      </c>
      <c r="AZ2404" s="16">
        <f t="shared" si="707"/>
        <v>0</v>
      </c>
      <c r="BA2404" s="16">
        <f t="shared" si="707"/>
        <v>0</v>
      </c>
      <c r="BB2404" s="16">
        <f t="shared" si="707"/>
        <v>0</v>
      </c>
      <c r="BC2404" s="16">
        <f t="shared" si="707"/>
        <v>0</v>
      </c>
      <c r="BD2404" s="16">
        <f t="shared" si="707"/>
        <v>0</v>
      </c>
      <c r="BE2404" s="16">
        <f t="shared" si="707"/>
        <v>0</v>
      </c>
      <c r="BF2404" s="16">
        <f t="shared" si="707"/>
        <v>0</v>
      </c>
    </row>
    <row r="2405" spans="4:36">
      <c r="D2405" s="16" t="s">
        <v>860</v>
      </c>
      <c r="E2405" s="16">
        <v>0</v>
      </c>
      <c r="F2405" s="16">
        <v>0</v>
      </c>
      <c r="G2405" s="16">
        <v>0</v>
      </c>
      <c r="H2405" s="16">
        <v>0</v>
      </c>
      <c r="I2405" s="16">
        <v>0</v>
      </c>
      <c r="J2405" s="16">
        <v>0</v>
      </c>
      <c r="K2405" s="16">
        <v>0</v>
      </c>
      <c r="L2405" s="16">
        <v>0</v>
      </c>
      <c r="M2405" s="16">
        <v>0</v>
      </c>
      <c r="N2405" s="16">
        <v>0</v>
      </c>
      <c r="O2405" s="16">
        <v>0</v>
      </c>
      <c r="P2405" s="16">
        <v>0</v>
      </c>
      <c r="Q2405" s="16">
        <v>0</v>
      </c>
      <c r="R2405" s="16">
        <v>0</v>
      </c>
      <c r="S2405" s="16">
        <v>0</v>
      </c>
      <c r="T2405" s="16">
        <v>0</v>
      </c>
      <c r="U2405" s="16">
        <v>0</v>
      </c>
      <c r="V2405" s="16">
        <v>0</v>
      </c>
      <c r="W2405" s="16">
        <v>0</v>
      </c>
      <c r="X2405" s="16">
        <v>0</v>
      </c>
      <c r="Y2405" s="16">
        <v>0</v>
      </c>
      <c r="Z2405" s="16">
        <v>0</v>
      </c>
      <c r="AE2405" s="103">
        <f t="shared" si="690"/>
        <v>0</v>
      </c>
      <c r="AF2405" s="103">
        <f t="shared" si="691"/>
        <v>0</v>
      </c>
      <c r="AG2405" s="103">
        <f t="shared" si="692"/>
        <v>0</v>
      </c>
      <c r="AH2405" s="103">
        <f t="shared" si="693"/>
        <v>0</v>
      </c>
      <c r="AI2405" s="103">
        <f t="shared" si="694"/>
        <v>0</v>
      </c>
      <c r="AJ2405" s="103">
        <f t="shared" si="695"/>
        <v>0</v>
      </c>
    </row>
    <row r="2406" spans="4:36">
      <c r="D2406" s="16" t="s">
        <v>861</v>
      </c>
      <c r="E2406" s="16">
        <v>0</v>
      </c>
      <c r="F2406" s="16">
        <v>0</v>
      </c>
      <c r="G2406" s="16">
        <v>0</v>
      </c>
      <c r="H2406" s="16">
        <v>0</v>
      </c>
      <c r="I2406" s="16">
        <v>0</v>
      </c>
      <c r="J2406" s="16">
        <v>0</v>
      </c>
      <c r="K2406" s="16">
        <v>0</v>
      </c>
      <c r="L2406" s="16">
        <v>0</v>
      </c>
      <c r="M2406" s="16">
        <v>0</v>
      </c>
      <c r="N2406" s="16">
        <v>0</v>
      </c>
      <c r="O2406" s="16">
        <v>0</v>
      </c>
      <c r="P2406" s="16">
        <v>0</v>
      </c>
      <c r="Q2406" s="16">
        <v>0</v>
      </c>
      <c r="R2406" s="16">
        <v>0</v>
      </c>
      <c r="S2406" s="16">
        <v>0</v>
      </c>
      <c r="T2406" s="16">
        <v>0</v>
      </c>
      <c r="U2406" s="16">
        <v>0</v>
      </c>
      <c r="V2406" s="16">
        <v>0</v>
      </c>
      <c r="W2406" s="16">
        <v>0</v>
      </c>
      <c r="X2406" s="16">
        <v>0</v>
      </c>
      <c r="Y2406" s="16">
        <v>0</v>
      </c>
      <c r="Z2406" s="16">
        <v>0</v>
      </c>
      <c r="AE2406" s="103">
        <f t="shared" si="690"/>
        <v>0</v>
      </c>
      <c r="AF2406" s="103">
        <f t="shared" si="691"/>
        <v>0</v>
      </c>
      <c r="AG2406" s="103">
        <f t="shared" si="692"/>
        <v>0</v>
      </c>
      <c r="AH2406" s="103">
        <f t="shared" si="693"/>
        <v>0</v>
      </c>
      <c r="AI2406" s="103">
        <f t="shared" si="694"/>
        <v>0</v>
      </c>
      <c r="AJ2406" s="103">
        <f t="shared" si="695"/>
        <v>0</v>
      </c>
    </row>
    <row r="2407" spans="4:36">
      <c r="D2407" s="16" t="s">
        <v>862</v>
      </c>
      <c r="E2407" s="16">
        <v>0</v>
      </c>
      <c r="F2407" s="16">
        <v>0</v>
      </c>
      <c r="G2407" s="16">
        <v>0</v>
      </c>
      <c r="H2407" s="16">
        <v>0</v>
      </c>
      <c r="I2407" s="16">
        <v>0</v>
      </c>
      <c r="J2407" s="16">
        <v>0</v>
      </c>
      <c r="K2407" s="16">
        <v>0</v>
      </c>
      <c r="L2407" s="16">
        <v>0</v>
      </c>
      <c r="M2407" s="16">
        <v>0</v>
      </c>
      <c r="N2407" s="16">
        <v>0</v>
      </c>
      <c r="O2407" s="16">
        <v>0</v>
      </c>
      <c r="P2407" s="16">
        <v>0</v>
      </c>
      <c r="Q2407" s="16">
        <v>0</v>
      </c>
      <c r="R2407" s="16">
        <v>0</v>
      </c>
      <c r="S2407" s="16">
        <v>0</v>
      </c>
      <c r="T2407" s="16">
        <v>0</v>
      </c>
      <c r="U2407" s="16">
        <v>0</v>
      </c>
      <c r="V2407" s="16">
        <v>0</v>
      </c>
      <c r="W2407" s="16">
        <v>0</v>
      </c>
      <c r="X2407" s="16">
        <v>0</v>
      </c>
      <c r="Y2407" s="16">
        <v>0</v>
      </c>
      <c r="Z2407" s="16">
        <v>0</v>
      </c>
      <c r="AE2407" s="103">
        <f t="shared" si="690"/>
        <v>0</v>
      </c>
      <c r="AF2407" s="103">
        <f t="shared" si="691"/>
        <v>0</v>
      </c>
      <c r="AG2407" s="103">
        <f t="shared" si="692"/>
        <v>0</v>
      </c>
      <c r="AH2407" s="103">
        <f t="shared" si="693"/>
        <v>0</v>
      </c>
      <c r="AI2407" s="103">
        <f t="shared" si="694"/>
        <v>0</v>
      </c>
      <c r="AJ2407" s="103">
        <f t="shared" si="695"/>
        <v>0</v>
      </c>
    </row>
    <row r="2408" spans="4:36">
      <c r="D2408" s="16" t="s">
        <v>863</v>
      </c>
      <c r="E2408" s="16">
        <v>0</v>
      </c>
      <c r="F2408" s="16">
        <v>0</v>
      </c>
      <c r="G2408" s="16">
        <v>0</v>
      </c>
      <c r="H2408" s="16">
        <v>0</v>
      </c>
      <c r="I2408" s="16">
        <v>0</v>
      </c>
      <c r="J2408" s="16">
        <v>0</v>
      </c>
      <c r="K2408" s="16">
        <v>0</v>
      </c>
      <c r="L2408" s="16">
        <v>0</v>
      </c>
      <c r="M2408" s="16">
        <v>0</v>
      </c>
      <c r="N2408" s="16">
        <v>0</v>
      </c>
      <c r="O2408" s="16">
        <v>0</v>
      </c>
      <c r="P2408" s="16">
        <v>0</v>
      </c>
      <c r="Q2408" s="16">
        <v>0</v>
      </c>
      <c r="R2408" s="16">
        <v>0</v>
      </c>
      <c r="S2408" s="16">
        <v>0</v>
      </c>
      <c r="T2408" s="16">
        <v>0</v>
      </c>
      <c r="U2408" s="16">
        <v>0</v>
      </c>
      <c r="V2408" s="16">
        <v>0</v>
      </c>
      <c r="W2408" s="16">
        <v>0</v>
      </c>
      <c r="X2408" s="16">
        <v>0</v>
      </c>
      <c r="Y2408" s="16">
        <v>0</v>
      </c>
      <c r="Z2408" s="16">
        <v>0</v>
      </c>
      <c r="AE2408" s="103">
        <f t="shared" si="690"/>
        <v>0</v>
      </c>
      <c r="AF2408" s="103">
        <f t="shared" si="691"/>
        <v>0</v>
      </c>
      <c r="AG2408" s="103">
        <f t="shared" si="692"/>
        <v>0</v>
      </c>
      <c r="AH2408" s="103">
        <f t="shared" si="693"/>
        <v>0</v>
      </c>
      <c r="AI2408" s="103">
        <f t="shared" si="694"/>
        <v>0</v>
      </c>
      <c r="AJ2408" s="103">
        <f t="shared" si="695"/>
        <v>0</v>
      </c>
    </row>
    <row r="2409" spans="4:36">
      <c r="D2409" s="16" t="s">
        <v>864</v>
      </c>
      <c r="E2409" s="16">
        <v>0</v>
      </c>
      <c r="F2409" s="16">
        <v>0</v>
      </c>
      <c r="G2409" s="16">
        <v>0</v>
      </c>
      <c r="H2409" s="16">
        <v>0</v>
      </c>
      <c r="I2409" s="16">
        <v>0</v>
      </c>
      <c r="J2409" s="16">
        <v>0</v>
      </c>
      <c r="K2409" s="16">
        <v>0</v>
      </c>
      <c r="L2409" s="16">
        <v>0</v>
      </c>
      <c r="M2409" s="16">
        <v>0</v>
      </c>
      <c r="N2409" s="16">
        <v>0</v>
      </c>
      <c r="O2409" s="16">
        <v>0</v>
      </c>
      <c r="P2409" s="16">
        <v>0</v>
      </c>
      <c r="Q2409" s="16">
        <v>0</v>
      </c>
      <c r="R2409" s="16">
        <v>0</v>
      </c>
      <c r="S2409" s="16">
        <v>0</v>
      </c>
      <c r="T2409" s="16">
        <v>0</v>
      </c>
      <c r="U2409" s="16">
        <v>0</v>
      </c>
      <c r="V2409" s="16">
        <v>0</v>
      </c>
      <c r="W2409" s="16">
        <v>0</v>
      </c>
      <c r="X2409" s="16">
        <v>0</v>
      </c>
      <c r="Y2409" s="16">
        <v>0</v>
      </c>
      <c r="Z2409" s="16">
        <v>0</v>
      </c>
      <c r="AE2409" s="103">
        <f t="shared" si="690"/>
        <v>0</v>
      </c>
      <c r="AF2409" s="103">
        <f t="shared" si="691"/>
        <v>0</v>
      </c>
      <c r="AG2409" s="103">
        <f t="shared" si="692"/>
        <v>0</v>
      </c>
      <c r="AH2409" s="103">
        <f t="shared" si="693"/>
        <v>0</v>
      </c>
      <c r="AI2409" s="103">
        <f t="shared" si="694"/>
        <v>0</v>
      </c>
      <c r="AJ2409" s="103">
        <f t="shared" si="695"/>
        <v>0</v>
      </c>
    </row>
    <row r="2410" spans="1:80">
      <c r="A2410" s="16" t="s">
        <v>936</v>
      </c>
      <c r="B2410" s="16">
        <v>175562.121800001</v>
      </c>
      <c r="C2410" s="16" t="s">
        <v>88</v>
      </c>
      <c r="D2410" s="16" t="s">
        <v>88</v>
      </c>
      <c r="E2410" s="16">
        <v>19525.2993</v>
      </c>
      <c r="F2410" s="16">
        <v>12132.7246</v>
      </c>
      <c r="G2410" s="16">
        <v>12131.6297</v>
      </c>
      <c r="H2410" s="16">
        <v>1.0949</v>
      </c>
      <c r="I2410" s="16">
        <v>1.5804</v>
      </c>
      <c r="J2410" s="16">
        <v>52.3131</v>
      </c>
      <c r="K2410" s="16">
        <v>26.8202</v>
      </c>
      <c r="L2410" s="16">
        <v>25.2714</v>
      </c>
      <c r="M2410" s="16">
        <v>0.2215</v>
      </c>
      <c r="N2410" s="16">
        <v>6825.0124</v>
      </c>
      <c r="O2410" s="16">
        <v>6825.0124</v>
      </c>
      <c r="P2410" s="16">
        <v>0</v>
      </c>
      <c r="Q2410" s="16">
        <v>8.1378</v>
      </c>
      <c r="R2410" s="16">
        <v>476.9942</v>
      </c>
      <c r="S2410" s="16">
        <v>365.8474</v>
      </c>
      <c r="T2410" s="16">
        <v>0</v>
      </c>
      <c r="U2410" s="16">
        <v>111.1468</v>
      </c>
      <c r="V2410" s="16">
        <v>28.5368</v>
      </c>
      <c r="W2410" s="16">
        <v>27.3688</v>
      </c>
      <c r="X2410" s="16">
        <v>0</v>
      </c>
      <c r="Y2410" s="16">
        <v>1.168</v>
      </c>
      <c r="Z2410" s="16">
        <v>0</v>
      </c>
      <c r="AB2410" s="101">
        <f>(F2410+K2410+L2410)/B2410</f>
        <v>0.0694045849701045</v>
      </c>
      <c r="AE2410" s="103">
        <f t="shared" si="690"/>
        <v>-5.13367126586672e-13</v>
      </c>
      <c r="AF2410" s="103">
        <f t="shared" si="691"/>
        <v>5.24025267623074e-14</v>
      </c>
      <c r="AG2410" s="103">
        <f t="shared" si="692"/>
        <v>-1.08246744900953e-15</v>
      </c>
      <c r="AH2410" s="103">
        <f t="shared" si="693"/>
        <v>0</v>
      </c>
      <c r="AI2410" s="103">
        <f t="shared" si="694"/>
        <v>0</v>
      </c>
      <c r="AJ2410" s="103">
        <f t="shared" si="695"/>
        <v>0</v>
      </c>
      <c r="AK2410" s="16">
        <f t="shared" ref="AK2410:BF2410" si="708">E2410-SUM(E2411:E2415)</f>
        <v>0</v>
      </c>
      <c r="AL2410" s="16">
        <f t="shared" si="708"/>
        <v>0</v>
      </c>
      <c r="AM2410" s="16">
        <f t="shared" si="708"/>
        <v>0</v>
      </c>
      <c r="AN2410" s="16">
        <f t="shared" si="708"/>
        <v>0</v>
      </c>
      <c r="AO2410" s="16">
        <f t="shared" si="708"/>
        <v>0</v>
      </c>
      <c r="AP2410" s="16">
        <f t="shared" si="708"/>
        <v>0</v>
      </c>
      <c r="AQ2410" s="16">
        <f t="shared" si="708"/>
        <v>0</v>
      </c>
      <c r="AR2410" s="16">
        <f t="shared" si="708"/>
        <v>0</v>
      </c>
      <c r="AS2410" s="16">
        <f t="shared" si="708"/>
        <v>0</v>
      </c>
      <c r="AT2410" s="16">
        <f t="shared" si="708"/>
        <v>0</v>
      </c>
      <c r="AU2410" s="16">
        <f t="shared" si="708"/>
        <v>0</v>
      </c>
      <c r="AV2410" s="16">
        <f t="shared" si="708"/>
        <v>0</v>
      </c>
      <c r="AW2410" s="16">
        <f t="shared" si="708"/>
        <v>0</v>
      </c>
      <c r="AX2410" s="16">
        <f t="shared" si="708"/>
        <v>0</v>
      </c>
      <c r="AY2410" s="16">
        <f t="shared" si="708"/>
        <v>0</v>
      </c>
      <c r="AZ2410" s="16">
        <f t="shared" si="708"/>
        <v>0</v>
      </c>
      <c r="BA2410" s="16">
        <f t="shared" si="708"/>
        <v>0</v>
      </c>
      <c r="BB2410" s="16">
        <f t="shared" si="708"/>
        <v>0</v>
      </c>
      <c r="BC2410" s="16">
        <f t="shared" si="708"/>
        <v>0</v>
      </c>
      <c r="BD2410" s="16">
        <f t="shared" si="708"/>
        <v>0</v>
      </c>
      <c r="BE2410" s="16">
        <f t="shared" si="708"/>
        <v>0</v>
      </c>
      <c r="BF2410" s="16">
        <f t="shared" si="708"/>
        <v>0</v>
      </c>
      <c r="BG2410" s="104">
        <f t="shared" ref="BG2410:CB2410" si="709">E2410-E2416-E2422-E2428-E2434</f>
        <v>0</v>
      </c>
      <c r="BH2410" s="104">
        <f t="shared" si="709"/>
        <v>0</v>
      </c>
      <c r="BI2410" s="104">
        <f t="shared" si="709"/>
        <v>0</v>
      </c>
      <c r="BJ2410" s="104">
        <f t="shared" si="709"/>
        <v>0</v>
      </c>
      <c r="BK2410" s="104">
        <f t="shared" si="709"/>
        <v>0</v>
      </c>
      <c r="BL2410" s="104">
        <f t="shared" si="709"/>
        <v>-4.44089209850063e-15</v>
      </c>
      <c r="BM2410" s="104">
        <f t="shared" si="709"/>
        <v>0</v>
      </c>
      <c r="BN2410" s="104">
        <f t="shared" si="709"/>
        <v>0</v>
      </c>
      <c r="BO2410" s="104">
        <f t="shared" si="709"/>
        <v>0</v>
      </c>
      <c r="BP2410" s="104">
        <f t="shared" si="709"/>
        <v>0</v>
      </c>
      <c r="BQ2410" s="104">
        <f t="shared" si="709"/>
        <v>0</v>
      </c>
      <c r="BR2410" s="104">
        <f t="shared" si="709"/>
        <v>0</v>
      </c>
      <c r="BS2410" s="104">
        <f t="shared" si="709"/>
        <v>0</v>
      </c>
      <c r="BT2410" s="104">
        <f t="shared" si="709"/>
        <v>0</v>
      </c>
      <c r="BU2410" s="104">
        <f t="shared" si="709"/>
        <v>0</v>
      </c>
      <c r="BV2410" s="104">
        <f t="shared" si="709"/>
        <v>0</v>
      </c>
      <c r="BW2410" s="104">
        <f t="shared" si="709"/>
        <v>0</v>
      </c>
      <c r="BX2410" s="104">
        <f t="shared" si="709"/>
        <v>0</v>
      </c>
      <c r="BY2410" s="104">
        <f t="shared" si="709"/>
        <v>0</v>
      </c>
      <c r="BZ2410" s="104">
        <f t="shared" si="709"/>
        <v>0</v>
      </c>
      <c r="CA2410" s="104">
        <f t="shared" si="709"/>
        <v>0</v>
      </c>
      <c r="CB2410" s="104">
        <f t="shared" si="709"/>
        <v>0</v>
      </c>
    </row>
    <row r="2411" spans="4:36">
      <c r="D2411" s="16" t="s">
        <v>860</v>
      </c>
      <c r="E2411" s="16">
        <v>0</v>
      </c>
      <c r="F2411" s="16">
        <v>0</v>
      </c>
      <c r="G2411" s="16">
        <v>0</v>
      </c>
      <c r="H2411" s="16">
        <v>0</v>
      </c>
      <c r="I2411" s="16">
        <v>0</v>
      </c>
      <c r="J2411" s="16">
        <v>0</v>
      </c>
      <c r="K2411" s="16">
        <v>0</v>
      </c>
      <c r="L2411" s="16">
        <v>0</v>
      </c>
      <c r="M2411" s="16">
        <v>0</v>
      </c>
      <c r="N2411" s="16">
        <v>0</v>
      </c>
      <c r="O2411" s="16">
        <v>0</v>
      </c>
      <c r="P2411" s="16">
        <v>0</v>
      </c>
      <c r="Q2411" s="16">
        <v>0</v>
      </c>
      <c r="R2411" s="16">
        <v>0</v>
      </c>
      <c r="S2411" s="16">
        <v>0</v>
      </c>
      <c r="T2411" s="16">
        <v>0</v>
      </c>
      <c r="U2411" s="16">
        <v>0</v>
      </c>
      <c r="V2411" s="16">
        <v>0</v>
      </c>
      <c r="W2411" s="16">
        <v>0</v>
      </c>
      <c r="X2411" s="16">
        <v>0</v>
      </c>
      <c r="Y2411" s="16">
        <v>0</v>
      </c>
      <c r="Z2411" s="16">
        <v>0</v>
      </c>
      <c r="AE2411" s="103">
        <f t="shared" si="690"/>
        <v>0</v>
      </c>
      <c r="AF2411" s="103">
        <f t="shared" si="691"/>
        <v>0</v>
      </c>
      <c r="AG2411" s="103">
        <f t="shared" si="692"/>
        <v>0</v>
      </c>
      <c r="AH2411" s="103">
        <f t="shared" si="693"/>
        <v>0</v>
      </c>
      <c r="AI2411" s="103">
        <f t="shared" si="694"/>
        <v>0</v>
      </c>
      <c r="AJ2411" s="103">
        <f t="shared" si="695"/>
        <v>0</v>
      </c>
    </row>
    <row r="2412" spans="4:36">
      <c r="D2412" s="16" t="s">
        <v>861</v>
      </c>
      <c r="E2412" s="16">
        <v>0</v>
      </c>
      <c r="F2412" s="16">
        <v>0</v>
      </c>
      <c r="G2412" s="16">
        <v>0</v>
      </c>
      <c r="H2412" s="16">
        <v>0</v>
      </c>
      <c r="I2412" s="16">
        <v>0</v>
      </c>
      <c r="J2412" s="16">
        <v>0</v>
      </c>
      <c r="K2412" s="16">
        <v>0</v>
      </c>
      <c r="L2412" s="16">
        <v>0</v>
      </c>
      <c r="M2412" s="16">
        <v>0</v>
      </c>
      <c r="N2412" s="16">
        <v>0</v>
      </c>
      <c r="O2412" s="16">
        <v>0</v>
      </c>
      <c r="P2412" s="16">
        <v>0</v>
      </c>
      <c r="Q2412" s="16">
        <v>0</v>
      </c>
      <c r="R2412" s="16">
        <v>0</v>
      </c>
      <c r="S2412" s="16">
        <v>0</v>
      </c>
      <c r="T2412" s="16">
        <v>0</v>
      </c>
      <c r="U2412" s="16">
        <v>0</v>
      </c>
      <c r="V2412" s="16">
        <v>0</v>
      </c>
      <c r="W2412" s="16">
        <v>0</v>
      </c>
      <c r="X2412" s="16">
        <v>0</v>
      </c>
      <c r="Y2412" s="16">
        <v>0</v>
      </c>
      <c r="Z2412" s="16">
        <v>0</v>
      </c>
      <c r="AE2412" s="103">
        <f t="shared" si="690"/>
        <v>0</v>
      </c>
      <c r="AF2412" s="103">
        <f t="shared" si="691"/>
        <v>0</v>
      </c>
      <c r="AG2412" s="103">
        <f t="shared" si="692"/>
        <v>0</v>
      </c>
      <c r="AH2412" s="103">
        <f t="shared" si="693"/>
        <v>0</v>
      </c>
      <c r="AI2412" s="103">
        <f t="shared" si="694"/>
        <v>0</v>
      </c>
      <c r="AJ2412" s="103">
        <f t="shared" si="695"/>
        <v>0</v>
      </c>
    </row>
    <row r="2413" spans="4:36">
      <c r="D2413" s="16" t="s">
        <v>862</v>
      </c>
      <c r="E2413" s="16">
        <v>0</v>
      </c>
      <c r="F2413" s="16">
        <v>0</v>
      </c>
      <c r="G2413" s="16">
        <v>0</v>
      </c>
      <c r="H2413" s="16">
        <v>0</v>
      </c>
      <c r="I2413" s="16">
        <v>0</v>
      </c>
      <c r="J2413" s="16">
        <v>0</v>
      </c>
      <c r="K2413" s="16">
        <v>0</v>
      </c>
      <c r="L2413" s="16">
        <v>0</v>
      </c>
      <c r="M2413" s="16">
        <v>0</v>
      </c>
      <c r="N2413" s="16">
        <v>0</v>
      </c>
      <c r="O2413" s="16">
        <v>0</v>
      </c>
      <c r="P2413" s="16">
        <v>0</v>
      </c>
      <c r="Q2413" s="16">
        <v>0</v>
      </c>
      <c r="R2413" s="16">
        <v>0</v>
      </c>
      <c r="S2413" s="16">
        <v>0</v>
      </c>
      <c r="T2413" s="16">
        <v>0</v>
      </c>
      <c r="U2413" s="16">
        <v>0</v>
      </c>
      <c r="V2413" s="16">
        <v>0</v>
      </c>
      <c r="W2413" s="16">
        <v>0</v>
      </c>
      <c r="X2413" s="16">
        <v>0</v>
      </c>
      <c r="Y2413" s="16">
        <v>0</v>
      </c>
      <c r="Z2413" s="16">
        <v>0</v>
      </c>
      <c r="AE2413" s="103">
        <f t="shared" ref="AE2413:AE2476" si="710">E2413-F2413-I2413-J2413-N2413-R2413-V2413-Z2413-Q2413</f>
        <v>0</v>
      </c>
      <c r="AF2413" s="103">
        <f t="shared" ref="AF2413:AF2476" si="711">F2413-G2413-H2413</f>
        <v>0</v>
      </c>
      <c r="AG2413" s="103">
        <f t="shared" ref="AG2413:AG2476" si="712">J2413-K2413-L2413-M2413</f>
        <v>0</v>
      </c>
      <c r="AH2413" s="103">
        <f t="shared" ref="AH2413:AH2476" si="713">N2413-O2413-P2413</f>
        <v>0</v>
      </c>
      <c r="AI2413" s="103">
        <f t="shared" ref="AI2413:AI2476" si="714">R2413-S2413-T2413-U2413</f>
        <v>0</v>
      </c>
      <c r="AJ2413" s="103">
        <f t="shared" ref="AJ2413:AJ2476" si="715">V2413-W2413-X2413-Y2413</f>
        <v>0</v>
      </c>
    </row>
    <row r="2414" spans="4:36">
      <c r="D2414" s="16" t="s">
        <v>863</v>
      </c>
      <c r="E2414" s="16">
        <v>0</v>
      </c>
      <c r="F2414" s="16">
        <v>0</v>
      </c>
      <c r="G2414" s="16">
        <v>0</v>
      </c>
      <c r="H2414" s="16">
        <v>0</v>
      </c>
      <c r="I2414" s="16">
        <v>0</v>
      </c>
      <c r="J2414" s="16">
        <v>0</v>
      </c>
      <c r="K2414" s="16">
        <v>0</v>
      </c>
      <c r="L2414" s="16">
        <v>0</v>
      </c>
      <c r="M2414" s="16">
        <v>0</v>
      </c>
      <c r="N2414" s="16">
        <v>0</v>
      </c>
      <c r="O2414" s="16">
        <v>0</v>
      </c>
      <c r="P2414" s="16">
        <v>0</v>
      </c>
      <c r="Q2414" s="16">
        <v>0</v>
      </c>
      <c r="R2414" s="16">
        <v>0</v>
      </c>
      <c r="S2414" s="16">
        <v>0</v>
      </c>
      <c r="T2414" s="16">
        <v>0</v>
      </c>
      <c r="U2414" s="16">
        <v>0</v>
      </c>
      <c r="V2414" s="16">
        <v>0</v>
      </c>
      <c r="W2414" s="16">
        <v>0</v>
      </c>
      <c r="X2414" s="16">
        <v>0</v>
      </c>
      <c r="Y2414" s="16">
        <v>0</v>
      </c>
      <c r="Z2414" s="16">
        <v>0</v>
      </c>
      <c r="AE2414" s="103">
        <f t="shared" si="710"/>
        <v>0</v>
      </c>
      <c r="AF2414" s="103">
        <f t="shared" si="711"/>
        <v>0</v>
      </c>
      <c r="AG2414" s="103">
        <f t="shared" si="712"/>
        <v>0</v>
      </c>
      <c r="AH2414" s="103">
        <f t="shared" si="713"/>
        <v>0</v>
      </c>
      <c r="AI2414" s="103">
        <f t="shared" si="714"/>
        <v>0</v>
      </c>
      <c r="AJ2414" s="103">
        <f t="shared" si="715"/>
        <v>0</v>
      </c>
    </row>
    <row r="2415" spans="4:36">
      <c r="D2415" s="16" t="s">
        <v>864</v>
      </c>
      <c r="E2415" s="16">
        <v>19525.2993</v>
      </c>
      <c r="F2415" s="16">
        <v>12132.7246</v>
      </c>
      <c r="G2415" s="16">
        <v>12131.6297</v>
      </c>
      <c r="H2415" s="16">
        <v>1.0949</v>
      </c>
      <c r="I2415" s="16">
        <v>1.5804</v>
      </c>
      <c r="J2415" s="16">
        <v>52.3131</v>
      </c>
      <c r="K2415" s="16">
        <v>26.8202</v>
      </c>
      <c r="L2415" s="16">
        <v>25.2714</v>
      </c>
      <c r="M2415" s="16">
        <v>0.2215</v>
      </c>
      <c r="N2415" s="16">
        <v>6825.0124</v>
      </c>
      <c r="O2415" s="16">
        <v>6825.0124</v>
      </c>
      <c r="P2415" s="16">
        <v>0</v>
      </c>
      <c r="Q2415" s="16">
        <v>8.1378</v>
      </c>
      <c r="R2415" s="16">
        <v>476.9942</v>
      </c>
      <c r="S2415" s="16">
        <v>365.8474</v>
      </c>
      <c r="T2415" s="16">
        <v>0</v>
      </c>
      <c r="U2415" s="16">
        <v>111.1468</v>
      </c>
      <c r="V2415" s="16">
        <v>28.5368</v>
      </c>
      <c r="W2415" s="16">
        <v>27.3688</v>
      </c>
      <c r="X2415" s="16">
        <v>0</v>
      </c>
      <c r="Y2415" s="16">
        <v>1.168</v>
      </c>
      <c r="Z2415" s="16">
        <v>0</v>
      </c>
      <c r="AE2415" s="103">
        <f t="shared" si="710"/>
        <v>-5.13367126586672e-13</v>
      </c>
      <c r="AF2415" s="103">
        <f t="shared" si="711"/>
        <v>5.24025267623074e-14</v>
      </c>
      <c r="AG2415" s="103">
        <f t="shared" si="712"/>
        <v>-1.08246744900953e-15</v>
      </c>
      <c r="AH2415" s="103">
        <f t="shared" si="713"/>
        <v>0</v>
      </c>
      <c r="AI2415" s="103">
        <f t="shared" si="714"/>
        <v>0</v>
      </c>
      <c r="AJ2415" s="103">
        <f t="shared" si="715"/>
        <v>0</v>
      </c>
    </row>
    <row r="2416" spans="3:58">
      <c r="C2416" s="16" t="s">
        <v>865</v>
      </c>
      <c r="D2416" s="16" t="s">
        <v>88</v>
      </c>
      <c r="E2416" s="16">
        <v>0</v>
      </c>
      <c r="F2416" s="16">
        <v>0</v>
      </c>
      <c r="G2416" s="16">
        <v>0</v>
      </c>
      <c r="H2416" s="16">
        <v>0</v>
      </c>
      <c r="I2416" s="16">
        <v>0</v>
      </c>
      <c r="J2416" s="16">
        <v>0</v>
      </c>
      <c r="K2416" s="16">
        <v>0</v>
      </c>
      <c r="L2416" s="16">
        <v>0</v>
      </c>
      <c r="M2416" s="16">
        <v>0</v>
      </c>
      <c r="N2416" s="16">
        <v>0</v>
      </c>
      <c r="O2416" s="16">
        <v>0</v>
      </c>
      <c r="P2416" s="16">
        <v>0</v>
      </c>
      <c r="Q2416" s="16">
        <v>0</v>
      </c>
      <c r="R2416" s="16">
        <v>0</v>
      </c>
      <c r="S2416" s="16">
        <v>0</v>
      </c>
      <c r="T2416" s="16">
        <v>0</v>
      </c>
      <c r="U2416" s="16">
        <v>0</v>
      </c>
      <c r="V2416" s="16">
        <v>0</v>
      </c>
      <c r="W2416" s="16">
        <v>0</v>
      </c>
      <c r="X2416" s="16">
        <v>0</v>
      </c>
      <c r="Y2416" s="16">
        <v>0</v>
      </c>
      <c r="Z2416" s="16">
        <v>0</v>
      </c>
      <c r="AE2416" s="103">
        <f t="shared" si="710"/>
        <v>0</v>
      </c>
      <c r="AF2416" s="103">
        <f t="shared" si="711"/>
        <v>0</v>
      </c>
      <c r="AG2416" s="103">
        <f t="shared" si="712"/>
        <v>0</v>
      </c>
      <c r="AH2416" s="103">
        <f t="shared" si="713"/>
        <v>0</v>
      </c>
      <c r="AI2416" s="103">
        <f t="shared" si="714"/>
        <v>0</v>
      </c>
      <c r="AJ2416" s="103">
        <f t="shared" si="715"/>
        <v>0</v>
      </c>
      <c r="AK2416" s="16">
        <f t="shared" ref="AK2416:BF2416" si="716">E2416-SUM(E2417:E2421)</f>
        <v>0</v>
      </c>
      <c r="AL2416" s="16">
        <f t="shared" si="716"/>
        <v>0</v>
      </c>
      <c r="AM2416" s="16">
        <f t="shared" si="716"/>
        <v>0</v>
      </c>
      <c r="AN2416" s="16">
        <f t="shared" si="716"/>
        <v>0</v>
      </c>
      <c r="AO2416" s="16">
        <f t="shared" si="716"/>
        <v>0</v>
      </c>
      <c r="AP2416" s="16">
        <f t="shared" si="716"/>
        <v>0</v>
      </c>
      <c r="AQ2416" s="16">
        <f t="shared" si="716"/>
        <v>0</v>
      </c>
      <c r="AR2416" s="16">
        <f t="shared" si="716"/>
        <v>0</v>
      </c>
      <c r="AS2416" s="16">
        <f t="shared" si="716"/>
        <v>0</v>
      </c>
      <c r="AT2416" s="16">
        <f t="shared" si="716"/>
        <v>0</v>
      </c>
      <c r="AU2416" s="16">
        <f t="shared" si="716"/>
        <v>0</v>
      </c>
      <c r="AV2416" s="16">
        <f t="shared" si="716"/>
        <v>0</v>
      </c>
      <c r="AW2416" s="16">
        <f t="shared" si="716"/>
        <v>0</v>
      </c>
      <c r="AX2416" s="16">
        <f t="shared" si="716"/>
        <v>0</v>
      </c>
      <c r="AY2416" s="16">
        <f t="shared" si="716"/>
        <v>0</v>
      </c>
      <c r="AZ2416" s="16">
        <f t="shared" si="716"/>
        <v>0</v>
      </c>
      <c r="BA2416" s="16">
        <f t="shared" si="716"/>
        <v>0</v>
      </c>
      <c r="BB2416" s="16">
        <f t="shared" si="716"/>
        <v>0</v>
      </c>
      <c r="BC2416" s="16">
        <f t="shared" si="716"/>
        <v>0</v>
      </c>
      <c r="BD2416" s="16">
        <f t="shared" si="716"/>
        <v>0</v>
      </c>
      <c r="BE2416" s="16">
        <f t="shared" si="716"/>
        <v>0</v>
      </c>
      <c r="BF2416" s="16">
        <f t="shared" si="716"/>
        <v>0</v>
      </c>
    </row>
    <row r="2417" spans="4:36">
      <c r="D2417" s="16" t="s">
        <v>860</v>
      </c>
      <c r="E2417" s="16">
        <v>0</v>
      </c>
      <c r="F2417" s="16">
        <v>0</v>
      </c>
      <c r="G2417" s="16">
        <v>0</v>
      </c>
      <c r="H2417" s="16">
        <v>0</v>
      </c>
      <c r="I2417" s="16">
        <v>0</v>
      </c>
      <c r="J2417" s="16">
        <v>0</v>
      </c>
      <c r="K2417" s="16">
        <v>0</v>
      </c>
      <c r="L2417" s="16">
        <v>0</v>
      </c>
      <c r="M2417" s="16">
        <v>0</v>
      </c>
      <c r="N2417" s="16">
        <v>0</v>
      </c>
      <c r="O2417" s="16">
        <v>0</v>
      </c>
      <c r="P2417" s="16">
        <v>0</v>
      </c>
      <c r="Q2417" s="16">
        <v>0</v>
      </c>
      <c r="R2417" s="16">
        <v>0</v>
      </c>
      <c r="S2417" s="16">
        <v>0</v>
      </c>
      <c r="T2417" s="16">
        <v>0</v>
      </c>
      <c r="U2417" s="16">
        <v>0</v>
      </c>
      <c r="V2417" s="16">
        <v>0</v>
      </c>
      <c r="W2417" s="16">
        <v>0</v>
      </c>
      <c r="X2417" s="16">
        <v>0</v>
      </c>
      <c r="Y2417" s="16">
        <v>0</v>
      </c>
      <c r="Z2417" s="16">
        <v>0</v>
      </c>
      <c r="AE2417" s="103">
        <f t="shared" si="710"/>
        <v>0</v>
      </c>
      <c r="AF2417" s="103">
        <f t="shared" si="711"/>
        <v>0</v>
      </c>
      <c r="AG2417" s="103">
        <f t="shared" si="712"/>
        <v>0</v>
      </c>
      <c r="AH2417" s="103">
        <f t="shared" si="713"/>
        <v>0</v>
      </c>
      <c r="AI2417" s="103">
        <f t="shared" si="714"/>
        <v>0</v>
      </c>
      <c r="AJ2417" s="103">
        <f t="shared" si="715"/>
        <v>0</v>
      </c>
    </row>
    <row r="2418" spans="4:36">
      <c r="D2418" s="16" t="s">
        <v>861</v>
      </c>
      <c r="E2418" s="16">
        <v>0</v>
      </c>
      <c r="F2418" s="16">
        <v>0</v>
      </c>
      <c r="G2418" s="16">
        <v>0</v>
      </c>
      <c r="H2418" s="16">
        <v>0</v>
      </c>
      <c r="I2418" s="16">
        <v>0</v>
      </c>
      <c r="J2418" s="16">
        <v>0</v>
      </c>
      <c r="K2418" s="16">
        <v>0</v>
      </c>
      <c r="L2418" s="16">
        <v>0</v>
      </c>
      <c r="M2418" s="16">
        <v>0</v>
      </c>
      <c r="N2418" s="16">
        <v>0</v>
      </c>
      <c r="O2418" s="16">
        <v>0</v>
      </c>
      <c r="P2418" s="16">
        <v>0</v>
      </c>
      <c r="Q2418" s="16">
        <v>0</v>
      </c>
      <c r="R2418" s="16">
        <v>0</v>
      </c>
      <c r="S2418" s="16">
        <v>0</v>
      </c>
      <c r="T2418" s="16">
        <v>0</v>
      </c>
      <c r="U2418" s="16">
        <v>0</v>
      </c>
      <c r="V2418" s="16">
        <v>0</v>
      </c>
      <c r="W2418" s="16">
        <v>0</v>
      </c>
      <c r="X2418" s="16">
        <v>0</v>
      </c>
      <c r="Y2418" s="16">
        <v>0</v>
      </c>
      <c r="Z2418" s="16">
        <v>0</v>
      </c>
      <c r="AE2418" s="103">
        <f t="shared" si="710"/>
        <v>0</v>
      </c>
      <c r="AF2418" s="103">
        <f t="shared" si="711"/>
        <v>0</v>
      </c>
      <c r="AG2418" s="103">
        <f t="shared" si="712"/>
        <v>0</v>
      </c>
      <c r="AH2418" s="103">
        <f t="shared" si="713"/>
        <v>0</v>
      </c>
      <c r="AI2418" s="103">
        <f t="shared" si="714"/>
        <v>0</v>
      </c>
      <c r="AJ2418" s="103">
        <f t="shared" si="715"/>
        <v>0</v>
      </c>
    </row>
    <row r="2419" spans="4:36">
      <c r="D2419" s="16" t="s">
        <v>862</v>
      </c>
      <c r="E2419" s="16">
        <v>0</v>
      </c>
      <c r="F2419" s="16">
        <v>0</v>
      </c>
      <c r="G2419" s="16">
        <v>0</v>
      </c>
      <c r="H2419" s="16">
        <v>0</v>
      </c>
      <c r="I2419" s="16">
        <v>0</v>
      </c>
      <c r="J2419" s="16">
        <v>0</v>
      </c>
      <c r="K2419" s="16">
        <v>0</v>
      </c>
      <c r="L2419" s="16">
        <v>0</v>
      </c>
      <c r="M2419" s="16">
        <v>0</v>
      </c>
      <c r="N2419" s="16">
        <v>0</v>
      </c>
      <c r="O2419" s="16">
        <v>0</v>
      </c>
      <c r="P2419" s="16">
        <v>0</v>
      </c>
      <c r="Q2419" s="16">
        <v>0</v>
      </c>
      <c r="R2419" s="16">
        <v>0</v>
      </c>
      <c r="S2419" s="16">
        <v>0</v>
      </c>
      <c r="T2419" s="16">
        <v>0</v>
      </c>
      <c r="U2419" s="16">
        <v>0</v>
      </c>
      <c r="V2419" s="16">
        <v>0</v>
      </c>
      <c r="W2419" s="16">
        <v>0</v>
      </c>
      <c r="X2419" s="16">
        <v>0</v>
      </c>
      <c r="Y2419" s="16">
        <v>0</v>
      </c>
      <c r="Z2419" s="16">
        <v>0</v>
      </c>
      <c r="AE2419" s="103">
        <f t="shared" si="710"/>
        <v>0</v>
      </c>
      <c r="AF2419" s="103">
        <f t="shared" si="711"/>
        <v>0</v>
      </c>
      <c r="AG2419" s="103">
        <f t="shared" si="712"/>
        <v>0</v>
      </c>
      <c r="AH2419" s="103">
        <f t="shared" si="713"/>
        <v>0</v>
      </c>
      <c r="AI2419" s="103">
        <f t="shared" si="714"/>
        <v>0</v>
      </c>
      <c r="AJ2419" s="103">
        <f t="shared" si="715"/>
        <v>0</v>
      </c>
    </row>
    <row r="2420" spans="4:36">
      <c r="D2420" s="16" t="s">
        <v>863</v>
      </c>
      <c r="E2420" s="16">
        <v>0</v>
      </c>
      <c r="F2420" s="16">
        <v>0</v>
      </c>
      <c r="G2420" s="16">
        <v>0</v>
      </c>
      <c r="H2420" s="16">
        <v>0</v>
      </c>
      <c r="I2420" s="16">
        <v>0</v>
      </c>
      <c r="J2420" s="16">
        <v>0</v>
      </c>
      <c r="K2420" s="16">
        <v>0</v>
      </c>
      <c r="L2420" s="16">
        <v>0</v>
      </c>
      <c r="M2420" s="16">
        <v>0</v>
      </c>
      <c r="N2420" s="16">
        <v>0</v>
      </c>
      <c r="O2420" s="16">
        <v>0</v>
      </c>
      <c r="P2420" s="16">
        <v>0</v>
      </c>
      <c r="Q2420" s="16">
        <v>0</v>
      </c>
      <c r="R2420" s="16">
        <v>0</v>
      </c>
      <c r="S2420" s="16">
        <v>0</v>
      </c>
      <c r="T2420" s="16">
        <v>0</v>
      </c>
      <c r="U2420" s="16">
        <v>0</v>
      </c>
      <c r="V2420" s="16">
        <v>0</v>
      </c>
      <c r="W2420" s="16">
        <v>0</v>
      </c>
      <c r="X2420" s="16">
        <v>0</v>
      </c>
      <c r="Y2420" s="16">
        <v>0</v>
      </c>
      <c r="Z2420" s="16">
        <v>0</v>
      </c>
      <c r="AE2420" s="103">
        <f t="shared" si="710"/>
        <v>0</v>
      </c>
      <c r="AF2420" s="103">
        <f t="shared" si="711"/>
        <v>0</v>
      </c>
      <c r="AG2420" s="103">
        <f t="shared" si="712"/>
        <v>0</v>
      </c>
      <c r="AH2420" s="103">
        <f t="shared" si="713"/>
        <v>0</v>
      </c>
      <c r="AI2420" s="103">
        <f t="shared" si="714"/>
        <v>0</v>
      </c>
      <c r="AJ2420" s="103">
        <f t="shared" si="715"/>
        <v>0</v>
      </c>
    </row>
    <row r="2421" spans="4:36">
      <c r="D2421" s="16" t="s">
        <v>864</v>
      </c>
      <c r="E2421" s="16">
        <v>0</v>
      </c>
      <c r="F2421" s="16">
        <v>0</v>
      </c>
      <c r="G2421" s="16">
        <v>0</v>
      </c>
      <c r="H2421" s="16">
        <v>0</v>
      </c>
      <c r="I2421" s="16">
        <v>0</v>
      </c>
      <c r="J2421" s="16">
        <v>0</v>
      </c>
      <c r="K2421" s="16">
        <v>0</v>
      </c>
      <c r="L2421" s="16">
        <v>0</v>
      </c>
      <c r="M2421" s="16">
        <v>0</v>
      </c>
      <c r="N2421" s="16">
        <v>0</v>
      </c>
      <c r="O2421" s="16">
        <v>0</v>
      </c>
      <c r="P2421" s="16">
        <v>0</v>
      </c>
      <c r="Q2421" s="16">
        <v>0</v>
      </c>
      <c r="R2421" s="16">
        <v>0</v>
      </c>
      <c r="S2421" s="16">
        <v>0</v>
      </c>
      <c r="T2421" s="16">
        <v>0</v>
      </c>
      <c r="U2421" s="16">
        <v>0</v>
      </c>
      <c r="V2421" s="16">
        <v>0</v>
      </c>
      <c r="W2421" s="16">
        <v>0</v>
      </c>
      <c r="X2421" s="16">
        <v>0</v>
      </c>
      <c r="Y2421" s="16">
        <v>0</v>
      </c>
      <c r="Z2421" s="16">
        <v>0</v>
      </c>
      <c r="AE2421" s="103">
        <f t="shared" si="710"/>
        <v>0</v>
      </c>
      <c r="AF2421" s="103">
        <f t="shared" si="711"/>
        <v>0</v>
      </c>
      <c r="AG2421" s="103">
        <f t="shared" si="712"/>
        <v>0</v>
      </c>
      <c r="AH2421" s="103">
        <f t="shared" si="713"/>
        <v>0</v>
      </c>
      <c r="AI2421" s="103">
        <f t="shared" si="714"/>
        <v>0</v>
      </c>
      <c r="AJ2421" s="103">
        <f t="shared" si="715"/>
        <v>0</v>
      </c>
    </row>
    <row r="2422" spans="3:58">
      <c r="C2422" s="16" t="s">
        <v>866</v>
      </c>
      <c r="D2422" s="16" t="s">
        <v>88</v>
      </c>
      <c r="E2422" s="16">
        <v>11782.9645</v>
      </c>
      <c r="F2422" s="16">
        <v>7088.4399</v>
      </c>
      <c r="G2422" s="16">
        <v>7088.4399</v>
      </c>
      <c r="H2422" s="16">
        <v>0</v>
      </c>
      <c r="I2422" s="16">
        <v>1.5804</v>
      </c>
      <c r="J2422" s="16">
        <v>49.9346</v>
      </c>
      <c r="K2422" s="16">
        <v>24.6632</v>
      </c>
      <c r="L2422" s="16">
        <v>25.2714</v>
      </c>
      <c r="M2422" s="16">
        <v>0</v>
      </c>
      <c r="N2422" s="16">
        <v>4334.5714</v>
      </c>
      <c r="O2422" s="16">
        <v>4334.5714</v>
      </c>
      <c r="P2422" s="16">
        <v>0</v>
      </c>
      <c r="Q2422" s="16">
        <v>6.8342</v>
      </c>
      <c r="R2422" s="16">
        <v>291.7728</v>
      </c>
      <c r="S2422" s="16">
        <v>230.8942</v>
      </c>
      <c r="T2422" s="16">
        <v>0</v>
      </c>
      <c r="U2422" s="16">
        <v>60.8786</v>
      </c>
      <c r="V2422" s="16">
        <v>9.8312</v>
      </c>
      <c r="W2422" s="16">
        <v>9.8312</v>
      </c>
      <c r="X2422" s="16">
        <v>0</v>
      </c>
      <c r="Y2422" s="16">
        <v>0</v>
      </c>
      <c r="Z2422" s="16">
        <v>0</v>
      </c>
      <c r="AE2422" s="103">
        <f t="shared" si="710"/>
        <v>4.87609952415369e-13</v>
      </c>
      <c r="AF2422" s="103">
        <f t="shared" si="711"/>
        <v>0</v>
      </c>
      <c r="AG2422" s="103">
        <f t="shared" si="712"/>
        <v>0</v>
      </c>
      <c r="AH2422" s="103">
        <f t="shared" si="713"/>
        <v>0</v>
      </c>
      <c r="AI2422" s="103">
        <f t="shared" si="714"/>
        <v>0</v>
      </c>
      <c r="AJ2422" s="103">
        <f t="shared" si="715"/>
        <v>0</v>
      </c>
      <c r="AK2422" s="16">
        <f t="shared" ref="AK2422:BF2422" si="717">E2422-SUM(E2423:E2427)</f>
        <v>0</v>
      </c>
      <c r="AL2422" s="16">
        <f t="shared" si="717"/>
        <v>0</v>
      </c>
      <c r="AM2422" s="16">
        <f t="shared" si="717"/>
        <v>0</v>
      </c>
      <c r="AN2422" s="16">
        <f t="shared" si="717"/>
        <v>0</v>
      </c>
      <c r="AO2422" s="16">
        <f t="shared" si="717"/>
        <v>0</v>
      </c>
      <c r="AP2422" s="16">
        <f t="shared" si="717"/>
        <v>0</v>
      </c>
      <c r="AQ2422" s="16">
        <f t="shared" si="717"/>
        <v>0</v>
      </c>
      <c r="AR2422" s="16">
        <f t="shared" si="717"/>
        <v>0</v>
      </c>
      <c r="AS2422" s="16">
        <f t="shared" si="717"/>
        <v>0</v>
      </c>
      <c r="AT2422" s="16">
        <f t="shared" si="717"/>
        <v>0</v>
      </c>
      <c r="AU2422" s="16">
        <f t="shared" si="717"/>
        <v>0</v>
      </c>
      <c r="AV2422" s="16">
        <f t="shared" si="717"/>
        <v>0</v>
      </c>
      <c r="AW2422" s="16">
        <f t="shared" si="717"/>
        <v>0</v>
      </c>
      <c r="AX2422" s="16">
        <f t="shared" si="717"/>
        <v>0</v>
      </c>
      <c r="AY2422" s="16">
        <f t="shared" si="717"/>
        <v>0</v>
      </c>
      <c r="AZ2422" s="16">
        <f t="shared" si="717"/>
        <v>0</v>
      </c>
      <c r="BA2422" s="16">
        <f t="shared" si="717"/>
        <v>0</v>
      </c>
      <c r="BB2422" s="16">
        <f t="shared" si="717"/>
        <v>0</v>
      </c>
      <c r="BC2422" s="16">
        <f t="shared" si="717"/>
        <v>0</v>
      </c>
      <c r="BD2422" s="16">
        <f t="shared" si="717"/>
        <v>0</v>
      </c>
      <c r="BE2422" s="16">
        <f t="shared" si="717"/>
        <v>0</v>
      </c>
      <c r="BF2422" s="16">
        <f t="shared" si="717"/>
        <v>0</v>
      </c>
    </row>
    <row r="2423" spans="4:36">
      <c r="D2423" s="16" t="s">
        <v>860</v>
      </c>
      <c r="E2423" s="16">
        <v>0</v>
      </c>
      <c r="F2423" s="16">
        <v>0</v>
      </c>
      <c r="G2423" s="16">
        <v>0</v>
      </c>
      <c r="H2423" s="16">
        <v>0</v>
      </c>
      <c r="I2423" s="16">
        <v>0</v>
      </c>
      <c r="J2423" s="16">
        <v>0</v>
      </c>
      <c r="K2423" s="16">
        <v>0</v>
      </c>
      <c r="L2423" s="16">
        <v>0</v>
      </c>
      <c r="M2423" s="16">
        <v>0</v>
      </c>
      <c r="N2423" s="16">
        <v>0</v>
      </c>
      <c r="O2423" s="16">
        <v>0</v>
      </c>
      <c r="P2423" s="16">
        <v>0</v>
      </c>
      <c r="Q2423" s="16">
        <v>0</v>
      </c>
      <c r="R2423" s="16">
        <v>0</v>
      </c>
      <c r="S2423" s="16">
        <v>0</v>
      </c>
      <c r="T2423" s="16">
        <v>0</v>
      </c>
      <c r="U2423" s="16">
        <v>0</v>
      </c>
      <c r="V2423" s="16">
        <v>0</v>
      </c>
      <c r="W2423" s="16">
        <v>0</v>
      </c>
      <c r="X2423" s="16">
        <v>0</v>
      </c>
      <c r="Y2423" s="16">
        <v>0</v>
      </c>
      <c r="Z2423" s="16">
        <v>0</v>
      </c>
      <c r="AE2423" s="103">
        <f t="shared" si="710"/>
        <v>0</v>
      </c>
      <c r="AF2423" s="103">
        <f t="shared" si="711"/>
        <v>0</v>
      </c>
      <c r="AG2423" s="103">
        <f t="shared" si="712"/>
        <v>0</v>
      </c>
      <c r="AH2423" s="103">
        <f t="shared" si="713"/>
        <v>0</v>
      </c>
      <c r="AI2423" s="103">
        <f t="shared" si="714"/>
        <v>0</v>
      </c>
      <c r="AJ2423" s="103">
        <f t="shared" si="715"/>
        <v>0</v>
      </c>
    </row>
    <row r="2424" spans="4:36">
      <c r="D2424" s="16" t="s">
        <v>861</v>
      </c>
      <c r="E2424" s="16">
        <v>0</v>
      </c>
      <c r="F2424" s="16">
        <v>0</v>
      </c>
      <c r="G2424" s="16">
        <v>0</v>
      </c>
      <c r="H2424" s="16">
        <v>0</v>
      </c>
      <c r="I2424" s="16">
        <v>0</v>
      </c>
      <c r="J2424" s="16">
        <v>0</v>
      </c>
      <c r="K2424" s="16">
        <v>0</v>
      </c>
      <c r="L2424" s="16">
        <v>0</v>
      </c>
      <c r="M2424" s="16">
        <v>0</v>
      </c>
      <c r="N2424" s="16">
        <v>0</v>
      </c>
      <c r="O2424" s="16">
        <v>0</v>
      </c>
      <c r="P2424" s="16">
        <v>0</v>
      </c>
      <c r="Q2424" s="16">
        <v>0</v>
      </c>
      <c r="R2424" s="16">
        <v>0</v>
      </c>
      <c r="S2424" s="16">
        <v>0</v>
      </c>
      <c r="T2424" s="16">
        <v>0</v>
      </c>
      <c r="U2424" s="16">
        <v>0</v>
      </c>
      <c r="V2424" s="16">
        <v>0</v>
      </c>
      <c r="W2424" s="16">
        <v>0</v>
      </c>
      <c r="X2424" s="16">
        <v>0</v>
      </c>
      <c r="Y2424" s="16">
        <v>0</v>
      </c>
      <c r="Z2424" s="16">
        <v>0</v>
      </c>
      <c r="AE2424" s="103">
        <f t="shared" si="710"/>
        <v>0</v>
      </c>
      <c r="AF2424" s="103">
        <f t="shared" si="711"/>
        <v>0</v>
      </c>
      <c r="AG2424" s="103">
        <f t="shared" si="712"/>
        <v>0</v>
      </c>
      <c r="AH2424" s="103">
        <f t="shared" si="713"/>
        <v>0</v>
      </c>
      <c r="AI2424" s="103">
        <f t="shared" si="714"/>
        <v>0</v>
      </c>
      <c r="AJ2424" s="103">
        <f t="shared" si="715"/>
        <v>0</v>
      </c>
    </row>
    <row r="2425" spans="4:36">
      <c r="D2425" s="16" t="s">
        <v>862</v>
      </c>
      <c r="E2425" s="16">
        <v>0</v>
      </c>
      <c r="F2425" s="16">
        <v>0</v>
      </c>
      <c r="G2425" s="16">
        <v>0</v>
      </c>
      <c r="H2425" s="16">
        <v>0</v>
      </c>
      <c r="I2425" s="16">
        <v>0</v>
      </c>
      <c r="J2425" s="16">
        <v>0</v>
      </c>
      <c r="K2425" s="16">
        <v>0</v>
      </c>
      <c r="L2425" s="16">
        <v>0</v>
      </c>
      <c r="M2425" s="16">
        <v>0</v>
      </c>
      <c r="N2425" s="16">
        <v>0</v>
      </c>
      <c r="O2425" s="16">
        <v>0</v>
      </c>
      <c r="P2425" s="16">
        <v>0</v>
      </c>
      <c r="Q2425" s="16">
        <v>0</v>
      </c>
      <c r="R2425" s="16">
        <v>0</v>
      </c>
      <c r="S2425" s="16">
        <v>0</v>
      </c>
      <c r="T2425" s="16">
        <v>0</v>
      </c>
      <c r="U2425" s="16">
        <v>0</v>
      </c>
      <c r="V2425" s="16">
        <v>0</v>
      </c>
      <c r="W2425" s="16">
        <v>0</v>
      </c>
      <c r="X2425" s="16">
        <v>0</v>
      </c>
      <c r="Y2425" s="16">
        <v>0</v>
      </c>
      <c r="Z2425" s="16">
        <v>0</v>
      </c>
      <c r="AE2425" s="103">
        <f t="shared" si="710"/>
        <v>0</v>
      </c>
      <c r="AF2425" s="103">
        <f t="shared" si="711"/>
        <v>0</v>
      </c>
      <c r="AG2425" s="103">
        <f t="shared" si="712"/>
        <v>0</v>
      </c>
      <c r="AH2425" s="103">
        <f t="shared" si="713"/>
        <v>0</v>
      </c>
      <c r="AI2425" s="103">
        <f t="shared" si="714"/>
        <v>0</v>
      </c>
      <c r="AJ2425" s="103">
        <f t="shared" si="715"/>
        <v>0</v>
      </c>
    </row>
    <row r="2426" spans="4:36">
      <c r="D2426" s="16" t="s">
        <v>863</v>
      </c>
      <c r="E2426" s="16">
        <v>0</v>
      </c>
      <c r="F2426" s="16">
        <v>0</v>
      </c>
      <c r="G2426" s="16">
        <v>0</v>
      </c>
      <c r="H2426" s="16">
        <v>0</v>
      </c>
      <c r="I2426" s="16">
        <v>0</v>
      </c>
      <c r="J2426" s="16">
        <v>0</v>
      </c>
      <c r="K2426" s="16">
        <v>0</v>
      </c>
      <c r="L2426" s="16">
        <v>0</v>
      </c>
      <c r="M2426" s="16">
        <v>0</v>
      </c>
      <c r="N2426" s="16">
        <v>0</v>
      </c>
      <c r="O2426" s="16">
        <v>0</v>
      </c>
      <c r="P2426" s="16">
        <v>0</v>
      </c>
      <c r="Q2426" s="16">
        <v>0</v>
      </c>
      <c r="R2426" s="16">
        <v>0</v>
      </c>
      <c r="S2426" s="16">
        <v>0</v>
      </c>
      <c r="T2426" s="16">
        <v>0</v>
      </c>
      <c r="U2426" s="16">
        <v>0</v>
      </c>
      <c r="V2426" s="16">
        <v>0</v>
      </c>
      <c r="W2426" s="16">
        <v>0</v>
      </c>
      <c r="X2426" s="16">
        <v>0</v>
      </c>
      <c r="Y2426" s="16">
        <v>0</v>
      </c>
      <c r="Z2426" s="16">
        <v>0</v>
      </c>
      <c r="AE2426" s="103">
        <f t="shared" si="710"/>
        <v>0</v>
      </c>
      <c r="AF2426" s="103">
        <f t="shared" si="711"/>
        <v>0</v>
      </c>
      <c r="AG2426" s="103">
        <f t="shared" si="712"/>
        <v>0</v>
      </c>
      <c r="AH2426" s="103">
        <f t="shared" si="713"/>
        <v>0</v>
      </c>
      <c r="AI2426" s="103">
        <f t="shared" si="714"/>
        <v>0</v>
      </c>
      <c r="AJ2426" s="103">
        <f t="shared" si="715"/>
        <v>0</v>
      </c>
    </row>
    <row r="2427" spans="4:36">
      <c r="D2427" s="16" t="s">
        <v>864</v>
      </c>
      <c r="E2427" s="16">
        <v>11782.9645</v>
      </c>
      <c r="F2427" s="16">
        <v>7088.4399</v>
      </c>
      <c r="G2427" s="16">
        <v>7088.4399</v>
      </c>
      <c r="H2427" s="16">
        <v>0</v>
      </c>
      <c r="I2427" s="16">
        <v>1.5804</v>
      </c>
      <c r="J2427" s="16">
        <v>49.9346</v>
      </c>
      <c r="K2427" s="16">
        <v>24.6632</v>
      </c>
      <c r="L2427" s="16">
        <v>25.2714</v>
      </c>
      <c r="M2427" s="16">
        <v>0</v>
      </c>
      <c r="N2427" s="16">
        <v>4334.5714</v>
      </c>
      <c r="O2427" s="16">
        <v>4334.5714</v>
      </c>
      <c r="P2427" s="16">
        <v>0</v>
      </c>
      <c r="Q2427" s="16">
        <v>6.8342</v>
      </c>
      <c r="R2427" s="16">
        <v>291.7728</v>
      </c>
      <c r="S2427" s="16">
        <v>230.8942</v>
      </c>
      <c r="T2427" s="16">
        <v>0</v>
      </c>
      <c r="U2427" s="16">
        <v>60.8786</v>
      </c>
      <c r="V2427" s="16">
        <v>9.8312</v>
      </c>
      <c r="W2427" s="16">
        <v>9.8312</v>
      </c>
      <c r="X2427" s="16">
        <v>0</v>
      </c>
      <c r="Y2427" s="16">
        <v>0</v>
      </c>
      <c r="Z2427" s="16">
        <v>0</v>
      </c>
      <c r="AE2427" s="103">
        <f t="shared" si="710"/>
        <v>4.87609952415369e-13</v>
      </c>
      <c r="AF2427" s="103">
        <f t="shared" si="711"/>
        <v>0</v>
      </c>
      <c r="AG2427" s="103">
        <f t="shared" si="712"/>
        <v>0</v>
      </c>
      <c r="AH2427" s="103">
        <f t="shared" si="713"/>
        <v>0</v>
      </c>
      <c r="AI2427" s="103">
        <f t="shared" si="714"/>
        <v>0</v>
      </c>
      <c r="AJ2427" s="103">
        <f t="shared" si="715"/>
        <v>0</v>
      </c>
    </row>
    <row r="2428" spans="3:58">
      <c r="C2428" s="16" t="s">
        <v>867</v>
      </c>
      <c r="D2428" s="16" t="s">
        <v>88</v>
      </c>
      <c r="E2428" s="16">
        <v>7742.3348</v>
      </c>
      <c r="F2428" s="16">
        <v>5044.2847</v>
      </c>
      <c r="G2428" s="16">
        <v>5043.1898</v>
      </c>
      <c r="H2428" s="16">
        <v>1.0949</v>
      </c>
      <c r="I2428" s="16">
        <v>0</v>
      </c>
      <c r="J2428" s="16">
        <v>2.3785</v>
      </c>
      <c r="K2428" s="16">
        <v>2.157</v>
      </c>
      <c r="L2428" s="16">
        <v>0</v>
      </c>
      <c r="M2428" s="16">
        <v>0.2215</v>
      </c>
      <c r="N2428" s="16">
        <v>2490.441</v>
      </c>
      <c r="O2428" s="16">
        <v>2490.441</v>
      </c>
      <c r="P2428" s="16">
        <v>0</v>
      </c>
      <c r="Q2428" s="16">
        <v>1.3036</v>
      </c>
      <c r="R2428" s="16">
        <v>185.2214</v>
      </c>
      <c r="S2428" s="16">
        <v>134.9532</v>
      </c>
      <c r="T2428" s="16">
        <v>0</v>
      </c>
      <c r="U2428" s="16">
        <v>50.2682</v>
      </c>
      <c r="V2428" s="16">
        <v>18.7056</v>
      </c>
      <c r="W2428" s="16">
        <v>17.5376</v>
      </c>
      <c r="X2428" s="16">
        <v>0</v>
      </c>
      <c r="Y2428" s="16">
        <v>1.168</v>
      </c>
      <c r="Z2428" s="16">
        <v>0</v>
      </c>
      <c r="AE2428" s="103">
        <f t="shared" si="710"/>
        <v>-1.21458398893992e-13</v>
      </c>
      <c r="AF2428" s="103">
        <f t="shared" si="711"/>
        <v>5.24025267623074e-14</v>
      </c>
      <c r="AG2428" s="103">
        <f t="shared" si="712"/>
        <v>0</v>
      </c>
      <c r="AH2428" s="103">
        <f t="shared" si="713"/>
        <v>0</v>
      </c>
      <c r="AI2428" s="103">
        <f t="shared" si="714"/>
        <v>0</v>
      </c>
      <c r="AJ2428" s="103">
        <f t="shared" si="715"/>
        <v>0</v>
      </c>
      <c r="AK2428" s="16">
        <f t="shared" ref="AK2428:BF2428" si="718">E2428-SUM(E2429:E2433)</f>
        <v>0</v>
      </c>
      <c r="AL2428" s="16">
        <f t="shared" si="718"/>
        <v>0</v>
      </c>
      <c r="AM2428" s="16">
        <f t="shared" si="718"/>
        <v>0</v>
      </c>
      <c r="AN2428" s="16">
        <f t="shared" si="718"/>
        <v>0</v>
      </c>
      <c r="AO2428" s="16">
        <f t="shared" si="718"/>
        <v>0</v>
      </c>
      <c r="AP2428" s="16">
        <f t="shared" si="718"/>
        <v>0</v>
      </c>
      <c r="AQ2428" s="16">
        <f t="shared" si="718"/>
        <v>0</v>
      </c>
      <c r="AR2428" s="16">
        <f t="shared" si="718"/>
        <v>0</v>
      </c>
      <c r="AS2428" s="16">
        <f t="shared" si="718"/>
        <v>0</v>
      </c>
      <c r="AT2428" s="16">
        <f t="shared" si="718"/>
        <v>0</v>
      </c>
      <c r="AU2428" s="16">
        <f t="shared" si="718"/>
        <v>0</v>
      </c>
      <c r="AV2428" s="16">
        <f t="shared" si="718"/>
        <v>0</v>
      </c>
      <c r="AW2428" s="16">
        <f t="shared" si="718"/>
        <v>0</v>
      </c>
      <c r="AX2428" s="16">
        <f t="shared" si="718"/>
        <v>0</v>
      </c>
      <c r="AY2428" s="16">
        <f t="shared" si="718"/>
        <v>0</v>
      </c>
      <c r="AZ2428" s="16">
        <f t="shared" si="718"/>
        <v>0</v>
      </c>
      <c r="BA2428" s="16">
        <f t="shared" si="718"/>
        <v>0</v>
      </c>
      <c r="BB2428" s="16">
        <f t="shared" si="718"/>
        <v>0</v>
      </c>
      <c r="BC2428" s="16">
        <f t="shared" si="718"/>
        <v>0</v>
      </c>
      <c r="BD2428" s="16">
        <f t="shared" si="718"/>
        <v>0</v>
      </c>
      <c r="BE2428" s="16">
        <f t="shared" si="718"/>
        <v>0</v>
      </c>
      <c r="BF2428" s="16">
        <f t="shared" si="718"/>
        <v>0</v>
      </c>
    </row>
    <row r="2429" spans="4:36">
      <c r="D2429" s="16" t="s">
        <v>860</v>
      </c>
      <c r="E2429" s="16">
        <v>0</v>
      </c>
      <c r="F2429" s="16">
        <v>0</v>
      </c>
      <c r="G2429" s="16">
        <v>0</v>
      </c>
      <c r="H2429" s="16">
        <v>0</v>
      </c>
      <c r="I2429" s="16">
        <v>0</v>
      </c>
      <c r="J2429" s="16">
        <v>0</v>
      </c>
      <c r="K2429" s="16">
        <v>0</v>
      </c>
      <c r="L2429" s="16">
        <v>0</v>
      </c>
      <c r="M2429" s="16">
        <v>0</v>
      </c>
      <c r="N2429" s="16">
        <v>0</v>
      </c>
      <c r="O2429" s="16">
        <v>0</v>
      </c>
      <c r="P2429" s="16">
        <v>0</v>
      </c>
      <c r="Q2429" s="16">
        <v>0</v>
      </c>
      <c r="R2429" s="16">
        <v>0</v>
      </c>
      <c r="S2429" s="16">
        <v>0</v>
      </c>
      <c r="T2429" s="16">
        <v>0</v>
      </c>
      <c r="U2429" s="16">
        <v>0</v>
      </c>
      <c r="V2429" s="16">
        <v>0</v>
      </c>
      <c r="W2429" s="16">
        <v>0</v>
      </c>
      <c r="X2429" s="16">
        <v>0</v>
      </c>
      <c r="Y2429" s="16">
        <v>0</v>
      </c>
      <c r="Z2429" s="16">
        <v>0</v>
      </c>
      <c r="AE2429" s="103">
        <f t="shared" si="710"/>
        <v>0</v>
      </c>
      <c r="AF2429" s="103">
        <f t="shared" si="711"/>
        <v>0</v>
      </c>
      <c r="AG2429" s="103">
        <f t="shared" si="712"/>
        <v>0</v>
      </c>
      <c r="AH2429" s="103">
        <f t="shared" si="713"/>
        <v>0</v>
      </c>
      <c r="AI2429" s="103">
        <f t="shared" si="714"/>
        <v>0</v>
      </c>
      <c r="AJ2429" s="103">
        <f t="shared" si="715"/>
        <v>0</v>
      </c>
    </row>
    <row r="2430" spans="4:36">
      <c r="D2430" s="16" t="s">
        <v>861</v>
      </c>
      <c r="E2430" s="16">
        <v>0</v>
      </c>
      <c r="F2430" s="16">
        <v>0</v>
      </c>
      <c r="G2430" s="16">
        <v>0</v>
      </c>
      <c r="H2430" s="16">
        <v>0</v>
      </c>
      <c r="I2430" s="16">
        <v>0</v>
      </c>
      <c r="J2430" s="16">
        <v>0</v>
      </c>
      <c r="K2430" s="16">
        <v>0</v>
      </c>
      <c r="L2430" s="16">
        <v>0</v>
      </c>
      <c r="M2430" s="16">
        <v>0</v>
      </c>
      <c r="N2430" s="16">
        <v>0</v>
      </c>
      <c r="O2430" s="16">
        <v>0</v>
      </c>
      <c r="P2430" s="16">
        <v>0</v>
      </c>
      <c r="Q2430" s="16">
        <v>0</v>
      </c>
      <c r="R2430" s="16">
        <v>0</v>
      </c>
      <c r="S2430" s="16">
        <v>0</v>
      </c>
      <c r="T2430" s="16">
        <v>0</v>
      </c>
      <c r="U2430" s="16">
        <v>0</v>
      </c>
      <c r="V2430" s="16">
        <v>0</v>
      </c>
      <c r="W2430" s="16">
        <v>0</v>
      </c>
      <c r="X2430" s="16">
        <v>0</v>
      </c>
      <c r="Y2430" s="16">
        <v>0</v>
      </c>
      <c r="Z2430" s="16">
        <v>0</v>
      </c>
      <c r="AE2430" s="103">
        <f t="shared" si="710"/>
        <v>0</v>
      </c>
      <c r="AF2430" s="103">
        <f t="shared" si="711"/>
        <v>0</v>
      </c>
      <c r="AG2430" s="103">
        <f t="shared" si="712"/>
        <v>0</v>
      </c>
      <c r="AH2430" s="103">
        <f t="shared" si="713"/>
        <v>0</v>
      </c>
      <c r="AI2430" s="103">
        <f t="shared" si="714"/>
        <v>0</v>
      </c>
      <c r="AJ2430" s="103">
        <f t="shared" si="715"/>
        <v>0</v>
      </c>
    </row>
    <row r="2431" spans="4:36">
      <c r="D2431" s="16" t="s">
        <v>862</v>
      </c>
      <c r="E2431" s="16">
        <v>0</v>
      </c>
      <c r="F2431" s="16">
        <v>0</v>
      </c>
      <c r="G2431" s="16">
        <v>0</v>
      </c>
      <c r="H2431" s="16">
        <v>0</v>
      </c>
      <c r="I2431" s="16">
        <v>0</v>
      </c>
      <c r="J2431" s="16">
        <v>0</v>
      </c>
      <c r="K2431" s="16">
        <v>0</v>
      </c>
      <c r="L2431" s="16">
        <v>0</v>
      </c>
      <c r="M2431" s="16">
        <v>0</v>
      </c>
      <c r="N2431" s="16">
        <v>0</v>
      </c>
      <c r="O2431" s="16">
        <v>0</v>
      </c>
      <c r="P2431" s="16">
        <v>0</v>
      </c>
      <c r="Q2431" s="16">
        <v>0</v>
      </c>
      <c r="R2431" s="16">
        <v>0</v>
      </c>
      <c r="S2431" s="16">
        <v>0</v>
      </c>
      <c r="T2431" s="16">
        <v>0</v>
      </c>
      <c r="U2431" s="16">
        <v>0</v>
      </c>
      <c r="V2431" s="16">
        <v>0</v>
      </c>
      <c r="W2431" s="16">
        <v>0</v>
      </c>
      <c r="X2431" s="16">
        <v>0</v>
      </c>
      <c r="Y2431" s="16">
        <v>0</v>
      </c>
      <c r="Z2431" s="16">
        <v>0</v>
      </c>
      <c r="AE2431" s="103">
        <f t="shared" si="710"/>
        <v>0</v>
      </c>
      <c r="AF2431" s="103">
        <f t="shared" si="711"/>
        <v>0</v>
      </c>
      <c r="AG2431" s="103">
        <f t="shared" si="712"/>
        <v>0</v>
      </c>
      <c r="AH2431" s="103">
        <f t="shared" si="713"/>
        <v>0</v>
      </c>
      <c r="AI2431" s="103">
        <f t="shared" si="714"/>
        <v>0</v>
      </c>
      <c r="AJ2431" s="103">
        <f t="shared" si="715"/>
        <v>0</v>
      </c>
    </row>
    <row r="2432" spans="4:36">
      <c r="D2432" s="16" t="s">
        <v>863</v>
      </c>
      <c r="E2432" s="16">
        <v>0</v>
      </c>
      <c r="F2432" s="16">
        <v>0</v>
      </c>
      <c r="G2432" s="16">
        <v>0</v>
      </c>
      <c r="H2432" s="16">
        <v>0</v>
      </c>
      <c r="I2432" s="16">
        <v>0</v>
      </c>
      <c r="J2432" s="16">
        <v>0</v>
      </c>
      <c r="K2432" s="16">
        <v>0</v>
      </c>
      <c r="L2432" s="16">
        <v>0</v>
      </c>
      <c r="M2432" s="16">
        <v>0</v>
      </c>
      <c r="N2432" s="16">
        <v>0</v>
      </c>
      <c r="O2432" s="16">
        <v>0</v>
      </c>
      <c r="P2432" s="16">
        <v>0</v>
      </c>
      <c r="Q2432" s="16">
        <v>0</v>
      </c>
      <c r="R2432" s="16">
        <v>0</v>
      </c>
      <c r="S2432" s="16">
        <v>0</v>
      </c>
      <c r="T2432" s="16">
        <v>0</v>
      </c>
      <c r="U2432" s="16">
        <v>0</v>
      </c>
      <c r="V2432" s="16">
        <v>0</v>
      </c>
      <c r="W2432" s="16">
        <v>0</v>
      </c>
      <c r="X2432" s="16">
        <v>0</v>
      </c>
      <c r="Y2432" s="16">
        <v>0</v>
      </c>
      <c r="Z2432" s="16">
        <v>0</v>
      </c>
      <c r="AE2432" s="103">
        <f t="shared" si="710"/>
        <v>0</v>
      </c>
      <c r="AF2432" s="103">
        <f t="shared" si="711"/>
        <v>0</v>
      </c>
      <c r="AG2432" s="103">
        <f t="shared" si="712"/>
        <v>0</v>
      </c>
      <c r="AH2432" s="103">
        <f t="shared" si="713"/>
        <v>0</v>
      </c>
      <c r="AI2432" s="103">
        <f t="shared" si="714"/>
        <v>0</v>
      </c>
      <c r="AJ2432" s="103">
        <f t="shared" si="715"/>
        <v>0</v>
      </c>
    </row>
    <row r="2433" spans="4:36">
      <c r="D2433" s="16" t="s">
        <v>864</v>
      </c>
      <c r="E2433" s="16">
        <v>7742.3348</v>
      </c>
      <c r="F2433" s="16">
        <v>5044.2847</v>
      </c>
      <c r="G2433" s="16">
        <v>5043.1898</v>
      </c>
      <c r="H2433" s="16">
        <v>1.0949</v>
      </c>
      <c r="I2433" s="16">
        <v>0</v>
      </c>
      <c r="J2433" s="16">
        <v>2.3785</v>
      </c>
      <c r="K2433" s="16">
        <v>2.157</v>
      </c>
      <c r="L2433" s="16">
        <v>0</v>
      </c>
      <c r="M2433" s="16">
        <v>0.2215</v>
      </c>
      <c r="N2433" s="16">
        <v>2490.441</v>
      </c>
      <c r="O2433" s="16">
        <v>2490.441</v>
      </c>
      <c r="P2433" s="16">
        <v>0</v>
      </c>
      <c r="Q2433" s="16">
        <v>1.3036</v>
      </c>
      <c r="R2433" s="16">
        <v>185.2214</v>
      </c>
      <c r="S2433" s="16">
        <v>134.9532</v>
      </c>
      <c r="T2433" s="16">
        <v>0</v>
      </c>
      <c r="U2433" s="16">
        <v>50.2682</v>
      </c>
      <c r="V2433" s="16">
        <v>18.7056</v>
      </c>
      <c r="W2433" s="16">
        <v>17.5376</v>
      </c>
      <c r="X2433" s="16">
        <v>0</v>
      </c>
      <c r="Y2433" s="16">
        <v>1.168</v>
      </c>
      <c r="Z2433" s="16">
        <v>0</v>
      </c>
      <c r="AE2433" s="103">
        <f t="shared" si="710"/>
        <v>-1.21458398893992e-13</v>
      </c>
      <c r="AF2433" s="103">
        <f t="shared" si="711"/>
        <v>5.24025267623074e-14</v>
      </c>
      <c r="AG2433" s="103">
        <f t="shared" si="712"/>
        <v>0</v>
      </c>
      <c r="AH2433" s="103">
        <f t="shared" si="713"/>
        <v>0</v>
      </c>
      <c r="AI2433" s="103">
        <f t="shared" si="714"/>
        <v>0</v>
      </c>
      <c r="AJ2433" s="103">
        <f t="shared" si="715"/>
        <v>0</v>
      </c>
    </row>
    <row r="2434" spans="3:58">
      <c r="C2434" s="16" t="s">
        <v>368</v>
      </c>
      <c r="D2434" s="16" t="s">
        <v>88</v>
      </c>
      <c r="E2434" s="16">
        <v>0</v>
      </c>
      <c r="F2434" s="16">
        <v>0</v>
      </c>
      <c r="G2434" s="16">
        <v>0</v>
      </c>
      <c r="H2434" s="16">
        <v>0</v>
      </c>
      <c r="I2434" s="16">
        <v>0</v>
      </c>
      <c r="J2434" s="16">
        <v>0</v>
      </c>
      <c r="K2434" s="16">
        <v>0</v>
      </c>
      <c r="L2434" s="16">
        <v>0</v>
      </c>
      <c r="M2434" s="16">
        <v>0</v>
      </c>
      <c r="N2434" s="16">
        <v>0</v>
      </c>
      <c r="O2434" s="16">
        <v>0</v>
      </c>
      <c r="P2434" s="16">
        <v>0</v>
      </c>
      <c r="Q2434" s="16">
        <v>0</v>
      </c>
      <c r="R2434" s="16">
        <v>0</v>
      </c>
      <c r="S2434" s="16">
        <v>0</v>
      </c>
      <c r="T2434" s="16">
        <v>0</v>
      </c>
      <c r="U2434" s="16">
        <v>0</v>
      </c>
      <c r="V2434" s="16">
        <v>0</v>
      </c>
      <c r="W2434" s="16">
        <v>0</v>
      </c>
      <c r="X2434" s="16">
        <v>0</v>
      </c>
      <c r="Y2434" s="16">
        <v>0</v>
      </c>
      <c r="Z2434" s="16">
        <v>0</v>
      </c>
      <c r="AE2434" s="103">
        <f t="shared" si="710"/>
        <v>0</v>
      </c>
      <c r="AF2434" s="103">
        <f t="shared" si="711"/>
        <v>0</v>
      </c>
      <c r="AG2434" s="103">
        <f t="shared" si="712"/>
        <v>0</v>
      </c>
      <c r="AH2434" s="103">
        <f t="shared" si="713"/>
        <v>0</v>
      </c>
      <c r="AI2434" s="103">
        <f t="shared" si="714"/>
        <v>0</v>
      </c>
      <c r="AJ2434" s="103">
        <f t="shared" si="715"/>
        <v>0</v>
      </c>
      <c r="AK2434" s="16">
        <f t="shared" ref="AK2434:BF2434" si="719">E2434-SUM(E2435:E2439)</f>
        <v>0</v>
      </c>
      <c r="AL2434" s="16">
        <f t="shared" si="719"/>
        <v>0</v>
      </c>
      <c r="AM2434" s="16">
        <f t="shared" si="719"/>
        <v>0</v>
      </c>
      <c r="AN2434" s="16">
        <f t="shared" si="719"/>
        <v>0</v>
      </c>
      <c r="AO2434" s="16">
        <f t="shared" si="719"/>
        <v>0</v>
      </c>
      <c r="AP2434" s="16">
        <f t="shared" si="719"/>
        <v>0</v>
      </c>
      <c r="AQ2434" s="16">
        <f t="shared" si="719"/>
        <v>0</v>
      </c>
      <c r="AR2434" s="16">
        <f t="shared" si="719"/>
        <v>0</v>
      </c>
      <c r="AS2434" s="16">
        <f t="shared" si="719"/>
        <v>0</v>
      </c>
      <c r="AT2434" s="16">
        <f t="shared" si="719"/>
        <v>0</v>
      </c>
      <c r="AU2434" s="16">
        <f t="shared" si="719"/>
        <v>0</v>
      </c>
      <c r="AV2434" s="16">
        <f t="shared" si="719"/>
        <v>0</v>
      </c>
      <c r="AW2434" s="16">
        <f t="shared" si="719"/>
        <v>0</v>
      </c>
      <c r="AX2434" s="16">
        <f t="shared" si="719"/>
        <v>0</v>
      </c>
      <c r="AY2434" s="16">
        <f t="shared" si="719"/>
        <v>0</v>
      </c>
      <c r="AZ2434" s="16">
        <f t="shared" si="719"/>
        <v>0</v>
      </c>
      <c r="BA2434" s="16">
        <f t="shared" si="719"/>
        <v>0</v>
      </c>
      <c r="BB2434" s="16">
        <f t="shared" si="719"/>
        <v>0</v>
      </c>
      <c r="BC2434" s="16">
        <f t="shared" si="719"/>
        <v>0</v>
      </c>
      <c r="BD2434" s="16">
        <f t="shared" si="719"/>
        <v>0</v>
      </c>
      <c r="BE2434" s="16">
        <f t="shared" si="719"/>
        <v>0</v>
      </c>
      <c r="BF2434" s="16">
        <f t="shared" si="719"/>
        <v>0</v>
      </c>
    </row>
    <row r="2435" spans="4:36">
      <c r="D2435" s="16" t="s">
        <v>860</v>
      </c>
      <c r="E2435" s="16">
        <v>0</v>
      </c>
      <c r="F2435" s="16">
        <v>0</v>
      </c>
      <c r="G2435" s="16">
        <v>0</v>
      </c>
      <c r="H2435" s="16">
        <v>0</v>
      </c>
      <c r="I2435" s="16">
        <v>0</v>
      </c>
      <c r="J2435" s="16">
        <v>0</v>
      </c>
      <c r="K2435" s="16">
        <v>0</v>
      </c>
      <c r="L2435" s="16">
        <v>0</v>
      </c>
      <c r="M2435" s="16">
        <v>0</v>
      </c>
      <c r="N2435" s="16">
        <v>0</v>
      </c>
      <c r="O2435" s="16">
        <v>0</v>
      </c>
      <c r="P2435" s="16">
        <v>0</v>
      </c>
      <c r="Q2435" s="16">
        <v>0</v>
      </c>
      <c r="R2435" s="16">
        <v>0</v>
      </c>
      <c r="S2435" s="16">
        <v>0</v>
      </c>
      <c r="T2435" s="16">
        <v>0</v>
      </c>
      <c r="U2435" s="16">
        <v>0</v>
      </c>
      <c r="V2435" s="16">
        <v>0</v>
      </c>
      <c r="W2435" s="16">
        <v>0</v>
      </c>
      <c r="X2435" s="16">
        <v>0</v>
      </c>
      <c r="Y2435" s="16">
        <v>0</v>
      </c>
      <c r="Z2435" s="16">
        <v>0</v>
      </c>
      <c r="AE2435" s="103">
        <f t="shared" si="710"/>
        <v>0</v>
      </c>
      <c r="AF2435" s="103">
        <f t="shared" si="711"/>
        <v>0</v>
      </c>
      <c r="AG2435" s="103">
        <f t="shared" si="712"/>
        <v>0</v>
      </c>
      <c r="AH2435" s="103">
        <f t="shared" si="713"/>
        <v>0</v>
      </c>
      <c r="AI2435" s="103">
        <f t="shared" si="714"/>
        <v>0</v>
      </c>
      <c r="AJ2435" s="103">
        <f t="shared" si="715"/>
        <v>0</v>
      </c>
    </row>
    <row r="2436" spans="4:36">
      <c r="D2436" s="16" t="s">
        <v>861</v>
      </c>
      <c r="E2436" s="16">
        <v>0</v>
      </c>
      <c r="F2436" s="16">
        <v>0</v>
      </c>
      <c r="G2436" s="16">
        <v>0</v>
      </c>
      <c r="H2436" s="16">
        <v>0</v>
      </c>
      <c r="I2436" s="16">
        <v>0</v>
      </c>
      <c r="J2436" s="16">
        <v>0</v>
      </c>
      <c r="K2436" s="16">
        <v>0</v>
      </c>
      <c r="L2436" s="16">
        <v>0</v>
      </c>
      <c r="M2436" s="16">
        <v>0</v>
      </c>
      <c r="N2436" s="16">
        <v>0</v>
      </c>
      <c r="O2436" s="16">
        <v>0</v>
      </c>
      <c r="P2436" s="16">
        <v>0</v>
      </c>
      <c r="Q2436" s="16">
        <v>0</v>
      </c>
      <c r="R2436" s="16">
        <v>0</v>
      </c>
      <c r="S2436" s="16">
        <v>0</v>
      </c>
      <c r="T2436" s="16">
        <v>0</v>
      </c>
      <c r="U2436" s="16">
        <v>0</v>
      </c>
      <c r="V2436" s="16">
        <v>0</v>
      </c>
      <c r="W2436" s="16">
        <v>0</v>
      </c>
      <c r="X2436" s="16">
        <v>0</v>
      </c>
      <c r="Y2436" s="16">
        <v>0</v>
      </c>
      <c r="Z2436" s="16">
        <v>0</v>
      </c>
      <c r="AE2436" s="103">
        <f t="shared" si="710"/>
        <v>0</v>
      </c>
      <c r="AF2436" s="103">
        <f t="shared" si="711"/>
        <v>0</v>
      </c>
      <c r="AG2436" s="103">
        <f t="shared" si="712"/>
        <v>0</v>
      </c>
      <c r="AH2436" s="103">
        <f t="shared" si="713"/>
        <v>0</v>
      </c>
      <c r="AI2436" s="103">
        <f t="shared" si="714"/>
        <v>0</v>
      </c>
      <c r="AJ2436" s="103">
        <f t="shared" si="715"/>
        <v>0</v>
      </c>
    </row>
    <row r="2437" spans="4:36">
      <c r="D2437" s="16" t="s">
        <v>862</v>
      </c>
      <c r="E2437" s="16">
        <v>0</v>
      </c>
      <c r="F2437" s="16">
        <v>0</v>
      </c>
      <c r="G2437" s="16">
        <v>0</v>
      </c>
      <c r="H2437" s="16">
        <v>0</v>
      </c>
      <c r="I2437" s="16">
        <v>0</v>
      </c>
      <c r="J2437" s="16">
        <v>0</v>
      </c>
      <c r="K2437" s="16">
        <v>0</v>
      </c>
      <c r="L2437" s="16">
        <v>0</v>
      </c>
      <c r="M2437" s="16">
        <v>0</v>
      </c>
      <c r="N2437" s="16">
        <v>0</v>
      </c>
      <c r="O2437" s="16">
        <v>0</v>
      </c>
      <c r="P2437" s="16">
        <v>0</v>
      </c>
      <c r="Q2437" s="16">
        <v>0</v>
      </c>
      <c r="R2437" s="16">
        <v>0</v>
      </c>
      <c r="S2437" s="16">
        <v>0</v>
      </c>
      <c r="T2437" s="16">
        <v>0</v>
      </c>
      <c r="U2437" s="16">
        <v>0</v>
      </c>
      <c r="V2437" s="16">
        <v>0</v>
      </c>
      <c r="W2437" s="16">
        <v>0</v>
      </c>
      <c r="X2437" s="16">
        <v>0</v>
      </c>
      <c r="Y2437" s="16">
        <v>0</v>
      </c>
      <c r="Z2437" s="16">
        <v>0</v>
      </c>
      <c r="AE2437" s="103">
        <f t="shared" si="710"/>
        <v>0</v>
      </c>
      <c r="AF2437" s="103">
        <f t="shared" si="711"/>
        <v>0</v>
      </c>
      <c r="AG2437" s="103">
        <f t="shared" si="712"/>
        <v>0</v>
      </c>
      <c r="AH2437" s="103">
        <f t="shared" si="713"/>
        <v>0</v>
      </c>
      <c r="AI2437" s="103">
        <f t="shared" si="714"/>
        <v>0</v>
      </c>
      <c r="AJ2437" s="103">
        <f t="shared" si="715"/>
        <v>0</v>
      </c>
    </row>
    <row r="2438" spans="4:36">
      <c r="D2438" s="16" t="s">
        <v>863</v>
      </c>
      <c r="E2438" s="16">
        <v>0</v>
      </c>
      <c r="F2438" s="16">
        <v>0</v>
      </c>
      <c r="G2438" s="16">
        <v>0</v>
      </c>
      <c r="H2438" s="16">
        <v>0</v>
      </c>
      <c r="I2438" s="16">
        <v>0</v>
      </c>
      <c r="J2438" s="16">
        <v>0</v>
      </c>
      <c r="K2438" s="16">
        <v>0</v>
      </c>
      <c r="L2438" s="16">
        <v>0</v>
      </c>
      <c r="M2438" s="16">
        <v>0</v>
      </c>
      <c r="N2438" s="16">
        <v>0</v>
      </c>
      <c r="O2438" s="16">
        <v>0</v>
      </c>
      <c r="P2438" s="16">
        <v>0</v>
      </c>
      <c r="Q2438" s="16">
        <v>0</v>
      </c>
      <c r="R2438" s="16">
        <v>0</v>
      </c>
      <c r="S2438" s="16">
        <v>0</v>
      </c>
      <c r="T2438" s="16">
        <v>0</v>
      </c>
      <c r="U2438" s="16">
        <v>0</v>
      </c>
      <c r="V2438" s="16">
        <v>0</v>
      </c>
      <c r="W2438" s="16">
        <v>0</v>
      </c>
      <c r="X2438" s="16">
        <v>0</v>
      </c>
      <c r="Y2438" s="16">
        <v>0</v>
      </c>
      <c r="Z2438" s="16">
        <v>0</v>
      </c>
      <c r="AE2438" s="103">
        <f t="shared" si="710"/>
        <v>0</v>
      </c>
      <c r="AF2438" s="103">
        <f t="shared" si="711"/>
        <v>0</v>
      </c>
      <c r="AG2438" s="103">
        <f t="shared" si="712"/>
        <v>0</v>
      </c>
      <c r="AH2438" s="103">
        <f t="shared" si="713"/>
        <v>0</v>
      </c>
      <c r="AI2438" s="103">
        <f t="shared" si="714"/>
        <v>0</v>
      </c>
      <c r="AJ2438" s="103">
        <f t="shared" si="715"/>
        <v>0</v>
      </c>
    </row>
    <row r="2439" spans="4:36">
      <c r="D2439" s="16" t="s">
        <v>864</v>
      </c>
      <c r="E2439" s="16">
        <v>0</v>
      </c>
      <c r="F2439" s="16">
        <v>0</v>
      </c>
      <c r="G2439" s="16">
        <v>0</v>
      </c>
      <c r="H2439" s="16">
        <v>0</v>
      </c>
      <c r="I2439" s="16">
        <v>0</v>
      </c>
      <c r="J2439" s="16">
        <v>0</v>
      </c>
      <c r="K2439" s="16">
        <v>0</v>
      </c>
      <c r="L2439" s="16">
        <v>0</v>
      </c>
      <c r="M2439" s="16">
        <v>0</v>
      </c>
      <c r="N2439" s="16">
        <v>0</v>
      </c>
      <c r="O2439" s="16">
        <v>0</v>
      </c>
      <c r="P2439" s="16">
        <v>0</v>
      </c>
      <c r="Q2439" s="16">
        <v>0</v>
      </c>
      <c r="R2439" s="16">
        <v>0</v>
      </c>
      <c r="S2439" s="16">
        <v>0</v>
      </c>
      <c r="T2439" s="16">
        <v>0</v>
      </c>
      <c r="U2439" s="16">
        <v>0</v>
      </c>
      <c r="V2439" s="16">
        <v>0</v>
      </c>
      <c r="W2439" s="16">
        <v>0</v>
      </c>
      <c r="X2439" s="16">
        <v>0</v>
      </c>
      <c r="Y2439" s="16">
        <v>0</v>
      </c>
      <c r="Z2439" s="16">
        <v>0</v>
      </c>
      <c r="AE2439" s="103">
        <f t="shared" si="710"/>
        <v>0</v>
      </c>
      <c r="AF2439" s="103">
        <f t="shared" si="711"/>
        <v>0</v>
      </c>
      <c r="AG2439" s="103">
        <f t="shared" si="712"/>
        <v>0</v>
      </c>
      <c r="AH2439" s="103">
        <f t="shared" si="713"/>
        <v>0</v>
      </c>
      <c r="AI2439" s="103">
        <f t="shared" si="714"/>
        <v>0</v>
      </c>
      <c r="AJ2439" s="103">
        <f t="shared" si="715"/>
        <v>0</v>
      </c>
    </row>
    <row r="2440" spans="1:80">
      <c r="A2440" s="16" t="s">
        <v>937</v>
      </c>
      <c r="B2440" s="16">
        <v>235100.111</v>
      </c>
      <c r="C2440" s="16" t="s">
        <v>88</v>
      </c>
      <c r="D2440" s="16" t="s">
        <v>88</v>
      </c>
      <c r="E2440" s="16">
        <v>54960.7277</v>
      </c>
      <c r="F2440" s="16">
        <v>47770.8844</v>
      </c>
      <c r="G2440" s="16">
        <v>47642.4297</v>
      </c>
      <c r="H2440" s="16">
        <v>128.4547</v>
      </c>
      <c r="I2440" s="16">
        <v>65.9453</v>
      </c>
      <c r="J2440" s="16">
        <v>36.9622</v>
      </c>
      <c r="K2440" s="16">
        <v>0</v>
      </c>
      <c r="L2440" s="16">
        <v>13.0163</v>
      </c>
      <c r="M2440" s="16">
        <v>23.9459</v>
      </c>
      <c r="N2440" s="16">
        <v>5872.7611</v>
      </c>
      <c r="O2440" s="16">
        <v>5872.7611</v>
      </c>
      <c r="P2440" s="16">
        <v>0</v>
      </c>
      <c r="Q2440" s="16">
        <v>159.4854</v>
      </c>
      <c r="R2440" s="16">
        <v>893.5564</v>
      </c>
      <c r="S2440" s="16">
        <v>360.7968</v>
      </c>
      <c r="T2440" s="16">
        <v>0</v>
      </c>
      <c r="U2440" s="16">
        <v>532.7596</v>
      </c>
      <c r="V2440" s="16">
        <v>56.6686</v>
      </c>
      <c r="W2440" s="16">
        <v>15.5151</v>
      </c>
      <c r="X2440" s="16">
        <v>0</v>
      </c>
      <c r="Y2440" s="16">
        <v>41.1535</v>
      </c>
      <c r="Z2440" s="16">
        <v>104.4643</v>
      </c>
      <c r="AB2440" s="101">
        <f>(F2440+K2440+L2440)/B2440</f>
        <v>0.203249162651395</v>
      </c>
      <c r="AE2440" s="103">
        <f t="shared" si="710"/>
        <v>4.83169060316868e-13</v>
      </c>
      <c r="AF2440" s="103">
        <f t="shared" si="711"/>
        <v>2.04636307898909e-12</v>
      </c>
      <c r="AG2440" s="103">
        <f t="shared" si="712"/>
        <v>0</v>
      </c>
      <c r="AH2440" s="103">
        <f t="shared" si="713"/>
        <v>0</v>
      </c>
      <c r="AI2440" s="103">
        <f t="shared" si="714"/>
        <v>0</v>
      </c>
      <c r="AJ2440" s="103">
        <f t="shared" si="715"/>
        <v>0</v>
      </c>
      <c r="AK2440" s="16">
        <f t="shared" ref="AK2440:BF2440" si="720">E2440-SUM(E2441:E2445)</f>
        <v>0</v>
      </c>
      <c r="AL2440" s="16">
        <f t="shared" si="720"/>
        <v>0</v>
      </c>
      <c r="AM2440" s="16">
        <f t="shared" si="720"/>
        <v>0</v>
      </c>
      <c r="AN2440" s="16">
        <f t="shared" si="720"/>
        <v>0</v>
      </c>
      <c r="AO2440" s="16">
        <f t="shared" si="720"/>
        <v>0</v>
      </c>
      <c r="AP2440" s="16">
        <f t="shared" si="720"/>
        <v>0</v>
      </c>
      <c r="AQ2440" s="16">
        <f t="shared" si="720"/>
        <v>0</v>
      </c>
      <c r="AR2440" s="16">
        <f t="shared" si="720"/>
        <v>0</v>
      </c>
      <c r="AS2440" s="16">
        <f t="shared" si="720"/>
        <v>0</v>
      </c>
      <c r="AT2440" s="16">
        <f t="shared" si="720"/>
        <v>0</v>
      </c>
      <c r="AU2440" s="16">
        <f t="shared" si="720"/>
        <v>0</v>
      </c>
      <c r="AV2440" s="16">
        <f t="shared" si="720"/>
        <v>0</v>
      </c>
      <c r="AW2440" s="16">
        <f t="shared" si="720"/>
        <v>0</v>
      </c>
      <c r="AX2440" s="16">
        <f t="shared" si="720"/>
        <v>0</v>
      </c>
      <c r="AY2440" s="16">
        <f t="shared" si="720"/>
        <v>0</v>
      </c>
      <c r="AZ2440" s="16">
        <f t="shared" si="720"/>
        <v>0</v>
      </c>
      <c r="BA2440" s="16">
        <f t="shared" si="720"/>
        <v>0</v>
      </c>
      <c r="BB2440" s="16">
        <f t="shared" si="720"/>
        <v>0</v>
      </c>
      <c r="BC2440" s="16">
        <f t="shared" si="720"/>
        <v>0</v>
      </c>
      <c r="BD2440" s="16">
        <f t="shared" si="720"/>
        <v>0</v>
      </c>
      <c r="BE2440" s="16">
        <f t="shared" si="720"/>
        <v>0</v>
      </c>
      <c r="BF2440" s="16">
        <f t="shared" si="720"/>
        <v>0</v>
      </c>
      <c r="BG2440" s="104">
        <f t="shared" ref="BG2440:CB2440" si="721">E2440-E2446-E2452-E2458-E2464</f>
        <v>0</v>
      </c>
      <c r="BH2440" s="104">
        <f t="shared" si="721"/>
        <v>0</v>
      </c>
      <c r="BI2440" s="104">
        <f t="shared" si="721"/>
        <v>0</v>
      </c>
      <c r="BJ2440" s="104">
        <f t="shared" si="721"/>
        <v>0</v>
      </c>
      <c r="BK2440" s="104">
        <f t="shared" si="721"/>
        <v>0</v>
      </c>
      <c r="BL2440" s="104">
        <f t="shared" si="721"/>
        <v>0</v>
      </c>
      <c r="BM2440" s="104">
        <f t="shared" si="721"/>
        <v>0</v>
      </c>
      <c r="BN2440" s="104">
        <f t="shared" si="721"/>
        <v>0</v>
      </c>
      <c r="BO2440" s="104">
        <f t="shared" si="721"/>
        <v>0</v>
      </c>
      <c r="BP2440" s="104">
        <f t="shared" si="721"/>
        <v>0</v>
      </c>
      <c r="BQ2440" s="104">
        <f t="shared" si="721"/>
        <v>0</v>
      </c>
      <c r="BR2440" s="104">
        <f t="shared" si="721"/>
        <v>0</v>
      </c>
      <c r="BS2440" s="104">
        <f t="shared" si="721"/>
        <v>-9.76996261670138e-15</v>
      </c>
      <c r="BT2440" s="104">
        <f t="shared" si="721"/>
        <v>0</v>
      </c>
      <c r="BU2440" s="104">
        <f t="shared" si="721"/>
        <v>0</v>
      </c>
      <c r="BV2440" s="104">
        <f t="shared" si="721"/>
        <v>0</v>
      </c>
      <c r="BW2440" s="104">
        <f t="shared" si="721"/>
        <v>0</v>
      </c>
      <c r="BX2440" s="104">
        <f t="shared" si="721"/>
        <v>0</v>
      </c>
      <c r="BY2440" s="104">
        <f t="shared" si="721"/>
        <v>0</v>
      </c>
      <c r="BZ2440" s="104">
        <f t="shared" si="721"/>
        <v>0</v>
      </c>
      <c r="CA2440" s="104">
        <f t="shared" si="721"/>
        <v>0</v>
      </c>
      <c r="CB2440" s="104">
        <f t="shared" si="721"/>
        <v>-1.04360964314765e-14</v>
      </c>
    </row>
    <row r="2441" spans="4:36">
      <c r="D2441" s="16" t="s">
        <v>860</v>
      </c>
      <c r="E2441" s="16">
        <v>13734.542</v>
      </c>
      <c r="F2441" s="16">
        <v>13451.2391</v>
      </c>
      <c r="G2441" s="16">
        <v>13391.9445</v>
      </c>
      <c r="H2441" s="16">
        <v>59.2946</v>
      </c>
      <c r="I2441" s="16">
        <v>54.6442</v>
      </c>
      <c r="J2441" s="16">
        <v>0</v>
      </c>
      <c r="K2441" s="16">
        <v>0</v>
      </c>
      <c r="L2441" s="16">
        <v>0</v>
      </c>
      <c r="M2441" s="16">
        <v>0</v>
      </c>
      <c r="N2441" s="16">
        <v>182.1751</v>
      </c>
      <c r="O2441" s="16">
        <v>182.1751</v>
      </c>
      <c r="P2441" s="16">
        <v>0</v>
      </c>
      <c r="Q2441" s="16">
        <v>0</v>
      </c>
      <c r="R2441" s="16">
        <v>46.4836</v>
      </c>
      <c r="S2441" s="16">
        <v>46.4836</v>
      </c>
      <c r="T2441" s="16">
        <v>0</v>
      </c>
      <c r="U2441" s="16">
        <v>0</v>
      </c>
      <c r="V2441" s="16">
        <v>0</v>
      </c>
      <c r="W2441" s="16">
        <v>0</v>
      </c>
      <c r="X2441" s="16">
        <v>0</v>
      </c>
      <c r="Y2441" s="16">
        <v>0</v>
      </c>
      <c r="Z2441" s="16">
        <v>0</v>
      </c>
      <c r="AE2441" s="103">
        <f t="shared" si="710"/>
        <v>-1.22923893286497e-12</v>
      </c>
      <c r="AF2441" s="103">
        <f t="shared" si="711"/>
        <v>1.08002495835535e-12</v>
      </c>
      <c r="AG2441" s="103">
        <f t="shared" si="712"/>
        <v>0</v>
      </c>
      <c r="AH2441" s="103">
        <f t="shared" si="713"/>
        <v>0</v>
      </c>
      <c r="AI2441" s="103">
        <f t="shared" si="714"/>
        <v>0</v>
      </c>
      <c r="AJ2441" s="103">
        <f t="shared" si="715"/>
        <v>0</v>
      </c>
    </row>
    <row r="2442" spans="4:36">
      <c r="D2442" s="16" t="s">
        <v>861</v>
      </c>
      <c r="E2442" s="16">
        <v>3152.9489</v>
      </c>
      <c r="F2442" s="16">
        <v>2954.3318</v>
      </c>
      <c r="G2442" s="16">
        <v>2954.3318</v>
      </c>
      <c r="H2442" s="16">
        <v>0</v>
      </c>
      <c r="I2442" s="16">
        <v>0.674</v>
      </c>
      <c r="J2442" s="16">
        <v>2.2721</v>
      </c>
      <c r="K2442" s="16">
        <v>0</v>
      </c>
      <c r="L2442" s="16">
        <v>0</v>
      </c>
      <c r="M2442" s="16">
        <v>2.2721</v>
      </c>
      <c r="N2442" s="16">
        <v>140.6578</v>
      </c>
      <c r="O2442" s="16">
        <v>140.6578</v>
      </c>
      <c r="P2442" s="16">
        <v>0</v>
      </c>
      <c r="Q2442" s="16">
        <v>0.5198</v>
      </c>
      <c r="R2442" s="16">
        <v>54.3032</v>
      </c>
      <c r="S2442" s="16">
        <v>37.4213</v>
      </c>
      <c r="T2442" s="16">
        <v>0</v>
      </c>
      <c r="U2442" s="16">
        <v>16.8819</v>
      </c>
      <c r="V2442" s="16">
        <v>0.1902</v>
      </c>
      <c r="W2442" s="16">
        <v>0</v>
      </c>
      <c r="X2442" s="16">
        <v>0</v>
      </c>
      <c r="Y2442" s="16">
        <v>0.1902</v>
      </c>
      <c r="Z2442" s="16">
        <v>0</v>
      </c>
      <c r="AE2442" s="103">
        <f t="shared" si="710"/>
        <v>-7.02771174587724e-14</v>
      </c>
      <c r="AF2442" s="103">
        <f t="shared" si="711"/>
        <v>0</v>
      </c>
      <c r="AG2442" s="103">
        <f t="shared" si="712"/>
        <v>0</v>
      </c>
      <c r="AH2442" s="103">
        <f t="shared" si="713"/>
        <v>0</v>
      </c>
      <c r="AI2442" s="103">
        <f t="shared" si="714"/>
        <v>0</v>
      </c>
      <c r="AJ2442" s="103">
        <f t="shared" si="715"/>
        <v>0</v>
      </c>
    </row>
    <row r="2443" spans="4:36">
      <c r="D2443" s="16" t="s">
        <v>862</v>
      </c>
      <c r="E2443" s="16">
        <v>0</v>
      </c>
      <c r="F2443" s="16">
        <v>0</v>
      </c>
      <c r="G2443" s="16">
        <v>0</v>
      </c>
      <c r="H2443" s="16">
        <v>0</v>
      </c>
      <c r="I2443" s="16">
        <v>0</v>
      </c>
      <c r="J2443" s="16">
        <v>0</v>
      </c>
      <c r="K2443" s="16">
        <v>0</v>
      </c>
      <c r="L2443" s="16">
        <v>0</v>
      </c>
      <c r="M2443" s="16">
        <v>0</v>
      </c>
      <c r="N2443" s="16">
        <v>0</v>
      </c>
      <c r="O2443" s="16">
        <v>0</v>
      </c>
      <c r="P2443" s="16">
        <v>0</v>
      </c>
      <c r="Q2443" s="16">
        <v>0</v>
      </c>
      <c r="R2443" s="16">
        <v>0</v>
      </c>
      <c r="S2443" s="16">
        <v>0</v>
      </c>
      <c r="T2443" s="16">
        <v>0</v>
      </c>
      <c r="U2443" s="16">
        <v>0</v>
      </c>
      <c r="V2443" s="16">
        <v>0</v>
      </c>
      <c r="W2443" s="16">
        <v>0</v>
      </c>
      <c r="X2443" s="16">
        <v>0</v>
      </c>
      <c r="Y2443" s="16">
        <v>0</v>
      </c>
      <c r="Z2443" s="16">
        <v>0</v>
      </c>
      <c r="AE2443" s="103">
        <f t="shared" si="710"/>
        <v>0</v>
      </c>
      <c r="AF2443" s="103">
        <f t="shared" si="711"/>
        <v>0</v>
      </c>
      <c r="AG2443" s="103">
        <f t="shared" si="712"/>
        <v>0</v>
      </c>
      <c r="AH2443" s="103">
        <f t="shared" si="713"/>
        <v>0</v>
      </c>
      <c r="AI2443" s="103">
        <f t="shared" si="714"/>
        <v>0</v>
      </c>
      <c r="AJ2443" s="103">
        <f t="shared" si="715"/>
        <v>0</v>
      </c>
    </row>
    <row r="2444" spans="4:36">
      <c r="D2444" s="16" t="s">
        <v>863</v>
      </c>
      <c r="E2444" s="16">
        <v>0</v>
      </c>
      <c r="F2444" s="16">
        <v>0</v>
      </c>
      <c r="G2444" s="16">
        <v>0</v>
      </c>
      <c r="H2444" s="16">
        <v>0</v>
      </c>
      <c r="I2444" s="16">
        <v>0</v>
      </c>
      <c r="J2444" s="16">
        <v>0</v>
      </c>
      <c r="K2444" s="16">
        <v>0</v>
      </c>
      <c r="L2444" s="16">
        <v>0</v>
      </c>
      <c r="M2444" s="16">
        <v>0</v>
      </c>
      <c r="N2444" s="16">
        <v>0</v>
      </c>
      <c r="O2444" s="16">
        <v>0</v>
      </c>
      <c r="P2444" s="16">
        <v>0</v>
      </c>
      <c r="Q2444" s="16">
        <v>0</v>
      </c>
      <c r="R2444" s="16">
        <v>0</v>
      </c>
      <c r="S2444" s="16">
        <v>0</v>
      </c>
      <c r="T2444" s="16">
        <v>0</v>
      </c>
      <c r="U2444" s="16">
        <v>0</v>
      </c>
      <c r="V2444" s="16">
        <v>0</v>
      </c>
      <c r="W2444" s="16">
        <v>0</v>
      </c>
      <c r="X2444" s="16">
        <v>0</v>
      </c>
      <c r="Y2444" s="16">
        <v>0</v>
      </c>
      <c r="Z2444" s="16">
        <v>0</v>
      </c>
      <c r="AE2444" s="103">
        <f t="shared" si="710"/>
        <v>0</v>
      </c>
      <c r="AF2444" s="103">
        <f t="shared" si="711"/>
        <v>0</v>
      </c>
      <c r="AG2444" s="103">
        <f t="shared" si="712"/>
        <v>0</v>
      </c>
      <c r="AH2444" s="103">
        <f t="shared" si="713"/>
        <v>0</v>
      </c>
      <c r="AI2444" s="103">
        <f t="shared" si="714"/>
        <v>0</v>
      </c>
      <c r="AJ2444" s="103">
        <f t="shared" si="715"/>
        <v>0</v>
      </c>
    </row>
    <row r="2445" spans="4:36">
      <c r="D2445" s="16" t="s">
        <v>864</v>
      </c>
      <c r="E2445" s="16">
        <v>38073.2368</v>
      </c>
      <c r="F2445" s="16">
        <v>31365.3135</v>
      </c>
      <c r="G2445" s="16">
        <v>31296.1534</v>
      </c>
      <c r="H2445" s="16">
        <v>69.1601</v>
      </c>
      <c r="I2445" s="16">
        <v>10.6271</v>
      </c>
      <c r="J2445" s="16">
        <v>34.6901</v>
      </c>
      <c r="K2445" s="16">
        <v>0</v>
      </c>
      <c r="L2445" s="16">
        <v>13.0163</v>
      </c>
      <c r="M2445" s="16">
        <v>21.6738</v>
      </c>
      <c r="N2445" s="16">
        <v>5549.9282</v>
      </c>
      <c r="O2445" s="16">
        <v>5549.9282</v>
      </c>
      <c r="P2445" s="16">
        <v>0</v>
      </c>
      <c r="Q2445" s="16">
        <v>158.9656</v>
      </c>
      <c r="R2445" s="16">
        <v>792.7696</v>
      </c>
      <c r="S2445" s="16">
        <v>276.8919</v>
      </c>
      <c r="T2445" s="16">
        <v>0</v>
      </c>
      <c r="U2445" s="16">
        <v>515.8777</v>
      </c>
      <c r="V2445" s="16">
        <v>56.4784</v>
      </c>
      <c r="W2445" s="16">
        <v>15.5151</v>
      </c>
      <c r="X2445" s="16">
        <v>0</v>
      </c>
      <c r="Y2445" s="16">
        <v>40.9633</v>
      </c>
      <c r="Z2445" s="16">
        <v>104.4643</v>
      </c>
      <c r="AE2445" s="103">
        <f t="shared" si="710"/>
        <v>-1.19371179607697e-12</v>
      </c>
      <c r="AF2445" s="103">
        <f t="shared" si="711"/>
        <v>9.66338120633736e-13</v>
      </c>
      <c r="AG2445" s="103">
        <f t="shared" si="712"/>
        <v>0</v>
      </c>
      <c r="AH2445" s="103">
        <f t="shared" si="713"/>
        <v>0</v>
      </c>
      <c r="AI2445" s="103">
        <f t="shared" si="714"/>
        <v>0</v>
      </c>
      <c r="AJ2445" s="103">
        <f t="shared" si="715"/>
        <v>0</v>
      </c>
    </row>
    <row r="2446" spans="3:58">
      <c r="C2446" s="16" t="s">
        <v>865</v>
      </c>
      <c r="D2446" s="16" t="s">
        <v>88</v>
      </c>
      <c r="E2446" s="16">
        <v>25824.4541</v>
      </c>
      <c r="F2446" s="16">
        <v>23695.7389</v>
      </c>
      <c r="G2446" s="16">
        <v>23636.4443</v>
      </c>
      <c r="H2446" s="16">
        <v>59.2946</v>
      </c>
      <c r="I2446" s="16">
        <v>55.4479</v>
      </c>
      <c r="J2446" s="16">
        <v>2.2721</v>
      </c>
      <c r="K2446" s="16">
        <v>0</v>
      </c>
      <c r="L2446" s="16">
        <v>0</v>
      </c>
      <c r="M2446" s="16">
        <v>2.2721</v>
      </c>
      <c r="N2446" s="16">
        <v>1058.555</v>
      </c>
      <c r="O2446" s="16">
        <v>1058.555</v>
      </c>
      <c r="P2446" s="16">
        <v>0</v>
      </c>
      <c r="Q2446" s="16">
        <v>151.0619</v>
      </c>
      <c r="R2446" s="16">
        <v>718.5316</v>
      </c>
      <c r="S2446" s="16">
        <v>236.2576</v>
      </c>
      <c r="T2446" s="16">
        <v>0</v>
      </c>
      <c r="U2446" s="16">
        <v>482.274</v>
      </c>
      <c r="V2446" s="16">
        <v>39.5439</v>
      </c>
      <c r="W2446" s="16">
        <v>0</v>
      </c>
      <c r="X2446" s="16">
        <v>0</v>
      </c>
      <c r="Y2446" s="16">
        <v>39.5439</v>
      </c>
      <c r="Z2446" s="16">
        <v>103.3028</v>
      </c>
      <c r="AE2446" s="103">
        <f t="shared" si="710"/>
        <v>-1.62003743753303e-12</v>
      </c>
      <c r="AF2446" s="103">
        <f t="shared" si="711"/>
        <v>1.08002495835535e-12</v>
      </c>
      <c r="AG2446" s="103">
        <f t="shared" si="712"/>
        <v>0</v>
      </c>
      <c r="AH2446" s="103">
        <f t="shared" si="713"/>
        <v>0</v>
      </c>
      <c r="AI2446" s="103">
        <f t="shared" si="714"/>
        <v>0</v>
      </c>
      <c r="AJ2446" s="103">
        <f t="shared" si="715"/>
        <v>0</v>
      </c>
      <c r="AK2446" s="16">
        <f t="shared" ref="AK2446:BF2446" si="722">E2446-SUM(E2447:E2451)</f>
        <v>0</v>
      </c>
      <c r="AL2446" s="16">
        <f t="shared" si="722"/>
        <v>0</v>
      </c>
      <c r="AM2446" s="16">
        <f t="shared" si="722"/>
        <v>0</v>
      </c>
      <c r="AN2446" s="16">
        <f t="shared" si="722"/>
        <v>0</v>
      </c>
      <c r="AO2446" s="16">
        <f t="shared" si="722"/>
        <v>0</v>
      </c>
      <c r="AP2446" s="16">
        <f t="shared" si="722"/>
        <v>0</v>
      </c>
      <c r="AQ2446" s="16">
        <f t="shared" si="722"/>
        <v>0</v>
      </c>
      <c r="AR2446" s="16">
        <f t="shared" si="722"/>
        <v>0</v>
      </c>
      <c r="AS2446" s="16">
        <f t="shared" si="722"/>
        <v>0</v>
      </c>
      <c r="AT2446" s="16">
        <f t="shared" si="722"/>
        <v>0</v>
      </c>
      <c r="AU2446" s="16">
        <f t="shared" si="722"/>
        <v>0</v>
      </c>
      <c r="AV2446" s="16">
        <f t="shared" si="722"/>
        <v>0</v>
      </c>
      <c r="AW2446" s="16">
        <f t="shared" si="722"/>
        <v>0</v>
      </c>
      <c r="AX2446" s="16">
        <f t="shared" si="722"/>
        <v>0</v>
      </c>
      <c r="AY2446" s="16">
        <f t="shared" si="722"/>
        <v>0</v>
      </c>
      <c r="AZ2446" s="16">
        <f t="shared" si="722"/>
        <v>0</v>
      </c>
      <c r="BA2446" s="16">
        <f t="shared" si="722"/>
        <v>0</v>
      </c>
      <c r="BB2446" s="16">
        <f t="shared" si="722"/>
        <v>0</v>
      </c>
      <c r="BC2446" s="16">
        <f t="shared" si="722"/>
        <v>0</v>
      </c>
      <c r="BD2446" s="16">
        <f t="shared" si="722"/>
        <v>0</v>
      </c>
      <c r="BE2446" s="16">
        <f t="shared" si="722"/>
        <v>0</v>
      </c>
      <c r="BF2446" s="16">
        <f t="shared" si="722"/>
        <v>0</v>
      </c>
    </row>
    <row r="2447" spans="4:36">
      <c r="D2447" s="16" t="s">
        <v>860</v>
      </c>
      <c r="E2447" s="16">
        <v>13121.8747</v>
      </c>
      <c r="F2447" s="16">
        <v>12838.5718</v>
      </c>
      <c r="G2447" s="16">
        <v>12779.2772</v>
      </c>
      <c r="H2447" s="16">
        <v>59.2946</v>
      </c>
      <c r="I2447" s="16">
        <v>54.6442</v>
      </c>
      <c r="J2447" s="16">
        <v>0</v>
      </c>
      <c r="K2447" s="16">
        <v>0</v>
      </c>
      <c r="L2447" s="16">
        <v>0</v>
      </c>
      <c r="M2447" s="16">
        <v>0</v>
      </c>
      <c r="N2447" s="16">
        <v>182.1751</v>
      </c>
      <c r="O2447" s="16">
        <v>182.1751</v>
      </c>
      <c r="P2447" s="16">
        <v>0</v>
      </c>
      <c r="Q2447" s="16">
        <v>0</v>
      </c>
      <c r="R2447" s="16">
        <v>46.4836</v>
      </c>
      <c r="S2447" s="16">
        <v>46.4836</v>
      </c>
      <c r="T2447" s="16">
        <v>0</v>
      </c>
      <c r="U2447" s="16">
        <v>0</v>
      </c>
      <c r="V2447" s="16">
        <v>0</v>
      </c>
      <c r="W2447" s="16">
        <v>0</v>
      </c>
      <c r="X2447" s="16">
        <v>0</v>
      </c>
      <c r="Y2447" s="16">
        <v>0</v>
      </c>
      <c r="Z2447" s="16">
        <v>0</v>
      </c>
      <c r="AE2447" s="103">
        <f t="shared" si="710"/>
        <v>5.89750470680883e-13</v>
      </c>
      <c r="AF2447" s="103">
        <f t="shared" si="711"/>
        <v>-7.38964445190504e-13</v>
      </c>
      <c r="AG2447" s="103">
        <f t="shared" si="712"/>
        <v>0</v>
      </c>
      <c r="AH2447" s="103">
        <f t="shared" si="713"/>
        <v>0</v>
      </c>
      <c r="AI2447" s="103">
        <f t="shared" si="714"/>
        <v>0</v>
      </c>
      <c r="AJ2447" s="103">
        <f t="shared" si="715"/>
        <v>0</v>
      </c>
    </row>
    <row r="2448" spans="4:36">
      <c r="D2448" s="16" t="s">
        <v>861</v>
      </c>
      <c r="E2448" s="16">
        <v>3152.9489</v>
      </c>
      <c r="F2448" s="16">
        <v>2954.3318</v>
      </c>
      <c r="G2448" s="16">
        <v>2954.3318</v>
      </c>
      <c r="H2448" s="16">
        <v>0</v>
      </c>
      <c r="I2448" s="16">
        <v>0.674</v>
      </c>
      <c r="J2448" s="16">
        <v>2.2721</v>
      </c>
      <c r="K2448" s="16">
        <v>0</v>
      </c>
      <c r="L2448" s="16">
        <v>0</v>
      </c>
      <c r="M2448" s="16">
        <v>2.2721</v>
      </c>
      <c r="N2448" s="16">
        <v>140.6578</v>
      </c>
      <c r="O2448" s="16">
        <v>140.6578</v>
      </c>
      <c r="P2448" s="16">
        <v>0</v>
      </c>
      <c r="Q2448" s="16">
        <v>0.5198</v>
      </c>
      <c r="R2448" s="16">
        <v>54.3032</v>
      </c>
      <c r="S2448" s="16">
        <v>37.4213</v>
      </c>
      <c r="T2448" s="16">
        <v>0</v>
      </c>
      <c r="U2448" s="16">
        <v>16.8819</v>
      </c>
      <c r="V2448" s="16">
        <v>0.1902</v>
      </c>
      <c r="W2448" s="16">
        <v>0</v>
      </c>
      <c r="X2448" s="16">
        <v>0</v>
      </c>
      <c r="Y2448" s="16">
        <v>0.1902</v>
      </c>
      <c r="Z2448" s="16">
        <v>0</v>
      </c>
      <c r="AE2448" s="103">
        <f t="shared" si="710"/>
        <v>-7.02771174587724e-14</v>
      </c>
      <c r="AF2448" s="103">
        <f t="shared" si="711"/>
        <v>0</v>
      </c>
      <c r="AG2448" s="103">
        <f t="shared" si="712"/>
        <v>0</v>
      </c>
      <c r="AH2448" s="103">
        <f t="shared" si="713"/>
        <v>0</v>
      </c>
      <c r="AI2448" s="103">
        <f t="shared" si="714"/>
        <v>0</v>
      </c>
      <c r="AJ2448" s="103">
        <f t="shared" si="715"/>
        <v>0</v>
      </c>
    </row>
    <row r="2449" spans="4:36">
      <c r="D2449" s="16" t="s">
        <v>862</v>
      </c>
      <c r="E2449" s="16">
        <v>0</v>
      </c>
      <c r="F2449" s="16">
        <v>0</v>
      </c>
      <c r="G2449" s="16">
        <v>0</v>
      </c>
      <c r="H2449" s="16">
        <v>0</v>
      </c>
      <c r="I2449" s="16">
        <v>0</v>
      </c>
      <c r="J2449" s="16">
        <v>0</v>
      </c>
      <c r="K2449" s="16">
        <v>0</v>
      </c>
      <c r="L2449" s="16">
        <v>0</v>
      </c>
      <c r="M2449" s="16">
        <v>0</v>
      </c>
      <c r="N2449" s="16">
        <v>0</v>
      </c>
      <c r="O2449" s="16">
        <v>0</v>
      </c>
      <c r="P2449" s="16">
        <v>0</v>
      </c>
      <c r="Q2449" s="16">
        <v>0</v>
      </c>
      <c r="R2449" s="16">
        <v>0</v>
      </c>
      <c r="S2449" s="16">
        <v>0</v>
      </c>
      <c r="T2449" s="16">
        <v>0</v>
      </c>
      <c r="U2449" s="16">
        <v>0</v>
      </c>
      <c r="V2449" s="16">
        <v>0</v>
      </c>
      <c r="W2449" s="16">
        <v>0</v>
      </c>
      <c r="X2449" s="16">
        <v>0</v>
      </c>
      <c r="Y2449" s="16">
        <v>0</v>
      </c>
      <c r="Z2449" s="16">
        <v>0</v>
      </c>
      <c r="AE2449" s="103">
        <f t="shared" si="710"/>
        <v>0</v>
      </c>
      <c r="AF2449" s="103">
        <f t="shared" si="711"/>
        <v>0</v>
      </c>
      <c r="AG2449" s="103">
        <f t="shared" si="712"/>
        <v>0</v>
      </c>
      <c r="AH2449" s="103">
        <f t="shared" si="713"/>
        <v>0</v>
      </c>
      <c r="AI2449" s="103">
        <f t="shared" si="714"/>
        <v>0</v>
      </c>
      <c r="AJ2449" s="103">
        <f t="shared" si="715"/>
        <v>0</v>
      </c>
    </row>
    <row r="2450" spans="4:36">
      <c r="D2450" s="16" t="s">
        <v>863</v>
      </c>
      <c r="E2450" s="16">
        <v>0</v>
      </c>
      <c r="F2450" s="16">
        <v>0</v>
      </c>
      <c r="G2450" s="16">
        <v>0</v>
      </c>
      <c r="H2450" s="16">
        <v>0</v>
      </c>
      <c r="I2450" s="16">
        <v>0</v>
      </c>
      <c r="J2450" s="16">
        <v>0</v>
      </c>
      <c r="K2450" s="16">
        <v>0</v>
      </c>
      <c r="L2450" s="16">
        <v>0</v>
      </c>
      <c r="M2450" s="16">
        <v>0</v>
      </c>
      <c r="N2450" s="16">
        <v>0</v>
      </c>
      <c r="O2450" s="16">
        <v>0</v>
      </c>
      <c r="P2450" s="16">
        <v>0</v>
      </c>
      <c r="Q2450" s="16">
        <v>0</v>
      </c>
      <c r="R2450" s="16">
        <v>0</v>
      </c>
      <c r="S2450" s="16">
        <v>0</v>
      </c>
      <c r="T2450" s="16">
        <v>0</v>
      </c>
      <c r="U2450" s="16">
        <v>0</v>
      </c>
      <c r="V2450" s="16">
        <v>0</v>
      </c>
      <c r="W2450" s="16">
        <v>0</v>
      </c>
      <c r="X2450" s="16">
        <v>0</v>
      </c>
      <c r="Y2450" s="16">
        <v>0</v>
      </c>
      <c r="Z2450" s="16">
        <v>0</v>
      </c>
      <c r="AE2450" s="103">
        <f t="shared" si="710"/>
        <v>0</v>
      </c>
      <c r="AF2450" s="103">
        <f t="shared" si="711"/>
        <v>0</v>
      </c>
      <c r="AG2450" s="103">
        <f t="shared" si="712"/>
        <v>0</v>
      </c>
      <c r="AH2450" s="103">
        <f t="shared" si="713"/>
        <v>0</v>
      </c>
      <c r="AI2450" s="103">
        <f t="shared" si="714"/>
        <v>0</v>
      </c>
      <c r="AJ2450" s="103">
        <f t="shared" si="715"/>
        <v>0</v>
      </c>
    </row>
    <row r="2451" spans="4:36">
      <c r="D2451" s="16" t="s">
        <v>864</v>
      </c>
      <c r="E2451" s="16">
        <v>9549.6305</v>
      </c>
      <c r="F2451" s="16">
        <v>7902.8353</v>
      </c>
      <c r="G2451" s="16">
        <v>7902.8353</v>
      </c>
      <c r="H2451" s="16">
        <v>0</v>
      </c>
      <c r="I2451" s="16">
        <v>0.1297</v>
      </c>
      <c r="J2451" s="16">
        <v>0</v>
      </c>
      <c r="K2451" s="16">
        <v>0</v>
      </c>
      <c r="L2451" s="16">
        <v>0</v>
      </c>
      <c r="M2451" s="16">
        <v>0</v>
      </c>
      <c r="N2451" s="16">
        <v>735.7221</v>
      </c>
      <c r="O2451" s="16">
        <v>735.7221</v>
      </c>
      <c r="P2451" s="16">
        <v>0</v>
      </c>
      <c r="Q2451" s="16">
        <v>150.5421</v>
      </c>
      <c r="R2451" s="16">
        <v>617.7448</v>
      </c>
      <c r="S2451" s="16">
        <v>152.3527</v>
      </c>
      <c r="T2451" s="16">
        <v>0</v>
      </c>
      <c r="U2451" s="16">
        <v>465.3921</v>
      </c>
      <c r="V2451" s="16">
        <v>39.3537</v>
      </c>
      <c r="W2451" s="16">
        <v>0</v>
      </c>
      <c r="X2451" s="16">
        <v>0</v>
      </c>
      <c r="Y2451" s="16">
        <v>39.3537</v>
      </c>
      <c r="Z2451" s="16">
        <v>103.3028</v>
      </c>
      <c r="AE2451" s="103">
        <f t="shared" si="710"/>
        <v>-3.97903932025656e-13</v>
      </c>
      <c r="AF2451" s="103">
        <f t="shared" si="711"/>
        <v>0</v>
      </c>
      <c r="AG2451" s="103">
        <f t="shared" si="712"/>
        <v>0</v>
      </c>
      <c r="AH2451" s="103">
        <f t="shared" si="713"/>
        <v>0</v>
      </c>
      <c r="AI2451" s="103">
        <f t="shared" si="714"/>
        <v>0</v>
      </c>
      <c r="AJ2451" s="103">
        <f t="shared" si="715"/>
        <v>0</v>
      </c>
    </row>
    <row r="2452" spans="3:58">
      <c r="C2452" s="16" t="s">
        <v>866</v>
      </c>
      <c r="D2452" s="16" t="s">
        <v>88</v>
      </c>
      <c r="E2452" s="16">
        <v>530.988</v>
      </c>
      <c r="F2452" s="16">
        <v>57.4874</v>
      </c>
      <c r="G2452" s="16">
        <v>57.4874</v>
      </c>
      <c r="H2452" s="16">
        <v>0</v>
      </c>
      <c r="I2452" s="16">
        <v>10.4974</v>
      </c>
      <c r="J2452" s="16">
        <v>6.606</v>
      </c>
      <c r="K2452" s="16">
        <v>0</v>
      </c>
      <c r="L2452" s="16">
        <v>5.2322</v>
      </c>
      <c r="M2452" s="16">
        <v>1.3738</v>
      </c>
      <c r="N2452" s="16">
        <v>419.0821</v>
      </c>
      <c r="O2452" s="16">
        <v>419.0821</v>
      </c>
      <c r="P2452" s="16">
        <v>0</v>
      </c>
      <c r="Q2452" s="16">
        <v>7.1415</v>
      </c>
      <c r="R2452" s="16">
        <v>12.1474</v>
      </c>
      <c r="S2452" s="16">
        <v>10.5234</v>
      </c>
      <c r="T2452" s="16">
        <v>0</v>
      </c>
      <c r="U2452" s="16">
        <v>1.624</v>
      </c>
      <c r="V2452" s="16">
        <v>17.1247</v>
      </c>
      <c r="W2452" s="16">
        <v>15.5151</v>
      </c>
      <c r="X2452" s="16">
        <v>0</v>
      </c>
      <c r="Y2452" s="16">
        <v>1.6096</v>
      </c>
      <c r="Z2452" s="16">
        <v>0.9015</v>
      </c>
      <c r="AE2452" s="103">
        <f t="shared" si="710"/>
        <v>3.10862446895044e-14</v>
      </c>
      <c r="AF2452" s="103">
        <f t="shared" si="711"/>
        <v>0</v>
      </c>
      <c r="AG2452" s="103">
        <f t="shared" si="712"/>
        <v>0</v>
      </c>
      <c r="AH2452" s="103">
        <f t="shared" si="713"/>
        <v>0</v>
      </c>
      <c r="AI2452" s="103">
        <f t="shared" si="714"/>
        <v>0</v>
      </c>
      <c r="AJ2452" s="103">
        <f t="shared" si="715"/>
        <v>0</v>
      </c>
      <c r="AK2452" s="16">
        <f t="shared" ref="AK2452:BF2452" si="723">E2452-SUM(E2453:E2457)</f>
        <v>0</v>
      </c>
      <c r="AL2452" s="16">
        <f t="shared" si="723"/>
        <v>0</v>
      </c>
      <c r="AM2452" s="16">
        <f t="shared" si="723"/>
        <v>0</v>
      </c>
      <c r="AN2452" s="16">
        <f t="shared" si="723"/>
        <v>0</v>
      </c>
      <c r="AO2452" s="16">
        <f t="shared" si="723"/>
        <v>0</v>
      </c>
      <c r="AP2452" s="16">
        <f t="shared" si="723"/>
        <v>0</v>
      </c>
      <c r="AQ2452" s="16">
        <f t="shared" si="723"/>
        <v>0</v>
      </c>
      <c r="AR2452" s="16">
        <f t="shared" si="723"/>
        <v>0</v>
      </c>
      <c r="AS2452" s="16">
        <f t="shared" si="723"/>
        <v>0</v>
      </c>
      <c r="AT2452" s="16">
        <f t="shared" si="723"/>
        <v>0</v>
      </c>
      <c r="AU2452" s="16">
        <f t="shared" si="723"/>
        <v>0</v>
      </c>
      <c r="AV2452" s="16">
        <f t="shared" si="723"/>
        <v>0</v>
      </c>
      <c r="AW2452" s="16">
        <f t="shared" si="723"/>
        <v>0</v>
      </c>
      <c r="AX2452" s="16">
        <f t="shared" si="723"/>
        <v>0</v>
      </c>
      <c r="AY2452" s="16">
        <f t="shared" si="723"/>
        <v>0</v>
      </c>
      <c r="AZ2452" s="16">
        <f t="shared" si="723"/>
        <v>0</v>
      </c>
      <c r="BA2452" s="16">
        <f t="shared" si="723"/>
        <v>0</v>
      </c>
      <c r="BB2452" s="16">
        <f t="shared" si="723"/>
        <v>0</v>
      </c>
      <c r="BC2452" s="16">
        <f t="shared" si="723"/>
        <v>0</v>
      </c>
      <c r="BD2452" s="16">
        <f t="shared" si="723"/>
        <v>0</v>
      </c>
      <c r="BE2452" s="16">
        <f t="shared" si="723"/>
        <v>0</v>
      </c>
      <c r="BF2452" s="16">
        <f t="shared" si="723"/>
        <v>0</v>
      </c>
    </row>
    <row r="2453" spans="4:36">
      <c r="D2453" s="16" t="s">
        <v>860</v>
      </c>
      <c r="E2453" s="16">
        <v>0</v>
      </c>
      <c r="F2453" s="16">
        <v>0</v>
      </c>
      <c r="G2453" s="16">
        <v>0</v>
      </c>
      <c r="H2453" s="16">
        <v>0</v>
      </c>
      <c r="I2453" s="16">
        <v>0</v>
      </c>
      <c r="J2453" s="16">
        <v>0</v>
      </c>
      <c r="K2453" s="16">
        <v>0</v>
      </c>
      <c r="L2453" s="16">
        <v>0</v>
      </c>
      <c r="M2453" s="16">
        <v>0</v>
      </c>
      <c r="N2453" s="16">
        <v>0</v>
      </c>
      <c r="O2453" s="16">
        <v>0</v>
      </c>
      <c r="P2453" s="16">
        <v>0</v>
      </c>
      <c r="Q2453" s="16">
        <v>0</v>
      </c>
      <c r="R2453" s="16">
        <v>0</v>
      </c>
      <c r="S2453" s="16">
        <v>0</v>
      </c>
      <c r="T2453" s="16">
        <v>0</v>
      </c>
      <c r="U2453" s="16">
        <v>0</v>
      </c>
      <c r="V2453" s="16">
        <v>0</v>
      </c>
      <c r="W2453" s="16">
        <v>0</v>
      </c>
      <c r="X2453" s="16">
        <v>0</v>
      </c>
      <c r="Y2453" s="16">
        <v>0</v>
      </c>
      <c r="Z2453" s="16">
        <v>0</v>
      </c>
      <c r="AE2453" s="103">
        <f t="shared" si="710"/>
        <v>0</v>
      </c>
      <c r="AF2453" s="103">
        <f t="shared" si="711"/>
        <v>0</v>
      </c>
      <c r="AG2453" s="103">
        <f t="shared" si="712"/>
        <v>0</v>
      </c>
      <c r="AH2453" s="103">
        <f t="shared" si="713"/>
        <v>0</v>
      </c>
      <c r="AI2453" s="103">
        <f t="shared" si="714"/>
        <v>0</v>
      </c>
      <c r="AJ2453" s="103">
        <f t="shared" si="715"/>
        <v>0</v>
      </c>
    </row>
    <row r="2454" spans="4:36">
      <c r="D2454" s="16" t="s">
        <v>861</v>
      </c>
      <c r="E2454" s="16">
        <v>0</v>
      </c>
      <c r="F2454" s="16">
        <v>0</v>
      </c>
      <c r="G2454" s="16">
        <v>0</v>
      </c>
      <c r="H2454" s="16">
        <v>0</v>
      </c>
      <c r="I2454" s="16">
        <v>0</v>
      </c>
      <c r="J2454" s="16">
        <v>0</v>
      </c>
      <c r="K2454" s="16">
        <v>0</v>
      </c>
      <c r="L2454" s="16">
        <v>0</v>
      </c>
      <c r="M2454" s="16">
        <v>0</v>
      </c>
      <c r="N2454" s="16">
        <v>0</v>
      </c>
      <c r="O2454" s="16">
        <v>0</v>
      </c>
      <c r="P2454" s="16">
        <v>0</v>
      </c>
      <c r="Q2454" s="16">
        <v>0</v>
      </c>
      <c r="R2454" s="16">
        <v>0</v>
      </c>
      <c r="S2454" s="16">
        <v>0</v>
      </c>
      <c r="T2454" s="16">
        <v>0</v>
      </c>
      <c r="U2454" s="16">
        <v>0</v>
      </c>
      <c r="V2454" s="16">
        <v>0</v>
      </c>
      <c r="W2454" s="16">
        <v>0</v>
      </c>
      <c r="X2454" s="16">
        <v>0</v>
      </c>
      <c r="Y2454" s="16">
        <v>0</v>
      </c>
      <c r="Z2454" s="16">
        <v>0</v>
      </c>
      <c r="AE2454" s="103">
        <f t="shared" si="710"/>
        <v>0</v>
      </c>
      <c r="AF2454" s="103">
        <f t="shared" si="711"/>
        <v>0</v>
      </c>
      <c r="AG2454" s="103">
        <f t="shared" si="712"/>
        <v>0</v>
      </c>
      <c r="AH2454" s="103">
        <f t="shared" si="713"/>
        <v>0</v>
      </c>
      <c r="AI2454" s="103">
        <f t="shared" si="714"/>
        <v>0</v>
      </c>
      <c r="AJ2454" s="103">
        <f t="shared" si="715"/>
        <v>0</v>
      </c>
    </row>
    <row r="2455" spans="4:36">
      <c r="D2455" s="16" t="s">
        <v>862</v>
      </c>
      <c r="E2455" s="16">
        <v>0</v>
      </c>
      <c r="F2455" s="16">
        <v>0</v>
      </c>
      <c r="G2455" s="16">
        <v>0</v>
      </c>
      <c r="H2455" s="16">
        <v>0</v>
      </c>
      <c r="I2455" s="16">
        <v>0</v>
      </c>
      <c r="J2455" s="16">
        <v>0</v>
      </c>
      <c r="K2455" s="16">
        <v>0</v>
      </c>
      <c r="L2455" s="16">
        <v>0</v>
      </c>
      <c r="M2455" s="16">
        <v>0</v>
      </c>
      <c r="N2455" s="16">
        <v>0</v>
      </c>
      <c r="O2455" s="16">
        <v>0</v>
      </c>
      <c r="P2455" s="16">
        <v>0</v>
      </c>
      <c r="Q2455" s="16">
        <v>0</v>
      </c>
      <c r="R2455" s="16">
        <v>0</v>
      </c>
      <c r="S2455" s="16">
        <v>0</v>
      </c>
      <c r="T2455" s="16">
        <v>0</v>
      </c>
      <c r="U2455" s="16">
        <v>0</v>
      </c>
      <c r="V2455" s="16">
        <v>0</v>
      </c>
      <c r="W2455" s="16">
        <v>0</v>
      </c>
      <c r="X2455" s="16">
        <v>0</v>
      </c>
      <c r="Y2455" s="16">
        <v>0</v>
      </c>
      <c r="Z2455" s="16">
        <v>0</v>
      </c>
      <c r="AE2455" s="103">
        <f t="shared" si="710"/>
        <v>0</v>
      </c>
      <c r="AF2455" s="103">
        <f t="shared" si="711"/>
        <v>0</v>
      </c>
      <c r="AG2455" s="103">
        <f t="shared" si="712"/>
        <v>0</v>
      </c>
      <c r="AH2455" s="103">
        <f t="shared" si="713"/>
        <v>0</v>
      </c>
      <c r="AI2455" s="103">
        <f t="shared" si="714"/>
        <v>0</v>
      </c>
      <c r="AJ2455" s="103">
        <f t="shared" si="715"/>
        <v>0</v>
      </c>
    </row>
    <row r="2456" spans="4:36">
      <c r="D2456" s="16" t="s">
        <v>863</v>
      </c>
      <c r="E2456" s="16">
        <v>0</v>
      </c>
      <c r="F2456" s="16">
        <v>0</v>
      </c>
      <c r="G2456" s="16">
        <v>0</v>
      </c>
      <c r="H2456" s="16">
        <v>0</v>
      </c>
      <c r="I2456" s="16">
        <v>0</v>
      </c>
      <c r="J2456" s="16">
        <v>0</v>
      </c>
      <c r="K2456" s="16">
        <v>0</v>
      </c>
      <c r="L2456" s="16">
        <v>0</v>
      </c>
      <c r="M2456" s="16">
        <v>0</v>
      </c>
      <c r="N2456" s="16">
        <v>0</v>
      </c>
      <c r="O2456" s="16">
        <v>0</v>
      </c>
      <c r="P2456" s="16">
        <v>0</v>
      </c>
      <c r="Q2456" s="16">
        <v>0</v>
      </c>
      <c r="R2456" s="16">
        <v>0</v>
      </c>
      <c r="S2456" s="16">
        <v>0</v>
      </c>
      <c r="T2456" s="16">
        <v>0</v>
      </c>
      <c r="U2456" s="16">
        <v>0</v>
      </c>
      <c r="V2456" s="16">
        <v>0</v>
      </c>
      <c r="W2456" s="16">
        <v>0</v>
      </c>
      <c r="X2456" s="16">
        <v>0</v>
      </c>
      <c r="Y2456" s="16">
        <v>0</v>
      </c>
      <c r="Z2456" s="16">
        <v>0</v>
      </c>
      <c r="AE2456" s="103">
        <f t="shared" si="710"/>
        <v>0</v>
      </c>
      <c r="AF2456" s="103">
        <f t="shared" si="711"/>
        <v>0</v>
      </c>
      <c r="AG2456" s="103">
        <f t="shared" si="712"/>
        <v>0</v>
      </c>
      <c r="AH2456" s="103">
        <f t="shared" si="713"/>
        <v>0</v>
      </c>
      <c r="AI2456" s="103">
        <f t="shared" si="714"/>
        <v>0</v>
      </c>
      <c r="AJ2456" s="103">
        <f t="shared" si="715"/>
        <v>0</v>
      </c>
    </row>
    <row r="2457" spans="4:36">
      <c r="D2457" s="16" t="s">
        <v>864</v>
      </c>
      <c r="E2457" s="16">
        <v>530.988</v>
      </c>
      <c r="F2457" s="16">
        <v>57.4874</v>
      </c>
      <c r="G2457" s="16">
        <v>57.4874</v>
      </c>
      <c r="H2457" s="16">
        <v>0</v>
      </c>
      <c r="I2457" s="16">
        <v>10.4974</v>
      </c>
      <c r="J2457" s="16">
        <v>6.606</v>
      </c>
      <c r="K2457" s="16">
        <v>0</v>
      </c>
      <c r="L2457" s="16">
        <v>5.2322</v>
      </c>
      <c r="M2457" s="16">
        <v>1.3738</v>
      </c>
      <c r="N2457" s="16">
        <v>419.0821</v>
      </c>
      <c r="O2457" s="16">
        <v>419.0821</v>
      </c>
      <c r="P2457" s="16">
        <v>0</v>
      </c>
      <c r="Q2457" s="16">
        <v>7.1415</v>
      </c>
      <c r="R2457" s="16">
        <v>12.1474</v>
      </c>
      <c r="S2457" s="16">
        <v>10.5234</v>
      </c>
      <c r="T2457" s="16">
        <v>0</v>
      </c>
      <c r="U2457" s="16">
        <v>1.624</v>
      </c>
      <c r="V2457" s="16">
        <v>17.1247</v>
      </c>
      <c r="W2457" s="16">
        <v>15.5151</v>
      </c>
      <c r="X2457" s="16">
        <v>0</v>
      </c>
      <c r="Y2457" s="16">
        <v>1.6096</v>
      </c>
      <c r="Z2457" s="16">
        <v>0.9015</v>
      </c>
      <c r="AE2457" s="103">
        <f t="shared" si="710"/>
        <v>3.10862446895044e-14</v>
      </c>
      <c r="AF2457" s="103">
        <f t="shared" si="711"/>
        <v>0</v>
      </c>
      <c r="AG2457" s="103">
        <f t="shared" si="712"/>
        <v>0</v>
      </c>
      <c r="AH2457" s="103">
        <f t="shared" si="713"/>
        <v>0</v>
      </c>
      <c r="AI2457" s="103">
        <f t="shared" si="714"/>
        <v>0</v>
      </c>
      <c r="AJ2457" s="103">
        <f t="shared" si="715"/>
        <v>0</v>
      </c>
    </row>
    <row r="2458" spans="3:58">
      <c r="C2458" s="16" t="s">
        <v>867</v>
      </c>
      <c r="D2458" s="16" t="s">
        <v>88</v>
      </c>
      <c r="E2458" s="16">
        <v>28605.2856</v>
      </c>
      <c r="F2458" s="16">
        <v>24017.6581</v>
      </c>
      <c r="G2458" s="16">
        <v>23948.498</v>
      </c>
      <c r="H2458" s="16">
        <v>69.1601</v>
      </c>
      <c r="I2458" s="16">
        <v>0</v>
      </c>
      <c r="J2458" s="16">
        <v>28.0841</v>
      </c>
      <c r="K2458" s="16">
        <v>0</v>
      </c>
      <c r="L2458" s="16">
        <v>7.7841</v>
      </c>
      <c r="M2458" s="16">
        <v>20.3</v>
      </c>
      <c r="N2458" s="16">
        <v>4395.124</v>
      </c>
      <c r="O2458" s="16">
        <v>4395.124</v>
      </c>
      <c r="P2458" s="16">
        <v>0</v>
      </c>
      <c r="Q2458" s="16">
        <v>1.282</v>
      </c>
      <c r="R2458" s="16">
        <v>162.8774</v>
      </c>
      <c r="S2458" s="16">
        <v>114.0158</v>
      </c>
      <c r="T2458" s="16">
        <v>0</v>
      </c>
      <c r="U2458" s="16">
        <v>48.8616</v>
      </c>
      <c r="V2458" s="16">
        <v>0</v>
      </c>
      <c r="W2458" s="16">
        <v>0</v>
      </c>
      <c r="X2458" s="16">
        <v>0</v>
      </c>
      <c r="Y2458" s="16">
        <v>0</v>
      </c>
      <c r="Z2458" s="16">
        <v>0.26</v>
      </c>
      <c r="AE2458" s="103">
        <f t="shared" si="710"/>
        <v>-1.13531406498169e-12</v>
      </c>
      <c r="AF2458" s="103">
        <f t="shared" si="711"/>
        <v>9.66338120633736e-13</v>
      </c>
      <c r="AG2458" s="103">
        <f t="shared" si="712"/>
        <v>0</v>
      </c>
      <c r="AH2458" s="103">
        <f t="shared" si="713"/>
        <v>0</v>
      </c>
      <c r="AI2458" s="103">
        <f t="shared" si="714"/>
        <v>0</v>
      </c>
      <c r="AJ2458" s="103">
        <f t="shared" si="715"/>
        <v>0</v>
      </c>
      <c r="AK2458" s="16">
        <f t="shared" ref="AK2458:BF2458" si="724">E2458-SUM(E2459:E2463)</f>
        <v>0</v>
      </c>
      <c r="AL2458" s="16">
        <f t="shared" si="724"/>
        <v>0</v>
      </c>
      <c r="AM2458" s="16">
        <f t="shared" si="724"/>
        <v>0</v>
      </c>
      <c r="AN2458" s="16">
        <f t="shared" si="724"/>
        <v>0</v>
      </c>
      <c r="AO2458" s="16">
        <f t="shared" si="724"/>
        <v>0</v>
      </c>
      <c r="AP2458" s="16">
        <f t="shared" si="724"/>
        <v>0</v>
      </c>
      <c r="AQ2458" s="16">
        <f t="shared" si="724"/>
        <v>0</v>
      </c>
      <c r="AR2458" s="16">
        <f t="shared" si="724"/>
        <v>0</v>
      </c>
      <c r="AS2458" s="16">
        <f t="shared" si="724"/>
        <v>0</v>
      </c>
      <c r="AT2458" s="16">
        <f t="shared" si="724"/>
        <v>0</v>
      </c>
      <c r="AU2458" s="16">
        <f t="shared" si="724"/>
        <v>0</v>
      </c>
      <c r="AV2458" s="16">
        <f t="shared" si="724"/>
        <v>0</v>
      </c>
      <c r="AW2458" s="16">
        <f t="shared" si="724"/>
        <v>0</v>
      </c>
      <c r="AX2458" s="16">
        <f t="shared" si="724"/>
        <v>0</v>
      </c>
      <c r="AY2458" s="16">
        <f t="shared" si="724"/>
        <v>0</v>
      </c>
      <c r="AZ2458" s="16">
        <f t="shared" si="724"/>
        <v>0</v>
      </c>
      <c r="BA2458" s="16">
        <f t="shared" si="724"/>
        <v>0</v>
      </c>
      <c r="BB2458" s="16">
        <f t="shared" si="724"/>
        <v>0</v>
      </c>
      <c r="BC2458" s="16">
        <f t="shared" si="724"/>
        <v>0</v>
      </c>
      <c r="BD2458" s="16">
        <f t="shared" si="724"/>
        <v>0</v>
      </c>
      <c r="BE2458" s="16">
        <f t="shared" si="724"/>
        <v>0</v>
      </c>
      <c r="BF2458" s="16">
        <f t="shared" si="724"/>
        <v>0</v>
      </c>
    </row>
    <row r="2459" spans="4:36">
      <c r="D2459" s="16" t="s">
        <v>860</v>
      </c>
      <c r="E2459" s="16">
        <v>612.6673</v>
      </c>
      <c r="F2459" s="16">
        <v>612.6673</v>
      </c>
      <c r="G2459" s="16">
        <v>612.6673</v>
      </c>
      <c r="H2459" s="16">
        <v>0</v>
      </c>
      <c r="I2459" s="16">
        <v>0</v>
      </c>
      <c r="J2459" s="16">
        <v>0</v>
      </c>
      <c r="K2459" s="16">
        <v>0</v>
      </c>
      <c r="L2459" s="16">
        <v>0</v>
      </c>
      <c r="M2459" s="16">
        <v>0</v>
      </c>
      <c r="N2459" s="16">
        <v>0</v>
      </c>
      <c r="O2459" s="16">
        <v>0</v>
      </c>
      <c r="P2459" s="16">
        <v>0</v>
      </c>
      <c r="Q2459" s="16">
        <v>0</v>
      </c>
      <c r="R2459" s="16">
        <v>0</v>
      </c>
      <c r="S2459" s="16">
        <v>0</v>
      </c>
      <c r="T2459" s="16">
        <v>0</v>
      </c>
      <c r="U2459" s="16">
        <v>0</v>
      </c>
      <c r="V2459" s="16">
        <v>0</v>
      </c>
      <c r="W2459" s="16">
        <v>0</v>
      </c>
      <c r="X2459" s="16">
        <v>0</v>
      </c>
      <c r="Y2459" s="16">
        <v>0</v>
      </c>
      <c r="Z2459" s="16">
        <v>0</v>
      </c>
      <c r="AE2459" s="103">
        <f t="shared" si="710"/>
        <v>0</v>
      </c>
      <c r="AF2459" s="103">
        <f t="shared" si="711"/>
        <v>0</v>
      </c>
      <c r="AG2459" s="103">
        <f t="shared" si="712"/>
        <v>0</v>
      </c>
      <c r="AH2459" s="103">
        <f t="shared" si="713"/>
        <v>0</v>
      </c>
      <c r="AI2459" s="103">
        <f t="shared" si="714"/>
        <v>0</v>
      </c>
      <c r="AJ2459" s="103">
        <f t="shared" si="715"/>
        <v>0</v>
      </c>
    </row>
    <row r="2460" spans="4:36">
      <c r="D2460" s="16" t="s">
        <v>861</v>
      </c>
      <c r="E2460" s="16">
        <v>0</v>
      </c>
      <c r="F2460" s="16">
        <v>0</v>
      </c>
      <c r="G2460" s="16">
        <v>0</v>
      </c>
      <c r="H2460" s="16">
        <v>0</v>
      </c>
      <c r="I2460" s="16">
        <v>0</v>
      </c>
      <c r="J2460" s="16">
        <v>0</v>
      </c>
      <c r="K2460" s="16">
        <v>0</v>
      </c>
      <c r="L2460" s="16">
        <v>0</v>
      </c>
      <c r="M2460" s="16">
        <v>0</v>
      </c>
      <c r="N2460" s="16">
        <v>0</v>
      </c>
      <c r="O2460" s="16">
        <v>0</v>
      </c>
      <c r="P2460" s="16">
        <v>0</v>
      </c>
      <c r="Q2460" s="16">
        <v>0</v>
      </c>
      <c r="R2460" s="16">
        <v>0</v>
      </c>
      <c r="S2460" s="16">
        <v>0</v>
      </c>
      <c r="T2460" s="16">
        <v>0</v>
      </c>
      <c r="U2460" s="16">
        <v>0</v>
      </c>
      <c r="V2460" s="16">
        <v>0</v>
      </c>
      <c r="W2460" s="16">
        <v>0</v>
      </c>
      <c r="X2460" s="16">
        <v>0</v>
      </c>
      <c r="Y2460" s="16">
        <v>0</v>
      </c>
      <c r="Z2460" s="16">
        <v>0</v>
      </c>
      <c r="AE2460" s="103">
        <f t="shared" si="710"/>
        <v>0</v>
      </c>
      <c r="AF2460" s="103">
        <f t="shared" si="711"/>
        <v>0</v>
      </c>
      <c r="AG2460" s="103">
        <f t="shared" si="712"/>
        <v>0</v>
      </c>
      <c r="AH2460" s="103">
        <f t="shared" si="713"/>
        <v>0</v>
      </c>
      <c r="AI2460" s="103">
        <f t="shared" si="714"/>
        <v>0</v>
      </c>
      <c r="AJ2460" s="103">
        <f t="shared" si="715"/>
        <v>0</v>
      </c>
    </row>
    <row r="2461" spans="4:36">
      <c r="D2461" s="16" t="s">
        <v>862</v>
      </c>
      <c r="E2461" s="16">
        <v>0</v>
      </c>
      <c r="F2461" s="16">
        <v>0</v>
      </c>
      <c r="G2461" s="16">
        <v>0</v>
      </c>
      <c r="H2461" s="16">
        <v>0</v>
      </c>
      <c r="I2461" s="16">
        <v>0</v>
      </c>
      <c r="J2461" s="16">
        <v>0</v>
      </c>
      <c r="K2461" s="16">
        <v>0</v>
      </c>
      <c r="L2461" s="16">
        <v>0</v>
      </c>
      <c r="M2461" s="16">
        <v>0</v>
      </c>
      <c r="N2461" s="16">
        <v>0</v>
      </c>
      <c r="O2461" s="16">
        <v>0</v>
      </c>
      <c r="P2461" s="16">
        <v>0</v>
      </c>
      <c r="Q2461" s="16">
        <v>0</v>
      </c>
      <c r="R2461" s="16">
        <v>0</v>
      </c>
      <c r="S2461" s="16">
        <v>0</v>
      </c>
      <c r="T2461" s="16">
        <v>0</v>
      </c>
      <c r="U2461" s="16">
        <v>0</v>
      </c>
      <c r="V2461" s="16">
        <v>0</v>
      </c>
      <c r="W2461" s="16">
        <v>0</v>
      </c>
      <c r="X2461" s="16">
        <v>0</v>
      </c>
      <c r="Y2461" s="16">
        <v>0</v>
      </c>
      <c r="Z2461" s="16">
        <v>0</v>
      </c>
      <c r="AE2461" s="103">
        <f t="shared" si="710"/>
        <v>0</v>
      </c>
      <c r="AF2461" s="103">
        <f t="shared" si="711"/>
        <v>0</v>
      </c>
      <c r="AG2461" s="103">
        <f t="shared" si="712"/>
        <v>0</v>
      </c>
      <c r="AH2461" s="103">
        <f t="shared" si="713"/>
        <v>0</v>
      </c>
      <c r="AI2461" s="103">
        <f t="shared" si="714"/>
        <v>0</v>
      </c>
      <c r="AJ2461" s="103">
        <f t="shared" si="715"/>
        <v>0</v>
      </c>
    </row>
    <row r="2462" spans="4:36">
      <c r="D2462" s="16" t="s">
        <v>863</v>
      </c>
      <c r="E2462" s="16">
        <v>0</v>
      </c>
      <c r="F2462" s="16">
        <v>0</v>
      </c>
      <c r="G2462" s="16">
        <v>0</v>
      </c>
      <c r="H2462" s="16">
        <v>0</v>
      </c>
      <c r="I2462" s="16">
        <v>0</v>
      </c>
      <c r="J2462" s="16">
        <v>0</v>
      </c>
      <c r="K2462" s="16">
        <v>0</v>
      </c>
      <c r="L2462" s="16">
        <v>0</v>
      </c>
      <c r="M2462" s="16">
        <v>0</v>
      </c>
      <c r="N2462" s="16">
        <v>0</v>
      </c>
      <c r="O2462" s="16">
        <v>0</v>
      </c>
      <c r="P2462" s="16">
        <v>0</v>
      </c>
      <c r="Q2462" s="16">
        <v>0</v>
      </c>
      <c r="R2462" s="16">
        <v>0</v>
      </c>
      <c r="S2462" s="16">
        <v>0</v>
      </c>
      <c r="T2462" s="16">
        <v>0</v>
      </c>
      <c r="U2462" s="16">
        <v>0</v>
      </c>
      <c r="V2462" s="16">
        <v>0</v>
      </c>
      <c r="W2462" s="16">
        <v>0</v>
      </c>
      <c r="X2462" s="16">
        <v>0</v>
      </c>
      <c r="Y2462" s="16">
        <v>0</v>
      </c>
      <c r="Z2462" s="16">
        <v>0</v>
      </c>
      <c r="AE2462" s="103">
        <f t="shared" si="710"/>
        <v>0</v>
      </c>
      <c r="AF2462" s="103">
        <f t="shared" si="711"/>
        <v>0</v>
      </c>
      <c r="AG2462" s="103">
        <f t="shared" si="712"/>
        <v>0</v>
      </c>
      <c r="AH2462" s="103">
        <f t="shared" si="713"/>
        <v>0</v>
      </c>
      <c r="AI2462" s="103">
        <f t="shared" si="714"/>
        <v>0</v>
      </c>
      <c r="AJ2462" s="103">
        <f t="shared" si="715"/>
        <v>0</v>
      </c>
    </row>
    <row r="2463" spans="4:36">
      <c r="D2463" s="16" t="s">
        <v>864</v>
      </c>
      <c r="E2463" s="16">
        <v>27992.6183</v>
      </c>
      <c r="F2463" s="16">
        <v>23404.9908</v>
      </c>
      <c r="G2463" s="16">
        <v>23335.8307</v>
      </c>
      <c r="H2463" s="16">
        <v>69.1601</v>
      </c>
      <c r="I2463" s="16">
        <v>0</v>
      </c>
      <c r="J2463" s="16">
        <v>28.0841</v>
      </c>
      <c r="K2463" s="16">
        <v>0</v>
      </c>
      <c r="L2463" s="16">
        <v>7.7841</v>
      </c>
      <c r="M2463" s="16">
        <v>20.3</v>
      </c>
      <c r="N2463" s="16">
        <v>4395.124</v>
      </c>
      <c r="O2463" s="16">
        <v>4395.124</v>
      </c>
      <c r="P2463" s="16">
        <v>0</v>
      </c>
      <c r="Q2463" s="16">
        <v>1.282</v>
      </c>
      <c r="R2463" s="16">
        <v>162.8774</v>
      </c>
      <c r="S2463" s="16">
        <v>114.0158</v>
      </c>
      <c r="T2463" s="16">
        <v>0</v>
      </c>
      <c r="U2463" s="16">
        <v>48.8616</v>
      </c>
      <c r="V2463" s="16">
        <v>0</v>
      </c>
      <c r="W2463" s="16">
        <v>0</v>
      </c>
      <c r="X2463" s="16">
        <v>0</v>
      </c>
      <c r="Y2463" s="16">
        <v>0</v>
      </c>
      <c r="Z2463" s="16">
        <v>0.26</v>
      </c>
      <c r="AE2463" s="103">
        <f t="shared" si="710"/>
        <v>-1.13531406498169e-12</v>
      </c>
      <c r="AF2463" s="103">
        <f t="shared" si="711"/>
        <v>9.66338120633736e-13</v>
      </c>
      <c r="AG2463" s="103">
        <f t="shared" si="712"/>
        <v>0</v>
      </c>
      <c r="AH2463" s="103">
        <f t="shared" si="713"/>
        <v>0</v>
      </c>
      <c r="AI2463" s="103">
        <f t="shared" si="714"/>
        <v>0</v>
      </c>
      <c r="AJ2463" s="103">
        <f t="shared" si="715"/>
        <v>0</v>
      </c>
    </row>
    <row r="2464" spans="3:58">
      <c r="C2464" s="16" t="s">
        <v>368</v>
      </c>
      <c r="D2464" s="16" t="s">
        <v>88</v>
      </c>
      <c r="E2464" s="16">
        <v>0</v>
      </c>
      <c r="F2464" s="16">
        <v>0</v>
      </c>
      <c r="G2464" s="16">
        <v>0</v>
      </c>
      <c r="H2464" s="16">
        <v>0</v>
      </c>
      <c r="I2464" s="16">
        <v>0</v>
      </c>
      <c r="J2464" s="16">
        <v>0</v>
      </c>
      <c r="K2464" s="16">
        <v>0</v>
      </c>
      <c r="L2464" s="16">
        <v>0</v>
      </c>
      <c r="M2464" s="16">
        <v>0</v>
      </c>
      <c r="N2464" s="16">
        <v>0</v>
      </c>
      <c r="O2464" s="16">
        <v>0</v>
      </c>
      <c r="P2464" s="16">
        <v>0</v>
      </c>
      <c r="Q2464" s="16">
        <v>0</v>
      </c>
      <c r="R2464" s="16">
        <v>0</v>
      </c>
      <c r="S2464" s="16">
        <v>0</v>
      </c>
      <c r="T2464" s="16">
        <v>0</v>
      </c>
      <c r="U2464" s="16">
        <v>0</v>
      </c>
      <c r="V2464" s="16">
        <v>0</v>
      </c>
      <c r="W2464" s="16">
        <v>0</v>
      </c>
      <c r="X2464" s="16">
        <v>0</v>
      </c>
      <c r="Y2464" s="16">
        <v>0</v>
      </c>
      <c r="Z2464" s="16">
        <v>0</v>
      </c>
      <c r="AE2464" s="103">
        <f t="shared" si="710"/>
        <v>0</v>
      </c>
      <c r="AF2464" s="103">
        <f t="shared" si="711"/>
        <v>0</v>
      </c>
      <c r="AG2464" s="103">
        <f t="shared" si="712"/>
        <v>0</v>
      </c>
      <c r="AH2464" s="103">
        <f t="shared" si="713"/>
        <v>0</v>
      </c>
      <c r="AI2464" s="103">
        <f t="shared" si="714"/>
        <v>0</v>
      </c>
      <c r="AJ2464" s="103">
        <f t="shared" si="715"/>
        <v>0</v>
      </c>
      <c r="AK2464" s="16">
        <f t="shared" ref="AK2464:BF2464" si="725">E2464-SUM(E2465:E2469)</f>
        <v>0</v>
      </c>
      <c r="AL2464" s="16">
        <f t="shared" si="725"/>
        <v>0</v>
      </c>
      <c r="AM2464" s="16">
        <f t="shared" si="725"/>
        <v>0</v>
      </c>
      <c r="AN2464" s="16">
        <f t="shared" si="725"/>
        <v>0</v>
      </c>
      <c r="AO2464" s="16">
        <f t="shared" si="725"/>
        <v>0</v>
      </c>
      <c r="AP2464" s="16">
        <f t="shared" si="725"/>
        <v>0</v>
      </c>
      <c r="AQ2464" s="16">
        <f t="shared" si="725"/>
        <v>0</v>
      </c>
      <c r="AR2464" s="16">
        <f t="shared" si="725"/>
        <v>0</v>
      </c>
      <c r="AS2464" s="16">
        <f t="shared" si="725"/>
        <v>0</v>
      </c>
      <c r="AT2464" s="16">
        <f t="shared" si="725"/>
        <v>0</v>
      </c>
      <c r="AU2464" s="16">
        <f t="shared" si="725"/>
        <v>0</v>
      </c>
      <c r="AV2464" s="16">
        <f t="shared" si="725"/>
        <v>0</v>
      </c>
      <c r="AW2464" s="16">
        <f t="shared" si="725"/>
        <v>0</v>
      </c>
      <c r="AX2464" s="16">
        <f t="shared" si="725"/>
        <v>0</v>
      </c>
      <c r="AY2464" s="16">
        <f t="shared" si="725"/>
        <v>0</v>
      </c>
      <c r="AZ2464" s="16">
        <f t="shared" si="725"/>
        <v>0</v>
      </c>
      <c r="BA2464" s="16">
        <f t="shared" si="725"/>
        <v>0</v>
      </c>
      <c r="BB2464" s="16">
        <f t="shared" si="725"/>
        <v>0</v>
      </c>
      <c r="BC2464" s="16">
        <f t="shared" si="725"/>
        <v>0</v>
      </c>
      <c r="BD2464" s="16">
        <f t="shared" si="725"/>
        <v>0</v>
      </c>
      <c r="BE2464" s="16">
        <f t="shared" si="725"/>
        <v>0</v>
      </c>
      <c r="BF2464" s="16">
        <f t="shared" si="725"/>
        <v>0</v>
      </c>
    </row>
    <row r="2465" spans="4:36">
      <c r="D2465" s="16" t="s">
        <v>860</v>
      </c>
      <c r="E2465" s="16">
        <v>0</v>
      </c>
      <c r="F2465" s="16">
        <v>0</v>
      </c>
      <c r="G2465" s="16">
        <v>0</v>
      </c>
      <c r="H2465" s="16">
        <v>0</v>
      </c>
      <c r="I2465" s="16">
        <v>0</v>
      </c>
      <c r="J2465" s="16">
        <v>0</v>
      </c>
      <c r="K2465" s="16">
        <v>0</v>
      </c>
      <c r="L2465" s="16">
        <v>0</v>
      </c>
      <c r="M2465" s="16">
        <v>0</v>
      </c>
      <c r="N2465" s="16">
        <v>0</v>
      </c>
      <c r="O2465" s="16">
        <v>0</v>
      </c>
      <c r="P2465" s="16">
        <v>0</v>
      </c>
      <c r="Q2465" s="16">
        <v>0</v>
      </c>
      <c r="R2465" s="16">
        <v>0</v>
      </c>
      <c r="S2465" s="16">
        <v>0</v>
      </c>
      <c r="T2465" s="16">
        <v>0</v>
      </c>
      <c r="U2465" s="16">
        <v>0</v>
      </c>
      <c r="V2465" s="16">
        <v>0</v>
      </c>
      <c r="W2465" s="16">
        <v>0</v>
      </c>
      <c r="X2465" s="16">
        <v>0</v>
      </c>
      <c r="Y2465" s="16">
        <v>0</v>
      </c>
      <c r="Z2465" s="16">
        <v>0</v>
      </c>
      <c r="AE2465" s="103">
        <f t="shared" si="710"/>
        <v>0</v>
      </c>
      <c r="AF2465" s="103">
        <f t="shared" si="711"/>
        <v>0</v>
      </c>
      <c r="AG2465" s="103">
        <f t="shared" si="712"/>
        <v>0</v>
      </c>
      <c r="AH2465" s="103">
        <f t="shared" si="713"/>
        <v>0</v>
      </c>
      <c r="AI2465" s="103">
        <f t="shared" si="714"/>
        <v>0</v>
      </c>
      <c r="AJ2465" s="103">
        <f t="shared" si="715"/>
        <v>0</v>
      </c>
    </row>
    <row r="2466" spans="4:36">
      <c r="D2466" s="16" t="s">
        <v>861</v>
      </c>
      <c r="E2466" s="16">
        <v>0</v>
      </c>
      <c r="F2466" s="16">
        <v>0</v>
      </c>
      <c r="G2466" s="16">
        <v>0</v>
      </c>
      <c r="H2466" s="16">
        <v>0</v>
      </c>
      <c r="I2466" s="16">
        <v>0</v>
      </c>
      <c r="J2466" s="16">
        <v>0</v>
      </c>
      <c r="K2466" s="16">
        <v>0</v>
      </c>
      <c r="L2466" s="16">
        <v>0</v>
      </c>
      <c r="M2466" s="16">
        <v>0</v>
      </c>
      <c r="N2466" s="16">
        <v>0</v>
      </c>
      <c r="O2466" s="16">
        <v>0</v>
      </c>
      <c r="P2466" s="16">
        <v>0</v>
      </c>
      <c r="Q2466" s="16">
        <v>0</v>
      </c>
      <c r="R2466" s="16">
        <v>0</v>
      </c>
      <c r="S2466" s="16">
        <v>0</v>
      </c>
      <c r="T2466" s="16">
        <v>0</v>
      </c>
      <c r="U2466" s="16">
        <v>0</v>
      </c>
      <c r="V2466" s="16">
        <v>0</v>
      </c>
      <c r="W2466" s="16">
        <v>0</v>
      </c>
      <c r="X2466" s="16">
        <v>0</v>
      </c>
      <c r="Y2466" s="16">
        <v>0</v>
      </c>
      <c r="Z2466" s="16">
        <v>0</v>
      </c>
      <c r="AE2466" s="103">
        <f t="shared" si="710"/>
        <v>0</v>
      </c>
      <c r="AF2466" s="103">
        <f t="shared" si="711"/>
        <v>0</v>
      </c>
      <c r="AG2466" s="103">
        <f t="shared" si="712"/>
        <v>0</v>
      </c>
      <c r="AH2466" s="103">
        <f t="shared" si="713"/>
        <v>0</v>
      </c>
      <c r="AI2466" s="103">
        <f t="shared" si="714"/>
        <v>0</v>
      </c>
      <c r="AJ2466" s="103">
        <f t="shared" si="715"/>
        <v>0</v>
      </c>
    </row>
    <row r="2467" spans="4:36">
      <c r="D2467" s="16" t="s">
        <v>862</v>
      </c>
      <c r="E2467" s="16">
        <v>0</v>
      </c>
      <c r="F2467" s="16">
        <v>0</v>
      </c>
      <c r="G2467" s="16">
        <v>0</v>
      </c>
      <c r="H2467" s="16">
        <v>0</v>
      </c>
      <c r="I2467" s="16">
        <v>0</v>
      </c>
      <c r="J2467" s="16">
        <v>0</v>
      </c>
      <c r="K2467" s="16">
        <v>0</v>
      </c>
      <c r="L2467" s="16">
        <v>0</v>
      </c>
      <c r="M2467" s="16">
        <v>0</v>
      </c>
      <c r="N2467" s="16">
        <v>0</v>
      </c>
      <c r="O2467" s="16">
        <v>0</v>
      </c>
      <c r="P2467" s="16">
        <v>0</v>
      </c>
      <c r="Q2467" s="16">
        <v>0</v>
      </c>
      <c r="R2467" s="16">
        <v>0</v>
      </c>
      <c r="S2467" s="16">
        <v>0</v>
      </c>
      <c r="T2467" s="16">
        <v>0</v>
      </c>
      <c r="U2467" s="16">
        <v>0</v>
      </c>
      <c r="V2467" s="16">
        <v>0</v>
      </c>
      <c r="W2467" s="16">
        <v>0</v>
      </c>
      <c r="X2467" s="16">
        <v>0</v>
      </c>
      <c r="Y2467" s="16">
        <v>0</v>
      </c>
      <c r="Z2467" s="16">
        <v>0</v>
      </c>
      <c r="AE2467" s="103">
        <f t="shared" si="710"/>
        <v>0</v>
      </c>
      <c r="AF2467" s="103">
        <f t="shared" si="711"/>
        <v>0</v>
      </c>
      <c r="AG2467" s="103">
        <f t="shared" si="712"/>
        <v>0</v>
      </c>
      <c r="AH2467" s="103">
        <f t="shared" si="713"/>
        <v>0</v>
      </c>
      <c r="AI2467" s="103">
        <f t="shared" si="714"/>
        <v>0</v>
      </c>
      <c r="AJ2467" s="103">
        <f t="shared" si="715"/>
        <v>0</v>
      </c>
    </row>
    <row r="2468" spans="4:36">
      <c r="D2468" s="16" t="s">
        <v>863</v>
      </c>
      <c r="E2468" s="16">
        <v>0</v>
      </c>
      <c r="F2468" s="16">
        <v>0</v>
      </c>
      <c r="G2468" s="16">
        <v>0</v>
      </c>
      <c r="H2468" s="16">
        <v>0</v>
      </c>
      <c r="I2468" s="16">
        <v>0</v>
      </c>
      <c r="J2468" s="16">
        <v>0</v>
      </c>
      <c r="K2468" s="16">
        <v>0</v>
      </c>
      <c r="L2468" s="16">
        <v>0</v>
      </c>
      <c r="M2468" s="16">
        <v>0</v>
      </c>
      <c r="N2468" s="16">
        <v>0</v>
      </c>
      <c r="O2468" s="16">
        <v>0</v>
      </c>
      <c r="P2468" s="16">
        <v>0</v>
      </c>
      <c r="Q2468" s="16">
        <v>0</v>
      </c>
      <c r="R2468" s="16">
        <v>0</v>
      </c>
      <c r="S2468" s="16">
        <v>0</v>
      </c>
      <c r="T2468" s="16">
        <v>0</v>
      </c>
      <c r="U2468" s="16">
        <v>0</v>
      </c>
      <c r="V2468" s="16">
        <v>0</v>
      </c>
      <c r="W2468" s="16">
        <v>0</v>
      </c>
      <c r="X2468" s="16">
        <v>0</v>
      </c>
      <c r="Y2468" s="16">
        <v>0</v>
      </c>
      <c r="Z2468" s="16">
        <v>0</v>
      </c>
      <c r="AE2468" s="103">
        <f t="shared" si="710"/>
        <v>0</v>
      </c>
      <c r="AF2468" s="103">
        <f t="shared" si="711"/>
        <v>0</v>
      </c>
      <c r="AG2468" s="103">
        <f t="shared" si="712"/>
        <v>0</v>
      </c>
      <c r="AH2468" s="103">
        <f t="shared" si="713"/>
        <v>0</v>
      </c>
      <c r="AI2468" s="103">
        <f t="shared" si="714"/>
        <v>0</v>
      </c>
      <c r="AJ2468" s="103">
        <f t="shared" si="715"/>
        <v>0</v>
      </c>
    </row>
    <row r="2469" spans="4:36">
      <c r="D2469" s="16" t="s">
        <v>864</v>
      </c>
      <c r="E2469" s="16">
        <v>0</v>
      </c>
      <c r="F2469" s="16">
        <v>0</v>
      </c>
      <c r="G2469" s="16">
        <v>0</v>
      </c>
      <c r="H2469" s="16">
        <v>0</v>
      </c>
      <c r="I2469" s="16">
        <v>0</v>
      </c>
      <c r="J2469" s="16">
        <v>0</v>
      </c>
      <c r="K2469" s="16">
        <v>0</v>
      </c>
      <c r="L2469" s="16">
        <v>0</v>
      </c>
      <c r="M2469" s="16">
        <v>0</v>
      </c>
      <c r="N2469" s="16">
        <v>0</v>
      </c>
      <c r="O2469" s="16">
        <v>0</v>
      </c>
      <c r="P2469" s="16">
        <v>0</v>
      </c>
      <c r="Q2469" s="16">
        <v>0</v>
      </c>
      <c r="R2469" s="16">
        <v>0</v>
      </c>
      <c r="S2469" s="16">
        <v>0</v>
      </c>
      <c r="T2469" s="16">
        <v>0</v>
      </c>
      <c r="U2469" s="16">
        <v>0</v>
      </c>
      <c r="V2469" s="16">
        <v>0</v>
      </c>
      <c r="W2469" s="16">
        <v>0</v>
      </c>
      <c r="X2469" s="16">
        <v>0</v>
      </c>
      <c r="Y2469" s="16">
        <v>0</v>
      </c>
      <c r="Z2469" s="16">
        <v>0</v>
      </c>
      <c r="AE2469" s="103">
        <f t="shared" si="710"/>
        <v>0</v>
      </c>
      <c r="AF2469" s="103">
        <f t="shared" si="711"/>
        <v>0</v>
      </c>
      <c r="AG2469" s="103">
        <f t="shared" si="712"/>
        <v>0</v>
      </c>
      <c r="AH2469" s="103">
        <f t="shared" si="713"/>
        <v>0</v>
      </c>
      <c r="AI2469" s="103">
        <f t="shared" si="714"/>
        <v>0</v>
      </c>
      <c r="AJ2469" s="103">
        <f t="shared" si="715"/>
        <v>0</v>
      </c>
    </row>
    <row r="2470" spans="1:80">
      <c r="A2470" s="16" t="s">
        <v>617</v>
      </c>
      <c r="B2470" s="16">
        <v>1012217.9553</v>
      </c>
      <c r="C2470" s="16" t="s">
        <v>88</v>
      </c>
      <c r="D2470" s="16" t="s">
        <v>88</v>
      </c>
      <c r="E2470" s="16">
        <v>192798.0096</v>
      </c>
      <c r="F2470" s="16">
        <v>168875.5456</v>
      </c>
      <c r="G2470" s="16">
        <v>168734.2289</v>
      </c>
      <c r="H2470" s="16">
        <v>141.3167</v>
      </c>
      <c r="I2470" s="16">
        <v>18.8687</v>
      </c>
      <c r="J2470" s="16">
        <v>1678.0589</v>
      </c>
      <c r="K2470" s="16">
        <v>856.9322</v>
      </c>
      <c r="L2470" s="16">
        <v>215.4344</v>
      </c>
      <c r="M2470" s="16">
        <v>605.6923</v>
      </c>
      <c r="N2470" s="16">
        <v>15998.7434</v>
      </c>
      <c r="O2470" s="16">
        <v>15998.7434</v>
      </c>
      <c r="P2470" s="16">
        <v>0</v>
      </c>
      <c r="Q2470" s="16">
        <v>910.5337</v>
      </c>
      <c r="R2470" s="16">
        <v>4248.002</v>
      </c>
      <c r="S2470" s="16">
        <v>1117.4559</v>
      </c>
      <c r="T2470" s="16">
        <v>0</v>
      </c>
      <c r="U2470" s="16">
        <v>3130.5461</v>
      </c>
      <c r="V2470" s="16">
        <v>1062.334</v>
      </c>
      <c r="W2470" s="16">
        <v>224.1589</v>
      </c>
      <c r="X2470" s="16">
        <v>6.7478</v>
      </c>
      <c r="Y2470" s="16">
        <v>831.4273</v>
      </c>
      <c r="Z2470" s="16">
        <v>5.9233</v>
      </c>
      <c r="AB2470" s="101">
        <f>(F2470+K2470+L2470)/B2470</f>
        <v>0.16789655954051</v>
      </c>
      <c r="AE2470" s="103">
        <f t="shared" si="710"/>
        <v>-2.08046913030557e-11</v>
      </c>
      <c r="AF2470" s="103">
        <f t="shared" si="711"/>
        <v>2.48689957516035e-11</v>
      </c>
      <c r="AG2470" s="103">
        <f t="shared" si="712"/>
        <v>0</v>
      </c>
      <c r="AH2470" s="103">
        <f t="shared" si="713"/>
        <v>0</v>
      </c>
      <c r="AI2470" s="103">
        <f t="shared" si="714"/>
        <v>0</v>
      </c>
      <c r="AJ2470" s="103">
        <f t="shared" si="715"/>
        <v>0</v>
      </c>
      <c r="AK2470" s="16">
        <f t="shared" ref="AK2470:BF2470" si="726">E2470-SUM(E2471:E2475)</f>
        <v>0</v>
      </c>
      <c r="AL2470" s="16">
        <f t="shared" si="726"/>
        <v>0</v>
      </c>
      <c r="AM2470" s="16">
        <f t="shared" si="726"/>
        <v>0</v>
      </c>
      <c r="AN2470" s="16">
        <f t="shared" si="726"/>
        <v>0</v>
      </c>
      <c r="AO2470" s="16">
        <f t="shared" si="726"/>
        <v>0</v>
      </c>
      <c r="AP2470" s="16">
        <f t="shared" si="726"/>
        <v>0</v>
      </c>
      <c r="AQ2470" s="16">
        <f t="shared" si="726"/>
        <v>0</v>
      </c>
      <c r="AR2470" s="16">
        <f t="shared" si="726"/>
        <v>0</v>
      </c>
      <c r="AS2470" s="16">
        <f t="shared" si="726"/>
        <v>0</v>
      </c>
      <c r="AT2470" s="16">
        <f t="shared" si="726"/>
        <v>0</v>
      </c>
      <c r="AU2470" s="16">
        <f t="shared" si="726"/>
        <v>0</v>
      </c>
      <c r="AV2470" s="16">
        <f t="shared" si="726"/>
        <v>0</v>
      </c>
      <c r="AW2470" s="16">
        <f t="shared" si="726"/>
        <v>0</v>
      </c>
      <c r="AX2470" s="16">
        <f t="shared" si="726"/>
        <v>0</v>
      </c>
      <c r="AY2470" s="16">
        <f t="shared" si="726"/>
        <v>0</v>
      </c>
      <c r="AZ2470" s="16">
        <f t="shared" si="726"/>
        <v>0</v>
      </c>
      <c r="BA2470" s="16">
        <f t="shared" si="726"/>
        <v>0</v>
      </c>
      <c r="BB2470" s="16">
        <f t="shared" si="726"/>
        <v>0</v>
      </c>
      <c r="BC2470" s="16">
        <f t="shared" si="726"/>
        <v>0</v>
      </c>
      <c r="BD2470" s="16">
        <f t="shared" si="726"/>
        <v>0</v>
      </c>
      <c r="BE2470" s="16">
        <f t="shared" si="726"/>
        <v>0</v>
      </c>
      <c r="BF2470" s="16">
        <f t="shared" si="726"/>
        <v>0</v>
      </c>
      <c r="BG2470" s="104">
        <f t="shared" ref="BG2470:CB2470" si="727">E2470-E2476-E2482-E2488-E2494</f>
        <v>8.73114913702011e-11</v>
      </c>
      <c r="BH2470" s="104">
        <f t="shared" si="727"/>
        <v>0</v>
      </c>
      <c r="BI2470" s="104">
        <f t="shared" si="727"/>
        <v>0</v>
      </c>
      <c r="BJ2470" s="104">
        <f t="shared" si="727"/>
        <v>0</v>
      </c>
      <c r="BK2470" s="104">
        <f t="shared" si="727"/>
        <v>0</v>
      </c>
      <c r="BL2470" s="104">
        <f t="shared" si="727"/>
        <v>0</v>
      </c>
      <c r="BM2470" s="104">
        <f t="shared" si="727"/>
        <v>0</v>
      </c>
      <c r="BN2470" s="104">
        <f t="shared" si="727"/>
        <v>0</v>
      </c>
      <c r="BO2470" s="104">
        <f t="shared" si="727"/>
        <v>0</v>
      </c>
      <c r="BP2470" s="104">
        <f t="shared" si="727"/>
        <v>0</v>
      </c>
      <c r="BQ2470" s="104">
        <f t="shared" si="727"/>
        <v>0</v>
      </c>
      <c r="BR2470" s="104">
        <f t="shared" si="727"/>
        <v>0</v>
      </c>
      <c r="BS2470" s="104">
        <f t="shared" si="727"/>
        <v>0</v>
      </c>
      <c r="BT2470" s="104">
        <f t="shared" si="727"/>
        <v>0</v>
      </c>
      <c r="BU2470" s="104">
        <f t="shared" si="727"/>
        <v>0</v>
      </c>
      <c r="BV2470" s="104">
        <f t="shared" si="727"/>
        <v>0</v>
      </c>
      <c r="BW2470" s="104">
        <f t="shared" si="727"/>
        <v>0</v>
      </c>
      <c r="BX2470" s="104">
        <f t="shared" si="727"/>
        <v>0</v>
      </c>
      <c r="BY2470" s="104">
        <f t="shared" si="727"/>
        <v>0</v>
      </c>
      <c r="BZ2470" s="104">
        <f t="shared" si="727"/>
        <v>0</v>
      </c>
      <c r="CA2470" s="104">
        <f t="shared" si="727"/>
        <v>0</v>
      </c>
      <c r="CB2470" s="104">
        <f t="shared" si="727"/>
        <v>0</v>
      </c>
    </row>
    <row r="2471" spans="4:36">
      <c r="D2471" s="16" t="s">
        <v>860</v>
      </c>
      <c r="E2471" s="16">
        <v>1398.6528</v>
      </c>
      <c r="F2471" s="16">
        <v>1373.5849</v>
      </c>
      <c r="G2471" s="16">
        <v>1373.5849</v>
      </c>
      <c r="H2471" s="16">
        <v>0</v>
      </c>
      <c r="I2471" s="16">
        <v>0</v>
      </c>
      <c r="J2471" s="16">
        <v>0</v>
      </c>
      <c r="K2471" s="16">
        <v>0</v>
      </c>
      <c r="L2471" s="16">
        <v>0</v>
      </c>
      <c r="M2471" s="16">
        <v>0</v>
      </c>
      <c r="N2471" s="16">
        <v>21.0196</v>
      </c>
      <c r="O2471" s="16">
        <v>21.0196</v>
      </c>
      <c r="P2471" s="16">
        <v>0</v>
      </c>
      <c r="Q2471" s="16">
        <v>0</v>
      </c>
      <c r="R2471" s="16">
        <v>4.0483</v>
      </c>
      <c r="S2471" s="16">
        <v>4.0483</v>
      </c>
      <c r="T2471" s="16">
        <v>0</v>
      </c>
      <c r="U2471" s="16">
        <v>0</v>
      </c>
      <c r="V2471" s="16">
        <v>0</v>
      </c>
      <c r="W2471" s="16">
        <v>0</v>
      </c>
      <c r="X2471" s="16">
        <v>0</v>
      </c>
      <c r="Y2471" s="16">
        <v>0</v>
      </c>
      <c r="Z2471" s="16">
        <v>0</v>
      </c>
      <c r="AE2471" s="103">
        <f t="shared" si="710"/>
        <v>7.99360577730113e-15</v>
      </c>
      <c r="AF2471" s="103">
        <f t="shared" si="711"/>
        <v>0</v>
      </c>
      <c r="AG2471" s="103">
        <f t="shared" si="712"/>
        <v>0</v>
      </c>
      <c r="AH2471" s="103">
        <f t="shared" si="713"/>
        <v>0</v>
      </c>
      <c r="AI2471" s="103">
        <f t="shared" si="714"/>
        <v>0</v>
      </c>
      <c r="AJ2471" s="103">
        <f t="shared" si="715"/>
        <v>0</v>
      </c>
    </row>
    <row r="2472" spans="4:36">
      <c r="D2472" s="16" t="s">
        <v>861</v>
      </c>
      <c r="E2472" s="16">
        <v>5436.9877</v>
      </c>
      <c r="F2472" s="16">
        <v>4815.4484</v>
      </c>
      <c r="G2472" s="16">
        <v>4815.4484</v>
      </c>
      <c r="H2472" s="16">
        <v>0</v>
      </c>
      <c r="I2472" s="16">
        <v>0</v>
      </c>
      <c r="J2472" s="16">
        <v>9.5418</v>
      </c>
      <c r="K2472" s="16">
        <v>0</v>
      </c>
      <c r="L2472" s="16">
        <v>0</v>
      </c>
      <c r="M2472" s="16">
        <v>9.5418</v>
      </c>
      <c r="N2472" s="16">
        <v>236.6643</v>
      </c>
      <c r="O2472" s="16">
        <v>236.6643</v>
      </c>
      <c r="P2472" s="16">
        <v>0</v>
      </c>
      <c r="Q2472" s="16">
        <v>1.1728</v>
      </c>
      <c r="R2472" s="16">
        <v>200.7312</v>
      </c>
      <c r="S2472" s="16">
        <v>13.0913</v>
      </c>
      <c r="T2472" s="16">
        <v>0</v>
      </c>
      <c r="U2472" s="16">
        <v>187.6399</v>
      </c>
      <c r="V2472" s="16">
        <v>173.4292</v>
      </c>
      <c r="W2472" s="16">
        <v>0</v>
      </c>
      <c r="X2472" s="16">
        <v>0</v>
      </c>
      <c r="Y2472" s="16">
        <v>173.4292</v>
      </c>
      <c r="Z2472" s="16">
        <v>0</v>
      </c>
      <c r="AE2472" s="103">
        <f t="shared" si="710"/>
        <v>-5.44897460486027e-13</v>
      </c>
      <c r="AF2472" s="103">
        <f t="shared" si="711"/>
        <v>0</v>
      </c>
      <c r="AG2472" s="103">
        <f t="shared" si="712"/>
        <v>0</v>
      </c>
      <c r="AH2472" s="103">
        <f t="shared" si="713"/>
        <v>0</v>
      </c>
      <c r="AI2472" s="103">
        <f t="shared" si="714"/>
        <v>0</v>
      </c>
      <c r="AJ2472" s="103">
        <f t="shared" si="715"/>
        <v>0</v>
      </c>
    </row>
    <row r="2473" spans="4:36">
      <c r="D2473" s="16" t="s">
        <v>862</v>
      </c>
      <c r="E2473" s="16">
        <v>1566.5576</v>
      </c>
      <c r="F2473" s="16">
        <v>1474.1969</v>
      </c>
      <c r="G2473" s="16">
        <v>1435.3193</v>
      </c>
      <c r="H2473" s="16">
        <v>38.8776</v>
      </c>
      <c r="I2473" s="16">
        <v>0</v>
      </c>
      <c r="J2473" s="16">
        <v>38.3379</v>
      </c>
      <c r="K2473" s="16">
        <v>0</v>
      </c>
      <c r="L2473" s="16">
        <v>38.3379</v>
      </c>
      <c r="M2473" s="16">
        <v>0</v>
      </c>
      <c r="N2473" s="16">
        <v>51.604</v>
      </c>
      <c r="O2473" s="16">
        <v>51.604</v>
      </c>
      <c r="P2473" s="16">
        <v>0</v>
      </c>
      <c r="Q2473" s="16">
        <v>0</v>
      </c>
      <c r="R2473" s="16">
        <v>2.4188</v>
      </c>
      <c r="S2473" s="16">
        <v>2.4188</v>
      </c>
      <c r="T2473" s="16">
        <v>0</v>
      </c>
      <c r="U2473" s="16">
        <v>0</v>
      </c>
      <c r="V2473" s="16">
        <v>0</v>
      </c>
      <c r="W2473" s="16">
        <v>0</v>
      </c>
      <c r="X2473" s="16">
        <v>0</v>
      </c>
      <c r="Y2473" s="16">
        <v>0</v>
      </c>
      <c r="Z2473" s="16">
        <v>0</v>
      </c>
      <c r="AE2473" s="103">
        <f t="shared" si="710"/>
        <v>1.82076576038526e-13</v>
      </c>
      <c r="AF2473" s="103">
        <f t="shared" si="711"/>
        <v>-1.98951966012828e-13</v>
      </c>
      <c r="AG2473" s="103">
        <f t="shared" si="712"/>
        <v>0</v>
      </c>
      <c r="AH2473" s="103">
        <f t="shared" si="713"/>
        <v>0</v>
      </c>
      <c r="AI2473" s="103">
        <f t="shared" si="714"/>
        <v>0</v>
      </c>
      <c r="AJ2473" s="103">
        <f t="shared" si="715"/>
        <v>0</v>
      </c>
    </row>
    <row r="2474" spans="4:36">
      <c r="D2474" s="16" t="s">
        <v>863</v>
      </c>
      <c r="E2474" s="16">
        <v>0</v>
      </c>
      <c r="F2474" s="16">
        <v>0</v>
      </c>
      <c r="G2474" s="16">
        <v>0</v>
      </c>
      <c r="H2474" s="16">
        <v>0</v>
      </c>
      <c r="I2474" s="16">
        <v>0</v>
      </c>
      <c r="J2474" s="16">
        <v>0</v>
      </c>
      <c r="K2474" s="16">
        <v>0</v>
      </c>
      <c r="L2474" s="16">
        <v>0</v>
      </c>
      <c r="M2474" s="16">
        <v>0</v>
      </c>
      <c r="N2474" s="16">
        <v>0</v>
      </c>
      <c r="O2474" s="16">
        <v>0</v>
      </c>
      <c r="P2474" s="16">
        <v>0</v>
      </c>
      <c r="Q2474" s="16">
        <v>0</v>
      </c>
      <c r="R2474" s="16">
        <v>0</v>
      </c>
      <c r="S2474" s="16">
        <v>0</v>
      </c>
      <c r="T2474" s="16">
        <v>0</v>
      </c>
      <c r="U2474" s="16">
        <v>0</v>
      </c>
      <c r="V2474" s="16">
        <v>0</v>
      </c>
      <c r="W2474" s="16">
        <v>0</v>
      </c>
      <c r="X2474" s="16">
        <v>0</v>
      </c>
      <c r="Y2474" s="16">
        <v>0</v>
      </c>
      <c r="Z2474" s="16">
        <v>0</v>
      </c>
      <c r="AE2474" s="103">
        <f t="shared" si="710"/>
        <v>0</v>
      </c>
      <c r="AF2474" s="103">
        <f t="shared" si="711"/>
        <v>0</v>
      </c>
      <c r="AG2474" s="103">
        <f t="shared" si="712"/>
        <v>0</v>
      </c>
      <c r="AH2474" s="103">
        <f t="shared" si="713"/>
        <v>0</v>
      </c>
      <c r="AI2474" s="103">
        <f t="shared" si="714"/>
        <v>0</v>
      </c>
      <c r="AJ2474" s="103">
        <f t="shared" si="715"/>
        <v>0</v>
      </c>
    </row>
    <row r="2475" spans="4:36">
      <c r="D2475" s="16" t="s">
        <v>864</v>
      </c>
      <c r="E2475" s="16">
        <v>184395.8115</v>
      </c>
      <c r="F2475" s="16">
        <v>161212.3154</v>
      </c>
      <c r="G2475" s="16">
        <v>161109.8763</v>
      </c>
      <c r="H2475" s="16">
        <v>102.4391</v>
      </c>
      <c r="I2475" s="16">
        <v>18.8687</v>
      </c>
      <c r="J2475" s="16">
        <v>1630.1792</v>
      </c>
      <c r="K2475" s="16">
        <v>856.9322</v>
      </c>
      <c r="L2475" s="16">
        <v>177.0965</v>
      </c>
      <c r="M2475" s="16">
        <v>596.1505</v>
      </c>
      <c r="N2475" s="16">
        <v>15689.4555</v>
      </c>
      <c r="O2475" s="16">
        <v>15689.4555</v>
      </c>
      <c r="P2475" s="16">
        <v>0</v>
      </c>
      <c r="Q2475" s="16">
        <v>909.3609</v>
      </c>
      <c r="R2475" s="16">
        <v>4040.8037</v>
      </c>
      <c r="S2475" s="16">
        <v>1097.8975</v>
      </c>
      <c r="T2475" s="16">
        <v>0</v>
      </c>
      <c r="U2475" s="16">
        <v>2942.9062</v>
      </c>
      <c r="V2475" s="16">
        <v>888.9048</v>
      </c>
      <c r="W2475" s="16">
        <v>224.1589</v>
      </c>
      <c r="X2475" s="16">
        <v>6.7478</v>
      </c>
      <c r="Y2475" s="16">
        <v>657.9981</v>
      </c>
      <c r="Z2475" s="16">
        <v>5.9233</v>
      </c>
      <c r="AE2475" s="103">
        <f t="shared" si="710"/>
        <v>2.06910044653341e-11</v>
      </c>
      <c r="AF2475" s="103">
        <f t="shared" si="711"/>
        <v>-1.13118403533008e-11</v>
      </c>
      <c r="AG2475" s="103">
        <f t="shared" si="712"/>
        <v>0</v>
      </c>
      <c r="AH2475" s="103">
        <f t="shared" si="713"/>
        <v>0</v>
      </c>
      <c r="AI2475" s="103">
        <f t="shared" si="714"/>
        <v>0</v>
      </c>
      <c r="AJ2475" s="103">
        <f t="shared" si="715"/>
        <v>0</v>
      </c>
    </row>
    <row r="2476" spans="3:58">
      <c r="C2476" s="16" t="s">
        <v>865</v>
      </c>
      <c r="D2476" s="16" t="s">
        <v>88</v>
      </c>
      <c r="E2476" s="16">
        <v>211.1767</v>
      </c>
      <c r="F2476" s="16">
        <v>209.1909</v>
      </c>
      <c r="G2476" s="16">
        <v>209.1909</v>
      </c>
      <c r="H2476" s="16">
        <v>0</v>
      </c>
      <c r="I2476" s="16">
        <v>0</v>
      </c>
      <c r="J2476" s="16">
        <v>1.6548</v>
      </c>
      <c r="K2476" s="16">
        <v>0</v>
      </c>
      <c r="L2476" s="16">
        <v>0</v>
      </c>
      <c r="M2476" s="16">
        <v>1.6548</v>
      </c>
      <c r="N2476" s="16">
        <v>0.331</v>
      </c>
      <c r="O2476" s="16">
        <v>0.331</v>
      </c>
      <c r="P2476" s="16">
        <v>0</v>
      </c>
      <c r="Q2476" s="16">
        <v>0</v>
      </c>
      <c r="R2476" s="16">
        <v>0</v>
      </c>
      <c r="S2476" s="16">
        <v>0</v>
      </c>
      <c r="T2476" s="16">
        <v>0</v>
      </c>
      <c r="U2476" s="16">
        <v>0</v>
      </c>
      <c r="V2476" s="16">
        <v>0</v>
      </c>
      <c r="W2476" s="16">
        <v>0</v>
      </c>
      <c r="X2476" s="16">
        <v>0</v>
      </c>
      <c r="Y2476" s="16">
        <v>0</v>
      </c>
      <c r="Z2476" s="16">
        <v>0</v>
      </c>
      <c r="AE2476" s="103">
        <f t="shared" si="710"/>
        <v>1.17128529097954e-14</v>
      </c>
      <c r="AF2476" s="103">
        <f t="shared" si="711"/>
        <v>0</v>
      </c>
      <c r="AG2476" s="103">
        <f t="shared" si="712"/>
        <v>0</v>
      </c>
      <c r="AH2476" s="103">
        <f t="shared" si="713"/>
        <v>0</v>
      </c>
      <c r="AI2476" s="103">
        <f t="shared" si="714"/>
        <v>0</v>
      </c>
      <c r="AJ2476" s="103">
        <f t="shared" si="715"/>
        <v>0</v>
      </c>
      <c r="AK2476" s="16">
        <f t="shared" ref="AK2476:BF2476" si="728">E2476-SUM(E2477:E2481)</f>
        <v>0</v>
      </c>
      <c r="AL2476" s="16">
        <f t="shared" si="728"/>
        <v>0</v>
      </c>
      <c r="AM2476" s="16">
        <f t="shared" si="728"/>
        <v>0</v>
      </c>
      <c r="AN2476" s="16">
        <f t="shared" si="728"/>
        <v>0</v>
      </c>
      <c r="AO2476" s="16">
        <f t="shared" si="728"/>
        <v>0</v>
      </c>
      <c r="AP2476" s="16">
        <f t="shared" si="728"/>
        <v>0</v>
      </c>
      <c r="AQ2476" s="16">
        <f t="shared" si="728"/>
        <v>0</v>
      </c>
      <c r="AR2476" s="16">
        <f t="shared" si="728"/>
        <v>0</v>
      </c>
      <c r="AS2476" s="16">
        <f t="shared" si="728"/>
        <v>0</v>
      </c>
      <c r="AT2476" s="16">
        <f t="shared" si="728"/>
        <v>0</v>
      </c>
      <c r="AU2476" s="16">
        <f t="shared" si="728"/>
        <v>0</v>
      </c>
      <c r="AV2476" s="16">
        <f t="shared" si="728"/>
        <v>0</v>
      </c>
      <c r="AW2476" s="16">
        <f t="shared" si="728"/>
        <v>0</v>
      </c>
      <c r="AX2476" s="16">
        <f t="shared" si="728"/>
        <v>0</v>
      </c>
      <c r="AY2476" s="16">
        <f t="shared" si="728"/>
        <v>0</v>
      </c>
      <c r="AZ2476" s="16">
        <f t="shared" si="728"/>
        <v>0</v>
      </c>
      <c r="BA2476" s="16">
        <f t="shared" si="728"/>
        <v>0</v>
      </c>
      <c r="BB2476" s="16">
        <f t="shared" si="728"/>
        <v>0</v>
      </c>
      <c r="BC2476" s="16">
        <f t="shared" si="728"/>
        <v>0</v>
      </c>
      <c r="BD2476" s="16">
        <f t="shared" si="728"/>
        <v>0</v>
      </c>
      <c r="BE2476" s="16">
        <f t="shared" si="728"/>
        <v>0</v>
      </c>
      <c r="BF2476" s="16">
        <f t="shared" si="728"/>
        <v>0</v>
      </c>
    </row>
    <row r="2477" spans="4:36">
      <c r="D2477" s="16" t="s">
        <v>860</v>
      </c>
      <c r="E2477" s="16">
        <v>0</v>
      </c>
      <c r="F2477" s="16">
        <v>0</v>
      </c>
      <c r="G2477" s="16">
        <v>0</v>
      </c>
      <c r="H2477" s="16">
        <v>0</v>
      </c>
      <c r="I2477" s="16">
        <v>0</v>
      </c>
      <c r="J2477" s="16">
        <v>0</v>
      </c>
      <c r="K2477" s="16">
        <v>0</v>
      </c>
      <c r="L2477" s="16">
        <v>0</v>
      </c>
      <c r="M2477" s="16">
        <v>0</v>
      </c>
      <c r="N2477" s="16">
        <v>0</v>
      </c>
      <c r="O2477" s="16">
        <v>0</v>
      </c>
      <c r="P2477" s="16">
        <v>0</v>
      </c>
      <c r="Q2477" s="16">
        <v>0</v>
      </c>
      <c r="R2477" s="16">
        <v>0</v>
      </c>
      <c r="S2477" s="16">
        <v>0</v>
      </c>
      <c r="T2477" s="16">
        <v>0</v>
      </c>
      <c r="U2477" s="16">
        <v>0</v>
      </c>
      <c r="V2477" s="16">
        <v>0</v>
      </c>
      <c r="W2477" s="16">
        <v>0</v>
      </c>
      <c r="X2477" s="16">
        <v>0</v>
      </c>
      <c r="Y2477" s="16">
        <v>0</v>
      </c>
      <c r="Z2477" s="16">
        <v>0</v>
      </c>
      <c r="AE2477" s="103">
        <f t="shared" ref="AE2477:AE2540" si="729">E2477-F2477-I2477-J2477-N2477-R2477-V2477-Z2477-Q2477</f>
        <v>0</v>
      </c>
      <c r="AF2477" s="103">
        <f t="shared" ref="AF2477:AF2540" si="730">F2477-G2477-H2477</f>
        <v>0</v>
      </c>
      <c r="AG2477" s="103">
        <f t="shared" ref="AG2477:AG2540" si="731">J2477-K2477-L2477-M2477</f>
        <v>0</v>
      </c>
      <c r="AH2477" s="103">
        <f t="shared" ref="AH2477:AH2540" si="732">N2477-O2477-P2477</f>
        <v>0</v>
      </c>
      <c r="AI2477" s="103">
        <f t="shared" ref="AI2477:AI2540" si="733">R2477-S2477-T2477-U2477</f>
        <v>0</v>
      </c>
      <c r="AJ2477" s="103">
        <f t="shared" ref="AJ2477:AJ2540" si="734">V2477-W2477-X2477-Y2477</f>
        <v>0</v>
      </c>
    </row>
    <row r="2478" spans="4:36">
      <c r="D2478" s="16" t="s">
        <v>861</v>
      </c>
      <c r="E2478" s="16">
        <v>211.1767</v>
      </c>
      <c r="F2478" s="16">
        <v>209.1909</v>
      </c>
      <c r="G2478" s="16">
        <v>209.1909</v>
      </c>
      <c r="H2478" s="16">
        <v>0</v>
      </c>
      <c r="I2478" s="16">
        <v>0</v>
      </c>
      <c r="J2478" s="16">
        <v>1.6548</v>
      </c>
      <c r="K2478" s="16">
        <v>0</v>
      </c>
      <c r="L2478" s="16">
        <v>0</v>
      </c>
      <c r="M2478" s="16">
        <v>1.6548</v>
      </c>
      <c r="N2478" s="16">
        <v>0.331</v>
      </c>
      <c r="O2478" s="16">
        <v>0.331</v>
      </c>
      <c r="P2478" s="16">
        <v>0</v>
      </c>
      <c r="Q2478" s="16">
        <v>0</v>
      </c>
      <c r="R2478" s="16">
        <v>0</v>
      </c>
      <c r="S2478" s="16">
        <v>0</v>
      </c>
      <c r="T2478" s="16">
        <v>0</v>
      </c>
      <c r="U2478" s="16">
        <v>0</v>
      </c>
      <c r="V2478" s="16">
        <v>0</v>
      </c>
      <c r="W2478" s="16">
        <v>0</v>
      </c>
      <c r="X2478" s="16">
        <v>0</v>
      </c>
      <c r="Y2478" s="16">
        <v>0</v>
      </c>
      <c r="Z2478" s="16">
        <v>0</v>
      </c>
      <c r="AE2478" s="103">
        <f t="shared" si="729"/>
        <v>1.17128529097954e-14</v>
      </c>
      <c r="AF2478" s="103">
        <f t="shared" si="730"/>
        <v>0</v>
      </c>
      <c r="AG2478" s="103">
        <f t="shared" si="731"/>
        <v>0</v>
      </c>
      <c r="AH2478" s="103">
        <f t="shared" si="732"/>
        <v>0</v>
      </c>
      <c r="AI2478" s="103">
        <f t="shared" si="733"/>
        <v>0</v>
      </c>
      <c r="AJ2478" s="103">
        <f t="shared" si="734"/>
        <v>0</v>
      </c>
    </row>
    <row r="2479" spans="4:36">
      <c r="D2479" s="16" t="s">
        <v>862</v>
      </c>
      <c r="E2479" s="16">
        <v>0</v>
      </c>
      <c r="F2479" s="16">
        <v>0</v>
      </c>
      <c r="G2479" s="16">
        <v>0</v>
      </c>
      <c r="H2479" s="16">
        <v>0</v>
      </c>
      <c r="I2479" s="16">
        <v>0</v>
      </c>
      <c r="J2479" s="16">
        <v>0</v>
      </c>
      <c r="K2479" s="16">
        <v>0</v>
      </c>
      <c r="L2479" s="16">
        <v>0</v>
      </c>
      <c r="M2479" s="16">
        <v>0</v>
      </c>
      <c r="N2479" s="16">
        <v>0</v>
      </c>
      <c r="O2479" s="16">
        <v>0</v>
      </c>
      <c r="P2479" s="16">
        <v>0</v>
      </c>
      <c r="Q2479" s="16">
        <v>0</v>
      </c>
      <c r="R2479" s="16">
        <v>0</v>
      </c>
      <c r="S2479" s="16">
        <v>0</v>
      </c>
      <c r="T2479" s="16">
        <v>0</v>
      </c>
      <c r="U2479" s="16">
        <v>0</v>
      </c>
      <c r="V2479" s="16">
        <v>0</v>
      </c>
      <c r="W2479" s="16">
        <v>0</v>
      </c>
      <c r="X2479" s="16">
        <v>0</v>
      </c>
      <c r="Y2479" s="16">
        <v>0</v>
      </c>
      <c r="Z2479" s="16">
        <v>0</v>
      </c>
      <c r="AE2479" s="103">
        <f t="shared" si="729"/>
        <v>0</v>
      </c>
      <c r="AF2479" s="103">
        <f t="shared" si="730"/>
        <v>0</v>
      </c>
      <c r="AG2479" s="103">
        <f t="shared" si="731"/>
        <v>0</v>
      </c>
      <c r="AH2479" s="103">
        <f t="shared" si="732"/>
        <v>0</v>
      </c>
      <c r="AI2479" s="103">
        <f t="shared" si="733"/>
        <v>0</v>
      </c>
      <c r="AJ2479" s="103">
        <f t="shared" si="734"/>
        <v>0</v>
      </c>
    </row>
    <row r="2480" spans="4:36">
      <c r="D2480" s="16" t="s">
        <v>863</v>
      </c>
      <c r="E2480" s="16">
        <v>0</v>
      </c>
      <c r="F2480" s="16">
        <v>0</v>
      </c>
      <c r="G2480" s="16">
        <v>0</v>
      </c>
      <c r="H2480" s="16">
        <v>0</v>
      </c>
      <c r="I2480" s="16">
        <v>0</v>
      </c>
      <c r="J2480" s="16">
        <v>0</v>
      </c>
      <c r="K2480" s="16">
        <v>0</v>
      </c>
      <c r="L2480" s="16">
        <v>0</v>
      </c>
      <c r="M2480" s="16">
        <v>0</v>
      </c>
      <c r="N2480" s="16">
        <v>0</v>
      </c>
      <c r="O2480" s="16">
        <v>0</v>
      </c>
      <c r="P2480" s="16">
        <v>0</v>
      </c>
      <c r="Q2480" s="16">
        <v>0</v>
      </c>
      <c r="R2480" s="16">
        <v>0</v>
      </c>
      <c r="S2480" s="16">
        <v>0</v>
      </c>
      <c r="T2480" s="16">
        <v>0</v>
      </c>
      <c r="U2480" s="16">
        <v>0</v>
      </c>
      <c r="V2480" s="16">
        <v>0</v>
      </c>
      <c r="W2480" s="16">
        <v>0</v>
      </c>
      <c r="X2480" s="16">
        <v>0</v>
      </c>
      <c r="Y2480" s="16">
        <v>0</v>
      </c>
      <c r="Z2480" s="16">
        <v>0</v>
      </c>
      <c r="AE2480" s="103">
        <f t="shared" si="729"/>
        <v>0</v>
      </c>
      <c r="AF2480" s="103">
        <f t="shared" si="730"/>
        <v>0</v>
      </c>
      <c r="AG2480" s="103">
        <f t="shared" si="731"/>
        <v>0</v>
      </c>
      <c r="AH2480" s="103">
        <f t="shared" si="732"/>
        <v>0</v>
      </c>
      <c r="AI2480" s="103">
        <f t="shared" si="733"/>
        <v>0</v>
      </c>
      <c r="AJ2480" s="103">
        <f t="shared" si="734"/>
        <v>0</v>
      </c>
    </row>
    <row r="2481" spans="4:36">
      <c r="D2481" s="16" t="s">
        <v>864</v>
      </c>
      <c r="E2481" s="16">
        <v>0</v>
      </c>
      <c r="F2481" s="16">
        <v>0</v>
      </c>
      <c r="G2481" s="16">
        <v>0</v>
      </c>
      <c r="H2481" s="16">
        <v>0</v>
      </c>
      <c r="I2481" s="16">
        <v>0</v>
      </c>
      <c r="J2481" s="16">
        <v>0</v>
      </c>
      <c r="K2481" s="16">
        <v>0</v>
      </c>
      <c r="L2481" s="16">
        <v>0</v>
      </c>
      <c r="M2481" s="16">
        <v>0</v>
      </c>
      <c r="N2481" s="16">
        <v>0</v>
      </c>
      <c r="O2481" s="16">
        <v>0</v>
      </c>
      <c r="P2481" s="16">
        <v>0</v>
      </c>
      <c r="Q2481" s="16">
        <v>0</v>
      </c>
      <c r="R2481" s="16">
        <v>0</v>
      </c>
      <c r="S2481" s="16">
        <v>0</v>
      </c>
      <c r="T2481" s="16">
        <v>0</v>
      </c>
      <c r="U2481" s="16">
        <v>0</v>
      </c>
      <c r="V2481" s="16">
        <v>0</v>
      </c>
      <c r="W2481" s="16">
        <v>0</v>
      </c>
      <c r="X2481" s="16">
        <v>0</v>
      </c>
      <c r="Y2481" s="16">
        <v>0</v>
      </c>
      <c r="Z2481" s="16">
        <v>0</v>
      </c>
      <c r="AE2481" s="103">
        <f t="shared" si="729"/>
        <v>0</v>
      </c>
      <c r="AF2481" s="103">
        <f t="shared" si="730"/>
        <v>0</v>
      </c>
      <c r="AG2481" s="103">
        <f t="shared" si="731"/>
        <v>0</v>
      </c>
      <c r="AH2481" s="103">
        <f t="shared" si="732"/>
        <v>0</v>
      </c>
      <c r="AI2481" s="103">
        <f t="shared" si="733"/>
        <v>0</v>
      </c>
      <c r="AJ2481" s="103">
        <f t="shared" si="734"/>
        <v>0</v>
      </c>
    </row>
    <row r="2482" spans="3:58">
      <c r="C2482" s="16" t="s">
        <v>866</v>
      </c>
      <c r="D2482" s="16" t="s">
        <v>88</v>
      </c>
      <c r="E2482" s="16">
        <v>79738.5274999999</v>
      </c>
      <c r="F2482" s="16">
        <v>68067.4268</v>
      </c>
      <c r="G2482" s="16">
        <v>68062.8458</v>
      </c>
      <c r="H2482" s="16">
        <v>4.581</v>
      </c>
      <c r="I2482" s="16">
        <v>3.6607</v>
      </c>
      <c r="J2482" s="16">
        <v>645.1797</v>
      </c>
      <c r="K2482" s="16">
        <v>282.6656</v>
      </c>
      <c r="L2482" s="16">
        <v>134.5386</v>
      </c>
      <c r="M2482" s="16">
        <v>227.9755</v>
      </c>
      <c r="N2482" s="16">
        <v>7942.2678</v>
      </c>
      <c r="O2482" s="16">
        <v>7942.2678</v>
      </c>
      <c r="P2482" s="16">
        <v>0</v>
      </c>
      <c r="Q2482" s="16">
        <v>279.0073</v>
      </c>
      <c r="R2482" s="16">
        <v>2169.8725</v>
      </c>
      <c r="S2482" s="16">
        <v>567.9869</v>
      </c>
      <c r="T2482" s="16">
        <v>0</v>
      </c>
      <c r="U2482" s="16">
        <v>1601.8856</v>
      </c>
      <c r="V2482" s="16">
        <v>625.1894</v>
      </c>
      <c r="W2482" s="16">
        <v>116.7466</v>
      </c>
      <c r="X2482" s="16">
        <v>6.7478</v>
      </c>
      <c r="Y2482" s="16">
        <v>501.695</v>
      </c>
      <c r="Z2482" s="16">
        <v>5.9233</v>
      </c>
      <c r="AE2482" s="103">
        <f t="shared" si="729"/>
        <v>-1.0692247087718e-10</v>
      </c>
      <c r="AF2482" s="103">
        <f t="shared" si="730"/>
        <v>5.58753043833349e-12</v>
      </c>
      <c r="AG2482" s="103">
        <f t="shared" si="731"/>
        <v>0</v>
      </c>
      <c r="AH2482" s="103">
        <f t="shared" si="732"/>
        <v>0</v>
      </c>
      <c r="AI2482" s="103">
        <f t="shared" si="733"/>
        <v>0</v>
      </c>
      <c r="AJ2482" s="103">
        <f t="shared" si="734"/>
        <v>0</v>
      </c>
      <c r="AK2482" s="16">
        <f t="shared" ref="AK2482:BF2482" si="735">E2482-SUM(E2483:E2487)</f>
        <v>0</v>
      </c>
      <c r="AL2482" s="16">
        <f t="shared" si="735"/>
        <v>0</v>
      </c>
      <c r="AM2482" s="16">
        <f t="shared" si="735"/>
        <v>0</v>
      </c>
      <c r="AN2482" s="16">
        <f t="shared" si="735"/>
        <v>0</v>
      </c>
      <c r="AO2482" s="16">
        <f t="shared" si="735"/>
        <v>0</v>
      </c>
      <c r="AP2482" s="16">
        <f t="shared" si="735"/>
        <v>0</v>
      </c>
      <c r="AQ2482" s="16">
        <f t="shared" si="735"/>
        <v>0</v>
      </c>
      <c r="AR2482" s="16">
        <f t="shared" si="735"/>
        <v>0</v>
      </c>
      <c r="AS2482" s="16">
        <f t="shared" si="735"/>
        <v>0</v>
      </c>
      <c r="AT2482" s="16">
        <f t="shared" si="735"/>
        <v>0</v>
      </c>
      <c r="AU2482" s="16">
        <f t="shared" si="735"/>
        <v>0</v>
      </c>
      <c r="AV2482" s="16">
        <f t="shared" si="735"/>
        <v>0</v>
      </c>
      <c r="AW2482" s="16">
        <f t="shared" si="735"/>
        <v>0</v>
      </c>
      <c r="AX2482" s="16">
        <f t="shared" si="735"/>
        <v>0</v>
      </c>
      <c r="AY2482" s="16">
        <f t="shared" si="735"/>
        <v>0</v>
      </c>
      <c r="AZ2482" s="16">
        <f t="shared" si="735"/>
        <v>0</v>
      </c>
      <c r="BA2482" s="16">
        <f t="shared" si="735"/>
        <v>0</v>
      </c>
      <c r="BB2482" s="16">
        <f t="shared" si="735"/>
        <v>0</v>
      </c>
      <c r="BC2482" s="16">
        <f t="shared" si="735"/>
        <v>0</v>
      </c>
      <c r="BD2482" s="16">
        <f t="shared" si="735"/>
        <v>0</v>
      </c>
      <c r="BE2482" s="16">
        <f t="shared" si="735"/>
        <v>0</v>
      </c>
      <c r="BF2482" s="16">
        <f t="shared" si="735"/>
        <v>0</v>
      </c>
    </row>
    <row r="2483" spans="4:36">
      <c r="D2483" s="16" t="s">
        <v>860</v>
      </c>
      <c r="E2483" s="16">
        <v>1144.4242</v>
      </c>
      <c r="F2483" s="16">
        <v>1135.0035</v>
      </c>
      <c r="G2483" s="16">
        <v>1135.0035</v>
      </c>
      <c r="H2483" s="16">
        <v>0</v>
      </c>
      <c r="I2483" s="16">
        <v>0</v>
      </c>
      <c r="J2483" s="16">
        <v>0</v>
      </c>
      <c r="K2483" s="16">
        <v>0</v>
      </c>
      <c r="L2483" s="16">
        <v>0</v>
      </c>
      <c r="M2483" s="16">
        <v>0</v>
      </c>
      <c r="N2483" s="16">
        <v>5.3724</v>
      </c>
      <c r="O2483" s="16">
        <v>5.3724</v>
      </c>
      <c r="P2483" s="16">
        <v>0</v>
      </c>
      <c r="Q2483" s="16">
        <v>0</v>
      </c>
      <c r="R2483" s="16">
        <v>4.0483</v>
      </c>
      <c r="S2483" s="16">
        <v>4.0483</v>
      </c>
      <c r="T2483" s="16">
        <v>0</v>
      </c>
      <c r="U2483" s="16">
        <v>0</v>
      </c>
      <c r="V2483" s="16">
        <v>0</v>
      </c>
      <c r="W2483" s="16">
        <v>0</v>
      </c>
      <c r="X2483" s="16">
        <v>0</v>
      </c>
      <c r="Y2483" s="16">
        <v>0</v>
      </c>
      <c r="Z2483" s="16">
        <v>0</v>
      </c>
      <c r="AE2483" s="103">
        <f t="shared" si="729"/>
        <v>-1.03028696685215e-13</v>
      </c>
      <c r="AF2483" s="103">
        <f t="shared" si="730"/>
        <v>0</v>
      </c>
      <c r="AG2483" s="103">
        <f t="shared" si="731"/>
        <v>0</v>
      </c>
      <c r="AH2483" s="103">
        <f t="shared" si="732"/>
        <v>0</v>
      </c>
      <c r="AI2483" s="103">
        <f t="shared" si="733"/>
        <v>0</v>
      </c>
      <c r="AJ2483" s="103">
        <f t="shared" si="734"/>
        <v>0</v>
      </c>
    </row>
    <row r="2484" spans="4:36">
      <c r="D2484" s="16" t="s">
        <v>861</v>
      </c>
      <c r="E2484" s="16">
        <v>3678.2929</v>
      </c>
      <c r="F2484" s="16">
        <v>3309.6557</v>
      </c>
      <c r="G2484" s="16">
        <v>3309.6557</v>
      </c>
      <c r="H2484" s="16">
        <v>0</v>
      </c>
      <c r="I2484" s="16">
        <v>0</v>
      </c>
      <c r="J2484" s="16">
        <v>6.2906</v>
      </c>
      <c r="K2484" s="16">
        <v>0</v>
      </c>
      <c r="L2484" s="16">
        <v>0</v>
      </c>
      <c r="M2484" s="16">
        <v>6.2906</v>
      </c>
      <c r="N2484" s="16">
        <v>154.4628</v>
      </c>
      <c r="O2484" s="16">
        <v>154.4628</v>
      </c>
      <c r="P2484" s="16">
        <v>0</v>
      </c>
      <c r="Q2484" s="16">
        <v>0</v>
      </c>
      <c r="R2484" s="16">
        <v>34.4546</v>
      </c>
      <c r="S2484" s="16">
        <v>11.6576</v>
      </c>
      <c r="T2484" s="16">
        <v>0</v>
      </c>
      <c r="U2484" s="16">
        <v>22.797</v>
      </c>
      <c r="V2484" s="16">
        <v>173.4292</v>
      </c>
      <c r="W2484" s="16">
        <v>0</v>
      </c>
      <c r="X2484" s="16">
        <v>0</v>
      </c>
      <c r="Y2484" s="16">
        <v>173.4292</v>
      </c>
      <c r="Z2484" s="16">
        <v>0</v>
      </c>
      <c r="AE2484" s="103">
        <f t="shared" si="729"/>
        <v>1.4210854715202e-13</v>
      </c>
      <c r="AF2484" s="103">
        <f t="shared" si="730"/>
        <v>0</v>
      </c>
      <c r="AG2484" s="103">
        <f t="shared" si="731"/>
        <v>0</v>
      </c>
      <c r="AH2484" s="103">
        <f t="shared" si="732"/>
        <v>0</v>
      </c>
      <c r="AI2484" s="103">
        <f t="shared" si="733"/>
        <v>0</v>
      </c>
      <c r="AJ2484" s="103">
        <f t="shared" si="734"/>
        <v>0</v>
      </c>
    </row>
    <row r="2485" spans="4:36">
      <c r="D2485" s="16" t="s">
        <v>862</v>
      </c>
      <c r="E2485" s="16">
        <v>306.547</v>
      </c>
      <c r="F2485" s="16">
        <v>306.269</v>
      </c>
      <c r="G2485" s="16">
        <v>306.269</v>
      </c>
      <c r="H2485" s="16">
        <v>0</v>
      </c>
      <c r="I2485" s="16">
        <v>0</v>
      </c>
      <c r="J2485" s="16">
        <v>0</v>
      </c>
      <c r="K2485" s="16">
        <v>0</v>
      </c>
      <c r="L2485" s="16">
        <v>0</v>
      </c>
      <c r="M2485" s="16">
        <v>0</v>
      </c>
      <c r="N2485" s="16">
        <v>0.278</v>
      </c>
      <c r="O2485" s="16">
        <v>0.278</v>
      </c>
      <c r="P2485" s="16">
        <v>0</v>
      </c>
      <c r="Q2485" s="16">
        <v>0</v>
      </c>
      <c r="R2485" s="16">
        <v>0</v>
      </c>
      <c r="S2485" s="16">
        <v>0</v>
      </c>
      <c r="T2485" s="16">
        <v>0</v>
      </c>
      <c r="U2485" s="16">
        <v>0</v>
      </c>
      <c r="V2485" s="16">
        <v>0</v>
      </c>
      <c r="W2485" s="16">
        <v>0</v>
      </c>
      <c r="X2485" s="16">
        <v>0</v>
      </c>
      <c r="Y2485" s="16">
        <v>0</v>
      </c>
      <c r="Z2485" s="16">
        <v>0</v>
      </c>
      <c r="AE2485" s="103">
        <f t="shared" si="729"/>
        <v>1.99840144432528e-14</v>
      </c>
      <c r="AF2485" s="103">
        <f t="shared" si="730"/>
        <v>0</v>
      </c>
      <c r="AG2485" s="103">
        <f t="shared" si="731"/>
        <v>0</v>
      </c>
      <c r="AH2485" s="103">
        <f t="shared" si="732"/>
        <v>0</v>
      </c>
      <c r="AI2485" s="103">
        <f t="shared" si="733"/>
        <v>0</v>
      </c>
      <c r="AJ2485" s="103">
        <f t="shared" si="734"/>
        <v>0</v>
      </c>
    </row>
    <row r="2486" spans="4:36">
      <c r="D2486" s="16" t="s">
        <v>863</v>
      </c>
      <c r="E2486" s="16">
        <v>0</v>
      </c>
      <c r="F2486" s="16">
        <v>0</v>
      </c>
      <c r="G2486" s="16">
        <v>0</v>
      </c>
      <c r="H2486" s="16">
        <v>0</v>
      </c>
      <c r="I2486" s="16">
        <v>0</v>
      </c>
      <c r="J2486" s="16">
        <v>0</v>
      </c>
      <c r="K2486" s="16">
        <v>0</v>
      </c>
      <c r="L2486" s="16">
        <v>0</v>
      </c>
      <c r="M2486" s="16">
        <v>0</v>
      </c>
      <c r="N2486" s="16">
        <v>0</v>
      </c>
      <c r="O2486" s="16">
        <v>0</v>
      </c>
      <c r="P2486" s="16">
        <v>0</v>
      </c>
      <c r="Q2486" s="16">
        <v>0</v>
      </c>
      <c r="R2486" s="16">
        <v>0</v>
      </c>
      <c r="S2486" s="16">
        <v>0</v>
      </c>
      <c r="T2486" s="16">
        <v>0</v>
      </c>
      <c r="U2486" s="16">
        <v>0</v>
      </c>
      <c r="V2486" s="16">
        <v>0</v>
      </c>
      <c r="W2486" s="16">
        <v>0</v>
      </c>
      <c r="X2486" s="16">
        <v>0</v>
      </c>
      <c r="Y2486" s="16">
        <v>0</v>
      </c>
      <c r="Z2486" s="16">
        <v>0</v>
      </c>
      <c r="AE2486" s="103">
        <f t="shared" si="729"/>
        <v>0</v>
      </c>
      <c r="AF2486" s="103">
        <f t="shared" si="730"/>
        <v>0</v>
      </c>
      <c r="AG2486" s="103">
        <f t="shared" si="731"/>
        <v>0</v>
      </c>
      <c r="AH2486" s="103">
        <f t="shared" si="732"/>
        <v>0</v>
      </c>
      <c r="AI2486" s="103">
        <f t="shared" si="733"/>
        <v>0</v>
      </c>
      <c r="AJ2486" s="103">
        <f t="shared" si="734"/>
        <v>0</v>
      </c>
    </row>
    <row r="2487" spans="4:36">
      <c r="D2487" s="16" t="s">
        <v>864</v>
      </c>
      <c r="E2487" s="16">
        <v>74609.2633999999</v>
      </c>
      <c r="F2487" s="16">
        <v>63316.4985999999</v>
      </c>
      <c r="G2487" s="16">
        <v>63311.9175999999</v>
      </c>
      <c r="H2487" s="16">
        <v>4.581</v>
      </c>
      <c r="I2487" s="16">
        <v>3.6607</v>
      </c>
      <c r="J2487" s="16">
        <v>638.8891</v>
      </c>
      <c r="K2487" s="16">
        <v>282.6656</v>
      </c>
      <c r="L2487" s="16">
        <v>134.5386</v>
      </c>
      <c r="M2487" s="16">
        <v>221.6849</v>
      </c>
      <c r="N2487" s="16">
        <v>7782.1546</v>
      </c>
      <c r="O2487" s="16">
        <v>7782.1546</v>
      </c>
      <c r="P2487" s="16">
        <v>0</v>
      </c>
      <c r="Q2487" s="16">
        <v>279.0073</v>
      </c>
      <c r="R2487" s="16">
        <v>2131.3696</v>
      </c>
      <c r="S2487" s="16">
        <v>552.281</v>
      </c>
      <c r="T2487" s="16">
        <v>0</v>
      </c>
      <c r="U2487" s="16">
        <v>1579.0886</v>
      </c>
      <c r="V2487" s="16">
        <v>451.7602</v>
      </c>
      <c r="W2487" s="16">
        <v>116.7466</v>
      </c>
      <c r="X2487" s="16">
        <v>6.7478</v>
      </c>
      <c r="Y2487" s="16">
        <v>328.2658</v>
      </c>
      <c r="Z2487" s="16">
        <v>5.9233</v>
      </c>
      <c r="AE2487" s="103">
        <f t="shared" si="729"/>
        <v>-3.29691829392686e-12</v>
      </c>
      <c r="AF2487" s="103">
        <f t="shared" si="730"/>
        <v>-1.68842717584994e-12</v>
      </c>
      <c r="AG2487" s="103">
        <f t="shared" si="731"/>
        <v>0</v>
      </c>
      <c r="AH2487" s="103">
        <f t="shared" si="732"/>
        <v>0</v>
      </c>
      <c r="AI2487" s="103">
        <f t="shared" si="733"/>
        <v>0</v>
      </c>
      <c r="AJ2487" s="103">
        <f t="shared" si="734"/>
        <v>0</v>
      </c>
    </row>
    <row r="2488" spans="3:58">
      <c r="C2488" s="16" t="s">
        <v>867</v>
      </c>
      <c r="D2488" s="16" t="s">
        <v>88</v>
      </c>
      <c r="E2488" s="16">
        <v>112848.3054</v>
      </c>
      <c r="F2488" s="16">
        <v>100598.9279</v>
      </c>
      <c r="G2488" s="16">
        <v>100462.1922</v>
      </c>
      <c r="H2488" s="16">
        <v>136.7357</v>
      </c>
      <c r="I2488" s="16">
        <v>15.208</v>
      </c>
      <c r="J2488" s="16">
        <v>1031.2244</v>
      </c>
      <c r="K2488" s="16">
        <v>574.2666</v>
      </c>
      <c r="L2488" s="16">
        <v>80.8958</v>
      </c>
      <c r="M2488" s="16">
        <v>376.062</v>
      </c>
      <c r="N2488" s="16">
        <v>8056.1446</v>
      </c>
      <c r="O2488" s="16">
        <v>8056.1446</v>
      </c>
      <c r="P2488" s="16">
        <v>0</v>
      </c>
      <c r="Q2488" s="16">
        <v>631.5264</v>
      </c>
      <c r="R2488" s="16">
        <v>2078.1295</v>
      </c>
      <c r="S2488" s="16">
        <v>549.469</v>
      </c>
      <c r="T2488" s="16">
        <v>0</v>
      </c>
      <c r="U2488" s="16">
        <v>1528.6605</v>
      </c>
      <c r="V2488" s="16">
        <v>437.1446</v>
      </c>
      <c r="W2488" s="16">
        <v>107.4123</v>
      </c>
      <c r="X2488" s="16">
        <v>0</v>
      </c>
      <c r="Y2488" s="16">
        <v>329.7323</v>
      </c>
      <c r="Z2488" s="16">
        <v>0</v>
      </c>
      <c r="AE2488" s="103">
        <f t="shared" si="729"/>
        <v>1.13686837721616e-12</v>
      </c>
      <c r="AF2488" s="103">
        <f t="shared" si="730"/>
        <v>-9.83391146291979e-12</v>
      </c>
      <c r="AG2488" s="103">
        <f t="shared" si="731"/>
        <v>0</v>
      </c>
      <c r="AH2488" s="103">
        <f t="shared" si="732"/>
        <v>0</v>
      </c>
      <c r="AI2488" s="103">
        <f t="shared" si="733"/>
        <v>0</v>
      </c>
      <c r="AJ2488" s="103">
        <f t="shared" si="734"/>
        <v>0</v>
      </c>
      <c r="AK2488" s="16">
        <f t="shared" ref="AK2488:BF2488" si="736">E2488-SUM(E2489:E2493)</f>
        <v>0</v>
      </c>
      <c r="AL2488" s="16">
        <f t="shared" si="736"/>
        <v>0</v>
      </c>
      <c r="AM2488" s="16">
        <f t="shared" si="736"/>
        <v>0</v>
      </c>
      <c r="AN2488" s="16">
        <f t="shared" si="736"/>
        <v>0</v>
      </c>
      <c r="AO2488" s="16">
        <f t="shared" si="736"/>
        <v>0</v>
      </c>
      <c r="AP2488" s="16">
        <f t="shared" si="736"/>
        <v>0</v>
      </c>
      <c r="AQ2488" s="16">
        <f t="shared" si="736"/>
        <v>0</v>
      </c>
      <c r="AR2488" s="16">
        <f t="shared" si="736"/>
        <v>0</v>
      </c>
      <c r="AS2488" s="16">
        <f t="shared" si="736"/>
        <v>0</v>
      </c>
      <c r="AT2488" s="16">
        <f t="shared" si="736"/>
        <v>0</v>
      </c>
      <c r="AU2488" s="16">
        <f t="shared" si="736"/>
        <v>0</v>
      </c>
      <c r="AV2488" s="16">
        <f t="shared" si="736"/>
        <v>0</v>
      </c>
      <c r="AW2488" s="16">
        <f t="shared" si="736"/>
        <v>0</v>
      </c>
      <c r="AX2488" s="16">
        <f t="shared" si="736"/>
        <v>0</v>
      </c>
      <c r="AY2488" s="16">
        <f t="shared" si="736"/>
        <v>0</v>
      </c>
      <c r="AZ2488" s="16">
        <f t="shared" si="736"/>
        <v>0</v>
      </c>
      <c r="BA2488" s="16">
        <f t="shared" si="736"/>
        <v>0</v>
      </c>
      <c r="BB2488" s="16">
        <f t="shared" si="736"/>
        <v>0</v>
      </c>
      <c r="BC2488" s="16">
        <f t="shared" si="736"/>
        <v>0</v>
      </c>
      <c r="BD2488" s="16">
        <f t="shared" si="736"/>
        <v>0</v>
      </c>
      <c r="BE2488" s="16">
        <f t="shared" si="736"/>
        <v>0</v>
      </c>
      <c r="BF2488" s="16">
        <f t="shared" si="736"/>
        <v>0</v>
      </c>
    </row>
    <row r="2489" spans="4:36">
      <c r="D2489" s="16" t="s">
        <v>860</v>
      </c>
      <c r="E2489" s="16">
        <v>254.2286</v>
      </c>
      <c r="F2489" s="16">
        <v>238.5814</v>
      </c>
      <c r="G2489" s="16">
        <v>238.5814</v>
      </c>
      <c r="H2489" s="16">
        <v>0</v>
      </c>
      <c r="I2489" s="16">
        <v>0</v>
      </c>
      <c r="J2489" s="16">
        <v>0</v>
      </c>
      <c r="K2489" s="16">
        <v>0</v>
      </c>
      <c r="L2489" s="16">
        <v>0</v>
      </c>
      <c r="M2489" s="16">
        <v>0</v>
      </c>
      <c r="N2489" s="16">
        <v>15.6472</v>
      </c>
      <c r="O2489" s="16">
        <v>15.6472</v>
      </c>
      <c r="P2489" s="16">
        <v>0</v>
      </c>
      <c r="Q2489" s="16">
        <v>0</v>
      </c>
      <c r="R2489" s="16">
        <v>0</v>
      </c>
      <c r="S2489" s="16">
        <v>0</v>
      </c>
      <c r="T2489" s="16">
        <v>0</v>
      </c>
      <c r="U2489" s="16">
        <v>0</v>
      </c>
      <c r="V2489" s="16">
        <v>0</v>
      </c>
      <c r="W2489" s="16">
        <v>0</v>
      </c>
      <c r="X2489" s="16">
        <v>0</v>
      </c>
      <c r="Y2489" s="16">
        <v>0</v>
      </c>
      <c r="Z2489" s="16">
        <v>0</v>
      </c>
      <c r="AE2489" s="103">
        <f t="shared" si="729"/>
        <v>0</v>
      </c>
      <c r="AF2489" s="103">
        <f t="shared" si="730"/>
        <v>0</v>
      </c>
      <c r="AG2489" s="103">
        <f t="shared" si="731"/>
        <v>0</v>
      </c>
      <c r="AH2489" s="103">
        <f t="shared" si="732"/>
        <v>0</v>
      </c>
      <c r="AI2489" s="103">
        <f t="shared" si="733"/>
        <v>0</v>
      </c>
      <c r="AJ2489" s="103">
        <f t="shared" si="734"/>
        <v>0</v>
      </c>
    </row>
    <row r="2490" spans="4:36">
      <c r="D2490" s="16" t="s">
        <v>861</v>
      </c>
      <c r="E2490" s="16">
        <v>1547.5181</v>
      </c>
      <c r="F2490" s="16">
        <v>1296.6018</v>
      </c>
      <c r="G2490" s="16">
        <v>1296.6018</v>
      </c>
      <c r="H2490" s="16">
        <v>0</v>
      </c>
      <c r="I2490" s="16">
        <v>0</v>
      </c>
      <c r="J2490" s="16">
        <v>1.5964</v>
      </c>
      <c r="K2490" s="16">
        <v>0</v>
      </c>
      <c r="L2490" s="16">
        <v>0</v>
      </c>
      <c r="M2490" s="16">
        <v>1.5964</v>
      </c>
      <c r="N2490" s="16">
        <v>81.8705</v>
      </c>
      <c r="O2490" s="16">
        <v>81.8705</v>
      </c>
      <c r="P2490" s="16">
        <v>0</v>
      </c>
      <c r="Q2490" s="16">
        <v>1.1728</v>
      </c>
      <c r="R2490" s="16">
        <v>166.2766</v>
      </c>
      <c r="S2490" s="16">
        <v>1.4337</v>
      </c>
      <c r="T2490" s="16">
        <v>0</v>
      </c>
      <c r="U2490" s="16">
        <v>164.8429</v>
      </c>
      <c r="V2490" s="16">
        <v>0</v>
      </c>
      <c r="W2490" s="16">
        <v>0</v>
      </c>
      <c r="X2490" s="16">
        <v>0</v>
      </c>
      <c r="Y2490" s="16">
        <v>0</v>
      </c>
      <c r="Z2490" s="16">
        <v>0</v>
      </c>
      <c r="AE2490" s="103">
        <f t="shared" si="729"/>
        <v>8.03801469828613e-14</v>
      </c>
      <c r="AF2490" s="103">
        <f t="shared" si="730"/>
        <v>0</v>
      </c>
      <c r="AG2490" s="103">
        <f t="shared" si="731"/>
        <v>0</v>
      </c>
      <c r="AH2490" s="103">
        <f t="shared" si="732"/>
        <v>0</v>
      </c>
      <c r="AI2490" s="103">
        <f t="shared" si="733"/>
        <v>0</v>
      </c>
      <c r="AJ2490" s="103">
        <f t="shared" si="734"/>
        <v>0</v>
      </c>
    </row>
    <row r="2491" spans="4:36">
      <c r="D2491" s="16" t="s">
        <v>862</v>
      </c>
      <c r="E2491" s="16">
        <v>1260.0106</v>
      </c>
      <c r="F2491" s="16">
        <v>1167.9279</v>
      </c>
      <c r="G2491" s="16">
        <v>1129.0503</v>
      </c>
      <c r="H2491" s="16">
        <v>38.8776</v>
      </c>
      <c r="I2491" s="16">
        <v>0</v>
      </c>
      <c r="J2491" s="16">
        <v>38.3379</v>
      </c>
      <c r="K2491" s="16">
        <v>0</v>
      </c>
      <c r="L2491" s="16">
        <v>38.3379</v>
      </c>
      <c r="M2491" s="16">
        <v>0</v>
      </c>
      <c r="N2491" s="16">
        <v>51.326</v>
      </c>
      <c r="O2491" s="16">
        <v>51.326</v>
      </c>
      <c r="P2491" s="16">
        <v>0</v>
      </c>
      <c r="Q2491" s="16">
        <v>0</v>
      </c>
      <c r="R2491" s="16">
        <v>2.4188</v>
      </c>
      <c r="S2491" s="16">
        <v>2.4188</v>
      </c>
      <c r="T2491" s="16">
        <v>0</v>
      </c>
      <c r="U2491" s="16">
        <v>0</v>
      </c>
      <c r="V2491" s="16">
        <v>0</v>
      </c>
      <c r="W2491" s="16">
        <v>0</v>
      </c>
      <c r="X2491" s="16">
        <v>0</v>
      </c>
      <c r="Y2491" s="16">
        <v>0</v>
      </c>
      <c r="Z2491" s="16">
        <v>0</v>
      </c>
      <c r="AE2491" s="103">
        <f t="shared" si="729"/>
        <v>1.60760293965723e-13</v>
      </c>
      <c r="AF2491" s="103">
        <f t="shared" si="730"/>
        <v>-1.98951966012828e-13</v>
      </c>
      <c r="AG2491" s="103">
        <f t="shared" si="731"/>
        <v>0</v>
      </c>
      <c r="AH2491" s="103">
        <f t="shared" si="732"/>
        <v>0</v>
      </c>
      <c r="AI2491" s="103">
        <f t="shared" si="733"/>
        <v>0</v>
      </c>
      <c r="AJ2491" s="103">
        <f t="shared" si="734"/>
        <v>0</v>
      </c>
    </row>
    <row r="2492" spans="4:36">
      <c r="D2492" s="16" t="s">
        <v>863</v>
      </c>
      <c r="E2492" s="16">
        <v>0</v>
      </c>
      <c r="F2492" s="16">
        <v>0</v>
      </c>
      <c r="G2492" s="16">
        <v>0</v>
      </c>
      <c r="H2492" s="16">
        <v>0</v>
      </c>
      <c r="I2492" s="16">
        <v>0</v>
      </c>
      <c r="J2492" s="16">
        <v>0</v>
      </c>
      <c r="K2492" s="16">
        <v>0</v>
      </c>
      <c r="L2492" s="16">
        <v>0</v>
      </c>
      <c r="M2492" s="16">
        <v>0</v>
      </c>
      <c r="N2492" s="16">
        <v>0</v>
      </c>
      <c r="O2492" s="16">
        <v>0</v>
      </c>
      <c r="P2492" s="16">
        <v>0</v>
      </c>
      <c r="Q2492" s="16">
        <v>0</v>
      </c>
      <c r="R2492" s="16">
        <v>0</v>
      </c>
      <c r="S2492" s="16">
        <v>0</v>
      </c>
      <c r="T2492" s="16">
        <v>0</v>
      </c>
      <c r="U2492" s="16">
        <v>0</v>
      </c>
      <c r="V2492" s="16">
        <v>0</v>
      </c>
      <c r="W2492" s="16">
        <v>0</v>
      </c>
      <c r="X2492" s="16">
        <v>0</v>
      </c>
      <c r="Y2492" s="16">
        <v>0</v>
      </c>
      <c r="Z2492" s="16">
        <v>0</v>
      </c>
      <c r="AE2492" s="103">
        <f t="shared" si="729"/>
        <v>0</v>
      </c>
      <c r="AF2492" s="103">
        <f t="shared" si="730"/>
        <v>0</v>
      </c>
      <c r="AG2492" s="103">
        <f t="shared" si="731"/>
        <v>0</v>
      </c>
      <c r="AH2492" s="103">
        <f t="shared" si="732"/>
        <v>0</v>
      </c>
      <c r="AI2492" s="103">
        <f t="shared" si="733"/>
        <v>0</v>
      </c>
      <c r="AJ2492" s="103">
        <f t="shared" si="734"/>
        <v>0</v>
      </c>
    </row>
    <row r="2493" spans="4:36">
      <c r="D2493" s="16" t="s">
        <v>864</v>
      </c>
      <c r="E2493" s="16">
        <v>109786.5481</v>
      </c>
      <c r="F2493" s="16">
        <v>97895.8167999999</v>
      </c>
      <c r="G2493" s="16">
        <v>97797.9586999999</v>
      </c>
      <c r="H2493" s="16">
        <v>97.8581</v>
      </c>
      <c r="I2493" s="16">
        <v>15.208</v>
      </c>
      <c r="J2493" s="16">
        <v>991.2901</v>
      </c>
      <c r="K2493" s="16">
        <v>574.2666</v>
      </c>
      <c r="L2493" s="16">
        <v>42.5579</v>
      </c>
      <c r="M2493" s="16">
        <v>374.4656</v>
      </c>
      <c r="N2493" s="16">
        <v>7907.3009</v>
      </c>
      <c r="O2493" s="16">
        <v>7907.3009</v>
      </c>
      <c r="P2493" s="16">
        <v>0</v>
      </c>
      <c r="Q2493" s="16">
        <v>630.3536</v>
      </c>
      <c r="R2493" s="16">
        <v>1909.4341</v>
      </c>
      <c r="S2493" s="16">
        <v>545.6165</v>
      </c>
      <c r="T2493" s="16">
        <v>0</v>
      </c>
      <c r="U2493" s="16">
        <v>1363.8176</v>
      </c>
      <c r="V2493" s="16">
        <v>437.1446</v>
      </c>
      <c r="W2493" s="16">
        <v>107.4123</v>
      </c>
      <c r="X2493" s="16">
        <v>0</v>
      </c>
      <c r="Y2493" s="16">
        <v>329.7323</v>
      </c>
      <c r="Z2493" s="16">
        <v>0</v>
      </c>
      <c r="AE2493" s="103">
        <f t="shared" si="729"/>
        <v>1.00385477708187e-10</v>
      </c>
      <c r="AF2493" s="103">
        <f t="shared" si="730"/>
        <v>-2.34479102800833e-12</v>
      </c>
      <c r="AG2493" s="103">
        <f t="shared" si="731"/>
        <v>0</v>
      </c>
      <c r="AH2493" s="103">
        <f t="shared" si="732"/>
        <v>0</v>
      </c>
      <c r="AI2493" s="103">
        <f t="shared" si="733"/>
        <v>0</v>
      </c>
      <c r="AJ2493" s="103">
        <f t="shared" si="734"/>
        <v>0</v>
      </c>
    </row>
    <row r="2494" spans="3:58">
      <c r="C2494" s="16" t="s">
        <v>368</v>
      </c>
      <c r="D2494" s="16" t="s">
        <v>88</v>
      </c>
      <c r="E2494" s="16">
        <v>0</v>
      </c>
      <c r="F2494" s="16">
        <v>0</v>
      </c>
      <c r="G2494" s="16">
        <v>0</v>
      </c>
      <c r="H2494" s="16">
        <v>0</v>
      </c>
      <c r="I2494" s="16">
        <v>0</v>
      </c>
      <c r="J2494" s="16">
        <v>0</v>
      </c>
      <c r="K2494" s="16">
        <v>0</v>
      </c>
      <c r="L2494" s="16">
        <v>0</v>
      </c>
      <c r="M2494" s="16">
        <v>0</v>
      </c>
      <c r="N2494" s="16">
        <v>0</v>
      </c>
      <c r="O2494" s="16">
        <v>0</v>
      </c>
      <c r="P2494" s="16">
        <v>0</v>
      </c>
      <c r="Q2494" s="16">
        <v>0</v>
      </c>
      <c r="R2494" s="16">
        <v>0</v>
      </c>
      <c r="S2494" s="16">
        <v>0</v>
      </c>
      <c r="T2494" s="16">
        <v>0</v>
      </c>
      <c r="U2494" s="16">
        <v>0</v>
      </c>
      <c r="V2494" s="16">
        <v>0</v>
      </c>
      <c r="W2494" s="16">
        <v>0</v>
      </c>
      <c r="X2494" s="16">
        <v>0</v>
      </c>
      <c r="Y2494" s="16">
        <v>0</v>
      </c>
      <c r="Z2494" s="16">
        <v>0</v>
      </c>
      <c r="AE2494" s="103">
        <f t="shared" si="729"/>
        <v>0</v>
      </c>
      <c r="AF2494" s="103">
        <f t="shared" si="730"/>
        <v>0</v>
      </c>
      <c r="AG2494" s="103">
        <f t="shared" si="731"/>
        <v>0</v>
      </c>
      <c r="AH2494" s="103">
        <f t="shared" si="732"/>
        <v>0</v>
      </c>
      <c r="AI2494" s="103">
        <f t="shared" si="733"/>
        <v>0</v>
      </c>
      <c r="AJ2494" s="103">
        <f t="shared" si="734"/>
        <v>0</v>
      </c>
      <c r="AK2494" s="16">
        <f t="shared" ref="AK2494:BF2494" si="737">E2494-SUM(E2495:E2499)</f>
        <v>0</v>
      </c>
      <c r="AL2494" s="16">
        <f t="shared" si="737"/>
        <v>0</v>
      </c>
      <c r="AM2494" s="16">
        <f t="shared" si="737"/>
        <v>0</v>
      </c>
      <c r="AN2494" s="16">
        <f t="shared" si="737"/>
        <v>0</v>
      </c>
      <c r="AO2494" s="16">
        <f t="shared" si="737"/>
        <v>0</v>
      </c>
      <c r="AP2494" s="16">
        <f t="shared" si="737"/>
        <v>0</v>
      </c>
      <c r="AQ2494" s="16">
        <f t="shared" si="737"/>
        <v>0</v>
      </c>
      <c r="AR2494" s="16">
        <f t="shared" si="737"/>
        <v>0</v>
      </c>
      <c r="AS2494" s="16">
        <f t="shared" si="737"/>
        <v>0</v>
      </c>
      <c r="AT2494" s="16">
        <f t="shared" si="737"/>
        <v>0</v>
      </c>
      <c r="AU2494" s="16">
        <f t="shared" si="737"/>
        <v>0</v>
      </c>
      <c r="AV2494" s="16">
        <f t="shared" si="737"/>
        <v>0</v>
      </c>
      <c r="AW2494" s="16">
        <f t="shared" si="737"/>
        <v>0</v>
      </c>
      <c r="AX2494" s="16">
        <f t="shared" si="737"/>
        <v>0</v>
      </c>
      <c r="AY2494" s="16">
        <f t="shared" si="737"/>
        <v>0</v>
      </c>
      <c r="AZ2494" s="16">
        <f t="shared" si="737"/>
        <v>0</v>
      </c>
      <c r="BA2494" s="16">
        <f t="shared" si="737"/>
        <v>0</v>
      </c>
      <c r="BB2494" s="16">
        <f t="shared" si="737"/>
        <v>0</v>
      </c>
      <c r="BC2494" s="16">
        <f t="shared" si="737"/>
        <v>0</v>
      </c>
      <c r="BD2494" s="16">
        <f t="shared" si="737"/>
        <v>0</v>
      </c>
      <c r="BE2494" s="16">
        <f t="shared" si="737"/>
        <v>0</v>
      </c>
      <c r="BF2494" s="16">
        <f t="shared" si="737"/>
        <v>0</v>
      </c>
    </row>
    <row r="2495" spans="4:36">
      <c r="D2495" s="16" t="s">
        <v>860</v>
      </c>
      <c r="E2495" s="16">
        <v>0</v>
      </c>
      <c r="F2495" s="16">
        <v>0</v>
      </c>
      <c r="G2495" s="16">
        <v>0</v>
      </c>
      <c r="H2495" s="16">
        <v>0</v>
      </c>
      <c r="I2495" s="16">
        <v>0</v>
      </c>
      <c r="J2495" s="16">
        <v>0</v>
      </c>
      <c r="K2495" s="16">
        <v>0</v>
      </c>
      <c r="L2495" s="16">
        <v>0</v>
      </c>
      <c r="M2495" s="16">
        <v>0</v>
      </c>
      <c r="N2495" s="16">
        <v>0</v>
      </c>
      <c r="O2495" s="16">
        <v>0</v>
      </c>
      <c r="P2495" s="16">
        <v>0</v>
      </c>
      <c r="Q2495" s="16">
        <v>0</v>
      </c>
      <c r="R2495" s="16">
        <v>0</v>
      </c>
      <c r="S2495" s="16">
        <v>0</v>
      </c>
      <c r="T2495" s="16">
        <v>0</v>
      </c>
      <c r="U2495" s="16">
        <v>0</v>
      </c>
      <c r="V2495" s="16">
        <v>0</v>
      </c>
      <c r="W2495" s="16">
        <v>0</v>
      </c>
      <c r="X2495" s="16">
        <v>0</v>
      </c>
      <c r="Y2495" s="16">
        <v>0</v>
      </c>
      <c r="Z2495" s="16">
        <v>0</v>
      </c>
      <c r="AE2495" s="103">
        <f t="shared" si="729"/>
        <v>0</v>
      </c>
      <c r="AF2495" s="103">
        <f t="shared" si="730"/>
        <v>0</v>
      </c>
      <c r="AG2495" s="103">
        <f t="shared" si="731"/>
        <v>0</v>
      </c>
      <c r="AH2495" s="103">
        <f t="shared" si="732"/>
        <v>0</v>
      </c>
      <c r="AI2495" s="103">
        <f t="shared" si="733"/>
        <v>0</v>
      </c>
      <c r="AJ2495" s="103">
        <f t="shared" si="734"/>
        <v>0</v>
      </c>
    </row>
    <row r="2496" spans="4:36">
      <c r="D2496" s="16" t="s">
        <v>861</v>
      </c>
      <c r="E2496" s="16">
        <v>0</v>
      </c>
      <c r="F2496" s="16">
        <v>0</v>
      </c>
      <c r="G2496" s="16">
        <v>0</v>
      </c>
      <c r="H2496" s="16">
        <v>0</v>
      </c>
      <c r="I2496" s="16">
        <v>0</v>
      </c>
      <c r="J2496" s="16">
        <v>0</v>
      </c>
      <c r="K2496" s="16">
        <v>0</v>
      </c>
      <c r="L2496" s="16">
        <v>0</v>
      </c>
      <c r="M2496" s="16">
        <v>0</v>
      </c>
      <c r="N2496" s="16">
        <v>0</v>
      </c>
      <c r="O2496" s="16">
        <v>0</v>
      </c>
      <c r="P2496" s="16">
        <v>0</v>
      </c>
      <c r="Q2496" s="16">
        <v>0</v>
      </c>
      <c r="R2496" s="16">
        <v>0</v>
      </c>
      <c r="S2496" s="16">
        <v>0</v>
      </c>
      <c r="T2496" s="16">
        <v>0</v>
      </c>
      <c r="U2496" s="16">
        <v>0</v>
      </c>
      <c r="V2496" s="16">
        <v>0</v>
      </c>
      <c r="W2496" s="16">
        <v>0</v>
      </c>
      <c r="X2496" s="16">
        <v>0</v>
      </c>
      <c r="Y2496" s="16">
        <v>0</v>
      </c>
      <c r="Z2496" s="16">
        <v>0</v>
      </c>
      <c r="AE2496" s="103">
        <f t="shared" si="729"/>
        <v>0</v>
      </c>
      <c r="AF2496" s="103">
        <f t="shared" si="730"/>
        <v>0</v>
      </c>
      <c r="AG2496" s="103">
        <f t="shared" si="731"/>
        <v>0</v>
      </c>
      <c r="AH2496" s="103">
        <f t="shared" si="732"/>
        <v>0</v>
      </c>
      <c r="AI2496" s="103">
        <f t="shared" si="733"/>
        <v>0</v>
      </c>
      <c r="AJ2496" s="103">
        <f t="shared" si="734"/>
        <v>0</v>
      </c>
    </row>
    <row r="2497" spans="4:36">
      <c r="D2497" s="16" t="s">
        <v>862</v>
      </c>
      <c r="E2497" s="16">
        <v>0</v>
      </c>
      <c r="F2497" s="16">
        <v>0</v>
      </c>
      <c r="G2497" s="16">
        <v>0</v>
      </c>
      <c r="H2497" s="16">
        <v>0</v>
      </c>
      <c r="I2497" s="16">
        <v>0</v>
      </c>
      <c r="J2497" s="16">
        <v>0</v>
      </c>
      <c r="K2497" s="16">
        <v>0</v>
      </c>
      <c r="L2497" s="16">
        <v>0</v>
      </c>
      <c r="M2497" s="16">
        <v>0</v>
      </c>
      <c r="N2497" s="16">
        <v>0</v>
      </c>
      <c r="O2497" s="16">
        <v>0</v>
      </c>
      <c r="P2497" s="16">
        <v>0</v>
      </c>
      <c r="Q2497" s="16">
        <v>0</v>
      </c>
      <c r="R2497" s="16">
        <v>0</v>
      </c>
      <c r="S2497" s="16">
        <v>0</v>
      </c>
      <c r="T2497" s="16">
        <v>0</v>
      </c>
      <c r="U2497" s="16">
        <v>0</v>
      </c>
      <c r="V2497" s="16">
        <v>0</v>
      </c>
      <c r="W2497" s="16">
        <v>0</v>
      </c>
      <c r="X2497" s="16">
        <v>0</v>
      </c>
      <c r="Y2497" s="16">
        <v>0</v>
      </c>
      <c r="Z2497" s="16">
        <v>0</v>
      </c>
      <c r="AE2497" s="103">
        <f t="shared" si="729"/>
        <v>0</v>
      </c>
      <c r="AF2497" s="103">
        <f t="shared" si="730"/>
        <v>0</v>
      </c>
      <c r="AG2497" s="103">
        <f t="shared" si="731"/>
        <v>0</v>
      </c>
      <c r="AH2497" s="103">
        <f t="shared" si="732"/>
        <v>0</v>
      </c>
      <c r="AI2497" s="103">
        <f t="shared" si="733"/>
        <v>0</v>
      </c>
      <c r="AJ2497" s="103">
        <f t="shared" si="734"/>
        <v>0</v>
      </c>
    </row>
    <row r="2498" spans="4:36">
      <c r="D2498" s="16" t="s">
        <v>863</v>
      </c>
      <c r="E2498" s="16">
        <v>0</v>
      </c>
      <c r="F2498" s="16">
        <v>0</v>
      </c>
      <c r="G2498" s="16">
        <v>0</v>
      </c>
      <c r="H2498" s="16">
        <v>0</v>
      </c>
      <c r="I2498" s="16">
        <v>0</v>
      </c>
      <c r="J2498" s="16">
        <v>0</v>
      </c>
      <c r="K2498" s="16">
        <v>0</v>
      </c>
      <c r="L2498" s="16">
        <v>0</v>
      </c>
      <c r="M2498" s="16">
        <v>0</v>
      </c>
      <c r="N2498" s="16">
        <v>0</v>
      </c>
      <c r="O2498" s="16">
        <v>0</v>
      </c>
      <c r="P2498" s="16">
        <v>0</v>
      </c>
      <c r="Q2498" s="16">
        <v>0</v>
      </c>
      <c r="R2498" s="16">
        <v>0</v>
      </c>
      <c r="S2498" s="16">
        <v>0</v>
      </c>
      <c r="T2498" s="16">
        <v>0</v>
      </c>
      <c r="U2498" s="16">
        <v>0</v>
      </c>
      <c r="V2498" s="16">
        <v>0</v>
      </c>
      <c r="W2498" s="16">
        <v>0</v>
      </c>
      <c r="X2498" s="16">
        <v>0</v>
      </c>
      <c r="Y2498" s="16">
        <v>0</v>
      </c>
      <c r="Z2498" s="16">
        <v>0</v>
      </c>
      <c r="AE2498" s="103">
        <f t="shared" si="729"/>
        <v>0</v>
      </c>
      <c r="AF2498" s="103">
        <f t="shared" si="730"/>
        <v>0</v>
      </c>
      <c r="AG2498" s="103">
        <f t="shared" si="731"/>
        <v>0</v>
      </c>
      <c r="AH2498" s="103">
        <f t="shared" si="732"/>
        <v>0</v>
      </c>
      <c r="AI2498" s="103">
        <f t="shared" si="733"/>
        <v>0</v>
      </c>
      <c r="AJ2498" s="103">
        <f t="shared" si="734"/>
        <v>0</v>
      </c>
    </row>
    <row r="2499" spans="4:36">
      <c r="D2499" s="16" t="s">
        <v>864</v>
      </c>
      <c r="E2499" s="16">
        <v>0</v>
      </c>
      <c r="F2499" s="16">
        <v>0</v>
      </c>
      <c r="G2499" s="16">
        <v>0</v>
      </c>
      <c r="H2499" s="16">
        <v>0</v>
      </c>
      <c r="I2499" s="16">
        <v>0</v>
      </c>
      <c r="J2499" s="16">
        <v>0</v>
      </c>
      <c r="K2499" s="16">
        <v>0</v>
      </c>
      <c r="L2499" s="16">
        <v>0</v>
      </c>
      <c r="M2499" s="16">
        <v>0</v>
      </c>
      <c r="N2499" s="16">
        <v>0</v>
      </c>
      <c r="O2499" s="16">
        <v>0</v>
      </c>
      <c r="P2499" s="16">
        <v>0</v>
      </c>
      <c r="Q2499" s="16">
        <v>0</v>
      </c>
      <c r="R2499" s="16">
        <v>0</v>
      </c>
      <c r="S2499" s="16">
        <v>0</v>
      </c>
      <c r="T2499" s="16">
        <v>0</v>
      </c>
      <c r="U2499" s="16">
        <v>0</v>
      </c>
      <c r="V2499" s="16">
        <v>0</v>
      </c>
      <c r="W2499" s="16">
        <v>0</v>
      </c>
      <c r="X2499" s="16">
        <v>0</v>
      </c>
      <c r="Y2499" s="16">
        <v>0</v>
      </c>
      <c r="Z2499" s="16">
        <v>0</v>
      </c>
      <c r="AE2499" s="103">
        <f t="shared" si="729"/>
        <v>0</v>
      </c>
      <c r="AF2499" s="103">
        <f t="shared" si="730"/>
        <v>0</v>
      </c>
      <c r="AG2499" s="103">
        <f t="shared" si="731"/>
        <v>0</v>
      </c>
      <c r="AH2499" s="103">
        <f t="shared" si="732"/>
        <v>0</v>
      </c>
      <c r="AI2499" s="103">
        <f t="shared" si="733"/>
        <v>0</v>
      </c>
      <c r="AJ2499" s="103">
        <f t="shared" si="734"/>
        <v>0</v>
      </c>
    </row>
    <row r="2500" spans="1:80">
      <c r="A2500" s="16" t="s">
        <v>938</v>
      </c>
      <c r="B2500" s="16">
        <v>62266.9158000002</v>
      </c>
      <c r="C2500" s="16" t="s">
        <v>88</v>
      </c>
      <c r="D2500" s="16" t="s">
        <v>88</v>
      </c>
      <c r="E2500" s="16">
        <v>13270.2407</v>
      </c>
      <c r="F2500" s="16">
        <v>11037.4258</v>
      </c>
      <c r="G2500" s="16">
        <v>11037.4258</v>
      </c>
      <c r="H2500" s="16">
        <v>0</v>
      </c>
      <c r="I2500" s="16">
        <v>0</v>
      </c>
      <c r="J2500" s="16">
        <v>19.9365</v>
      </c>
      <c r="K2500" s="16">
        <v>0</v>
      </c>
      <c r="L2500" s="16">
        <v>0</v>
      </c>
      <c r="M2500" s="16">
        <v>19.9365</v>
      </c>
      <c r="N2500" s="16">
        <v>2059.5063</v>
      </c>
      <c r="O2500" s="16">
        <v>2059.5063</v>
      </c>
      <c r="P2500" s="16">
        <v>0</v>
      </c>
      <c r="Q2500" s="16">
        <v>16.1772</v>
      </c>
      <c r="R2500" s="16">
        <v>137.1949</v>
      </c>
      <c r="S2500" s="16">
        <v>17.1641</v>
      </c>
      <c r="T2500" s="16">
        <v>0</v>
      </c>
      <c r="U2500" s="16">
        <v>120.0308</v>
      </c>
      <c r="V2500" s="16">
        <v>0</v>
      </c>
      <c r="W2500" s="16">
        <v>0</v>
      </c>
      <c r="X2500" s="16">
        <v>0</v>
      </c>
      <c r="Y2500" s="16">
        <v>0</v>
      </c>
      <c r="Z2500" s="16">
        <v>0</v>
      </c>
      <c r="AB2500" s="101">
        <f>(F2500+K2500+L2500)/B2500</f>
        <v>0.177259876423813</v>
      </c>
      <c r="AE2500" s="103">
        <f t="shared" si="729"/>
        <v>-3.97903932025656e-13</v>
      </c>
      <c r="AF2500" s="103">
        <f t="shared" si="730"/>
        <v>0</v>
      </c>
      <c r="AG2500" s="103">
        <f t="shared" si="731"/>
        <v>0</v>
      </c>
      <c r="AH2500" s="103">
        <f t="shared" si="732"/>
        <v>0</v>
      </c>
      <c r="AI2500" s="103">
        <f t="shared" si="733"/>
        <v>0</v>
      </c>
      <c r="AJ2500" s="103">
        <f t="shared" si="734"/>
        <v>0</v>
      </c>
      <c r="AK2500" s="16">
        <f t="shared" ref="AK2500:BF2500" si="738">E2500-SUM(E2501:E2505)</f>
        <v>0</v>
      </c>
      <c r="AL2500" s="16">
        <f t="shared" si="738"/>
        <v>0</v>
      </c>
      <c r="AM2500" s="16">
        <f t="shared" si="738"/>
        <v>0</v>
      </c>
      <c r="AN2500" s="16">
        <f t="shared" si="738"/>
        <v>0</v>
      </c>
      <c r="AO2500" s="16">
        <f t="shared" si="738"/>
        <v>0</v>
      </c>
      <c r="AP2500" s="16">
        <f t="shared" si="738"/>
        <v>0</v>
      </c>
      <c r="AQ2500" s="16">
        <f t="shared" si="738"/>
        <v>0</v>
      </c>
      <c r="AR2500" s="16">
        <f t="shared" si="738"/>
        <v>0</v>
      </c>
      <c r="AS2500" s="16">
        <f t="shared" si="738"/>
        <v>0</v>
      </c>
      <c r="AT2500" s="16">
        <f t="shared" si="738"/>
        <v>0</v>
      </c>
      <c r="AU2500" s="16">
        <f t="shared" si="738"/>
        <v>0</v>
      </c>
      <c r="AV2500" s="16">
        <f t="shared" si="738"/>
        <v>0</v>
      </c>
      <c r="AW2500" s="16">
        <f t="shared" si="738"/>
        <v>0</v>
      </c>
      <c r="AX2500" s="16">
        <f t="shared" si="738"/>
        <v>0</v>
      </c>
      <c r="AY2500" s="16">
        <f t="shared" si="738"/>
        <v>0</v>
      </c>
      <c r="AZ2500" s="16">
        <f t="shared" si="738"/>
        <v>0</v>
      </c>
      <c r="BA2500" s="16">
        <f t="shared" si="738"/>
        <v>0</v>
      </c>
      <c r="BB2500" s="16">
        <f t="shared" si="738"/>
        <v>0</v>
      </c>
      <c r="BC2500" s="16">
        <f t="shared" si="738"/>
        <v>0</v>
      </c>
      <c r="BD2500" s="16">
        <f t="shared" si="738"/>
        <v>0</v>
      </c>
      <c r="BE2500" s="16">
        <f t="shared" si="738"/>
        <v>0</v>
      </c>
      <c r="BF2500" s="16">
        <f t="shared" si="738"/>
        <v>0</v>
      </c>
      <c r="BG2500" s="104">
        <f t="shared" ref="BG2500:CB2500" si="739">E2500-E2506-E2512-E2518-E2524</f>
        <v>0</v>
      </c>
      <c r="BH2500" s="104">
        <f t="shared" si="739"/>
        <v>0</v>
      </c>
      <c r="BI2500" s="104">
        <f t="shared" si="739"/>
        <v>0</v>
      </c>
      <c r="BJ2500" s="104">
        <f t="shared" si="739"/>
        <v>0</v>
      </c>
      <c r="BK2500" s="104">
        <f t="shared" si="739"/>
        <v>0</v>
      </c>
      <c r="BL2500" s="104">
        <f t="shared" si="739"/>
        <v>0</v>
      </c>
      <c r="BM2500" s="104">
        <f t="shared" si="739"/>
        <v>0</v>
      </c>
      <c r="BN2500" s="104">
        <f t="shared" si="739"/>
        <v>0</v>
      </c>
      <c r="BO2500" s="104">
        <f t="shared" si="739"/>
        <v>0</v>
      </c>
      <c r="BP2500" s="104">
        <f t="shared" si="739"/>
        <v>0</v>
      </c>
      <c r="BQ2500" s="104">
        <f t="shared" si="739"/>
        <v>0</v>
      </c>
      <c r="BR2500" s="104">
        <f t="shared" si="739"/>
        <v>0</v>
      </c>
      <c r="BS2500" s="104">
        <f t="shared" si="739"/>
        <v>0</v>
      </c>
      <c r="BT2500" s="104">
        <f t="shared" si="739"/>
        <v>0</v>
      </c>
      <c r="BU2500" s="104">
        <f t="shared" si="739"/>
        <v>0</v>
      </c>
      <c r="BV2500" s="104">
        <f t="shared" si="739"/>
        <v>0</v>
      </c>
      <c r="BW2500" s="104">
        <f t="shared" si="739"/>
        <v>0</v>
      </c>
      <c r="BX2500" s="104">
        <f t="shared" si="739"/>
        <v>0</v>
      </c>
      <c r="BY2500" s="104">
        <f t="shared" si="739"/>
        <v>0</v>
      </c>
      <c r="BZ2500" s="104">
        <f t="shared" si="739"/>
        <v>0</v>
      </c>
      <c r="CA2500" s="104">
        <f t="shared" si="739"/>
        <v>0</v>
      </c>
      <c r="CB2500" s="104">
        <f t="shared" si="739"/>
        <v>0</v>
      </c>
    </row>
    <row r="2501" spans="4:36">
      <c r="D2501" s="16" t="s">
        <v>860</v>
      </c>
      <c r="E2501" s="16">
        <v>0</v>
      </c>
      <c r="F2501" s="16">
        <v>0</v>
      </c>
      <c r="G2501" s="16">
        <v>0</v>
      </c>
      <c r="H2501" s="16">
        <v>0</v>
      </c>
      <c r="I2501" s="16">
        <v>0</v>
      </c>
      <c r="J2501" s="16">
        <v>0</v>
      </c>
      <c r="K2501" s="16">
        <v>0</v>
      </c>
      <c r="L2501" s="16">
        <v>0</v>
      </c>
      <c r="M2501" s="16">
        <v>0</v>
      </c>
      <c r="N2501" s="16">
        <v>0</v>
      </c>
      <c r="O2501" s="16">
        <v>0</v>
      </c>
      <c r="P2501" s="16">
        <v>0</v>
      </c>
      <c r="Q2501" s="16">
        <v>0</v>
      </c>
      <c r="R2501" s="16">
        <v>0</v>
      </c>
      <c r="S2501" s="16">
        <v>0</v>
      </c>
      <c r="T2501" s="16">
        <v>0</v>
      </c>
      <c r="U2501" s="16">
        <v>0</v>
      </c>
      <c r="V2501" s="16">
        <v>0</v>
      </c>
      <c r="W2501" s="16">
        <v>0</v>
      </c>
      <c r="X2501" s="16">
        <v>0</v>
      </c>
      <c r="Y2501" s="16">
        <v>0</v>
      </c>
      <c r="Z2501" s="16">
        <v>0</v>
      </c>
      <c r="AE2501" s="103">
        <f t="shared" si="729"/>
        <v>0</v>
      </c>
      <c r="AF2501" s="103">
        <f t="shared" si="730"/>
        <v>0</v>
      </c>
      <c r="AG2501" s="103">
        <f t="shared" si="731"/>
        <v>0</v>
      </c>
      <c r="AH2501" s="103">
        <f t="shared" si="732"/>
        <v>0</v>
      </c>
      <c r="AI2501" s="103">
        <f t="shared" si="733"/>
        <v>0</v>
      </c>
      <c r="AJ2501" s="103">
        <f t="shared" si="734"/>
        <v>0</v>
      </c>
    </row>
    <row r="2502" spans="4:36">
      <c r="D2502" s="16" t="s">
        <v>861</v>
      </c>
      <c r="E2502" s="16">
        <v>221.1947</v>
      </c>
      <c r="F2502" s="16">
        <v>213.576</v>
      </c>
      <c r="G2502" s="16">
        <v>213.576</v>
      </c>
      <c r="H2502" s="16">
        <v>0</v>
      </c>
      <c r="I2502" s="16">
        <v>0</v>
      </c>
      <c r="J2502" s="16">
        <v>1.6548</v>
      </c>
      <c r="K2502" s="16">
        <v>0</v>
      </c>
      <c r="L2502" s="16">
        <v>0</v>
      </c>
      <c r="M2502" s="16">
        <v>1.6548</v>
      </c>
      <c r="N2502" s="16">
        <v>5.9639</v>
      </c>
      <c r="O2502" s="16">
        <v>5.9639</v>
      </c>
      <c r="P2502" s="16">
        <v>0</v>
      </c>
      <c r="Q2502" s="16">
        <v>0</v>
      </c>
      <c r="R2502" s="16">
        <v>0</v>
      </c>
      <c r="S2502" s="16">
        <v>0</v>
      </c>
      <c r="T2502" s="16">
        <v>0</v>
      </c>
      <c r="U2502" s="16">
        <v>0</v>
      </c>
      <c r="V2502" s="16">
        <v>0</v>
      </c>
      <c r="W2502" s="16">
        <v>0</v>
      </c>
      <c r="X2502" s="16">
        <v>0</v>
      </c>
      <c r="Y2502" s="16">
        <v>0</v>
      </c>
      <c r="Z2502" s="16">
        <v>0</v>
      </c>
      <c r="AE2502" s="103">
        <f t="shared" si="729"/>
        <v>1.86517468137026e-14</v>
      </c>
      <c r="AF2502" s="103">
        <f t="shared" si="730"/>
        <v>0</v>
      </c>
      <c r="AG2502" s="103">
        <f t="shared" si="731"/>
        <v>0</v>
      </c>
      <c r="AH2502" s="103">
        <f t="shared" si="732"/>
        <v>0</v>
      </c>
      <c r="AI2502" s="103">
        <f t="shared" si="733"/>
        <v>0</v>
      </c>
      <c r="AJ2502" s="103">
        <f t="shared" si="734"/>
        <v>0</v>
      </c>
    </row>
    <row r="2503" spans="4:36">
      <c r="D2503" s="16" t="s">
        <v>862</v>
      </c>
      <c r="E2503" s="16">
        <v>0</v>
      </c>
      <c r="F2503" s="16">
        <v>0</v>
      </c>
      <c r="G2503" s="16">
        <v>0</v>
      </c>
      <c r="H2503" s="16">
        <v>0</v>
      </c>
      <c r="I2503" s="16">
        <v>0</v>
      </c>
      <c r="J2503" s="16">
        <v>0</v>
      </c>
      <c r="K2503" s="16">
        <v>0</v>
      </c>
      <c r="L2503" s="16">
        <v>0</v>
      </c>
      <c r="M2503" s="16">
        <v>0</v>
      </c>
      <c r="N2503" s="16">
        <v>0</v>
      </c>
      <c r="O2503" s="16">
        <v>0</v>
      </c>
      <c r="P2503" s="16">
        <v>0</v>
      </c>
      <c r="Q2503" s="16">
        <v>0</v>
      </c>
      <c r="R2503" s="16">
        <v>0</v>
      </c>
      <c r="S2503" s="16">
        <v>0</v>
      </c>
      <c r="T2503" s="16">
        <v>0</v>
      </c>
      <c r="U2503" s="16">
        <v>0</v>
      </c>
      <c r="V2503" s="16">
        <v>0</v>
      </c>
      <c r="W2503" s="16">
        <v>0</v>
      </c>
      <c r="X2503" s="16">
        <v>0</v>
      </c>
      <c r="Y2503" s="16">
        <v>0</v>
      </c>
      <c r="Z2503" s="16">
        <v>0</v>
      </c>
      <c r="AE2503" s="103">
        <f t="shared" si="729"/>
        <v>0</v>
      </c>
      <c r="AF2503" s="103">
        <f t="shared" si="730"/>
        <v>0</v>
      </c>
      <c r="AG2503" s="103">
        <f t="shared" si="731"/>
        <v>0</v>
      </c>
      <c r="AH2503" s="103">
        <f t="shared" si="732"/>
        <v>0</v>
      </c>
      <c r="AI2503" s="103">
        <f t="shared" si="733"/>
        <v>0</v>
      </c>
      <c r="AJ2503" s="103">
        <f t="shared" si="734"/>
        <v>0</v>
      </c>
    </row>
    <row r="2504" spans="4:36">
      <c r="D2504" s="16" t="s">
        <v>863</v>
      </c>
      <c r="E2504" s="16">
        <v>0</v>
      </c>
      <c r="F2504" s="16">
        <v>0</v>
      </c>
      <c r="G2504" s="16">
        <v>0</v>
      </c>
      <c r="H2504" s="16">
        <v>0</v>
      </c>
      <c r="I2504" s="16">
        <v>0</v>
      </c>
      <c r="J2504" s="16">
        <v>0</v>
      </c>
      <c r="K2504" s="16">
        <v>0</v>
      </c>
      <c r="L2504" s="16">
        <v>0</v>
      </c>
      <c r="M2504" s="16">
        <v>0</v>
      </c>
      <c r="N2504" s="16">
        <v>0</v>
      </c>
      <c r="O2504" s="16">
        <v>0</v>
      </c>
      <c r="P2504" s="16">
        <v>0</v>
      </c>
      <c r="Q2504" s="16">
        <v>0</v>
      </c>
      <c r="R2504" s="16">
        <v>0</v>
      </c>
      <c r="S2504" s="16">
        <v>0</v>
      </c>
      <c r="T2504" s="16">
        <v>0</v>
      </c>
      <c r="U2504" s="16">
        <v>0</v>
      </c>
      <c r="V2504" s="16">
        <v>0</v>
      </c>
      <c r="W2504" s="16">
        <v>0</v>
      </c>
      <c r="X2504" s="16">
        <v>0</v>
      </c>
      <c r="Y2504" s="16">
        <v>0</v>
      </c>
      <c r="Z2504" s="16">
        <v>0</v>
      </c>
      <c r="AE2504" s="103">
        <f t="shared" si="729"/>
        <v>0</v>
      </c>
      <c r="AF2504" s="103">
        <f t="shared" si="730"/>
        <v>0</v>
      </c>
      <c r="AG2504" s="103">
        <f t="shared" si="731"/>
        <v>0</v>
      </c>
      <c r="AH2504" s="103">
        <f t="shared" si="732"/>
        <v>0</v>
      </c>
      <c r="AI2504" s="103">
        <f t="shared" si="733"/>
        <v>0</v>
      </c>
      <c r="AJ2504" s="103">
        <f t="shared" si="734"/>
        <v>0</v>
      </c>
    </row>
    <row r="2505" spans="4:36">
      <c r="D2505" s="16" t="s">
        <v>864</v>
      </c>
      <c r="E2505" s="16">
        <v>13049.046</v>
      </c>
      <c r="F2505" s="16">
        <v>10823.8498</v>
      </c>
      <c r="G2505" s="16">
        <v>10823.8498</v>
      </c>
      <c r="H2505" s="16">
        <v>0</v>
      </c>
      <c r="I2505" s="16">
        <v>0</v>
      </c>
      <c r="J2505" s="16">
        <v>18.2817</v>
      </c>
      <c r="K2505" s="16">
        <v>0</v>
      </c>
      <c r="L2505" s="16">
        <v>0</v>
      </c>
      <c r="M2505" s="16">
        <v>18.2817</v>
      </c>
      <c r="N2505" s="16">
        <v>2053.5424</v>
      </c>
      <c r="O2505" s="16">
        <v>2053.5424</v>
      </c>
      <c r="P2505" s="16">
        <v>0</v>
      </c>
      <c r="Q2505" s="16">
        <v>16.1772</v>
      </c>
      <c r="R2505" s="16">
        <v>137.1949</v>
      </c>
      <c r="S2505" s="16">
        <v>17.1641</v>
      </c>
      <c r="T2505" s="16">
        <v>0</v>
      </c>
      <c r="U2505" s="16">
        <v>120.0308</v>
      </c>
      <c r="V2505" s="16">
        <v>0</v>
      </c>
      <c r="W2505" s="16">
        <v>0</v>
      </c>
      <c r="X2505" s="16">
        <v>0</v>
      </c>
      <c r="Y2505" s="16">
        <v>0</v>
      </c>
      <c r="Z2505" s="16">
        <v>0</v>
      </c>
      <c r="AE2505" s="103">
        <f t="shared" si="729"/>
        <v>5.11590769747272e-13</v>
      </c>
      <c r="AF2505" s="103">
        <f t="shared" si="730"/>
        <v>0</v>
      </c>
      <c r="AG2505" s="103">
        <f t="shared" si="731"/>
        <v>0</v>
      </c>
      <c r="AH2505" s="103">
        <f t="shared" si="732"/>
        <v>0</v>
      </c>
      <c r="AI2505" s="103">
        <f t="shared" si="733"/>
        <v>0</v>
      </c>
      <c r="AJ2505" s="103">
        <f t="shared" si="734"/>
        <v>0</v>
      </c>
    </row>
    <row r="2506" spans="3:58">
      <c r="C2506" s="16" t="s">
        <v>865</v>
      </c>
      <c r="D2506" s="16" t="s">
        <v>88</v>
      </c>
      <c r="E2506" s="16">
        <v>211.1767</v>
      </c>
      <c r="F2506" s="16">
        <v>209.1909</v>
      </c>
      <c r="G2506" s="16">
        <v>209.1909</v>
      </c>
      <c r="H2506" s="16">
        <v>0</v>
      </c>
      <c r="I2506" s="16">
        <v>0</v>
      </c>
      <c r="J2506" s="16">
        <v>1.6548</v>
      </c>
      <c r="K2506" s="16">
        <v>0</v>
      </c>
      <c r="L2506" s="16">
        <v>0</v>
      </c>
      <c r="M2506" s="16">
        <v>1.6548</v>
      </c>
      <c r="N2506" s="16">
        <v>0.331</v>
      </c>
      <c r="O2506" s="16">
        <v>0.331</v>
      </c>
      <c r="P2506" s="16">
        <v>0</v>
      </c>
      <c r="Q2506" s="16">
        <v>0</v>
      </c>
      <c r="R2506" s="16">
        <v>0</v>
      </c>
      <c r="S2506" s="16">
        <v>0</v>
      </c>
      <c r="T2506" s="16">
        <v>0</v>
      </c>
      <c r="U2506" s="16">
        <v>0</v>
      </c>
      <c r="V2506" s="16">
        <v>0</v>
      </c>
      <c r="W2506" s="16">
        <v>0</v>
      </c>
      <c r="X2506" s="16">
        <v>0</v>
      </c>
      <c r="Y2506" s="16">
        <v>0</v>
      </c>
      <c r="Z2506" s="16">
        <v>0</v>
      </c>
      <c r="AE2506" s="103">
        <f t="shared" si="729"/>
        <v>1.17128529097954e-14</v>
      </c>
      <c r="AF2506" s="103">
        <f t="shared" si="730"/>
        <v>0</v>
      </c>
      <c r="AG2506" s="103">
        <f t="shared" si="731"/>
        <v>0</v>
      </c>
      <c r="AH2506" s="103">
        <f t="shared" si="732"/>
        <v>0</v>
      </c>
      <c r="AI2506" s="103">
        <f t="shared" si="733"/>
        <v>0</v>
      </c>
      <c r="AJ2506" s="103">
        <f t="shared" si="734"/>
        <v>0</v>
      </c>
      <c r="AK2506" s="16">
        <f t="shared" ref="AK2506:BF2506" si="740">E2506-SUM(E2507:E2511)</f>
        <v>0</v>
      </c>
      <c r="AL2506" s="16">
        <f t="shared" si="740"/>
        <v>0</v>
      </c>
      <c r="AM2506" s="16">
        <f t="shared" si="740"/>
        <v>0</v>
      </c>
      <c r="AN2506" s="16">
        <f t="shared" si="740"/>
        <v>0</v>
      </c>
      <c r="AO2506" s="16">
        <f t="shared" si="740"/>
        <v>0</v>
      </c>
      <c r="AP2506" s="16">
        <f t="shared" si="740"/>
        <v>0</v>
      </c>
      <c r="AQ2506" s="16">
        <f t="shared" si="740"/>
        <v>0</v>
      </c>
      <c r="AR2506" s="16">
        <f t="shared" si="740"/>
        <v>0</v>
      </c>
      <c r="AS2506" s="16">
        <f t="shared" si="740"/>
        <v>0</v>
      </c>
      <c r="AT2506" s="16">
        <f t="shared" si="740"/>
        <v>0</v>
      </c>
      <c r="AU2506" s="16">
        <f t="shared" si="740"/>
        <v>0</v>
      </c>
      <c r="AV2506" s="16">
        <f t="shared" si="740"/>
        <v>0</v>
      </c>
      <c r="AW2506" s="16">
        <f t="shared" si="740"/>
        <v>0</v>
      </c>
      <c r="AX2506" s="16">
        <f t="shared" si="740"/>
        <v>0</v>
      </c>
      <c r="AY2506" s="16">
        <f t="shared" si="740"/>
        <v>0</v>
      </c>
      <c r="AZ2506" s="16">
        <f t="shared" si="740"/>
        <v>0</v>
      </c>
      <c r="BA2506" s="16">
        <f t="shared" si="740"/>
        <v>0</v>
      </c>
      <c r="BB2506" s="16">
        <f t="shared" si="740"/>
        <v>0</v>
      </c>
      <c r="BC2506" s="16">
        <f t="shared" si="740"/>
        <v>0</v>
      </c>
      <c r="BD2506" s="16">
        <f t="shared" si="740"/>
        <v>0</v>
      </c>
      <c r="BE2506" s="16">
        <f t="shared" si="740"/>
        <v>0</v>
      </c>
      <c r="BF2506" s="16">
        <f t="shared" si="740"/>
        <v>0</v>
      </c>
    </row>
    <row r="2507" spans="4:36">
      <c r="D2507" s="16" t="s">
        <v>860</v>
      </c>
      <c r="E2507" s="16">
        <v>0</v>
      </c>
      <c r="F2507" s="16">
        <v>0</v>
      </c>
      <c r="G2507" s="16">
        <v>0</v>
      </c>
      <c r="H2507" s="16">
        <v>0</v>
      </c>
      <c r="I2507" s="16">
        <v>0</v>
      </c>
      <c r="J2507" s="16">
        <v>0</v>
      </c>
      <c r="K2507" s="16">
        <v>0</v>
      </c>
      <c r="L2507" s="16">
        <v>0</v>
      </c>
      <c r="M2507" s="16">
        <v>0</v>
      </c>
      <c r="N2507" s="16">
        <v>0</v>
      </c>
      <c r="O2507" s="16">
        <v>0</v>
      </c>
      <c r="P2507" s="16">
        <v>0</v>
      </c>
      <c r="Q2507" s="16">
        <v>0</v>
      </c>
      <c r="R2507" s="16">
        <v>0</v>
      </c>
      <c r="S2507" s="16">
        <v>0</v>
      </c>
      <c r="T2507" s="16">
        <v>0</v>
      </c>
      <c r="U2507" s="16">
        <v>0</v>
      </c>
      <c r="V2507" s="16">
        <v>0</v>
      </c>
      <c r="W2507" s="16">
        <v>0</v>
      </c>
      <c r="X2507" s="16">
        <v>0</v>
      </c>
      <c r="Y2507" s="16">
        <v>0</v>
      </c>
      <c r="Z2507" s="16">
        <v>0</v>
      </c>
      <c r="AE2507" s="103">
        <f t="shared" si="729"/>
        <v>0</v>
      </c>
      <c r="AF2507" s="103">
        <f t="shared" si="730"/>
        <v>0</v>
      </c>
      <c r="AG2507" s="103">
        <f t="shared" si="731"/>
        <v>0</v>
      </c>
      <c r="AH2507" s="103">
        <f t="shared" si="732"/>
        <v>0</v>
      </c>
      <c r="AI2507" s="103">
        <f t="shared" si="733"/>
        <v>0</v>
      </c>
      <c r="AJ2507" s="103">
        <f t="shared" si="734"/>
        <v>0</v>
      </c>
    </row>
    <row r="2508" spans="4:36">
      <c r="D2508" s="16" t="s">
        <v>861</v>
      </c>
      <c r="E2508" s="16">
        <v>211.1767</v>
      </c>
      <c r="F2508" s="16">
        <v>209.1909</v>
      </c>
      <c r="G2508" s="16">
        <v>209.1909</v>
      </c>
      <c r="H2508" s="16">
        <v>0</v>
      </c>
      <c r="I2508" s="16">
        <v>0</v>
      </c>
      <c r="J2508" s="16">
        <v>1.6548</v>
      </c>
      <c r="K2508" s="16">
        <v>0</v>
      </c>
      <c r="L2508" s="16">
        <v>0</v>
      </c>
      <c r="M2508" s="16">
        <v>1.6548</v>
      </c>
      <c r="N2508" s="16">
        <v>0.331</v>
      </c>
      <c r="O2508" s="16">
        <v>0.331</v>
      </c>
      <c r="P2508" s="16">
        <v>0</v>
      </c>
      <c r="Q2508" s="16">
        <v>0</v>
      </c>
      <c r="R2508" s="16">
        <v>0</v>
      </c>
      <c r="S2508" s="16">
        <v>0</v>
      </c>
      <c r="T2508" s="16">
        <v>0</v>
      </c>
      <c r="U2508" s="16">
        <v>0</v>
      </c>
      <c r="V2508" s="16">
        <v>0</v>
      </c>
      <c r="W2508" s="16">
        <v>0</v>
      </c>
      <c r="X2508" s="16">
        <v>0</v>
      </c>
      <c r="Y2508" s="16">
        <v>0</v>
      </c>
      <c r="Z2508" s="16">
        <v>0</v>
      </c>
      <c r="AE2508" s="103">
        <f t="shared" si="729"/>
        <v>1.17128529097954e-14</v>
      </c>
      <c r="AF2508" s="103">
        <f t="shared" si="730"/>
        <v>0</v>
      </c>
      <c r="AG2508" s="103">
        <f t="shared" si="731"/>
        <v>0</v>
      </c>
      <c r="AH2508" s="103">
        <f t="shared" si="732"/>
        <v>0</v>
      </c>
      <c r="AI2508" s="103">
        <f t="shared" si="733"/>
        <v>0</v>
      </c>
      <c r="AJ2508" s="103">
        <f t="shared" si="734"/>
        <v>0</v>
      </c>
    </row>
    <row r="2509" spans="4:36">
      <c r="D2509" s="16" t="s">
        <v>862</v>
      </c>
      <c r="E2509" s="16">
        <v>0</v>
      </c>
      <c r="F2509" s="16">
        <v>0</v>
      </c>
      <c r="G2509" s="16">
        <v>0</v>
      </c>
      <c r="H2509" s="16">
        <v>0</v>
      </c>
      <c r="I2509" s="16">
        <v>0</v>
      </c>
      <c r="J2509" s="16">
        <v>0</v>
      </c>
      <c r="K2509" s="16">
        <v>0</v>
      </c>
      <c r="L2509" s="16">
        <v>0</v>
      </c>
      <c r="M2509" s="16">
        <v>0</v>
      </c>
      <c r="N2509" s="16">
        <v>0</v>
      </c>
      <c r="O2509" s="16">
        <v>0</v>
      </c>
      <c r="P2509" s="16">
        <v>0</v>
      </c>
      <c r="Q2509" s="16">
        <v>0</v>
      </c>
      <c r="R2509" s="16">
        <v>0</v>
      </c>
      <c r="S2509" s="16">
        <v>0</v>
      </c>
      <c r="T2509" s="16">
        <v>0</v>
      </c>
      <c r="U2509" s="16">
        <v>0</v>
      </c>
      <c r="V2509" s="16">
        <v>0</v>
      </c>
      <c r="W2509" s="16">
        <v>0</v>
      </c>
      <c r="X2509" s="16">
        <v>0</v>
      </c>
      <c r="Y2509" s="16">
        <v>0</v>
      </c>
      <c r="Z2509" s="16">
        <v>0</v>
      </c>
      <c r="AE2509" s="103">
        <f t="shared" si="729"/>
        <v>0</v>
      </c>
      <c r="AF2509" s="103">
        <f t="shared" si="730"/>
        <v>0</v>
      </c>
      <c r="AG2509" s="103">
        <f t="shared" si="731"/>
        <v>0</v>
      </c>
      <c r="AH2509" s="103">
        <f t="shared" si="732"/>
        <v>0</v>
      </c>
      <c r="AI2509" s="103">
        <f t="shared" si="733"/>
        <v>0</v>
      </c>
      <c r="AJ2509" s="103">
        <f t="shared" si="734"/>
        <v>0</v>
      </c>
    </row>
    <row r="2510" spans="4:36">
      <c r="D2510" s="16" t="s">
        <v>863</v>
      </c>
      <c r="E2510" s="16">
        <v>0</v>
      </c>
      <c r="F2510" s="16">
        <v>0</v>
      </c>
      <c r="G2510" s="16">
        <v>0</v>
      </c>
      <c r="H2510" s="16">
        <v>0</v>
      </c>
      <c r="I2510" s="16">
        <v>0</v>
      </c>
      <c r="J2510" s="16">
        <v>0</v>
      </c>
      <c r="K2510" s="16">
        <v>0</v>
      </c>
      <c r="L2510" s="16">
        <v>0</v>
      </c>
      <c r="M2510" s="16">
        <v>0</v>
      </c>
      <c r="N2510" s="16">
        <v>0</v>
      </c>
      <c r="O2510" s="16">
        <v>0</v>
      </c>
      <c r="P2510" s="16">
        <v>0</v>
      </c>
      <c r="Q2510" s="16">
        <v>0</v>
      </c>
      <c r="R2510" s="16">
        <v>0</v>
      </c>
      <c r="S2510" s="16">
        <v>0</v>
      </c>
      <c r="T2510" s="16">
        <v>0</v>
      </c>
      <c r="U2510" s="16">
        <v>0</v>
      </c>
      <c r="V2510" s="16">
        <v>0</v>
      </c>
      <c r="W2510" s="16">
        <v>0</v>
      </c>
      <c r="X2510" s="16">
        <v>0</v>
      </c>
      <c r="Y2510" s="16">
        <v>0</v>
      </c>
      <c r="Z2510" s="16">
        <v>0</v>
      </c>
      <c r="AE2510" s="103">
        <f t="shared" si="729"/>
        <v>0</v>
      </c>
      <c r="AF2510" s="103">
        <f t="shared" si="730"/>
        <v>0</v>
      </c>
      <c r="AG2510" s="103">
        <f t="shared" si="731"/>
        <v>0</v>
      </c>
      <c r="AH2510" s="103">
        <f t="shared" si="732"/>
        <v>0</v>
      </c>
      <c r="AI2510" s="103">
        <f t="shared" si="733"/>
        <v>0</v>
      </c>
      <c r="AJ2510" s="103">
        <f t="shared" si="734"/>
        <v>0</v>
      </c>
    </row>
    <row r="2511" spans="4:36">
      <c r="D2511" s="16" t="s">
        <v>864</v>
      </c>
      <c r="E2511" s="16">
        <v>0</v>
      </c>
      <c r="F2511" s="16">
        <v>0</v>
      </c>
      <c r="G2511" s="16">
        <v>0</v>
      </c>
      <c r="H2511" s="16">
        <v>0</v>
      </c>
      <c r="I2511" s="16">
        <v>0</v>
      </c>
      <c r="J2511" s="16">
        <v>0</v>
      </c>
      <c r="K2511" s="16">
        <v>0</v>
      </c>
      <c r="L2511" s="16">
        <v>0</v>
      </c>
      <c r="M2511" s="16">
        <v>0</v>
      </c>
      <c r="N2511" s="16">
        <v>0</v>
      </c>
      <c r="O2511" s="16">
        <v>0</v>
      </c>
      <c r="P2511" s="16">
        <v>0</v>
      </c>
      <c r="Q2511" s="16">
        <v>0</v>
      </c>
      <c r="R2511" s="16">
        <v>0</v>
      </c>
      <c r="S2511" s="16">
        <v>0</v>
      </c>
      <c r="T2511" s="16">
        <v>0</v>
      </c>
      <c r="U2511" s="16">
        <v>0</v>
      </c>
      <c r="V2511" s="16">
        <v>0</v>
      </c>
      <c r="W2511" s="16">
        <v>0</v>
      </c>
      <c r="X2511" s="16">
        <v>0</v>
      </c>
      <c r="Y2511" s="16">
        <v>0</v>
      </c>
      <c r="Z2511" s="16">
        <v>0</v>
      </c>
      <c r="AE2511" s="103">
        <f t="shared" si="729"/>
        <v>0</v>
      </c>
      <c r="AF2511" s="103">
        <f t="shared" si="730"/>
        <v>0</v>
      </c>
      <c r="AG2511" s="103">
        <f t="shared" si="731"/>
        <v>0</v>
      </c>
      <c r="AH2511" s="103">
        <f t="shared" si="732"/>
        <v>0</v>
      </c>
      <c r="AI2511" s="103">
        <f t="shared" si="733"/>
        <v>0</v>
      </c>
      <c r="AJ2511" s="103">
        <f t="shared" si="734"/>
        <v>0</v>
      </c>
    </row>
    <row r="2512" spans="3:58">
      <c r="C2512" s="16" t="s">
        <v>866</v>
      </c>
      <c r="D2512" s="16" t="s">
        <v>88</v>
      </c>
      <c r="E2512" s="16">
        <v>322.6524</v>
      </c>
      <c r="F2512" s="16">
        <v>4.3851</v>
      </c>
      <c r="G2512" s="16">
        <v>4.3851</v>
      </c>
      <c r="H2512" s="16">
        <v>0</v>
      </c>
      <c r="I2512" s="16">
        <v>0</v>
      </c>
      <c r="J2512" s="16">
        <v>0</v>
      </c>
      <c r="K2512" s="16">
        <v>0</v>
      </c>
      <c r="L2512" s="16">
        <v>0</v>
      </c>
      <c r="M2512" s="16">
        <v>0</v>
      </c>
      <c r="N2512" s="16">
        <v>318.1174</v>
      </c>
      <c r="O2512" s="16">
        <v>318.1174</v>
      </c>
      <c r="P2512" s="16">
        <v>0</v>
      </c>
      <c r="Q2512" s="16">
        <v>0</v>
      </c>
      <c r="R2512" s="16">
        <v>0.1499</v>
      </c>
      <c r="S2512" s="16">
        <v>0.1499</v>
      </c>
      <c r="T2512" s="16">
        <v>0</v>
      </c>
      <c r="U2512" s="16">
        <v>0</v>
      </c>
      <c r="V2512" s="16">
        <v>0</v>
      </c>
      <c r="W2512" s="16">
        <v>0</v>
      </c>
      <c r="X2512" s="16">
        <v>0</v>
      </c>
      <c r="Y2512" s="16">
        <v>0</v>
      </c>
      <c r="Z2512" s="16">
        <v>0</v>
      </c>
      <c r="AE2512" s="103">
        <f t="shared" si="729"/>
        <v>2.35922392732846e-15</v>
      </c>
      <c r="AF2512" s="103">
        <f t="shared" si="730"/>
        <v>0</v>
      </c>
      <c r="AG2512" s="103">
        <f t="shared" si="731"/>
        <v>0</v>
      </c>
      <c r="AH2512" s="103">
        <f t="shared" si="732"/>
        <v>0</v>
      </c>
      <c r="AI2512" s="103">
        <f t="shared" si="733"/>
        <v>0</v>
      </c>
      <c r="AJ2512" s="103">
        <f t="shared" si="734"/>
        <v>0</v>
      </c>
      <c r="AK2512" s="16">
        <f t="shared" ref="AK2512:BF2512" si="741">E2512-SUM(E2513:E2517)</f>
        <v>0</v>
      </c>
      <c r="AL2512" s="16">
        <f t="shared" si="741"/>
        <v>0</v>
      </c>
      <c r="AM2512" s="16">
        <f t="shared" si="741"/>
        <v>0</v>
      </c>
      <c r="AN2512" s="16">
        <f t="shared" si="741"/>
        <v>0</v>
      </c>
      <c r="AO2512" s="16">
        <f t="shared" si="741"/>
        <v>0</v>
      </c>
      <c r="AP2512" s="16">
        <f t="shared" si="741"/>
        <v>0</v>
      </c>
      <c r="AQ2512" s="16">
        <f t="shared" si="741"/>
        <v>0</v>
      </c>
      <c r="AR2512" s="16">
        <f t="shared" si="741"/>
        <v>0</v>
      </c>
      <c r="AS2512" s="16">
        <f t="shared" si="741"/>
        <v>0</v>
      </c>
      <c r="AT2512" s="16">
        <f t="shared" si="741"/>
        <v>0</v>
      </c>
      <c r="AU2512" s="16">
        <f t="shared" si="741"/>
        <v>0</v>
      </c>
      <c r="AV2512" s="16">
        <f t="shared" si="741"/>
        <v>0</v>
      </c>
      <c r="AW2512" s="16">
        <f t="shared" si="741"/>
        <v>0</v>
      </c>
      <c r="AX2512" s="16">
        <f t="shared" si="741"/>
        <v>0</v>
      </c>
      <c r="AY2512" s="16">
        <f t="shared" si="741"/>
        <v>0</v>
      </c>
      <c r="AZ2512" s="16">
        <f t="shared" si="741"/>
        <v>0</v>
      </c>
      <c r="BA2512" s="16">
        <f t="shared" si="741"/>
        <v>0</v>
      </c>
      <c r="BB2512" s="16">
        <f t="shared" si="741"/>
        <v>0</v>
      </c>
      <c r="BC2512" s="16">
        <f t="shared" si="741"/>
        <v>0</v>
      </c>
      <c r="BD2512" s="16">
        <f t="shared" si="741"/>
        <v>0</v>
      </c>
      <c r="BE2512" s="16">
        <f t="shared" si="741"/>
        <v>0</v>
      </c>
      <c r="BF2512" s="16">
        <f t="shared" si="741"/>
        <v>0</v>
      </c>
    </row>
    <row r="2513" spans="4:36">
      <c r="D2513" s="16" t="s">
        <v>860</v>
      </c>
      <c r="E2513" s="16">
        <v>0</v>
      </c>
      <c r="F2513" s="16">
        <v>0</v>
      </c>
      <c r="G2513" s="16">
        <v>0</v>
      </c>
      <c r="H2513" s="16">
        <v>0</v>
      </c>
      <c r="I2513" s="16">
        <v>0</v>
      </c>
      <c r="J2513" s="16">
        <v>0</v>
      </c>
      <c r="K2513" s="16">
        <v>0</v>
      </c>
      <c r="L2513" s="16">
        <v>0</v>
      </c>
      <c r="M2513" s="16">
        <v>0</v>
      </c>
      <c r="N2513" s="16">
        <v>0</v>
      </c>
      <c r="O2513" s="16">
        <v>0</v>
      </c>
      <c r="P2513" s="16">
        <v>0</v>
      </c>
      <c r="Q2513" s="16">
        <v>0</v>
      </c>
      <c r="R2513" s="16">
        <v>0</v>
      </c>
      <c r="S2513" s="16">
        <v>0</v>
      </c>
      <c r="T2513" s="16">
        <v>0</v>
      </c>
      <c r="U2513" s="16">
        <v>0</v>
      </c>
      <c r="V2513" s="16">
        <v>0</v>
      </c>
      <c r="W2513" s="16">
        <v>0</v>
      </c>
      <c r="X2513" s="16">
        <v>0</v>
      </c>
      <c r="Y2513" s="16">
        <v>0</v>
      </c>
      <c r="Z2513" s="16">
        <v>0</v>
      </c>
      <c r="AE2513" s="103">
        <f t="shared" si="729"/>
        <v>0</v>
      </c>
      <c r="AF2513" s="103">
        <f t="shared" si="730"/>
        <v>0</v>
      </c>
      <c r="AG2513" s="103">
        <f t="shared" si="731"/>
        <v>0</v>
      </c>
      <c r="AH2513" s="103">
        <f t="shared" si="732"/>
        <v>0</v>
      </c>
      <c r="AI2513" s="103">
        <f t="shared" si="733"/>
        <v>0</v>
      </c>
      <c r="AJ2513" s="103">
        <f t="shared" si="734"/>
        <v>0</v>
      </c>
    </row>
    <row r="2514" spans="4:36">
      <c r="D2514" s="16" t="s">
        <v>861</v>
      </c>
      <c r="E2514" s="16">
        <v>10.018</v>
      </c>
      <c r="F2514" s="16">
        <v>4.3851</v>
      </c>
      <c r="G2514" s="16">
        <v>4.3851</v>
      </c>
      <c r="H2514" s="16">
        <v>0</v>
      </c>
      <c r="I2514" s="16">
        <v>0</v>
      </c>
      <c r="J2514" s="16">
        <v>0</v>
      </c>
      <c r="K2514" s="16">
        <v>0</v>
      </c>
      <c r="L2514" s="16">
        <v>0</v>
      </c>
      <c r="M2514" s="16">
        <v>0</v>
      </c>
      <c r="N2514" s="16">
        <v>5.6329</v>
      </c>
      <c r="O2514" s="16">
        <v>5.6329</v>
      </c>
      <c r="P2514" s="16">
        <v>0</v>
      </c>
      <c r="Q2514" s="16">
        <v>0</v>
      </c>
      <c r="R2514" s="16">
        <v>0</v>
      </c>
      <c r="S2514" s="16">
        <v>0</v>
      </c>
      <c r="T2514" s="16">
        <v>0</v>
      </c>
      <c r="U2514" s="16">
        <v>0</v>
      </c>
      <c r="V2514" s="16">
        <v>0</v>
      </c>
      <c r="W2514" s="16">
        <v>0</v>
      </c>
      <c r="X2514" s="16">
        <v>0</v>
      </c>
      <c r="Y2514" s="16">
        <v>0</v>
      </c>
      <c r="Z2514" s="16">
        <v>0</v>
      </c>
      <c r="AE2514" s="103">
        <f t="shared" si="729"/>
        <v>0</v>
      </c>
      <c r="AF2514" s="103">
        <f t="shared" si="730"/>
        <v>0</v>
      </c>
      <c r="AG2514" s="103">
        <f t="shared" si="731"/>
        <v>0</v>
      </c>
      <c r="AH2514" s="103">
        <f t="shared" si="732"/>
        <v>0</v>
      </c>
      <c r="AI2514" s="103">
        <f t="shared" si="733"/>
        <v>0</v>
      </c>
      <c r="AJ2514" s="103">
        <f t="shared" si="734"/>
        <v>0</v>
      </c>
    </row>
    <row r="2515" spans="4:36">
      <c r="D2515" s="16" t="s">
        <v>862</v>
      </c>
      <c r="E2515" s="16">
        <v>0</v>
      </c>
      <c r="F2515" s="16">
        <v>0</v>
      </c>
      <c r="G2515" s="16">
        <v>0</v>
      </c>
      <c r="H2515" s="16">
        <v>0</v>
      </c>
      <c r="I2515" s="16">
        <v>0</v>
      </c>
      <c r="J2515" s="16">
        <v>0</v>
      </c>
      <c r="K2515" s="16">
        <v>0</v>
      </c>
      <c r="L2515" s="16">
        <v>0</v>
      </c>
      <c r="M2515" s="16">
        <v>0</v>
      </c>
      <c r="N2515" s="16">
        <v>0</v>
      </c>
      <c r="O2515" s="16">
        <v>0</v>
      </c>
      <c r="P2515" s="16">
        <v>0</v>
      </c>
      <c r="Q2515" s="16">
        <v>0</v>
      </c>
      <c r="R2515" s="16">
        <v>0</v>
      </c>
      <c r="S2515" s="16">
        <v>0</v>
      </c>
      <c r="T2515" s="16">
        <v>0</v>
      </c>
      <c r="U2515" s="16">
        <v>0</v>
      </c>
      <c r="V2515" s="16">
        <v>0</v>
      </c>
      <c r="W2515" s="16">
        <v>0</v>
      </c>
      <c r="X2515" s="16">
        <v>0</v>
      </c>
      <c r="Y2515" s="16">
        <v>0</v>
      </c>
      <c r="Z2515" s="16">
        <v>0</v>
      </c>
      <c r="AE2515" s="103">
        <f t="shared" si="729"/>
        <v>0</v>
      </c>
      <c r="AF2515" s="103">
        <f t="shared" si="730"/>
        <v>0</v>
      </c>
      <c r="AG2515" s="103">
        <f t="shared" si="731"/>
        <v>0</v>
      </c>
      <c r="AH2515" s="103">
        <f t="shared" si="732"/>
        <v>0</v>
      </c>
      <c r="AI2515" s="103">
        <f t="shared" si="733"/>
        <v>0</v>
      </c>
      <c r="AJ2515" s="103">
        <f t="shared" si="734"/>
        <v>0</v>
      </c>
    </row>
    <row r="2516" spans="4:36">
      <c r="D2516" s="16" t="s">
        <v>863</v>
      </c>
      <c r="E2516" s="16">
        <v>0</v>
      </c>
      <c r="F2516" s="16">
        <v>0</v>
      </c>
      <c r="G2516" s="16">
        <v>0</v>
      </c>
      <c r="H2516" s="16">
        <v>0</v>
      </c>
      <c r="I2516" s="16">
        <v>0</v>
      </c>
      <c r="J2516" s="16">
        <v>0</v>
      </c>
      <c r="K2516" s="16">
        <v>0</v>
      </c>
      <c r="L2516" s="16">
        <v>0</v>
      </c>
      <c r="M2516" s="16">
        <v>0</v>
      </c>
      <c r="N2516" s="16">
        <v>0</v>
      </c>
      <c r="O2516" s="16">
        <v>0</v>
      </c>
      <c r="P2516" s="16">
        <v>0</v>
      </c>
      <c r="Q2516" s="16">
        <v>0</v>
      </c>
      <c r="R2516" s="16">
        <v>0</v>
      </c>
      <c r="S2516" s="16">
        <v>0</v>
      </c>
      <c r="T2516" s="16">
        <v>0</v>
      </c>
      <c r="U2516" s="16">
        <v>0</v>
      </c>
      <c r="V2516" s="16">
        <v>0</v>
      </c>
      <c r="W2516" s="16">
        <v>0</v>
      </c>
      <c r="X2516" s="16">
        <v>0</v>
      </c>
      <c r="Y2516" s="16">
        <v>0</v>
      </c>
      <c r="Z2516" s="16">
        <v>0</v>
      </c>
      <c r="AE2516" s="103">
        <f t="shared" si="729"/>
        <v>0</v>
      </c>
      <c r="AF2516" s="103">
        <f t="shared" si="730"/>
        <v>0</v>
      </c>
      <c r="AG2516" s="103">
        <f t="shared" si="731"/>
        <v>0</v>
      </c>
      <c r="AH2516" s="103">
        <f t="shared" si="732"/>
        <v>0</v>
      </c>
      <c r="AI2516" s="103">
        <f t="shared" si="733"/>
        <v>0</v>
      </c>
      <c r="AJ2516" s="103">
        <f t="shared" si="734"/>
        <v>0</v>
      </c>
    </row>
    <row r="2517" spans="4:36">
      <c r="D2517" s="16" t="s">
        <v>864</v>
      </c>
      <c r="E2517" s="16">
        <v>312.6344</v>
      </c>
      <c r="F2517" s="16">
        <v>0</v>
      </c>
      <c r="G2517" s="16">
        <v>0</v>
      </c>
      <c r="H2517" s="16">
        <v>0</v>
      </c>
      <c r="I2517" s="16">
        <v>0</v>
      </c>
      <c r="J2517" s="16">
        <v>0</v>
      </c>
      <c r="K2517" s="16">
        <v>0</v>
      </c>
      <c r="L2517" s="16">
        <v>0</v>
      </c>
      <c r="M2517" s="16">
        <v>0</v>
      </c>
      <c r="N2517" s="16">
        <v>312.4845</v>
      </c>
      <c r="O2517" s="16">
        <v>312.4845</v>
      </c>
      <c r="P2517" s="16">
        <v>0</v>
      </c>
      <c r="Q2517" s="16">
        <v>0</v>
      </c>
      <c r="R2517" s="16">
        <v>0.1499</v>
      </c>
      <c r="S2517" s="16">
        <v>0.1499</v>
      </c>
      <c r="T2517" s="16">
        <v>0</v>
      </c>
      <c r="U2517" s="16">
        <v>0</v>
      </c>
      <c r="V2517" s="16">
        <v>0</v>
      </c>
      <c r="W2517" s="16">
        <v>0</v>
      </c>
      <c r="X2517" s="16">
        <v>0</v>
      </c>
      <c r="Y2517" s="16">
        <v>0</v>
      </c>
      <c r="Z2517" s="16">
        <v>0</v>
      </c>
      <c r="AE2517" s="103">
        <f t="shared" si="729"/>
        <v>2.35922392732846e-15</v>
      </c>
      <c r="AF2517" s="103">
        <f t="shared" si="730"/>
        <v>0</v>
      </c>
      <c r="AG2517" s="103">
        <f t="shared" si="731"/>
        <v>0</v>
      </c>
      <c r="AH2517" s="103">
        <f t="shared" si="732"/>
        <v>0</v>
      </c>
      <c r="AI2517" s="103">
        <f t="shared" si="733"/>
        <v>0</v>
      </c>
      <c r="AJ2517" s="103">
        <f t="shared" si="734"/>
        <v>0</v>
      </c>
    </row>
    <row r="2518" spans="3:58">
      <c r="C2518" s="16" t="s">
        <v>867</v>
      </c>
      <c r="D2518" s="16" t="s">
        <v>88</v>
      </c>
      <c r="E2518" s="16">
        <v>12736.4116</v>
      </c>
      <c r="F2518" s="16">
        <v>10823.8498</v>
      </c>
      <c r="G2518" s="16">
        <v>10823.8498</v>
      </c>
      <c r="H2518" s="16">
        <v>0</v>
      </c>
      <c r="I2518" s="16">
        <v>0</v>
      </c>
      <c r="J2518" s="16">
        <v>18.2817</v>
      </c>
      <c r="K2518" s="16">
        <v>0</v>
      </c>
      <c r="L2518" s="16">
        <v>0</v>
      </c>
      <c r="M2518" s="16">
        <v>18.2817</v>
      </c>
      <c r="N2518" s="16">
        <v>1741.0579</v>
      </c>
      <c r="O2518" s="16">
        <v>1741.0579</v>
      </c>
      <c r="P2518" s="16">
        <v>0</v>
      </c>
      <c r="Q2518" s="16">
        <v>16.1772</v>
      </c>
      <c r="R2518" s="16">
        <v>137.045</v>
      </c>
      <c r="S2518" s="16">
        <v>17.0142</v>
      </c>
      <c r="T2518" s="16">
        <v>0</v>
      </c>
      <c r="U2518" s="16">
        <v>120.0308</v>
      </c>
      <c r="V2518" s="16">
        <v>0</v>
      </c>
      <c r="W2518" s="16">
        <v>0</v>
      </c>
      <c r="X2518" s="16">
        <v>0</v>
      </c>
      <c r="Y2518" s="16">
        <v>0</v>
      </c>
      <c r="Z2518" s="16">
        <v>0</v>
      </c>
      <c r="AE2518" s="103">
        <f t="shared" si="729"/>
        <v>-5.11590769747272e-13</v>
      </c>
      <c r="AF2518" s="103">
        <f t="shared" si="730"/>
        <v>0</v>
      </c>
      <c r="AG2518" s="103">
        <f t="shared" si="731"/>
        <v>0</v>
      </c>
      <c r="AH2518" s="103">
        <f t="shared" si="732"/>
        <v>0</v>
      </c>
      <c r="AI2518" s="103">
        <f t="shared" si="733"/>
        <v>0</v>
      </c>
      <c r="AJ2518" s="103">
        <f t="shared" si="734"/>
        <v>0</v>
      </c>
      <c r="AK2518" s="16">
        <f t="shared" ref="AK2518:BF2518" si="742">E2518-SUM(E2519:E2523)</f>
        <v>0</v>
      </c>
      <c r="AL2518" s="16">
        <f t="shared" si="742"/>
        <v>0</v>
      </c>
      <c r="AM2518" s="16">
        <f t="shared" si="742"/>
        <v>0</v>
      </c>
      <c r="AN2518" s="16">
        <f t="shared" si="742"/>
        <v>0</v>
      </c>
      <c r="AO2518" s="16">
        <f t="shared" si="742"/>
        <v>0</v>
      </c>
      <c r="AP2518" s="16">
        <f t="shared" si="742"/>
        <v>0</v>
      </c>
      <c r="AQ2518" s="16">
        <f t="shared" si="742"/>
        <v>0</v>
      </c>
      <c r="AR2518" s="16">
        <f t="shared" si="742"/>
        <v>0</v>
      </c>
      <c r="AS2518" s="16">
        <f t="shared" si="742"/>
        <v>0</v>
      </c>
      <c r="AT2518" s="16">
        <f t="shared" si="742"/>
        <v>0</v>
      </c>
      <c r="AU2518" s="16">
        <f t="shared" si="742"/>
        <v>0</v>
      </c>
      <c r="AV2518" s="16">
        <f t="shared" si="742"/>
        <v>0</v>
      </c>
      <c r="AW2518" s="16">
        <f t="shared" si="742"/>
        <v>0</v>
      </c>
      <c r="AX2518" s="16">
        <f t="shared" si="742"/>
        <v>0</v>
      </c>
      <c r="AY2518" s="16">
        <f t="shared" si="742"/>
        <v>0</v>
      </c>
      <c r="AZ2518" s="16">
        <f t="shared" si="742"/>
        <v>0</v>
      </c>
      <c r="BA2518" s="16">
        <f t="shared" si="742"/>
        <v>0</v>
      </c>
      <c r="BB2518" s="16">
        <f t="shared" si="742"/>
        <v>0</v>
      </c>
      <c r="BC2518" s="16">
        <f t="shared" si="742"/>
        <v>0</v>
      </c>
      <c r="BD2518" s="16">
        <f t="shared" si="742"/>
        <v>0</v>
      </c>
      <c r="BE2518" s="16">
        <f t="shared" si="742"/>
        <v>0</v>
      </c>
      <c r="BF2518" s="16">
        <f t="shared" si="742"/>
        <v>0</v>
      </c>
    </row>
    <row r="2519" spans="4:36">
      <c r="D2519" s="16" t="s">
        <v>860</v>
      </c>
      <c r="E2519" s="16">
        <v>0</v>
      </c>
      <c r="F2519" s="16">
        <v>0</v>
      </c>
      <c r="G2519" s="16">
        <v>0</v>
      </c>
      <c r="H2519" s="16">
        <v>0</v>
      </c>
      <c r="I2519" s="16">
        <v>0</v>
      </c>
      <c r="J2519" s="16">
        <v>0</v>
      </c>
      <c r="K2519" s="16">
        <v>0</v>
      </c>
      <c r="L2519" s="16">
        <v>0</v>
      </c>
      <c r="M2519" s="16">
        <v>0</v>
      </c>
      <c r="N2519" s="16">
        <v>0</v>
      </c>
      <c r="O2519" s="16">
        <v>0</v>
      </c>
      <c r="P2519" s="16">
        <v>0</v>
      </c>
      <c r="Q2519" s="16">
        <v>0</v>
      </c>
      <c r="R2519" s="16">
        <v>0</v>
      </c>
      <c r="S2519" s="16">
        <v>0</v>
      </c>
      <c r="T2519" s="16">
        <v>0</v>
      </c>
      <c r="U2519" s="16">
        <v>0</v>
      </c>
      <c r="V2519" s="16">
        <v>0</v>
      </c>
      <c r="W2519" s="16">
        <v>0</v>
      </c>
      <c r="X2519" s="16">
        <v>0</v>
      </c>
      <c r="Y2519" s="16">
        <v>0</v>
      </c>
      <c r="Z2519" s="16">
        <v>0</v>
      </c>
      <c r="AE2519" s="103">
        <f t="shared" si="729"/>
        <v>0</v>
      </c>
      <c r="AF2519" s="103">
        <f t="shared" si="730"/>
        <v>0</v>
      </c>
      <c r="AG2519" s="103">
        <f t="shared" si="731"/>
        <v>0</v>
      </c>
      <c r="AH2519" s="103">
        <f t="shared" si="732"/>
        <v>0</v>
      </c>
      <c r="AI2519" s="103">
        <f t="shared" si="733"/>
        <v>0</v>
      </c>
      <c r="AJ2519" s="103">
        <f t="shared" si="734"/>
        <v>0</v>
      </c>
    </row>
    <row r="2520" spans="4:36">
      <c r="D2520" s="16" t="s">
        <v>861</v>
      </c>
      <c r="E2520" s="16">
        <v>0</v>
      </c>
      <c r="F2520" s="16">
        <v>0</v>
      </c>
      <c r="G2520" s="16">
        <v>0</v>
      </c>
      <c r="H2520" s="16">
        <v>0</v>
      </c>
      <c r="I2520" s="16">
        <v>0</v>
      </c>
      <c r="J2520" s="16">
        <v>0</v>
      </c>
      <c r="K2520" s="16">
        <v>0</v>
      </c>
      <c r="L2520" s="16">
        <v>0</v>
      </c>
      <c r="M2520" s="16">
        <v>0</v>
      </c>
      <c r="N2520" s="16">
        <v>0</v>
      </c>
      <c r="O2520" s="16">
        <v>0</v>
      </c>
      <c r="P2520" s="16">
        <v>0</v>
      </c>
      <c r="Q2520" s="16">
        <v>0</v>
      </c>
      <c r="R2520" s="16">
        <v>0</v>
      </c>
      <c r="S2520" s="16">
        <v>0</v>
      </c>
      <c r="T2520" s="16">
        <v>0</v>
      </c>
      <c r="U2520" s="16">
        <v>0</v>
      </c>
      <c r="V2520" s="16">
        <v>0</v>
      </c>
      <c r="W2520" s="16">
        <v>0</v>
      </c>
      <c r="X2520" s="16">
        <v>0</v>
      </c>
      <c r="Y2520" s="16">
        <v>0</v>
      </c>
      <c r="Z2520" s="16">
        <v>0</v>
      </c>
      <c r="AE2520" s="103">
        <f t="shared" si="729"/>
        <v>0</v>
      </c>
      <c r="AF2520" s="103">
        <f t="shared" si="730"/>
        <v>0</v>
      </c>
      <c r="AG2520" s="103">
        <f t="shared" si="731"/>
        <v>0</v>
      </c>
      <c r="AH2520" s="103">
        <f t="shared" si="732"/>
        <v>0</v>
      </c>
      <c r="AI2520" s="103">
        <f t="shared" si="733"/>
        <v>0</v>
      </c>
      <c r="AJ2520" s="103">
        <f t="shared" si="734"/>
        <v>0</v>
      </c>
    </row>
    <row r="2521" spans="4:36">
      <c r="D2521" s="16" t="s">
        <v>862</v>
      </c>
      <c r="E2521" s="16">
        <v>0</v>
      </c>
      <c r="F2521" s="16">
        <v>0</v>
      </c>
      <c r="G2521" s="16">
        <v>0</v>
      </c>
      <c r="H2521" s="16">
        <v>0</v>
      </c>
      <c r="I2521" s="16">
        <v>0</v>
      </c>
      <c r="J2521" s="16">
        <v>0</v>
      </c>
      <c r="K2521" s="16">
        <v>0</v>
      </c>
      <c r="L2521" s="16">
        <v>0</v>
      </c>
      <c r="M2521" s="16">
        <v>0</v>
      </c>
      <c r="N2521" s="16">
        <v>0</v>
      </c>
      <c r="O2521" s="16">
        <v>0</v>
      </c>
      <c r="P2521" s="16">
        <v>0</v>
      </c>
      <c r="Q2521" s="16">
        <v>0</v>
      </c>
      <c r="R2521" s="16">
        <v>0</v>
      </c>
      <c r="S2521" s="16">
        <v>0</v>
      </c>
      <c r="T2521" s="16">
        <v>0</v>
      </c>
      <c r="U2521" s="16">
        <v>0</v>
      </c>
      <c r="V2521" s="16">
        <v>0</v>
      </c>
      <c r="W2521" s="16">
        <v>0</v>
      </c>
      <c r="X2521" s="16">
        <v>0</v>
      </c>
      <c r="Y2521" s="16">
        <v>0</v>
      </c>
      <c r="Z2521" s="16">
        <v>0</v>
      </c>
      <c r="AE2521" s="103">
        <f t="shared" si="729"/>
        <v>0</v>
      </c>
      <c r="AF2521" s="103">
        <f t="shared" si="730"/>
        <v>0</v>
      </c>
      <c r="AG2521" s="103">
        <f t="shared" si="731"/>
        <v>0</v>
      </c>
      <c r="AH2521" s="103">
        <f t="shared" si="732"/>
        <v>0</v>
      </c>
      <c r="AI2521" s="103">
        <f t="shared" si="733"/>
        <v>0</v>
      </c>
      <c r="AJ2521" s="103">
        <f t="shared" si="734"/>
        <v>0</v>
      </c>
    </row>
    <row r="2522" spans="4:36">
      <c r="D2522" s="16" t="s">
        <v>863</v>
      </c>
      <c r="E2522" s="16">
        <v>0</v>
      </c>
      <c r="F2522" s="16">
        <v>0</v>
      </c>
      <c r="G2522" s="16">
        <v>0</v>
      </c>
      <c r="H2522" s="16">
        <v>0</v>
      </c>
      <c r="I2522" s="16">
        <v>0</v>
      </c>
      <c r="J2522" s="16">
        <v>0</v>
      </c>
      <c r="K2522" s="16">
        <v>0</v>
      </c>
      <c r="L2522" s="16">
        <v>0</v>
      </c>
      <c r="M2522" s="16">
        <v>0</v>
      </c>
      <c r="N2522" s="16">
        <v>0</v>
      </c>
      <c r="O2522" s="16">
        <v>0</v>
      </c>
      <c r="P2522" s="16">
        <v>0</v>
      </c>
      <c r="Q2522" s="16">
        <v>0</v>
      </c>
      <c r="R2522" s="16">
        <v>0</v>
      </c>
      <c r="S2522" s="16">
        <v>0</v>
      </c>
      <c r="T2522" s="16">
        <v>0</v>
      </c>
      <c r="U2522" s="16">
        <v>0</v>
      </c>
      <c r="V2522" s="16">
        <v>0</v>
      </c>
      <c r="W2522" s="16">
        <v>0</v>
      </c>
      <c r="X2522" s="16">
        <v>0</v>
      </c>
      <c r="Y2522" s="16">
        <v>0</v>
      </c>
      <c r="Z2522" s="16">
        <v>0</v>
      </c>
      <c r="AE2522" s="103">
        <f t="shared" si="729"/>
        <v>0</v>
      </c>
      <c r="AF2522" s="103">
        <f t="shared" si="730"/>
        <v>0</v>
      </c>
      <c r="AG2522" s="103">
        <f t="shared" si="731"/>
        <v>0</v>
      </c>
      <c r="AH2522" s="103">
        <f t="shared" si="732"/>
        <v>0</v>
      </c>
      <c r="AI2522" s="103">
        <f t="shared" si="733"/>
        <v>0</v>
      </c>
      <c r="AJ2522" s="103">
        <f t="shared" si="734"/>
        <v>0</v>
      </c>
    </row>
    <row r="2523" spans="4:36">
      <c r="D2523" s="16" t="s">
        <v>864</v>
      </c>
      <c r="E2523" s="16">
        <v>12736.4116</v>
      </c>
      <c r="F2523" s="16">
        <v>10823.8498</v>
      </c>
      <c r="G2523" s="16">
        <v>10823.8498</v>
      </c>
      <c r="H2523" s="16">
        <v>0</v>
      </c>
      <c r="I2523" s="16">
        <v>0</v>
      </c>
      <c r="J2523" s="16">
        <v>18.2817</v>
      </c>
      <c r="K2523" s="16">
        <v>0</v>
      </c>
      <c r="L2523" s="16">
        <v>0</v>
      </c>
      <c r="M2523" s="16">
        <v>18.2817</v>
      </c>
      <c r="N2523" s="16">
        <v>1741.0579</v>
      </c>
      <c r="O2523" s="16">
        <v>1741.0579</v>
      </c>
      <c r="P2523" s="16">
        <v>0</v>
      </c>
      <c r="Q2523" s="16">
        <v>16.1772</v>
      </c>
      <c r="R2523" s="16">
        <v>137.045</v>
      </c>
      <c r="S2523" s="16">
        <v>17.0142</v>
      </c>
      <c r="T2523" s="16">
        <v>0</v>
      </c>
      <c r="U2523" s="16">
        <v>120.0308</v>
      </c>
      <c r="V2523" s="16">
        <v>0</v>
      </c>
      <c r="W2523" s="16">
        <v>0</v>
      </c>
      <c r="X2523" s="16">
        <v>0</v>
      </c>
      <c r="Y2523" s="16">
        <v>0</v>
      </c>
      <c r="Z2523" s="16">
        <v>0</v>
      </c>
      <c r="AE2523" s="103">
        <f t="shared" si="729"/>
        <v>-5.11590769747272e-13</v>
      </c>
      <c r="AF2523" s="103">
        <f t="shared" si="730"/>
        <v>0</v>
      </c>
      <c r="AG2523" s="103">
        <f t="shared" si="731"/>
        <v>0</v>
      </c>
      <c r="AH2523" s="103">
        <f t="shared" si="732"/>
        <v>0</v>
      </c>
      <c r="AI2523" s="103">
        <f t="shared" si="733"/>
        <v>0</v>
      </c>
      <c r="AJ2523" s="103">
        <f t="shared" si="734"/>
        <v>0</v>
      </c>
    </row>
    <row r="2524" spans="3:58">
      <c r="C2524" s="16" t="s">
        <v>368</v>
      </c>
      <c r="D2524" s="16" t="s">
        <v>88</v>
      </c>
      <c r="E2524" s="16">
        <v>0</v>
      </c>
      <c r="F2524" s="16">
        <v>0</v>
      </c>
      <c r="G2524" s="16">
        <v>0</v>
      </c>
      <c r="H2524" s="16">
        <v>0</v>
      </c>
      <c r="I2524" s="16">
        <v>0</v>
      </c>
      <c r="J2524" s="16">
        <v>0</v>
      </c>
      <c r="K2524" s="16">
        <v>0</v>
      </c>
      <c r="L2524" s="16">
        <v>0</v>
      </c>
      <c r="M2524" s="16">
        <v>0</v>
      </c>
      <c r="N2524" s="16">
        <v>0</v>
      </c>
      <c r="O2524" s="16">
        <v>0</v>
      </c>
      <c r="P2524" s="16">
        <v>0</v>
      </c>
      <c r="Q2524" s="16">
        <v>0</v>
      </c>
      <c r="R2524" s="16">
        <v>0</v>
      </c>
      <c r="S2524" s="16">
        <v>0</v>
      </c>
      <c r="T2524" s="16">
        <v>0</v>
      </c>
      <c r="U2524" s="16">
        <v>0</v>
      </c>
      <c r="V2524" s="16">
        <v>0</v>
      </c>
      <c r="W2524" s="16">
        <v>0</v>
      </c>
      <c r="X2524" s="16">
        <v>0</v>
      </c>
      <c r="Y2524" s="16">
        <v>0</v>
      </c>
      <c r="Z2524" s="16">
        <v>0</v>
      </c>
      <c r="AE2524" s="103">
        <f t="shared" si="729"/>
        <v>0</v>
      </c>
      <c r="AF2524" s="103">
        <f t="shared" si="730"/>
        <v>0</v>
      </c>
      <c r="AG2524" s="103">
        <f t="shared" si="731"/>
        <v>0</v>
      </c>
      <c r="AH2524" s="103">
        <f t="shared" si="732"/>
        <v>0</v>
      </c>
      <c r="AI2524" s="103">
        <f t="shared" si="733"/>
        <v>0</v>
      </c>
      <c r="AJ2524" s="103">
        <f t="shared" si="734"/>
        <v>0</v>
      </c>
      <c r="AK2524" s="16">
        <f t="shared" ref="AK2524:BF2524" si="743">E2524-SUM(E2525:E2529)</f>
        <v>0</v>
      </c>
      <c r="AL2524" s="16">
        <f t="shared" si="743"/>
        <v>0</v>
      </c>
      <c r="AM2524" s="16">
        <f t="shared" si="743"/>
        <v>0</v>
      </c>
      <c r="AN2524" s="16">
        <f t="shared" si="743"/>
        <v>0</v>
      </c>
      <c r="AO2524" s="16">
        <f t="shared" si="743"/>
        <v>0</v>
      </c>
      <c r="AP2524" s="16">
        <f t="shared" si="743"/>
        <v>0</v>
      </c>
      <c r="AQ2524" s="16">
        <f t="shared" si="743"/>
        <v>0</v>
      </c>
      <c r="AR2524" s="16">
        <f t="shared" si="743"/>
        <v>0</v>
      </c>
      <c r="AS2524" s="16">
        <f t="shared" si="743"/>
        <v>0</v>
      </c>
      <c r="AT2524" s="16">
        <f t="shared" si="743"/>
        <v>0</v>
      </c>
      <c r="AU2524" s="16">
        <f t="shared" si="743"/>
        <v>0</v>
      </c>
      <c r="AV2524" s="16">
        <f t="shared" si="743"/>
        <v>0</v>
      </c>
      <c r="AW2524" s="16">
        <f t="shared" si="743"/>
        <v>0</v>
      </c>
      <c r="AX2524" s="16">
        <f t="shared" si="743"/>
        <v>0</v>
      </c>
      <c r="AY2524" s="16">
        <f t="shared" si="743"/>
        <v>0</v>
      </c>
      <c r="AZ2524" s="16">
        <f t="shared" si="743"/>
        <v>0</v>
      </c>
      <c r="BA2524" s="16">
        <f t="shared" si="743"/>
        <v>0</v>
      </c>
      <c r="BB2524" s="16">
        <f t="shared" si="743"/>
        <v>0</v>
      </c>
      <c r="BC2524" s="16">
        <f t="shared" si="743"/>
        <v>0</v>
      </c>
      <c r="BD2524" s="16">
        <f t="shared" si="743"/>
        <v>0</v>
      </c>
      <c r="BE2524" s="16">
        <f t="shared" si="743"/>
        <v>0</v>
      </c>
      <c r="BF2524" s="16">
        <f t="shared" si="743"/>
        <v>0</v>
      </c>
    </row>
    <row r="2525" spans="4:36">
      <c r="D2525" s="16" t="s">
        <v>860</v>
      </c>
      <c r="E2525" s="16">
        <v>0</v>
      </c>
      <c r="F2525" s="16">
        <v>0</v>
      </c>
      <c r="G2525" s="16">
        <v>0</v>
      </c>
      <c r="H2525" s="16">
        <v>0</v>
      </c>
      <c r="I2525" s="16">
        <v>0</v>
      </c>
      <c r="J2525" s="16">
        <v>0</v>
      </c>
      <c r="K2525" s="16">
        <v>0</v>
      </c>
      <c r="L2525" s="16">
        <v>0</v>
      </c>
      <c r="M2525" s="16">
        <v>0</v>
      </c>
      <c r="N2525" s="16">
        <v>0</v>
      </c>
      <c r="O2525" s="16">
        <v>0</v>
      </c>
      <c r="P2525" s="16">
        <v>0</v>
      </c>
      <c r="Q2525" s="16">
        <v>0</v>
      </c>
      <c r="R2525" s="16">
        <v>0</v>
      </c>
      <c r="S2525" s="16">
        <v>0</v>
      </c>
      <c r="T2525" s="16">
        <v>0</v>
      </c>
      <c r="U2525" s="16">
        <v>0</v>
      </c>
      <c r="V2525" s="16">
        <v>0</v>
      </c>
      <c r="W2525" s="16">
        <v>0</v>
      </c>
      <c r="X2525" s="16">
        <v>0</v>
      </c>
      <c r="Y2525" s="16">
        <v>0</v>
      </c>
      <c r="Z2525" s="16">
        <v>0</v>
      </c>
      <c r="AE2525" s="103">
        <f t="shared" si="729"/>
        <v>0</v>
      </c>
      <c r="AF2525" s="103">
        <f t="shared" si="730"/>
        <v>0</v>
      </c>
      <c r="AG2525" s="103">
        <f t="shared" si="731"/>
        <v>0</v>
      </c>
      <c r="AH2525" s="103">
        <f t="shared" si="732"/>
        <v>0</v>
      </c>
      <c r="AI2525" s="103">
        <f t="shared" si="733"/>
        <v>0</v>
      </c>
      <c r="AJ2525" s="103">
        <f t="shared" si="734"/>
        <v>0</v>
      </c>
    </row>
    <row r="2526" spans="4:36">
      <c r="D2526" s="16" t="s">
        <v>861</v>
      </c>
      <c r="E2526" s="16">
        <v>0</v>
      </c>
      <c r="F2526" s="16">
        <v>0</v>
      </c>
      <c r="G2526" s="16">
        <v>0</v>
      </c>
      <c r="H2526" s="16">
        <v>0</v>
      </c>
      <c r="I2526" s="16">
        <v>0</v>
      </c>
      <c r="J2526" s="16">
        <v>0</v>
      </c>
      <c r="K2526" s="16">
        <v>0</v>
      </c>
      <c r="L2526" s="16">
        <v>0</v>
      </c>
      <c r="M2526" s="16">
        <v>0</v>
      </c>
      <c r="N2526" s="16">
        <v>0</v>
      </c>
      <c r="O2526" s="16">
        <v>0</v>
      </c>
      <c r="P2526" s="16">
        <v>0</v>
      </c>
      <c r="Q2526" s="16">
        <v>0</v>
      </c>
      <c r="R2526" s="16">
        <v>0</v>
      </c>
      <c r="S2526" s="16">
        <v>0</v>
      </c>
      <c r="T2526" s="16">
        <v>0</v>
      </c>
      <c r="U2526" s="16">
        <v>0</v>
      </c>
      <c r="V2526" s="16">
        <v>0</v>
      </c>
      <c r="W2526" s="16">
        <v>0</v>
      </c>
      <c r="X2526" s="16">
        <v>0</v>
      </c>
      <c r="Y2526" s="16">
        <v>0</v>
      </c>
      <c r="Z2526" s="16">
        <v>0</v>
      </c>
      <c r="AE2526" s="103">
        <f t="shared" si="729"/>
        <v>0</v>
      </c>
      <c r="AF2526" s="103">
        <f t="shared" si="730"/>
        <v>0</v>
      </c>
      <c r="AG2526" s="103">
        <f t="shared" si="731"/>
        <v>0</v>
      </c>
      <c r="AH2526" s="103">
        <f t="shared" si="732"/>
        <v>0</v>
      </c>
      <c r="AI2526" s="103">
        <f t="shared" si="733"/>
        <v>0</v>
      </c>
      <c r="AJ2526" s="103">
        <f t="shared" si="734"/>
        <v>0</v>
      </c>
    </row>
    <row r="2527" spans="4:36">
      <c r="D2527" s="16" t="s">
        <v>862</v>
      </c>
      <c r="E2527" s="16">
        <v>0</v>
      </c>
      <c r="F2527" s="16">
        <v>0</v>
      </c>
      <c r="G2527" s="16">
        <v>0</v>
      </c>
      <c r="H2527" s="16">
        <v>0</v>
      </c>
      <c r="I2527" s="16">
        <v>0</v>
      </c>
      <c r="J2527" s="16">
        <v>0</v>
      </c>
      <c r="K2527" s="16">
        <v>0</v>
      </c>
      <c r="L2527" s="16">
        <v>0</v>
      </c>
      <c r="M2527" s="16">
        <v>0</v>
      </c>
      <c r="N2527" s="16">
        <v>0</v>
      </c>
      <c r="O2527" s="16">
        <v>0</v>
      </c>
      <c r="P2527" s="16">
        <v>0</v>
      </c>
      <c r="Q2527" s="16">
        <v>0</v>
      </c>
      <c r="R2527" s="16">
        <v>0</v>
      </c>
      <c r="S2527" s="16">
        <v>0</v>
      </c>
      <c r="T2527" s="16">
        <v>0</v>
      </c>
      <c r="U2527" s="16">
        <v>0</v>
      </c>
      <c r="V2527" s="16">
        <v>0</v>
      </c>
      <c r="W2527" s="16">
        <v>0</v>
      </c>
      <c r="X2527" s="16">
        <v>0</v>
      </c>
      <c r="Y2527" s="16">
        <v>0</v>
      </c>
      <c r="Z2527" s="16">
        <v>0</v>
      </c>
      <c r="AE2527" s="103">
        <f t="shared" si="729"/>
        <v>0</v>
      </c>
      <c r="AF2527" s="103">
        <f t="shared" si="730"/>
        <v>0</v>
      </c>
      <c r="AG2527" s="103">
        <f t="shared" si="731"/>
        <v>0</v>
      </c>
      <c r="AH2527" s="103">
        <f t="shared" si="732"/>
        <v>0</v>
      </c>
      <c r="AI2527" s="103">
        <f t="shared" si="733"/>
        <v>0</v>
      </c>
      <c r="AJ2527" s="103">
        <f t="shared" si="734"/>
        <v>0</v>
      </c>
    </row>
    <row r="2528" spans="4:36">
      <c r="D2528" s="16" t="s">
        <v>863</v>
      </c>
      <c r="E2528" s="16">
        <v>0</v>
      </c>
      <c r="F2528" s="16">
        <v>0</v>
      </c>
      <c r="G2528" s="16">
        <v>0</v>
      </c>
      <c r="H2528" s="16">
        <v>0</v>
      </c>
      <c r="I2528" s="16">
        <v>0</v>
      </c>
      <c r="J2528" s="16">
        <v>0</v>
      </c>
      <c r="K2528" s="16">
        <v>0</v>
      </c>
      <c r="L2528" s="16">
        <v>0</v>
      </c>
      <c r="M2528" s="16">
        <v>0</v>
      </c>
      <c r="N2528" s="16">
        <v>0</v>
      </c>
      <c r="O2528" s="16">
        <v>0</v>
      </c>
      <c r="P2528" s="16">
        <v>0</v>
      </c>
      <c r="Q2528" s="16">
        <v>0</v>
      </c>
      <c r="R2528" s="16">
        <v>0</v>
      </c>
      <c r="S2528" s="16">
        <v>0</v>
      </c>
      <c r="T2528" s="16">
        <v>0</v>
      </c>
      <c r="U2528" s="16">
        <v>0</v>
      </c>
      <c r="V2528" s="16">
        <v>0</v>
      </c>
      <c r="W2528" s="16">
        <v>0</v>
      </c>
      <c r="X2528" s="16">
        <v>0</v>
      </c>
      <c r="Y2528" s="16">
        <v>0</v>
      </c>
      <c r="Z2528" s="16">
        <v>0</v>
      </c>
      <c r="AE2528" s="103">
        <f t="shared" si="729"/>
        <v>0</v>
      </c>
      <c r="AF2528" s="103">
        <f t="shared" si="730"/>
        <v>0</v>
      </c>
      <c r="AG2528" s="103">
        <f t="shared" si="731"/>
        <v>0</v>
      </c>
      <c r="AH2528" s="103">
        <f t="shared" si="732"/>
        <v>0</v>
      </c>
      <c r="AI2528" s="103">
        <f t="shared" si="733"/>
        <v>0</v>
      </c>
      <c r="AJ2528" s="103">
        <f t="shared" si="734"/>
        <v>0</v>
      </c>
    </row>
    <row r="2529" spans="4:36">
      <c r="D2529" s="16" t="s">
        <v>864</v>
      </c>
      <c r="E2529" s="16">
        <v>0</v>
      </c>
      <c r="F2529" s="16">
        <v>0</v>
      </c>
      <c r="G2529" s="16">
        <v>0</v>
      </c>
      <c r="H2529" s="16">
        <v>0</v>
      </c>
      <c r="I2529" s="16">
        <v>0</v>
      </c>
      <c r="J2529" s="16">
        <v>0</v>
      </c>
      <c r="K2529" s="16">
        <v>0</v>
      </c>
      <c r="L2529" s="16">
        <v>0</v>
      </c>
      <c r="M2529" s="16">
        <v>0</v>
      </c>
      <c r="N2529" s="16">
        <v>0</v>
      </c>
      <c r="O2529" s="16">
        <v>0</v>
      </c>
      <c r="P2529" s="16">
        <v>0</v>
      </c>
      <c r="Q2529" s="16">
        <v>0</v>
      </c>
      <c r="R2529" s="16">
        <v>0</v>
      </c>
      <c r="S2529" s="16">
        <v>0</v>
      </c>
      <c r="T2529" s="16">
        <v>0</v>
      </c>
      <c r="U2529" s="16">
        <v>0</v>
      </c>
      <c r="V2529" s="16">
        <v>0</v>
      </c>
      <c r="W2529" s="16">
        <v>0</v>
      </c>
      <c r="X2529" s="16">
        <v>0</v>
      </c>
      <c r="Y2529" s="16">
        <v>0</v>
      </c>
      <c r="Z2529" s="16">
        <v>0</v>
      </c>
      <c r="AE2529" s="103">
        <f t="shared" si="729"/>
        <v>0</v>
      </c>
      <c r="AF2529" s="103">
        <f t="shared" si="730"/>
        <v>0</v>
      </c>
      <c r="AG2529" s="103">
        <f t="shared" si="731"/>
        <v>0</v>
      </c>
      <c r="AH2529" s="103">
        <f t="shared" si="732"/>
        <v>0</v>
      </c>
      <c r="AI2529" s="103">
        <f t="shared" si="733"/>
        <v>0</v>
      </c>
      <c r="AJ2529" s="103">
        <f t="shared" si="734"/>
        <v>0</v>
      </c>
    </row>
    <row r="2530" spans="1:80">
      <c r="A2530" s="16" t="s">
        <v>939</v>
      </c>
      <c r="B2530" s="16">
        <v>68327.0277999999</v>
      </c>
      <c r="C2530" s="16" t="s">
        <v>88</v>
      </c>
      <c r="D2530" s="16" t="s">
        <v>88</v>
      </c>
      <c r="E2530" s="16">
        <v>14712.645</v>
      </c>
      <c r="F2530" s="16">
        <v>12388.8243</v>
      </c>
      <c r="G2530" s="16">
        <v>12388.8243</v>
      </c>
      <c r="H2530" s="16">
        <v>0</v>
      </c>
      <c r="I2530" s="16">
        <v>0</v>
      </c>
      <c r="J2530" s="16">
        <v>258.7102</v>
      </c>
      <c r="K2530" s="16">
        <v>0</v>
      </c>
      <c r="L2530" s="16">
        <v>0</v>
      </c>
      <c r="M2530" s="16">
        <v>258.7102</v>
      </c>
      <c r="N2530" s="16">
        <v>1151.1508</v>
      </c>
      <c r="O2530" s="16">
        <v>1151.1508</v>
      </c>
      <c r="P2530" s="16">
        <v>0</v>
      </c>
      <c r="Q2530" s="16">
        <v>245.1428</v>
      </c>
      <c r="R2530" s="16">
        <v>150.9012</v>
      </c>
      <c r="S2530" s="16">
        <v>64.2008</v>
      </c>
      <c r="T2530" s="16">
        <v>0</v>
      </c>
      <c r="U2530" s="16">
        <v>86.7004</v>
      </c>
      <c r="V2530" s="16">
        <v>517.9157</v>
      </c>
      <c r="W2530" s="16">
        <v>0</v>
      </c>
      <c r="X2530" s="16">
        <v>0</v>
      </c>
      <c r="Y2530" s="16">
        <v>517.9157</v>
      </c>
      <c r="Z2530" s="16">
        <v>0</v>
      </c>
      <c r="AB2530" s="101">
        <f>(F2530+K2530+L2530)/B2530</f>
        <v>0.181316598993056</v>
      </c>
      <c r="AE2530" s="103">
        <f t="shared" si="729"/>
        <v>3.12638803734444e-13</v>
      </c>
      <c r="AF2530" s="103">
        <f t="shared" si="730"/>
        <v>0</v>
      </c>
      <c r="AG2530" s="103">
        <f t="shared" si="731"/>
        <v>0</v>
      </c>
      <c r="AH2530" s="103">
        <f t="shared" si="732"/>
        <v>0</v>
      </c>
      <c r="AI2530" s="103">
        <f t="shared" si="733"/>
        <v>0</v>
      </c>
      <c r="AJ2530" s="103">
        <f t="shared" si="734"/>
        <v>0</v>
      </c>
      <c r="AK2530" s="16">
        <f t="shared" ref="AK2530:BF2530" si="744">E2530-SUM(E2531:E2535)</f>
        <v>0</v>
      </c>
      <c r="AL2530" s="16">
        <f t="shared" si="744"/>
        <v>0</v>
      </c>
      <c r="AM2530" s="16">
        <f t="shared" si="744"/>
        <v>0</v>
      </c>
      <c r="AN2530" s="16">
        <f t="shared" si="744"/>
        <v>0</v>
      </c>
      <c r="AO2530" s="16">
        <f t="shared" si="744"/>
        <v>0</v>
      </c>
      <c r="AP2530" s="16">
        <f t="shared" si="744"/>
        <v>0</v>
      </c>
      <c r="AQ2530" s="16">
        <f t="shared" si="744"/>
        <v>0</v>
      </c>
      <c r="AR2530" s="16">
        <f t="shared" si="744"/>
        <v>0</v>
      </c>
      <c r="AS2530" s="16">
        <f t="shared" si="744"/>
        <v>0</v>
      </c>
      <c r="AT2530" s="16">
        <f t="shared" si="744"/>
        <v>0</v>
      </c>
      <c r="AU2530" s="16">
        <f t="shared" si="744"/>
        <v>0</v>
      </c>
      <c r="AV2530" s="16">
        <f t="shared" si="744"/>
        <v>0</v>
      </c>
      <c r="AW2530" s="16">
        <f t="shared" si="744"/>
        <v>0</v>
      </c>
      <c r="AX2530" s="16">
        <f t="shared" si="744"/>
        <v>0</v>
      </c>
      <c r="AY2530" s="16">
        <f t="shared" si="744"/>
        <v>0</v>
      </c>
      <c r="AZ2530" s="16">
        <f t="shared" si="744"/>
        <v>0</v>
      </c>
      <c r="BA2530" s="16">
        <f t="shared" si="744"/>
        <v>0</v>
      </c>
      <c r="BB2530" s="16">
        <f t="shared" si="744"/>
        <v>0</v>
      </c>
      <c r="BC2530" s="16">
        <f t="shared" si="744"/>
        <v>0</v>
      </c>
      <c r="BD2530" s="16">
        <f t="shared" si="744"/>
        <v>0</v>
      </c>
      <c r="BE2530" s="16">
        <f t="shared" si="744"/>
        <v>0</v>
      </c>
      <c r="BF2530" s="16">
        <f t="shared" si="744"/>
        <v>0</v>
      </c>
      <c r="BG2530" s="104">
        <f t="shared" ref="BG2530:CB2530" si="745">E2530-E2536-E2542-E2548-E2554</f>
        <v>0</v>
      </c>
      <c r="BH2530" s="104">
        <f t="shared" si="745"/>
        <v>-9.09494701772928e-12</v>
      </c>
      <c r="BI2530" s="104">
        <f t="shared" si="745"/>
        <v>-9.09494701772928e-12</v>
      </c>
      <c r="BJ2530" s="104">
        <f t="shared" si="745"/>
        <v>0</v>
      </c>
      <c r="BK2530" s="104">
        <f t="shared" si="745"/>
        <v>0</v>
      </c>
      <c r="BL2530" s="104">
        <f t="shared" si="745"/>
        <v>0</v>
      </c>
      <c r="BM2530" s="104">
        <f t="shared" si="745"/>
        <v>0</v>
      </c>
      <c r="BN2530" s="104">
        <f t="shared" si="745"/>
        <v>0</v>
      </c>
      <c r="BO2530" s="104">
        <f t="shared" si="745"/>
        <v>0</v>
      </c>
      <c r="BP2530" s="104">
        <f t="shared" si="745"/>
        <v>0</v>
      </c>
      <c r="BQ2530" s="104">
        <f t="shared" si="745"/>
        <v>0</v>
      </c>
      <c r="BR2530" s="104">
        <f t="shared" si="745"/>
        <v>0</v>
      </c>
      <c r="BS2530" s="104">
        <f t="shared" si="745"/>
        <v>0</v>
      </c>
      <c r="BT2530" s="104">
        <f t="shared" si="745"/>
        <v>0</v>
      </c>
      <c r="BU2530" s="104">
        <f t="shared" si="745"/>
        <v>0</v>
      </c>
      <c r="BV2530" s="104">
        <f t="shared" si="745"/>
        <v>0</v>
      </c>
      <c r="BW2530" s="104">
        <f t="shared" si="745"/>
        <v>0</v>
      </c>
      <c r="BX2530" s="104">
        <f t="shared" si="745"/>
        <v>0</v>
      </c>
      <c r="BY2530" s="104">
        <f t="shared" si="745"/>
        <v>0</v>
      </c>
      <c r="BZ2530" s="104">
        <f t="shared" si="745"/>
        <v>0</v>
      </c>
      <c r="CA2530" s="104">
        <f t="shared" si="745"/>
        <v>0</v>
      </c>
      <c r="CB2530" s="104">
        <f t="shared" si="745"/>
        <v>0</v>
      </c>
    </row>
    <row r="2531" spans="4:36">
      <c r="D2531" s="16" t="s">
        <v>860</v>
      </c>
      <c r="E2531" s="16">
        <v>0</v>
      </c>
      <c r="F2531" s="16">
        <v>0</v>
      </c>
      <c r="G2531" s="16">
        <v>0</v>
      </c>
      <c r="H2531" s="16">
        <v>0</v>
      </c>
      <c r="I2531" s="16">
        <v>0</v>
      </c>
      <c r="J2531" s="16">
        <v>0</v>
      </c>
      <c r="K2531" s="16">
        <v>0</v>
      </c>
      <c r="L2531" s="16">
        <v>0</v>
      </c>
      <c r="M2531" s="16">
        <v>0</v>
      </c>
      <c r="N2531" s="16">
        <v>0</v>
      </c>
      <c r="O2531" s="16">
        <v>0</v>
      </c>
      <c r="P2531" s="16">
        <v>0</v>
      </c>
      <c r="Q2531" s="16">
        <v>0</v>
      </c>
      <c r="R2531" s="16">
        <v>0</v>
      </c>
      <c r="S2531" s="16">
        <v>0</v>
      </c>
      <c r="T2531" s="16">
        <v>0</v>
      </c>
      <c r="U2531" s="16">
        <v>0</v>
      </c>
      <c r="V2531" s="16">
        <v>0</v>
      </c>
      <c r="W2531" s="16">
        <v>0</v>
      </c>
      <c r="X2531" s="16">
        <v>0</v>
      </c>
      <c r="Y2531" s="16">
        <v>0</v>
      </c>
      <c r="Z2531" s="16">
        <v>0</v>
      </c>
      <c r="AE2531" s="103">
        <f t="shared" si="729"/>
        <v>0</v>
      </c>
      <c r="AF2531" s="103">
        <f t="shared" si="730"/>
        <v>0</v>
      </c>
      <c r="AG2531" s="103">
        <f t="shared" si="731"/>
        <v>0</v>
      </c>
      <c r="AH2531" s="103">
        <f t="shared" si="732"/>
        <v>0</v>
      </c>
      <c r="AI2531" s="103">
        <f t="shared" si="733"/>
        <v>0</v>
      </c>
      <c r="AJ2531" s="103">
        <f t="shared" si="734"/>
        <v>0</v>
      </c>
    </row>
    <row r="2532" spans="4:36">
      <c r="D2532" s="16" t="s">
        <v>861</v>
      </c>
      <c r="E2532" s="16">
        <v>974.446</v>
      </c>
      <c r="F2532" s="16">
        <v>792.5723</v>
      </c>
      <c r="G2532" s="16">
        <v>792.5723</v>
      </c>
      <c r="H2532" s="16">
        <v>0</v>
      </c>
      <c r="I2532" s="16">
        <v>0</v>
      </c>
      <c r="J2532" s="16">
        <v>2.1188</v>
      </c>
      <c r="K2532" s="16">
        <v>0</v>
      </c>
      <c r="L2532" s="16">
        <v>0</v>
      </c>
      <c r="M2532" s="16">
        <v>2.1188</v>
      </c>
      <c r="N2532" s="16">
        <v>26.5386</v>
      </c>
      <c r="O2532" s="16">
        <v>26.5386</v>
      </c>
      <c r="P2532" s="16">
        <v>0</v>
      </c>
      <c r="Q2532" s="16">
        <v>1.1728</v>
      </c>
      <c r="R2532" s="16">
        <v>5.1122</v>
      </c>
      <c r="S2532" s="16">
        <v>5.1122</v>
      </c>
      <c r="T2532" s="16">
        <v>0</v>
      </c>
      <c r="U2532" s="16">
        <v>0</v>
      </c>
      <c r="V2532" s="16">
        <v>146.9313</v>
      </c>
      <c r="W2532" s="16">
        <v>0</v>
      </c>
      <c r="X2532" s="16">
        <v>0</v>
      </c>
      <c r="Y2532" s="16">
        <v>146.9313</v>
      </c>
      <c r="Z2532" s="16">
        <v>0</v>
      </c>
      <c r="AE2532" s="103">
        <f t="shared" si="729"/>
        <v>-4.88498130835069e-15</v>
      </c>
      <c r="AF2532" s="103">
        <f t="shared" si="730"/>
        <v>0</v>
      </c>
      <c r="AG2532" s="103">
        <f t="shared" si="731"/>
        <v>0</v>
      </c>
      <c r="AH2532" s="103">
        <f t="shared" si="732"/>
        <v>0</v>
      </c>
      <c r="AI2532" s="103">
        <f t="shared" si="733"/>
        <v>0</v>
      </c>
      <c r="AJ2532" s="103">
        <f t="shared" si="734"/>
        <v>0</v>
      </c>
    </row>
    <row r="2533" spans="4:36">
      <c r="D2533" s="16" t="s">
        <v>862</v>
      </c>
      <c r="E2533" s="16">
        <v>0</v>
      </c>
      <c r="F2533" s="16">
        <v>0</v>
      </c>
      <c r="G2533" s="16">
        <v>0</v>
      </c>
      <c r="H2533" s="16">
        <v>0</v>
      </c>
      <c r="I2533" s="16">
        <v>0</v>
      </c>
      <c r="J2533" s="16">
        <v>0</v>
      </c>
      <c r="K2533" s="16">
        <v>0</v>
      </c>
      <c r="L2533" s="16">
        <v>0</v>
      </c>
      <c r="M2533" s="16">
        <v>0</v>
      </c>
      <c r="N2533" s="16">
        <v>0</v>
      </c>
      <c r="O2533" s="16">
        <v>0</v>
      </c>
      <c r="P2533" s="16">
        <v>0</v>
      </c>
      <c r="Q2533" s="16">
        <v>0</v>
      </c>
      <c r="R2533" s="16">
        <v>0</v>
      </c>
      <c r="S2533" s="16">
        <v>0</v>
      </c>
      <c r="T2533" s="16">
        <v>0</v>
      </c>
      <c r="U2533" s="16">
        <v>0</v>
      </c>
      <c r="V2533" s="16">
        <v>0</v>
      </c>
      <c r="W2533" s="16">
        <v>0</v>
      </c>
      <c r="X2533" s="16">
        <v>0</v>
      </c>
      <c r="Y2533" s="16">
        <v>0</v>
      </c>
      <c r="Z2533" s="16">
        <v>0</v>
      </c>
      <c r="AE2533" s="103">
        <f t="shared" si="729"/>
        <v>0</v>
      </c>
      <c r="AF2533" s="103">
        <f t="shared" si="730"/>
        <v>0</v>
      </c>
      <c r="AG2533" s="103">
        <f t="shared" si="731"/>
        <v>0</v>
      </c>
      <c r="AH2533" s="103">
        <f t="shared" si="732"/>
        <v>0</v>
      </c>
      <c r="AI2533" s="103">
        <f t="shared" si="733"/>
        <v>0</v>
      </c>
      <c r="AJ2533" s="103">
        <f t="shared" si="734"/>
        <v>0</v>
      </c>
    </row>
    <row r="2534" spans="4:36">
      <c r="D2534" s="16" t="s">
        <v>863</v>
      </c>
      <c r="E2534" s="16">
        <v>0</v>
      </c>
      <c r="F2534" s="16">
        <v>0</v>
      </c>
      <c r="G2534" s="16">
        <v>0</v>
      </c>
      <c r="H2534" s="16">
        <v>0</v>
      </c>
      <c r="I2534" s="16">
        <v>0</v>
      </c>
      <c r="J2534" s="16">
        <v>0</v>
      </c>
      <c r="K2534" s="16">
        <v>0</v>
      </c>
      <c r="L2534" s="16">
        <v>0</v>
      </c>
      <c r="M2534" s="16">
        <v>0</v>
      </c>
      <c r="N2534" s="16">
        <v>0</v>
      </c>
      <c r="O2534" s="16">
        <v>0</v>
      </c>
      <c r="P2534" s="16">
        <v>0</v>
      </c>
      <c r="Q2534" s="16">
        <v>0</v>
      </c>
      <c r="R2534" s="16">
        <v>0</v>
      </c>
      <c r="S2534" s="16">
        <v>0</v>
      </c>
      <c r="T2534" s="16">
        <v>0</v>
      </c>
      <c r="U2534" s="16">
        <v>0</v>
      </c>
      <c r="V2534" s="16">
        <v>0</v>
      </c>
      <c r="W2534" s="16">
        <v>0</v>
      </c>
      <c r="X2534" s="16">
        <v>0</v>
      </c>
      <c r="Y2534" s="16">
        <v>0</v>
      </c>
      <c r="Z2534" s="16">
        <v>0</v>
      </c>
      <c r="AE2534" s="103">
        <f t="shared" si="729"/>
        <v>0</v>
      </c>
      <c r="AF2534" s="103">
        <f t="shared" si="730"/>
        <v>0</v>
      </c>
      <c r="AG2534" s="103">
        <f t="shared" si="731"/>
        <v>0</v>
      </c>
      <c r="AH2534" s="103">
        <f t="shared" si="732"/>
        <v>0</v>
      </c>
      <c r="AI2534" s="103">
        <f t="shared" si="733"/>
        <v>0</v>
      </c>
      <c r="AJ2534" s="103">
        <f t="shared" si="734"/>
        <v>0</v>
      </c>
    </row>
    <row r="2535" spans="4:36">
      <c r="D2535" s="16" t="s">
        <v>864</v>
      </c>
      <c r="E2535" s="16">
        <v>13738.199</v>
      </c>
      <c r="F2535" s="16">
        <v>11596.252</v>
      </c>
      <c r="G2535" s="16">
        <v>11596.252</v>
      </c>
      <c r="H2535" s="16">
        <v>0</v>
      </c>
      <c r="I2535" s="16">
        <v>0</v>
      </c>
      <c r="J2535" s="16">
        <v>256.5914</v>
      </c>
      <c r="K2535" s="16">
        <v>0</v>
      </c>
      <c r="L2535" s="16">
        <v>0</v>
      </c>
      <c r="M2535" s="16">
        <v>256.5914</v>
      </c>
      <c r="N2535" s="16">
        <v>1124.6122</v>
      </c>
      <c r="O2535" s="16">
        <v>1124.6122</v>
      </c>
      <c r="P2535" s="16">
        <v>0</v>
      </c>
      <c r="Q2535" s="16">
        <v>243.97</v>
      </c>
      <c r="R2535" s="16">
        <v>145.789</v>
      </c>
      <c r="S2535" s="16">
        <v>59.0886</v>
      </c>
      <c r="T2535" s="16">
        <v>0</v>
      </c>
      <c r="U2535" s="16">
        <v>86.7004</v>
      </c>
      <c r="V2535" s="16">
        <v>370.9844</v>
      </c>
      <c r="W2535" s="16">
        <v>0</v>
      </c>
      <c r="X2535" s="16">
        <v>0</v>
      </c>
      <c r="Y2535" s="16">
        <v>370.9844</v>
      </c>
      <c r="Z2535" s="16">
        <v>0</v>
      </c>
      <c r="AE2535" s="103">
        <f t="shared" si="729"/>
        <v>0</v>
      </c>
      <c r="AF2535" s="103">
        <f t="shared" si="730"/>
        <v>0</v>
      </c>
      <c r="AG2535" s="103">
        <f t="shared" si="731"/>
        <v>0</v>
      </c>
      <c r="AH2535" s="103">
        <f t="shared" si="732"/>
        <v>0</v>
      </c>
      <c r="AI2535" s="103">
        <f t="shared" si="733"/>
        <v>0</v>
      </c>
      <c r="AJ2535" s="103">
        <f t="shared" si="734"/>
        <v>0</v>
      </c>
    </row>
    <row r="2536" spans="3:58">
      <c r="C2536" s="16" t="s">
        <v>865</v>
      </c>
      <c r="D2536" s="16" t="s">
        <v>88</v>
      </c>
      <c r="E2536" s="16">
        <v>0</v>
      </c>
      <c r="F2536" s="16">
        <v>0</v>
      </c>
      <c r="G2536" s="16">
        <v>0</v>
      </c>
      <c r="H2536" s="16">
        <v>0</v>
      </c>
      <c r="I2536" s="16">
        <v>0</v>
      </c>
      <c r="J2536" s="16">
        <v>0</v>
      </c>
      <c r="K2536" s="16">
        <v>0</v>
      </c>
      <c r="L2536" s="16">
        <v>0</v>
      </c>
      <c r="M2536" s="16">
        <v>0</v>
      </c>
      <c r="N2536" s="16">
        <v>0</v>
      </c>
      <c r="O2536" s="16">
        <v>0</v>
      </c>
      <c r="P2536" s="16">
        <v>0</v>
      </c>
      <c r="Q2536" s="16">
        <v>0</v>
      </c>
      <c r="R2536" s="16">
        <v>0</v>
      </c>
      <c r="S2536" s="16">
        <v>0</v>
      </c>
      <c r="T2536" s="16">
        <v>0</v>
      </c>
      <c r="U2536" s="16">
        <v>0</v>
      </c>
      <c r="V2536" s="16">
        <v>0</v>
      </c>
      <c r="W2536" s="16">
        <v>0</v>
      </c>
      <c r="X2536" s="16">
        <v>0</v>
      </c>
      <c r="Y2536" s="16">
        <v>0</v>
      </c>
      <c r="Z2536" s="16">
        <v>0</v>
      </c>
      <c r="AE2536" s="103">
        <f t="shared" si="729"/>
        <v>0</v>
      </c>
      <c r="AF2536" s="103">
        <f t="shared" si="730"/>
        <v>0</v>
      </c>
      <c r="AG2536" s="103">
        <f t="shared" si="731"/>
        <v>0</v>
      </c>
      <c r="AH2536" s="103">
        <f t="shared" si="732"/>
        <v>0</v>
      </c>
      <c r="AI2536" s="103">
        <f t="shared" si="733"/>
        <v>0</v>
      </c>
      <c r="AJ2536" s="103">
        <f t="shared" si="734"/>
        <v>0</v>
      </c>
      <c r="AK2536" s="16">
        <f t="shared" ref="AK2536:BF2536" si="746">E2536-SUM(E2537:E2541)</f>
        <v>0</v>
      </c>
      <c r="AL2536" s="16">
        <f t="shared" si="746"/>
        <v>0</v>
      </c>
      <c r="AM2536" s="16">
        <f t="shared" si="746"/>
        <v>0</v>
      </c>
      <c r="AN2536" s="16">
        <f t="shared" si="746"/>
        <v>0</v>
      </c>
      <c r="AO2536" s="16">
        <f t="shared" si="746"/>
        <v>0</v>
      </c>
      <c r="AP2536" s="16">
        <f t="shared" si="746"/>
        <v>0</v>
      </c>
      <c r="AQ2536" s="16">
        <f t="shared" si="746"/>
        <v>0</v>
      </c>
      <c r="AR2536" s="16">
        <f t="shared" si="746"/>
        <v>0</v>
      </c>
      <c r="AS2536" s="16">
        <f t="shared" si="746"/>
        <v>0</v>
      </c>
      <c r="AT2536" s="16">
        <f t="shared" si="746"/>
        <v>0</v>
      </c>
      <c r="AU2536" s="16">
        <f t="shared" si="746"/>
        <v>0</v>
      </c>
      <c r="AV2536" s="16">
        <f t="shared" si="746"/>
        <v>0</v>
      </c>
      <c r="AW2536" s="16">
        <f t="shared" si="746"/>
        <v>0</v>
      </c>
      <c r="AX2536" s="16">
        <f t="shared" si="746"/>
        <v>0</v>
      </c>
      <c r="AY2536" s="16">
        <f t="shared" si="746"/>
        <v>0</v>
      </c>
      <c r="AZ2536" s="16">
        <f t="shared" si="746"/>
        <v>0</v>
      </c>
      <c r="BA2536" s="16">
        <f t="shared" si="746"/>
        <v>0</v>
      </c>
      <c r="BB2536" s="16">
        <f t="shared" si="746"/>
        <v>0</v>
      </c>
      <c r="BC2536" s="16">
        <f t="shared" si="746"/>
        <v>0</v>
      </c>
      <c r="BD2536" s="16">
        <f t="shared" si="746"/>
        <v>0</v>
      </c>
      <c r="BE2536" s="16">
        <f t="shared" si="746"/>
        <v>0</v>
      </c>
      <c r="BF2536" s="16">
        <f t="shared" si="746"/>
        <v>0</v>
      </c>
    </row>
    <row r="2537" spans="4:36">
      <c r="D2537" s="16" t="s">
        <v>860</v>
      </c>
      <c r="E2537" s="16">
        <v>0</v>
      </c>
      <c r="F2537" s="16">
        <v>0</v>
      </c>
      <c r="G2537" s="16">
        <v>0</v>
      </c>
      <c r="H2537" s="16">
        <v>0</v>
      </c>
      <c r="I2537" s="16">
        <v>0</v>
      </c>
      <c r="J2537" s="16">
        <v>0</v>
      </c>
      <c r="K2537" s="16">
        <v>0</v>
      </c>
      <c r="L2537" s="16">
        <v>0</v>
      </c>
      <c r="M2537" s="16">
        <v>0</v>
      </c>
      <c r="N2537" s="16">
        <v>0</v>
      </c>
      <c r="O2537" s="16">
        <v>0</v>
      </c>
      <c r="P2537" s="16">
        <v>0</v>
      </c>
      <c r="Q2537" s="16">
        <v>0</v>
      </c>
      <c r="R2537" s="16">
        <v>0</v>
      </c>
      <c r="S2537" s="16">
        <v>0</v>
      </c>
      <c r="T2537" s="16">
        <v>0</v>
      </c>
      <c r="U2537" s="16">
        <v>0</v>
      </c>
      <c r="V2537" s="16">
        <v>0</v>
      </c>
      <c r="W2537" s="16">
        <v>0</v>
      </c>
      <c r="X2537" s="16">
        <v>0</v>
      </c>
      <c r="Y2537" s="16">
        <v>0</v>
      </c>
      <c r="Z2537" s="16">
        <v>0</v>
      </c>
      <c r="AE2537" s="103">
        <f t="shared" si="729"/>
        <v>0</v>
      </c>
      <c r="AF2537" s="103">
        <f t="shared" si="730"/>
        <v>0</v>
      </c>
      <c r="AG2537" s="103">
        <f t="shared" si="731"/>
        <v>0</v>
      </c>
      <c r="AH2537" s="103">
        <f t="shared" si="732"/>
        <v>0</v>
      </c>
      <c r="AI2537" s="103">
        <f t="shared" si="733"/>
        <v>0</v>
      </c>
      <c r="AJ2537" s="103">
        <f t="shared" si="734"/>
        <v>0</v>
      </c>
    </row>
    <row r="2538" spans="4:36">
      <c r="D2538" s="16" t="s">
        <v>861</v>
      </c>
      <c r="E2538" s="16">
        <v>0</v>
      </c>
      <c r="F2538" s="16">
        <v>0</v>
      </c>
      <c r="G2538" s="16">
        <v>0</v>
      </c>
      <c r="H2538" s="16">
        <v>0</v>
      </c>
      <c r="I2538" s="16">
        <v>0</v>
      </c>
      <c r="J2538" s="16">
        <v>0</v>
      </c>
      <c r="K2538" s="16">
        <v>0</v>
      </c>
      <c r="L2538" s="16">
        <v>0</v>
      </c>
      <c r="M2538" s="16">
        <v>0</v>
      </c>
      <c r="N2538" s="16">
        <v>0</v>
      </c>
      <c r="O2538" s="16">
        <v>0</v>
      </c>
      <c r="P2538" s="16">
        <v>0</v>
      </c>
      <c r="Q2538" s="16">
        <v>0</v>
      </c>
      <c r="R2538" s="16">
        <v>0</v>
      </c>
      <c r="S2538" s="16">
        <v>0</v>
      </c>
      <c r="T2538" s="16">
        <v>0</v>
      </c>
      <c r="U2538" s="16">
        <v>0</v>
      </c>
      <c r="V2538" s="16">
        <v>0</v>
      </c>
      <c r="W2538" s="16">
        <v>0</v>
      </c>
      <c r="X2538" s="16">
        <v>0</v>
      </c>
      <c r="Y2538" s="16">
        <v>0</v>
      </c>
      <c r="Z2538" s="16">
        <v>0</v>
      </c>
      <c r="AE2538" s="103">
        <f t="shared" si="729"/>
        <v>0</v>
      </c>
      <c r="AF2538" s="103">
        <f t="shared" si="730"/>
        <v>0</v>
      </c>
      <c r="AG2538" s="103">
        <f t="shared" si="731"/>
        <v>0</v>
      </c>
      <c r="AH2538" s="103">
        <f t="shared" si="732"/>
        <v>0</v>
      </c>
      <c r="AI2538" s="103">
        <f t="shared" si="733"/>
        <v>0</v>
      </c>
      <c r="AJ2538" s="103">
        <f t="shared" si="734"/>
        <v>0</v>
      </c>
    </row>
    <row r="2539" spans="4:36">
      <c r="D2539" s="16" t="s">
        <v>862</v>
      </c>
      <c r="E2539" s="16">
        <v>0</v>
      </c>
      <c r="F2539" s="16">
        <v>0</v>
      </c>
      <c r="G2539" s="16">
        <v>0</v>
      </c>
      <c r="H2539" s="16">
        <v>0</v>
      </c>
      <c r="I2539" s="16">
        <v>0</v>
      </c>
      <c r="J2539" s="16">
        <v>0</v>
      </c>
      <c r="K2539" s="16">
        <v>0</v>
      </c>
      <c r="L2539" s="16">
        <v>0</v>
      </c>
      <c r="M2539" s="16">
        <v>0</v>
      </c>
      <c r="N2539" s="16">
        <v>0</v>
      </c>
      <c r="O2539" s="16">
        <v>0</v>
      </c>
      <c r="P2539" s="16">
        <v>0</v>
      </c>
      <c r="Q2539" s="16">
        <v>0</v>
      </c>
      <c r="R2539" s="16">
        <v>0</v>
      </c>
      <c r="S2539" s="16">
        <v>0</v>
      </c>
      <c r="T2539" s="16">
        <v>0</v>
      </c>
      <c r="U2539" s="16">
        <v>0</v>
      </c>
      <c r="V2539" s="16">
        <v>0</v>
      </c>
      <c r="W2539" s="16">
        <v>0</v>
      </c>
      <c r="X2539" s="16">
        <v>0</v>
      </c>
      <c r="Y2539" s="16">
        <v>0</v>
      </c>
      <c r="Z2539" s="16">
        <v>0</v>
      </c>
      <c r="AE2539" s="103">
        <f t="shared" si="729"/>
        <v>0</v>
      </c>
      <c r="AF2539" s="103">
        <f t="shared" si="730"/>
        <v>0</v>
      </c>
      <c r="AG2539" s="103">
        <f t="shared" si="731"/>
        <v>0</v>
      </c>
      <c r="AH2539" s="103">
        <f t="shared" si="732"/>
        <v>0</v>
      </c>
      <c r="AI2539" s="103">
        <f t="shared" si="733"/>
        <v>0</v>
      </c>
      <c r="AJ2539" s="103">
        <f t="shared" si="734"/>
        <v>0</v>
      </c>
    </row>
    <row r="2540" spans="4:36">
      <c r="D2540" s="16" t="s">
        <v>863</v>
      </c>
      <c r="E2540" s="16">
        <v>0</v>
      </c>
      <c r="F2540" s="16">
        <v>0</v>
      </c>
      <c r="G2540" s="16">
        <v>0</v>
      </c>
      <c r="H2540" s="16">
        <v>0</v>
      </c>
      <c r="I2540" s="16">
        <v>0</v>
      </c>
      <c r="J2540" s="16">
        <v>0</v>
      </c>
      <c r="K2540" s="16">
        <v>0</v>
      </c>
      <c r="L2540" s="16">
        <v>0</v>
      </c>
      <c r="M2540" s="16">
        <v>0</v>
      </c>
      <c r="N2540" s="16">
        <v>0</v>
      </c>
      <c r="O2540" s="16">
        <v>0</v>
      </c>
      <c r="P2540" s="16">
        <v>0</v>
      </c>
      <c r="Q2540" s="16">
        <v>0</v>
      </c>
      <c r="R2540" s="16">
        <v>0</v>
      </c>
      <c r="S2540" s="16">
        <v>0</v>
      </c>
      <c r="T2540" s="16">
        <v>0</v>
      </c>
      <c r="U2540" s="16">
        <v>0</v>
      </c>
      <c r="V2540" s="16">
        <v>0</v>
      </c>
      <c r="W2540" s="16">
        <v>0</v>
      </c>
      <c r="X2540" s="16">
        <v>0</v>
      </c>
      <c r="Y2540" s="16">
        <v>0</v>
      </c>
      <c r="Z2540" s="16">
        <v>0</v>
      </c>
      <c r="AE2540" s="103">
        <f t="shared" si="729"/>
        <v>0</v>
      </c>
      <c r="AF2540" s="103">
        <f t="shared" si="730"/>
        <v>0</v>
      </c>
      <c r="AG2540" s="103">
        <f t="shared" si="731"/>
        <v>0</v>
      </c>
      <c r="AH2540" s="103">
        <f t="shared" si="732"/>
        <v>0</v>
      </c>
      <c r="AI2540" s="103">
        <f t="shared" si="733"/>
        <v>0</v>
      </c>
      <c r="AJ2540" s="103">
        <f t="shared" si="734"/>
        <v>0</v>
      </c>
    </row>
    <row r="2541" spans="4:36">
      <c r="D2541" s="16" t="s">
        <v>864</v>
      </c>
      <c r="E2541" s="16">
        <v>0</v>
      </c>
      <c r="F2541" s="16">
        <v>0</v>
      </c>
      <c r="G2541" s="16">
        <v>0</v>
      </c>
      <c r="H2541" s="16">
        <v>0</v>
      </c>
      <c r="I2541" s="16">
        <v>0</v>
      </c>
      <c r="J2541" s="16">
        <v>0</v>
      </c>
      <c r="K2541" s="16">
        <v>0</v>
      </c>
      <c r="L2541" s="16">
        <v>0</v>
      </c>
      <c r="M2541" s="16">
        <v>0</v>
      </c>
      <c r="N2541" s="16">
        <v>0</v>
      </c>
      <c r="O2541" s="16">
        <v>0</v>
      </c>
      <c r="P2541" s="16">
        <v>0</v>
      </c>
      <c r="Q2541" s="16">
        <v>0</v>
      </c>
      <c r="R2541" s="16">
        <v>0</v>
      </c>
      <c r="S2541" s="16">
        <v>0</v>
      </c>
      <c r="T2541" s="16">
        <v>0</v>
      </c>
      <c r="U2541" s="16">
        <v>0</v>
      </c>
      <c r="V2541" s="16">
        <v>0</v>
      </c>
      <c r="W2541" s="16">
        <v>0</v>
      </c>
      <c r="X2541" s="16">
        <v>0</v>
      </c>
      <c r="Y2541" s="16">
        <v>0</v>
      </c>
      <c r="Z2541" s="16">
        <v>0</v>
      </c>
      <c r="AE2541" s="103">
        <f t="shared" ref="AE2541:AE2604" si="747">E2541-F2541-I2541-J2541-N2541-R2541-V2541-Z2541-Q2541</f>
        <v>0</v>
      </c>
      <c r="AF2541" s="103">
        <f t="shared" ref="AF2541:AF2604" si="748">F2541-G2541-H2541</f>
        <v>0</v>
      </c>
      <c r="AG2541" s="103">
        <f t="shared" ref="AG2541:AG2604" si="749">J2541-K2541-L2541-M2541</f>
        <v>0</v>
      </c>
      <c r="AH2541" s="103">
        <f t="shared" ref="AH2541:AH2604" si="750">N2541-O2541-P2541</f>
        <v>0</v>
      </c>
      <c r="AI2541" s="103">
        <f t="shared" ref="AI2541:AI2604" si="751">R2541-S2541-T2541-U2541</f>
        <v>0</v>
      </c>
      <c r="AJ2541" s="103">
        <f t="shared" ref="AJ2541:AJ2604" si="752">V2541-W2541-X2541-Y2541</f>
        <v>0</v>
      </c>
    </row>
    <row r="2542" spans="3:58">
      <c r="C2542" s="16" t="s">
        <v>866</v>
      </c>
      <c r="D2542" s="16" t="s">
        <v>88</v>
      </c>
      <c r="E2542" s="16">
        <v>3962.0114</v>
      </c>
      <c r="F2542" s="16">
        <v>2736.5009</v>
      </c>
      <c r="G2542" s="16">
        <v>2736.5009</v>
      </c>
      <c r="H2542" s="16">
        <v>0</v>
      </c>
      <c r="I2542" s="16">
        <v>0</v>
      </c>
      <c r="J2542" s="16">
        <v>146.5498</v>
      </c>
      <c r="K2542" s="16">
        <v>0</v>
      </c>
      <c r="L2542" s="16">
        <v>0</v>
      </c>
      <c r="M2542" s="16">
        <v>146.5498</v>
      </c>
      <c r="N2542" s="16">
        <v>873.8305</v>
      </c>
      <c r="O2542" s="16">
        <v>873.8305</v>
      </c>
      <c r="P2542" s="16">
        <v>0</v>
      </c>
      <c r="Q2542" s="16">
        <v>0</v>
      </c>
      <c r="R2542" s="16">
        <v>11.8101</v>
      </c>
      <c r="S2542" s="16">
        <v>9.9649</v>
      </c>
      <c r="T2542" s="16">
        <v>0</v>
      </c>
      <c r="U2542" s="16">
        <v>1.8452</v>
      </c>
      <c r="V2542" s="16">
        <v>193.3201</v>
      </c>
      <c r="W2542" s="16">
        <v>0</v>
      </c>
      <c r="X2542" s="16">
        <v>0</v>
      </c>
      <c r="Y2542" s="16">
        <v>193.3201</v>
      </c>
      <c r="Z2542" s="16">
        <v>0</v>
      </c>
      <c r="AE2542" s="103">
        <f t="shared" si="747"/>
        <v>-1.70530256582424e-13</v>
      </c>
      <c r="AF2542" s="103">
        <f t="shared" si="748"/>
        <v>0</v>
      </c>
      <c r="AG2542" s="103">
        <f t="shared" si="749"/>
        <v>0</v>
      </c>
      <c r="AH2542" s="103">
        <f t="shared" si="750"/>
        <v>0</v>
      </c>
      <c r="AI2542" s="103">
        <f t="shared" si="751"/>
        <v>0</v>
      </c>
      <c r="AJ2542" s="103">
        <f t="shared" si="752"/>
        <v>0</v>
      </c>
      <c r="AK2542" s="16">
        <f t="shared" ref="AK2542:BF2542" si="753">E2542-SUM(E2543:E2547)</f>
        <v>0</v>
      </c>
      <c r="AL2542" s="16">
        <f t="shared" si="753"/>
        <v>0</v>
      </c>
      <c r="AM2542" s="16">
        <f t="shared" si="753"/>
        <v>0</v>
      </c>
      <c r="AN2542" s="16">
        <f t="shared" si="753"/>
        <v>0</v>
      </c>
      <c r="AO2542" s="16">
        <f t="shared" si="753"/>
        <v>0</v>
      </c>
      <c r="AP2542" s="16">
        <f t="shared" si="753"/>
        <v>0</v>
      </c>
      <c r="AQ2542" s="16">
        <f t="shared" si="753"/>
        <v>0</v>
      </c>
      <c r="AR2542" s="16">
        <f t="shared" si="753"/>
        <v>0</v>
      </c>
      <c r="AS2542" s="16">
        <f t="shared" si="753"/>
        <v>0</v>
      </c>
      <c r="AT2542" s="16">
        <f t="shared" si="753"/>
        <v>0</v>
      </c>
      <c r="AU2542" s="16">
        <f t="shared" si="753"/>
        <v>0</v>
      </c>
      <c r="AV2542" s="16">
        <f t="shared" si="753"/>
        <v>0</v>
      </c>
      <c r="AW2542" s="16">
        <f t="shared" si="753"/>
        <v>0</v>
      </c>
      <c r="AX2542" s="16">
        <f t="shared" si="753"/>
        <v>0</v>
      </c>
      <c r="AY2542" s="16">
        <f t="shared" si="753"/>
        <v>0</v>
      </c>
      <c r="AZ2542" s="16">
        <f t="shared" si="753"/>
        <v>0</v>
      </c>
      <c r="BA2542" s="16">
        <f t="shared" si="753"/>
        <v>0</v>
      </c>
      <c r="BB2542" s="16">
        <f t="shared" si="753"/>
        <v>0</v>
      </c>
      <c r="BC2542" s="16">
        <f t="shared" si="753"/>
        <v>0</v>
      </c>
      <c r="BD2542" s="16">
        <f t="shared" si="753"/>
        <v>0</v>
      </c>
      <c r="BE2542" s="16">
        <f t="shared" si="753"/>
        <v>0</v>
      </c>
      <c r="BF2542" s="16">
        <f t="shared" si="753"/>
        <v>0</v>
      </c>
    </row>
    <row r="2543" spans="4:36">
      <c r="D2543" s="16" t="s">
        <v>860</v>
      </c>
      <c r="E2543" s="16">
        <v>0</v>
      </c>
      <c r="F2543" s="16">
        <v>0</v>
      </c>
      <c r="G2543" s="16">
        <v>0</v>
      </c>
      <c r="H2543" s="16">
        <v>0</v>
      </c>
      <c r="I2543" s="16">
        <v>0</v>
      </c>
      <c r="J2543" s="16">
        <v>0</v>
      </c>
      <c r="K2543" s="16">
        <v>0</v>
      </c>
      <c r="L2543" s="16">
        <v>0</v>
      </c>
      <c r="M2543" s="16">
        <v>0</v>
      </c>
      <c r="N2543" s="16">
        <v>0</v>
      </c>
      <c r="O2543" s="16">
        <v>0</v>
      </c>
      <c r="P2543" s="16">
        <v>0</v>
      </c>
      <c r="Q2543" s="16">
        <v>0</v>
      </c>
      <c r="R2543" s="16">
        <v>0</v>
      </c>
      <c r="S2543" s="16">
        <v>0</v>
      </c>
      <c r="T2543" s="16">
        <v>0</v>
      </c>
      <c r="U2543" s="16">
        <v>0</v>
      </c>
      <c r="V2543" s="16">
        <v>0</v>
      </c>
      <c r="W2543" s="16">
        <v>0</v>
      </c>
      <c r="X2543" s="16">
        <v>0</v>
      </c>
      <c r="Y2543" s="16">
        <v>0</v>
      </c>
      <c r="Z2543" s="16">
        <v>0</v>
      </c>
      <c r="AE2543" s="103">
        <f t="shared" si="747"/>
        <v>0</v>
      </c>
      <c r="AF2543" s="103">
        <f t="shared" si="748"/>
        <v>0</v>
      </c>
      <c r="AG2543" s="103">
        <f t="shared" si="749"/>
        <v>0</v>
      </c>
      <c r="AH2543" s="103">
        <f t="shared" si="750"/>
        <v>0</v>
      </c>
      <c r="AI2543" s="103">
        <f t="shared" si="751"/>
        <v>0</v>
      </c>
      <c r="AJ2543" s="103">
        <f t="shared" si="752"/>
        <v>0</v>
      </c>
    </row>
    <row r="2544" spans="4:36">
      <c r="D2544" s="16" t="s">
        <v>861</v>
      </c>
      <c r="E2544" s="16">
        <v>824.7131</v>
      </c>
      <c r="F2544" s="16">
        <v>661.0994</v>
      </c>
      <c r="G2544" s="16">
        <v>661.0994</v>
      </c>
      <c r="H2544" s="16">
        <v>0</v>
      </c>
      <c r="I2544" s="16">
        <v>0</v>
      </c>
      <c r="J2544" s="16">
        <v>2.1188</v>
      </c>
      <c r="K2544" s="16">
        <v>0</v>
      </c>
      <c r="L2544" s="16">
        <v>0</v>
      </c>
      <c r="M2544" s="16">
        <v>2.1188</v>
      </c>
      <c r="N2544" s="16">
        <v>9.4514</v>
      </c>
      <c r="O2544" s="16">
        <v>9.4514</v>
      </c>
      <c r="P2544" s="16">
        <v>0</v>
      </c>
      <c r="Q2544" s="16">
        <v>0</v>
      </c>
      <c r="R2544" s="16">
        <v>5.1122</v>
      </c>
      <c r="S2544" s="16">
        <v>5.1122</v>
      </c>
      <c r="T2544" s="16">
        <v>0</v>
      </c>
      <c r="U2544" s="16">
        <v>0</v>
      </c>
      <c r="V2544" s="16">
        <v>146.9313</v>
      </c>
      <c r="W2544" s="16">
        <v>0</v>
      </c>
      <c r="X2544" s="16">
        <v>0</v>
      </c>
      <c r="Y2544" s="16">
        <v>146.9313</v>
      </c>
      <c r="Z2544" s="16">
        <v>0</v>
      </c>
      <c r="AE2544" s="103">
        <f t="shared" si="747"/>
        <v>0</v>
      </c>
      <c r="AF2544" s="103">
        <f t="shared" si="748"/>
        <v>0</v>
      </c>
      <c r="AG2544" s="103">
        <f t="shared" si="749"/>
        <v>0</v>
      </c>
      <c r="AH2544" s="103">
        <f t="shared" si="750"/>
        <v>0</v>
      </c>
      <c r="AI2544" s="103">
        <f t="shared" si="751"/>
        <v>0</v>
      </c>
      <c r="AJ2544" s="103">
        <f t="shared" si="752"/>
        <v>0</v>
      </c>
    </row>
    <row r="2545" spans="4:36">
      <c r="D2545" s="16" t="s">
        <v>862</v>
      </c>
      <c r="E2545" s="16">
        <v>0</v>
      </c>
      <c r="F2545" s="16">
        <v>0</v>
      </c>
      <c r="G2545" s="16">
        <v>0</v>
      </c>
      <c r="H2545" s="16">
        <v>0</v>
      </c>
      <c r="I2545" s="16">
        <v>0</v>
      </c>
      <c r="J2545" s="16">
        <v>0</v>
      </c>
      <c r="K2545" s="16">
        <v>0</v>
      </c>
      <c r="L2545" s="16">
        <v>0</v>
      </c>
      <c r="M2545" s="16">
        <v>0</v>
      </c>
      <c r="N2545" s="16">
        <v>0</v>
      </c>
      <c r="O2545" s="16">
        <v>0</v>
      </c>
      <c r="P2545" s="16">
        <v>0</v>
      </c>
      <c r="Q2545" s="16">
        <v>0</v>
      </c>
      <c r="R2545" s="16">
        <v>0</v>
      </c>
      <c r="S2545" s="16">
        <v>0</v>
      </c>
      <c r="T2545" s="16">
        <v>0</v>
      </c>
      <c r="U2545" s="16">
        <v>0</v>
      </c>
      <c r="V2545" s="16">
        <v>0</v>
      </c>
      <c r="W2545" s="16">
        <v>0</v>
      </c>
      <c r="X2545" s="16">
        <v>0</v>
      </c>
      <c r="Y2545" s="16">
        <v>0</v>
      </c>
      <c r="Z2545" s="16">
        <v>0</v>
      </c>
      <c r="AE2545" s="103">
        <f t="shared" si="747"/>
        <v>0</v>
      </c>
      <c r="AF2545" s="103">
        <f t="shared" si="748"/>
        <v>0</v>
      </c>
      <c r="AG2545" s="103">
        <f t="shared" si="749"/>
        <v>0</v>
      </c>
      <c r="AH2545" s="103">
        <f t="shared" si="750"/>
        <v>0</v>
      </c>
      <c r="AI2545" s="103">
        <f t="shared" si="751"/>
        <v>0</v>
      </c>
      <c r="AJ2545" s="103">
        <f t="shared" si="752"/>
        <v>0</v>
      </c>
    </row>
    <row r="2546" spans="4:36">
      <c r="D2546" s="16" t="s">
        <v>863</v>
      </c>
      <c r="E2546" s="16">
        <v>0</v>
      </c>
      <c r="F2546" s="16">
        <v>0</v>
      </c>
      <c r="G2546" s="16">
        <v>0</v>
      </c>
      <c r="H2546" s="16">
        <v>0</v>
      </c>
      <c r="I2546" s="16">
        <v>0</v>
      </c>
      <c r="J2546" s="16">
        <v>0</v>
      </c>
      <c r="K2546" s="16">
        <v>0</v>
      </c>
      <c r="L2546" s="16">
        <v>0</v>
      </c>
      <c r="M2546" s="16">
        <v>0</v>
      </c>
      <c r="N2546" s="16">
        <v>0</v>
      </c>
      <c r="O2546" s="16">
        <v>0</v>
      </c>
      <c r="P2546" s="16">
        <v>0</v>
      </c>
      <c r="Q2546" s="16">
        <v>0</v>
      </c>
      <c r="R2546" s="16">
        <v>0</v>
      </c>
      <c r="S2546" s="16">
        <v>0</v>
      </c>
      <c r="T2546" s="16">
        <v>0</v>
      </c>
      <c r="U2546" s="16">
        <v>0</v>
      </c>
      <c r="V2546" s="16">
        <v>0</v>
      </c>
      <c r="W2546" s="16">
        <v>0</v>
      </c>
      <c r="X2546" s="16">
        <v>0</v>
      </c>
      <c r="Y2546" s="16">
        <v>0</v>
      </c>
      <c r="Z2546" s="16">
        <v>0</v>
      </c>
      <c r="AE2546" s="103">
        <f t="shared" si="747"/>
        <v>0</v>
      </c>
      <c r="AF2546" s="103">
        <f t="shared" si="748"/>
        <v>0</v>
      </c>
      <c r="AG2546" s="103">
        <f t="shared" si="749"/>
        <v>0</v>
      </c>
      <c r="AH2546" s="103">
        <f t="shared" si="750"/>
        <v>0</v>
      </c>
      <c r="AI2546" s="103">
        <f t="shared" si="751"/>
        <v>0</v>
      </c>
      <c r="AJ2546" s="103">
        <f t="shared" si="752"/>
        <v>0</v>
      </c>
    </row>
    <row r="2547" spans="4:36">
      <c r="D2547" s="16" t="s">
        <v>864</v>
      </c>
      <c r="E2547" s="16">
        <v>3137.2983</v>
      </c>
      <c r="F2547" s="16">
        <v>2075.4015</v>
      </c>
      <c r="G2547" s="16">
        <v>2075.4015</v>
      </c>
      <c r="H2547" s="16">
        <v>0</v>
      </c>
      <c r="I2547" s="16">
        <v>0</v>
      </c>
      <c r="J2547" s="16">
        <v>144.431</v>
      </c>
      <c r="K2547" s="16">
        <v>0</v>
      </c>
      <c r="L2547" s="16">
        <v>0</v>
      </c>
      <c r="M2547" s="16">
        <v>144.431</v>
      </c>
      <c r="N2547" s="16">
        <v>864.3791</v>
      </c>
      <c r="O2547" s="16">
        <v>864.3791</v>
      </c>
      <c r="P2547" s="16">
        <v>0</v>
      </c>
      <c r="Q2547" s="16">
        <v>0</v>
      </c>
      <c r="R2547" s="16">
        <v>6.6979</v>
      </c>
      <c r="S2547" s="16">
        <v>4.8527</v>
      </c>
      <c r="T2547" s="16">
        <v>0</v>
      </c>
      <c r="U2547" s="16">
        <v>1.8452</v>
      </c>
      <c r="V2547" s="16">
        <v>46.3888</v>
      </c>
      <c r="W2547" s="16">
        <v>0</v>
      </c>
      <c r="X2547" s="16">
        <v>0</v>
      </c>
      <c r="Y2547" s="16">
        <v>46.3888</v>
      </c>
      <c r="Z2547" s="16">
        <v>0</v>
      </c>
      <c r="AE2547" s="103">
        <f t="shared" si="747"/>
        <v>-4.9737991503207e-14</v>
      </c>
      <c r="AF2547" s="103">
        <f t="shared" si="748"/>
        <v>0</v>
      </c>
      <c r="AG2547" s="103">
        <f t="shared" si="749"/>
        <v>0</v>
      </c>
      <c r="AH2547" s="103">
        <f t="shared" si="750"/>
        <v>0</v>
      </c>
      <c r="AI2547" s="103">
        <f t="shared" si="751"/>
        <v>0</v>
      </c>
      <c r="AJ2547" s="103">
        <f t="shared" si="752"/>
        <v>0</v>
      </c>
    </row>
    <row r="2548" spans="3:58">
      <c r="C2548" s="16" t="s">
        <v>867</v>
      </c>
      <c r="D2548" s="16" t="s">
        <v>88</v>
      </c>
      <c r="E2548" s="16">
        <v>10750.6336</v>
      </c>
      <c r="F2548" s="16">
        <v>9652.32340000001</v>
      </c>
      <c r="G2548" s="16">
        <v>9652.32340000001</v>
      </c>
      <c r="H2548" s="16">
        <v>0</v>
      </c>
      <c r="I2548" s="16">
        <v>0</v>
      </c>
      <c r="J2548" s="16">
        <v>112.1604</v>
      </c>
      <c r="K2548" s="16">
        <v>0</v>
      </c>
      <c r="L2548" s="16">
        <v>0</v>
      </c>
      <c r="M2548" s="16">
        <v>112.1604</v>
      </c>
      <c r="N2548" s="16">
        <v>277.3203</v>
      </c>
      <c r="O2548" s="16">
        <v>277.3203</v>
      </c>
      <c r="P2548" s="16">
        <v>0</v>
      </c>
      <c r="Q2548" s="16">
        <v>245.1428</v>
      </c>
      <c r="R2548" s="16">
        <v>139.0911</v>
      </c>
      <c r="S2548" s="16">
        <v>54.2359</v>
      </c>
      <c r="T2548" s="16">
        <v>0</v>
      </c>
      <c r="U2548" s="16">
        <v>84.8552</v>
      </c>
      <c r="V2548" s="16">
        <v>324.5956</v>
      </c>
      <c r="W2548" s="16">
        <v>0</v>
      </c>
      <c r="X2548" s="16">
        <v>0</v>
      </c>
      <c r="Y2548" s="16">
        <v>324.5956</v>
      </c>
      <c r="Z2548" s="16">
        <v>0</v>
      </c>
      <c r="AE2548" s="103">
        <f t="shared" si="747"/>
        <v>-1.09423581307055e-11</v>
      </c>
      <c r="AF2548" s="103">
        <f t="shared" si="748"/>
        <v>0</v>
      </c>
      <c r="AG2548" s="103">
        <f t="shared" si="749"/>
        <v>0</v>
      </c>
      <c r="AH2548" s="103">
        <f t="shared" si="750"/>
        <v>0</v>
      </c>
      <c r="AI2548" s="103">
        <f t="shared" si="751"/>
        <v>0</v>
      </c>
      <c r="AJ2548" s="103">
        <f t="shared" si="752"/>
        <v>0</v>
      </c>
      <c r="AK2548" s="16">
        <f t="shared" ref="AK2548:BF2548" si="754">E2548-SUM(E2549:E2553)</f>
        <v>0</v>
      </c>
      <c r="AL2548" s="16">
        <f t="shared" si="754"/>
        <v>0</v>
      </c>
      <c r="AM2548" s="16">
        <f t="shared" si="754"/>
        <v>0</v>
      </c>
      <c r="AN2548" s="16">
        <f t="shared" si="754"/>
        <v>0</v>
      </c>
      <c r="AO2548" s="16">
        <f t="shared" si="754"/>
        <v>0</v>
      </c>
      <c r="AP2548" s="16">
        <f t="shared" si="754"/>
        <v>0</v>
      </c>
      <c r="AQ2548" s="16">
        <f t="shared" si="754"/>
        <v>0</v>
      </c>
      <c r="AR2548" s="16">
        <f t="shared" si="754"/>
        <v>0</v>
      </c>
      <c r="AS2548" s="16">
        <f t="shared" si="754"/>
        <v>0</v>
      </c>
      <c r="AT2548" s="16">
        <f t="shared" si="754"/>
        <v>0</v>
      </c>
      <c r="AU2548" s="16">
        <f t="shared" si="754"/>
        <v>0</v>
      </c>
      <c r="AV2548" s="16">
        <f t="shared" si="754"/>
        <v>0</v>
      </c>
      <c r="AW2548" s="16">
        <f t="shared" si="754"/>
        <v>0</v>
      </c>
      <c r="AX2548" s="16">
        <f t="shared" si="754"/>
        <v>0</v>
      </c>
      <c r="AY2548" s="16">
        <f t="shared" si="754"/>
        <v>0</v>
      </c>
      <c r="AZ2548" s="16">
        <f t="shared" si="754"/>
        <v>0</v>
      </c>
      <c r="BA2548" s="16">
        <f t="shared" si="754"/>
        <v>0</v>
      </c>
      <c r="BB2548" s="16">
        <f t="shared" si="754"/>
        <v>0</v>
      </c>
      <c r="BC2548" s="16">
        <f t="shared" si="754"/>
        <v>0</v>
      </c>
      <c r="BD2548" s="16">
        <f t="shared" si="754"/>
        <v>0</v>
      </c>
      <c r="BE2548" s="16">
        <f t="shared" si="754"/>
        <v>0</v>
      </c>
      <c r="BF2548" s="16">
        <f t="shared" si="754"/>
        <v>0</v>
      </c>
    </row>
    <row r="2549" spans="4:36">
      <c r="D2549" s="16" t="s">
        <v>860</v>
      </c>
      <c r="E2549" s="16">
        <v>0</v>
      </c>
      <c r="F2549" s="16">
        <v>0</v>
      </c>
      <c r="G2549" s="16">
        <v>0</v>
      </c>
      <c r="H2549" s="16">
        <v>0</v>
      </c>
      <c r="I2549" s="16">
        <v>0</v>
      </c>
      <c r="J2549" s="16">
        <v>0</v>
      </c>
      <c r="K2549" s="16">
        <v>0</v>
      </c>
      <c r="L2549" s="16">
        <v>0</v>
      </c>
      <c r="M2549" s="16">
        <v>0</v>
      </c>
      <c r="N2549" s="16">
        <v>0</v>
      </c>
      <c r="O2549" s="16">
        <v>0</v>
      </c>
      <c r="P2549" s="16">
        <v>0</v>
      </c>
      <c r="Q2549" s="16">
        <v>0</v>
      </c>
      <c r="R2549" s="16">
        <v>0</v>
      </c>
      <c r="S2549" s="16">
        <v>0</v>
      </c>
      <c r="T2549" s="16">
        <v>0</v>
      </c>
      <c r="U2549" s="16">
        <v>0</v>
      </c>
      <c r="V2549" s="16">
        <v>0</v>
      </c>
      <c r="W2549" s="16">
        <v>0</v>
      </c>
      <c r="X2549" s="16">
        <v>0</v>
      </c>
      <c r="Y2549" s="16">
        <v>0</v>
      </c>
      <c r="Z2549" s="16">
        <v>0</v>
      </c>
      <c r="AE2549" s="103">
        <f t="shared" si="747"/>
        <v>0</v>
      </c>
      <c r="AF2549" s="103">
        <f t="shared" si="748"/>
        <v>0</v>
      </c>
      <c r="AG2549" s="103">
        <f t="shared" si="749"/>
        <v>0</v>
      </c>
      <c r="AH2549" s="103">
        <f t="shared" si="750"/>
        <v>0</v>
      </c>
      <c r="AI2549" s="103">
        <f t="shared" si="751"/>
        <v>0</v>
      </c>
      <c r="AJ2549" s="103">
        <f t="shared" si="752"/>
        <v>0</v>
      </c>
    </row>
    <row r="2550" spans="4:36">
      <c r="D2550" s="16" t="s">
        <v>861</v>
      </c>
      <c r="E2550" s="16">
        <v>149.7329</v>
      </c>
      <c r="F2550" s="16">
        <v>131.4729</v>
      </c>
      <c r="G2550" s="16">
        <v>131.4729</v>
      </c>
      <c r="H2550" s="16">
        <v>0</v>
      </c>
      <c r="I2550" s="16">
        <v>0</v>
      </c>
      <c r="J2550" s="16">
        <v>0</v>
      </c>
      <c r="K2550" s="16">
        <v>0</v>
      </c>
      <c r="L2550" s="16">
        <v>0</v>
      </c>
      <c r="M2550" s="16">
        <v>0</v>
      </c>
      <c r="N2550" s="16">
        <v>17.0872</v>
      </c>
      <c r="O2550" s="16">
        <v>17.0872</v>
      </c>
      <c r="P2550" s="16">
        <v>0</v>
      </c>
      <c r="Q2550" s="16">
        <v>1.1728</v>
      </c>
      <c r="R2550" s="16">
        <v>0</v>
      </c>
      <c r="S2550" s="16">
        <v>0</v>
      </c>
      <c r="T2550" s="16">
        <v>0</v>
      </c>
      <c r="U2550" s="16">
        <v>0</v>
      </c>
      <c r="V2550" s="16">
        <v>0</v>
      </c>
      <c r="W2550" s="16">
        <v>0</v>
      </c>
      <c r="X2550" s="16">
        <v>0</v>
      </c>
      <c r="Y2550" s="16">
        <v>0</v>
      </c>
      <c r="Z2550" s="16">
        <v>0</v>
      </c>
      <c r="AE2550" s="103">
        <f t="shared" si="747"/>
        <v>-8.43769498715119e-15</v>
      </c>
      <c r="AF2550" s="103">
        <f t="shared" si="748"/>
        <v>0</v>
      </c>
      <c r="AG2550" s="103">
        <f t="shared" si="749"/>
        <v>0</v>
      </c>
      <c r="AH2550" s="103">
        <f t="shared" si="750"/>
        <v>0</v>
      </c>
      <c r="AI2550" s="103">
        <f t="shared" si="751"/>
        <v>0</v>
      </c>
      <c r="AJ2550" s="103">
        <f t="shared" si="752"/>
        <v>0</v>
      </c>
    </row>
    <row r="2551" spans="4:36">
      <c r="D2551" s="16" t="s">
        <v>862</v>
      </c>
      <c r="E2551" s="16">
        <v>0</v>
      </c>
      <c r="F2551" s="16">
        <v>0</v>
      </c>
      <c r="G2551" s="16">
        <v>0</v>
      </c>
      <c r="H2551" s="16">
        <v>0</v>
      </c>
      <c r="I2551" s="16">
        <v>0</v>
      </c>
      <c r="J2551" s="16">
        <v>0</v>
      </c>
      <c r="K2551" s="16">
        <v>0</v>
      </c>
      <c r="L2551" s="16">
        <v>0</v>
      </c>
      <c r="M2551" s="16">
        <v>0</v>
      </c>
      <c r="N2551" s="16">
        <v>0</v>
      </c>
      <c r="O2551" s="16">
        <v>0</v>
      </c>
      <c r="P2551" s="16">
        <v>0</v>
      </c>
      <c r="Q2551" s="16">
        <v>0</v>
      </c>
      <c r="R2551" s="16">
        <v>0</v>
      </c>
      <c r="S2551" s="16">
        <v>0</v>
      </c>
      <c r="T2551" s="16">
        <v>0</v>
      </c>
      <c r="U2551" s="16">
        <v>0</v>
      </c>
      <c r="V2551" s="16">
        <v>0</v>
      </c>
      <c r="W2551" s="16">
        <v>0</v>
      </c>
      <c r="X2551" s="16">
        <v>0</v>
      </c>
      <c r="Y2551" s="16">
        <v>0</v>
      </c>
      <c r="Z2551" s="16">
        <v>0</v>
      </c>
      <c r="AE2551" s="103">
        <f t="shared" si="747"/>
        <v>0</v>
      </c>
      <c r="AF2551" s="103">
        <f t="shared" si="748"/>
        <v>0</v>
      </c>
      <c r="AG2551" s="103">
        <f t="shared" si="749"/>
        <v>0</v>
      </c>
      <c r="AH2551" s="103">
        <f t="shared" si="750"/>
        <v>0</v>
      </c>
      <c r="AI2551" s="103">
        <f t="shared" si="751"/>
        <v>0</v>
      </c>
      <c r="AJ2551" s="103">
        <f t="shared" si="752"/>
        <v>0</v>
      </c>
    </row>
    <row r="2552" spans="4:36">
      <c r="D2552" s="16" t="s">
        <v>863</v>
      </c>
      <c r="E2552" s="16">
        <v>0</v>
      </c>
      <c r="F2552" s="16">
        <v>0</v>
      </c>
      <c r="G2552" s="16">
        <v>0</v>
      </c>
      <c r="H2552" s="16">
        <v>0</v>
      </c>
      <c r="I2552" s="16">
        <v>0</v>
      </c>
      <c r="J2552" s="16">
        <v>0</v>
      </c>
      <c r="K2552" s="16">
        <v>0</v>
      </c>
      <c r="L2552" s="16">
        <v>0</v>
      </c>
      <c r="M2552" s="16">
        <v>0</v>
      </c>
      <c r="N2552" s="16">
        <v>0</v>
      </c>
      <c r="O2552" s="16">
        <v>0</v>
      </c>
      <c r="P2552" s="16">
        <v>0</v>
      </c>
      <c r="Q2552" s="16">
        <v>0</v>
      </c>
      <c r="R2552" s="16">
        <v>0</v>
      </c>
      <c r="S2552" s="16">
        <v>0</v>
      </c>
      <c r="T2552" s="16">
        <v>0</v>
      </c>
      <c r="U2552" s="16">
        <v>0</v>
      </c>
      <c r="V2552" s="16">
        <v>0</v>
      </c>
      <c r="W2552" s="16">
        <v>0</v>
      </c>
      <c r="X2552" s="16">
        <v>0</v>
      </c>
      <c r="Y2552" s="16">
        <v>0</v>
      </c>
      <c r="Z2552" s="16">
        <v>0</v>
      </c>
      <c r="AE2552" s="103">
        <f t="shared" si="747"/>
        <v>0</v>
      </c>
      <c r="AF2552" s="103">
        <f t="shared" si="748"/>
        <v>0</v>
      </c>
      <c r="AG2552" s="103">
        <f t="shared" si="749"/>
        <v>0</v>
      </c>
      <c r="AH2552" s="103">
        <f t="shared" si="750"/>
        <v>0</v>
      </c>
      <c r="AI2552" s="103">
        <f t="shared" si="751"/>
        <v>0</v>
      </c>
      <c r="AJ2552" s="103">
        <f t="shared" si="752"/>
        <v>0</v>
      </c>
    </row>
    <row r="2553" spans="4:36">
      <c r="D2553" s="16" t="s">
        <v>864</v>
      </c>
      <c r="E2553" s="16">
        <v>10600.9007</v>
      </c>
      <c r="F2553" s="16">
        <v>9520.85050000001</v>
      </c>
      <c r="G2553" s="16">
        <v>9520.85050000001</v>
      </c>
      <c r="H2553" s="16">
        <v>0</v>
      </c>
      <c r="I2553" s="16">
        <v>0</v>
      </c>
      <c r="J2553" s="16">
        <v>112.1604</v>
      </c>
      <c r="K2553" s="16">
        <v>0</v>
      </c>
      <c r="L2553" s="16">
        <v>0</v>
      </c>
      <c r="M2553" s="16">
        <v>112.1604</v>
      </c>
      <c r="N2553" s="16">
        <v>260.2331</v>
      </c>
      <c r="O2553" s="16">
        <v>260.2331</v>
      </c>
      <c r="P2553" s="16">
        <v>0</v>
      </c>
      <c r="Q2553" s="16">
        <v>243.97</v>
      </c>
      <c r="R2553" s="16">
        <v>139.0911</v>
      </c>
      <c r="S2553" s="16">
        <v>54.2359</v>
      </c>
      <c r="T2553" s="16">
        <v>0</v>
      </c>
      <c r="U2553" s="16">
        <v>84.8552</v>
      </c>
      <c r="V2553" s="16">
        <v>324.5956</v>
      </c>
      <c r="W2553" s="16">
        <v>0</v>
      </c>
      <c r="X2553" s="16">
        <v>0</v>
      </c>
      <c r="Y2553" s="16">
        <v>324.5956</v>
      </c>
      <c r="Z2553" s="16">
        <v>0</v>
      </c>
      <c r="AE2553" s="103">
        <f t="shared" si="747"/>
        <v>-9.29389898374211e-12</v>
      </c>
      <c r="AF2553" s="103">
        <f t="shared" si="748"/>
        <v>0</v>
      </c>
      <c r="AG2553" s="103">
        <f t="shared" si="749"/>
        <v>0</v>
      </c>
      <c r="AH2553" s="103">
        <f t="shared" si="750"/>
        <v>0</v>
      </c>
      <c r="AI2553" s="103">
        <f t="shared" si="751"/>
        <v>0</v>
      </c>
      <c r="AJ2553" s="103">
        <f t="shared" si="752"/>
        <v>0</v>
      </c>
    </row>
    <row r="2554" spans="3:58">
      <c r="C2554" s="16" t="s">
        <v>368</v>
      </c>
      <c r="D2554" s="16" t="s">
        <v>88</v>
      </c>
      <c r="E2554" s="16">
        <v>0</v>
      </c>
      <c r="F2554" s="16">
        <v>0</v>
      </c>
      <c r="G2554" s="16">
        <v>0</v>
      </c>
      <c r="H2554" s="16">
        <v>0</v>
      </c>
      <c r="I2554" s="16">
        <v>0</v>
      </c>
      <c r="J2554" s="16">
        <v>0</v>
      </c>
      <c r="K2554" s="16">
        <v>0</v>
      </c>
      <c r="L2554" s="16">
        <v>0</v>
      </c>
      <c r="M2554" s="16">
        <v>0</v>
      </c>
      <c r="N2554" s="16">
        <v>0</v>
      </c>
      <c r="O2554" s="16">
        <v>0</v>
      </c>
      <c r="P2554" s="16">
        <v>0</v>
      </c>
      <c r="Q2554" s="16">
        <v>0</v>
      </c>
      <c r="R2554" s="16">
        <v>0</v>
      </c>
      <c r="S2554" s="16">
        <v>0</v>
      </c>
      <c r="T2554" s="16">
        <v>0</v>
      </c>
      <c r="U2554" s="16">
        <v>0</v>
      </c>
      <c r="V2554" s="16">
        <v>0</v>
      </c>
      <c r="W2554" s="16">
        <v>0</v>
      </c>
      <c r="X2554" s="16">
        <v>0</v>
      </c>
      <c r="Y2554" s="16">
        <v>0</v>
      </c>
      <c r="Z2554" s="16">
        <v>0</v>
      </c>
      <c r="AE2554" s="103">
        <f t="shared" si="747"/>
        <v>0</v>
      </c>
      <c r="AF2554" s="103">
        <f t="shared" si="748"/>
        <v>0</v>
      </c>
      <c r="AG2554" s="103">
        <f t="shared" si="749"/>
        <v>0</v>
      </c>
      <c r="AH2554" s="103">
        <f t="shared" si="750"/>
        <v>0</v>
      </c>
      <c r="AI2554" s="103">
        <f t="shared" si="751"/>
        <v>0</v>
      </c>
      <c r="AJ2554" s="103">
        <f t="shared" si="752"/>
        <v>0</v>
      </c>
      <c r="AK2554" s="16">
        <f t="shared" ref="AK2554:BF2554" si="755">E2554-SUM(E2555:E2559)</f>
        <v>0</v>
      </c>
      <c r="AL2554" s="16">
        <f t="shared" si="755"/>
        <v>0</v>
      </c>
      <c r="AM2554" s="16">
        <f t="shared" si="755"/>
        <v>0</v>
      </c>
      <c r="AN2554" s="16">
        <f t="shared" si="755"/>
        <v>0</v>
      </c>
      <c r="AO2554" s="16">
        <f t="shared" si="755"/>
        <v>0</v>
      </c>
      <c r="AP2554" s="16">
        <f t="shared" si="755"/>
        <v>0</v>
      </c>
      <c r="AQ2554" s="16">
        <f t="shared" si="755"/>
        <v>0</v>
      </c>
      <c r="AR2554" s="16">
        <f t="shared" si="755"/>
        <v>0</v>
      </c>
      <c r="AS2554" s="16">
        <f t="shared" si="755"/>
        <v>0</v>
      </c>
      <c r="AT2554" s="16">
        <f t="shared" si="755"/>
        <v>0</v>
      </c>
      <c r="AU2554" s="16">
        <f t="shared" si="755"/>
        <v>0</v>
      </c>
      <c r="AV2554" s="16">
        <f t="shared" si="755"/>
        <v>0</v>
      </c>
      <c r="AW2554" s="16">
        <f t="shared" si="755"/>
        <v>0</v>
      </c>
      <c r="AX2554" s="16">
        <f t="shared" si="755"/>
        <v>0</v>
      </c>
      <c r="AY2554" s="16">
        <f t="shared" si="755"/>
        <v>0</v>
      </c>
      <c r="AZ2554" s="16">
        <f t="shared" si="755"/>
        <v>0</v>
      </c>
      <c r="BA2554" s="16">
        <f t="shared" si="755"/>
        <v>0</v>
      </c>
      <c r="BB2554" s="16">
        <f t="shared" si="755"/>
        <v>0</v>
      </c>
      <c r="BC2554" s="16">
        <f t="shared" si="755"/>
        <v>0</v>
      </c>
      <c r="BD2554" s="16">
        <f t="shared" si="755"/>
        <v>0</v>
      </c>
      <c r="BE2554" s="16">
        <f t="shared" si="755"/>
        <v>0</v>
      </c>
      <c r="BF2554" s="16">
        <f t="shared" si="755"/>
        <v>0</v>
      </c>
    </row>
    <row r="2555" spans="4:36">
      <c r="D2555" s="16" t="s">
        <v>860</v>
      </c>
      <c r="E2555" s="16">
        <v>0</v>
      </c>
      <c r="F2555" s="16">
        <v>0</v>
      </c>
      <c r="G2555" s="16">
        <v>0</v>
      </c>
      <c r="H2555" s="16">
        <v>0</v>
      </c>
      <c r="I2555" s="16">
        <v>0</v>
      </c>
      <c r="J2555" s="16">
        <v>0</v>
      </c>
      <c r="K2555" s="16">
        <v>0</v>
      </c>
      <c r="L2555" s="16">
        <v>0</v>
      </c>
      <c r="M2555" s="16">
        <v>0</v>
      </c>
      <c r="N2555" s="16">
        <v>0</v>
      </c>
      <c r="O2555" s="16">
        <v>0</v>
      </c>
      <c r="P2555" s="16">
        <v>0</v>
      </c>
      <c r="Q2555" s="16">
        <v>0</v>
      </c>
      <c r="R2555" s="16">
        <v>0</v>
      </c>
      <c r="S2555" s="16">
        <v>0</v>
      </c>
      <c r="T2555" s="16">
        <v>0</v>
      </c>
      <c r="U2555" s="16">
        <v>0</v>
      </c>
      <c r="V2555" s="16">
        <v>0</v>
      </c>
      <c r="W2555" s="16">
        <v>0</v>
      </c>
      <c r="X2555" s="16">
        <v>0</v>
      </c>
      <c r="Y2555" s="16">
        <v>0</v>
      </c>
      <c r="Z2555" s="16">
        <v>0</v>
      </c>
      <c r="AE2555" s="103">
        <f t="shared" si="747"/>
        <v>0</v>
      </c>
      <c r="AF2555" s="103">
        <f t="shared" si="748"/>
        <v>0</v>
      </c>
      <c r="AG2555" s="103">
        <f t="shared" si="749"/>
        <v>0</v>
      </c>
      <c r="AH2555" s="103">
        <f t="shared" si="750"/>
        <v>0</v>
      </c>
      <c r="AI2555" s="103">
        <f t="shared" si="751"/>
        <v>0</v>
      </c>
      <c r="AJ2555" s="103">
        <f t="shared" si="752"/>
        <v>0</v>
      </c>
    </row>
    <row r="2556" spans="4:36">
      <c r="D2556" s="16" t="s">
        <v>861</v>
      </c>
      <c r="E2556" s="16">
        <v>0</v>
      </c>
      <c r="F2556" s="16">
        <v>0</v>
      </c>
      <c r="G2556" s="16">
        <v>0</v>
      </c>
      <c r="H2556" s="16">
        <v>0</v>
      </c>
      <c r="I2556" s="16">
        <v>0</v>
      </c>
      <c r="J2556" s="16">
        <v>0</v>
      </c>
      <c r="K2556" s="16">
        <v>0</v>
      </c>
      <c r="L2556" s="16">
        <v>0</v>
      </c>
      <c r="M2556" s="16">
        <v>0</v>
      </c>
      <c r="N2556" s="16">
        <v>0</v>
      </c>
      <c r="O2556" s="16">
        <v>0</v>
      </c>
      <c r="P2556" s="16">
        <v>0</v>
      </c>
      <c r="Q2556" s="16">
        <v>0</v>
      </c>
      <c r="R2556" s="16">
        <v>0</v>
      </c>
      <c r="S2556" s="16">
        <v>0</v>
      </c>
      <c r="T2556" s="16">
        <v>0</v>
      </c>
      <c r="U2556" s="16">
        <v>0</v>
      </c>
      <c r="V2556" s="16">
        <v>0</v>
      </c>
      <c r="W2556" s="16">
        <v>0</v>
      </c>
      <c r="X2556" s="16">
        <v>0</v>
      </c>
      <c r="Y2556" s="16">
        <v>0</v>
      </c>
      <c r="Z2556" s="16">
        <v>0</v>
      </c>
      <c r="AE2556" s="103">
        <f t="shared" si="747"/>
        <v>0</v>
      </c>
      <c r="AF2556" s="103">
        <f t="shared" si="748"/>
        <v>0</v>
      </c>
      <c r="AG2556" s="103">
        <f t="shared" si="749"/>
        <v>0</v>
      </c>
      <c r="AH2556" s="103">
        <f t="shared" si="750"/>
        <v>0</v>
      </c>
      <c r="AI2556" s="103">
        <f t="shared" si="751"/>
        <v>0</v>
      </c>
      <c r="AJ2556" s="103">
        <f t="shared" si="752"/>
        <v>0</v>
      </c>
    </row>
    <row r="2557" spans="4:36">
      <c r="D2557" s="16" t="s">
        <v>862</v>
      </c>
      <c r="E2557" s="16">
        <v>0</v>
      </c>
      <c r="F2557" s="16">
        <v>0</v>
      </c>
      <c r="G2557" s="16">
        <v>0</v>
      </c>
      <c r="H2557" s="16">
        <v>0</v>
      </c>
      <c r="I2557" s="16">
        <v>0</v>
      </c>
      <c r="J2557" s="16">
        <v>0</v>
      </c>
      <c r="K2557" s="16">
        <v>0</v>
      </c>
      <c r="L2557" s="16">
        <v>0</v>
      </c>
      <c r="M2557" s="16">
        <v>0</v>
      </c>
      <c r="N2557" s="16">
        <v>0</v>
      </c>
      <c r="O2557" s="16">
        <v>0</v>
      </c>
      <c r="P2557" s="16">
        <v>0</v>
      </c>
      <c r="Q2557" s="16">
        <v>0</v>
      </c>
      <c r="R2557" s="16">
        <v>0</v>
      </c>
      <c r="S2557" s="16">
        <v>0</v>
      </c>
      <c r="T2557" s="16">
        <v>0</v>
      </c>
      <c r="U2557" s="16">
        <v>0</v>
      </c>
      <c r="V2557" s="16">
        <v>0</v>
      </c>
      <c r="W2557" s="16">
        <v>0</v>
      </c>
      <c r="X2557" s="16">
        <v>0</v>
      </c>
      <c r="Y2557" s="16">
        <v>0</v>
      </c>
      <c r="Z2557" s="16">
        <v>0</v>
      </c>
      <c r="AE2557" s="103">
        <f t="shared" si="747"/>
        <v>0</v>
      </c>
      <c r="AF2557" s="103">
        <f t="shared" si="748"/>
        <v>0</v>
      </c>
      <c r="AG2557" s="103">
        <f t="shared" si="749"/>
        <v>0</v>
      </c>
      <c r="AH2557" s="103">
        <f t="shared" si="750"/>
        <v>0</v>
      </c>
      <c r="AI2557" s="103">
        <f t="shared" si="751"/>
        <v>0</v>
      </c>
      <c r="AJ2557" s="103">
        <f t="shared" si="752"/>
        <v>0</v>
      </c>
    </row>
    <row r="2558" spans="4:36">
      <c r="D2558" s="16" t="s">
        <v>863</v>
      </c>
      <c r="E2558" s="16">
        <v>0</v>
      </c>
      <c r="F2558" s="16">
        <v>0</v>
      </c>
      <c r="G2558" s="16">
        <v>0</v>
      </c>
      <c r="H2558" s="16">
        <v>0</v>
      </c>
      <c r="I2558" s="16">
        <v>0</v>
      </c>
      <c r="J2558" s="16">
        <v>0</v>
      </c>
      <c r="K2558" s="16">
        <v>0</v>
      </c>
      <c r="L2558" s="16">
        <v>0</v>
      </c>
      <c r="M2558" s="16">
        <v>0</v>
      </c>
      <c r="N2558" s="16">
        <v>0</v>
      </c>
      <c r="O2558" s="16">
        <v>0</v>
      </c>
      <c r="P2558" s="16">
        <v>0</v>
      </c>
      <c r="Q2558" s="16">
        <v>0</v>
      </c>
      <c r="R2558" s="16">
        <v>0</v>
      </c>
      <c r="S2558" s="16">
        <v>0</v>
      </c>
      <c r="T2558" s="16">
        <v>0</v>
      </c>
      <c r="U2558" s="16">
        <v>0</v>
      </c>
      <c r="V2558" s="16">
        <v>0</v>
      </c>
      <c r="W2558" s="16">
        <v>0</v>
      </c>
      <c r="X2558" s="16">
        <v>0</v>
      </c>
      <c r="Y2558" s="16">
        <v>0</v>
      </c>
      <c r="Z2558" s="16">
        <v>0</v>
      </c>
      <c r="AE2558" s="103">
        <f t="shared" si="747"/>
        <v>0</v>
      </c>
      <c r="AF2558" s="103">
        <f t="shared" si="748"/>
        <v>0</v>
      </c>
      <c r="AG2558" s="103">
        <f t="shared" si="749"/>
        <v>0</v>
      </c>
      <c r="AH2558" s="103">
        <f t="shared" si="750"/>
        <v>0</v>
      </c>
      <c r="AI2558" s="103">
        <f t="shared" si="751"/>
        <v>0</v>
      </c>
      <c r="AJ2558" s="103">
        <f t="shared" si="752"/>
        <v>0</v>
      </c>
    </row>
    <row r="2559" spans="4:36">
      <c r="D2559" s="16" t="s">
        <v>864</v>
      </c>
      <c r="E2559" s="16">
        <v>0</v>
      </c>
      <c r="F2559" s="16">
        <v>0</v>
      </c>
      <c r="G2559" s="16">
        <v>0</v>
      </c>
      <c r="H2559" s="16">
        <v>0</v>
      </c>
      <c r="I2559" s="16">
        <v>0</v>
      </c>
      <c r="J2559" s="16">
        <v>0</v>
      </c>
      <c r="K2559" s="16">
        <v>0</v>
      </c>
      <c r="L2559" s="16">
        <v>0</v>
      </c>
      <c r="M2559" s="16">
        <v>0</v>
      </c>
      <c r="N2559" s="16">
        <v>0</v>
      </c>
      <c r="O2559" s="16">
        <v>0</v>
      </c>
      <c r="P2559" s="16">
        <v>0</v>
      </c>
      <c r="Q2559" s="16">
        <v>0</v>
      </c>
      <c r="R2559" s="16">
        <v>0</v>
      </c>
      <c r="S2559" s="16">
        <v>0</v>
      </c>
      <c r="T2559" s="16">
        <v>0</v>
      </c>
      <c r="U2559" s="16">
        <v>0</v>
      </c>
      <c r="V2559" s="16">
        <v>0</v>
      </c>
      <c r="W2559" s="16">
        <v>0</v>
      </c>
      <c r="X2559" s="16">
        <v>0</v>
      </c>
      <c r="Y2559" s="16">
        <v>0</v>
      </c>
      <c r="Z2559" s="16">
        <v>0</v>
      </c>
      <c r="AE2559" s="103">
        <f t="shared" si="747"/>
        <v>0</v>
      </c>
      <c r="AF2559" s="103">
        <f t="shared" si="748"/>
        <v>0</v>
      </c>
      <c r="AG2559" s="103">
        <f t="shared" si="749"/>
        <v>0</v>
      </c>
      <c r="AH2559" s="103">
        <f t="shared" si="750"/>
        <v>0</v>
      </c>
      <c r="AI2559" s="103">
        <f t="shared" si="751"/>
        <v>0</v>
      </c>
      <c r="AJ2559" s="103">
        <f t="shared" si="752"/>
        <v>0</v>
      </c>
    </row>
    <row r="2560" spans="1:80">
      <c r="A2560" s="16" t="s">
        <v>940</v>
      </c>
      <c r="B2560" s="16">
        <v>65095.8296</v>
      </c>
      <c r="C2560" s="16" t="s">
        <v>88</v>
      </c>
      <c r="D2560" s="16" t="s">
        <v>88</v>
      </c>
      <c r="E2560" s="16">
        <v>13073.0632</v>
      </c>
      <c r="F2560" s="16">
        <v>11664.211</v>
      </c>
      <c r="G2560" s="16">
        <v>11660.7804</v>
      </c>
      <c r="H2560" s="16">
        <v>3.4306</v>
      </c>
      <c r="I2560" s="16">
        <v>0</v>
      </c>
      <c r="J2560" s="16">
        <v>78.4901</v>
      </c>
      <c r="K2560" s="16">
        <v>0</v>
      </c>
      <c r="L2560" s="16">
        <v>0.7763</v>
      </c>
      <c r="M2560" s="16">
        <v>77.7138</v>
      </c>
      <c r="N2560" s="16">
        <v>1084.2784</v>
      </c>
      <c r="O2560" s="16">
        <v>1084.2784</v>
      </c>
      <c r="P2560" s="16">
        <v>0</v>
      </c>
      <c r="Q2560" s="16">
        <v>57.5315</v>
      </c>
      <c r="R2560" s="16">
        <v>179.0911</v>
      </c>
      <c r="S2560" s="16">
        <v>45.6142</v>
      </c>
      <c r="T2560" s="16">
        <v>0</v>
      </c>
      <c r="U2560" s="16">
        <v>133.4769</v>
      </c>
      <c r="V2560" s="16">
        <v>9.4611</v>
      </c>
      <c r="W2560" s="16">
        <v>1.2732</v>
      </c>
      <c r="X2560" s="16">
        <v>0</v>
      </c>
      <c r="Y2560" s="16">
        <v>8.1879</v>
      </c>
      <c r="Z2560" s="16">
        <v>0</v>
      </c>
      <c r="AB2560" s="101">
        <f>(F2560+K2560+L2560)/B2560</f>
        <v>0.179197152439394</v>
      </c>
      <c r="AE2560" s="103">
        <f t="shared" si="747"/>
        <v>1.25766064229538e-12</v>
      </c>
      <c r="AF2560" s="103">
        <f t="shared" si="748"/>
        <v>-3.14415160573844e-13</v>
      </c>
      <c r="AG2560" s="103">
        <f t="shared" si="749"/>
        <v>0</v>
      </c>
      <c r="AH2560" s="103">
        <f t="shared" si="750"/>
        <v>0</v>
      </c>
      <c r="AI2560" s="103">
        <f t="shared" si="751"/>
        <v>0</v>
      </c>
      <c r="AJ2560" s="103">
        <f t="shared" si="752"/>
        <v>0</v>
      </c>
      <c r="AK2560" s="16">
        <f t="shared" ref="AK2560:BF2560" si="756">E2560-SUM(E2561:E2565)</f>
        <v>0</v>
      </c>
      <c r="AL2560" s="16">
        <f t="shared" si="756"/>
        <v>0</v>
      </c>
      <c r="AM2560" s="16">
        <f t="shared" si="756"/>
        <v>0</v>
      </c>
      <c r="AN2560" s="16">
        <f t="shared" si="756"/>
        <v>0</v>
      </c>
      <c r="AO2560" s="16">
        <f t="shared" si="756"/>
        <v>0</v>
      </c>
      <c r="AP2560" s="16">
        <f t="shared" si="756"/>
        <v>0</v>
      </c>
      <c r="AQ2560" s="16">
        <f t="shared" si="756"/>
        <v>0</v>
      </c>
      <c r="AR2560" s="16">
        <f t="shared" si="756"/>
        <v>0</v>
      </c>
      <c r="AS2560" s="16">
        <f t="shared" si="756"/>
        <v>0</v>
      </c>
      <c r="AT2560" s="16">
        <f t="shared" si="756"/>
        <v>0</v>
      </c>
      <c r="AU2560" s="16">
        <f t="shared" si="756"/>
        <v>0</v>
      </c>
      <c r="AV2560" s="16">
        <f t="shared" si="756"/>
        <v>0</v>
      </c>
      <c r="AW2560" s="16">
        <f t="shared" si="756"/>
        <v>0</v>
      </c>
      <c r="AX2560" s="16">
        <f t="shared" si="756"/>
        <v>0</v>
      </c>
      <c r="AY2560" s="16">
        <f t="shared" si="756"/>
        <v>0</v>
      </c>
      <c r="AZ2560" s="16">
        <f t="shared" si="756"/>
        <v>0</v>
      </c>
      <c r="BA2560" s="16">
        <f t="shared" si="756"/>
        <v>0</v>
      </c>
      <c r="BB2560" s="16">
        <f t="shared" si="756"/>
        <v>0</v>
      </c>
      <c r="BC2560" s="16">
        <f t="shared" si="756"/>
        <v>0</v>
      </c>
      <c r="BD2560" s="16">
        <f t="shared" si="756"/>
        <v>0</v>
      </c>
      <c r="BE2560" s="16">
        <f t="shared" si="756"/>
        <v>0</v>
      </c>
      <c r="BF2560" s="16">
        <f t="shared" si="756"/>
        <v>0</v>
      </c>
      <c r="BG2560" s="104">
        <f t="shared" ref="BG2560:CB2560" si="757">E2560-E2566-E2572-E2578-E2584</f>
        <v>0</v>
      </c>
      <c r="BH2560" s="104">
        <f t="shared" si="757"/>
        <v>0</v>
      </c>
      <c r="BI2560" s="104">
        <f t="shared" si="757"/>
        <v>0</v>
      </c>
      <c r="BJ2560" s="104">
        <f t="shared" si="757"/>
        <v>0</v>
      </c>
      <c r="BK2560" s="104">
        <f t="shared" si="757"/>
        <v>0</v>
      </c>
      <c r="BL2560" s="104">
        <f t="shared" si="757"/>
        <v>0</v>
      </c>
      <c r="BM2560" s="104">
        <f t="shared" si="757"/>
        <v>0</v>
      </c>
      <c r="BN2560" s="104">
        <f t="shared" si="757"/>
        <v>0</v>
      </c>
      <c r="BO2560" s="104">
        <f t="shared" si="757"/>
        <v>0</v>
      </c>
      <c r="BP2560" s="104">
        <f t="shared" si="757"/>
        <v>9.09494701772928e-13</v>
      </c>
      <c r="BQ2560" s="104">
        <f t="shared" si="757"/>
        <v>9.09494701772928e-13</v>
      </c>
      <c r="BR2560" s="104">
        <f t="shared" si="757"/>
        <v>0</v>
      </c>
      <c r="BS2560" s="104">
        <f t="shared" si="757"/>
        <v>0</v>
      </c>
      <c r="BT2560" s="104">
        <f t="shared" si="757"/>
        <v>0</v>
      </c>
      <c r="BU2560" s="104">
        <f t="shared" si="757"/>
        <v>0</v>
      </c>
      <c r="BV2560" s="104">
        <f t="shared" si="757"/>
        <v>0</v>
      </c>
      <c r="BW2560" s="104">
        <f t="shared" si="757"/>
        <v>0</v>
      </c>
      <c r="BX2560" s="104">
        <f t="shared" si="757"/>
        <v>0</v>
      </c>
      <c r="BY2560" s="104">
        <f t="shared" si="757"/>
        <v>0</v>
      </c>
      <c r="BZ2560" s="104">
        <f t="shared" si="757"/>
        <v>0</v>
      </c>
      <c r="CA2560" s="104">
        <f t="shared" si="757"/>
        <v>0</v>
      </c>
      <c r="CB2560" s="104">
        <f t="shared" si="757"/>
        <v>0</v>
      </c>
    </row>
    <row r="2561" spans="4:36">
      <c r="D2561" s="16" t="s">
        <v>860</v>
      </c>
      <c r="E2561" s="16">
        <v>0</v>
      </c>
      <c r="F2561" s="16">
        <v>0</v>
      </c>
      <c r="G2561" s="16">
        <v>0</v>
      </c>
      <c r="H2561" s="16">
        <v>0</v>
      </c>
      <c r="I2561" s="16">
        <v>0</v>
      </c>
      <c r="J2561" s="16">
        <v>0</v>
      </c>
      <c r="K2561" s="16">
        <v>0</v>
      </c>
      <c r="L2561" s="16">
        <v>0</v>
      </c>
      <c r="M2561" s="16">
        <v>0</v>
      </c>
      <c r="N2561" s="16">
        <v>0</v>
      </c>
      <c r="O2561" s="16">
        <v>0</v>
      </c>
      <c r="P2561" s="16">
        <v>0</v>
      </c>
      <c r="Q2561" s="16">
        <v>0</v>
      </c>
      <c r="R2561" s="16">
        <v>0</v>
      </c>
      <c r="S2561" s="16">
        <v>0</v>
      </c>
      <c r="T2561" s="16">
        <v>0</v>
      </c>
      <c r="U2561" s="16">
        <v>0</v>
      </c>
      <c r="V2561" s="16">
        <v>0</v>
      </c>
      <c r="W2561" s="16">
        <v>0</v>
      </c>
      <c r="X2561" s="16">
        <v>0</v>
      </c>
      <c r="Y2561" s="16">
        <v>0</v>
      </c>
      <c r="Z2561" s="16">
        <v>0</v>
      </c>
      <c r="AE2561" s="103">
        <f t="shared" si="747"/>
        <v>0</v>
      </c>
      <c r="AF2561" s="103">
        <f t="shared" si="748"/>
        <v>0</v>
      </c>
      <c r="AG2561" s="103">
        <f t="shared" si="749"/>
        <v>0</v>
      </c>
      <c r="AH2561" s="103">
        <f t="shared" si="750"/>
        <v>0</v>
      </c>
      <c r="AI2561" s="103">
        <f t="shared" si="751"/>
        <v>0</v>
      </c>
      <c r="AJ2561" s="103">
        <f t="shared" si="752"/>
        <v>0</v>
      </c>
    </row>
    <row r="2562" spans="4:36">
      <c r="D2562" s="16" t="s">
        <v>861</v>
      </c>
      <c r="E2562" s="16">
        <v>691.9033</v>
      </c>
      <c r="F2562" s="16">
        <v>671.6185</v>
      </c>
      <c r="G2562" s="16">
        <v>671.6185</v>
      </c>
      <c r="H2562" s="16">
        <v>0</v>
      </c>
      <c r="I2562" s="16">
        <v>0</v>
      </c>
      <c r="J2562" s="16">
        <v>0</v>
      </c>
      <c r="K2562" s="16">
        <v>0</v>
      </c>
      <c r="L2562" s="16">
        <v>0</v>
      </c>
      <c r="M2562" s="16">
        <v>0</v>
      </c>
      <c r="N2562" s="16">
        <v>20.2848</v>
      </c>
      <c r="O2562" s="16">
        <v>20.2848</v>
      </c>
      <c r="P2562" s="16">
        <v>0</v>
      </c>
      <c r="Q2562" s="16">
        <v>0</v>
      </c>
      <c r="R2562" s="16">
        <v>0</v>
      </c>
      <c r="S2562" s="16">
        <v>0</v>
      </c>
      <c r="T2562" s="16">
        <v>0</v>
      </c>
      <c r="U2562" s="16">
        <v>0</v>
      </c>
      <c r="V2562" s="16">
        <v>0</v>
      </c>
      <c r="W2562" s="16">
        <v>0</v>
      </c>
      <c r="X2562" s="16">
        <v>0</v>
      </c>
      <c r="Y2562" s="16">
        <v>0</v>
      </c>
      <c r="Z2562" s="16">
        <v>0</v>
      </c>
      <c r="AE2562" s="103">
        <f t="shared" si="747"/>
        <v>-9.59232693276135e-14</v>
      </c>
      <c r="AF2562" s="103">
        <f t="shared" si="748"/>
        <v>0</v>
      </c>
      <c r="AG2562" s="103">
        <f t="shared" si="749"/>
        <v>0</v>
      </c>
      <c r="AH2562" s="103">
        <f t="shared" si="750"/>
        <v>0</v>
      </c>
      <c r="AI2562" s="103">
        <f t="shared" si="751"/>
        <v>0</v>
      </c>
      <c r="AJ2562" s="103">
        <f t="shared" si="752"/>
        <v>0</v>
      </c>
    </row>
    <row r="2563" spans="4:36">
      <c r="D2563" s="16" t="s">
        <v>862</v>
      </c>
      <c r="E2563" s="16">
        <v>0</v>
      </c>
      <c r="F2563" s="16">
        <v>0</v>
      </c>
      <c r="G2563" s="16">
        <v>0</v>
      </c>
      <c r="H2563" s="16">
        <v>0</v>
      </c>
      <c r="I2563" s="16">
        <v>0</v>
      </c>
      <c r="J2563" s="16">
        <v>0</v>
      </c>
      <c r="K2563" s="16">
        <v>0</v>
      </c>
      <c r="L2563" s="16">
        <v>0</v>
      </c>
      <c r="M2563" s="16">
        <v>0</v>
      </c>
      <c r="N2563" s="16">
        <v>0</v>
      </c>
      <c r="O2563" s="16">
        <v>0</v>
      </c>
      <c r="P2563" s="16">
        <v>0</v>
      </c>
      <c r="Q2563" s="16">
        <v>0</v>
      </c>
      <c r="R2563" s="16">
        <v>0</v>
      </c>
      <c r="S2563" s="16">
        <v>0</v>
      </c>
      <c r="T2563" s="16">
        <v>0</v>
      </c>
      <c r="U2563" s="16">
        <v>0</v>
      </c>
      <c r="V2563" s="16">
        <v>0</v>
      </c>
      <c r="W2563" s="16">
        <v>0</v>
      </c>
      <c r="X2563" s="16">
        <v>0</v>
      </c>
      <c r="Y2563" s="16">
        <v>0</v>
      </c>
      <c r="Z2563" s="16">
        <v>0</v>
      </c>
      <c r="AE2563" s="103">
        <f t="shared" si="747"/>
        <v>0</v>
      </c>
      <c r="AF2563" s="103">
        <f t="shared" si="748"/>
        <v>0</v>
      </c>
      <c r="AG2563" s="103">
        <f t="shared" si="749"/>
        <v>0</v>
      </c>
      <c r="AH2563" s="103">
        <f t="shared" si="750"/>
        <v>0</v>
      </c>
      <c r="AI2563" s="103">
        <f t="shared" si="751"/>
        <v>0</v>
      </c>
      <c r="AJ2563" s="103">
        <f t="shared" si="752"/>
        <v>0</v>
      </c>
    </row>
    <row r="2564" spans="4:36">
      <c r="D2564" s="16" t="s">
        <v>863</v>
      </c>
      <c r="E2564" s="16">
        <v>0</v>
      </c>
      <c r="F2564" s="16">
        <v>0</v>
      </c>
      <c r="G2564" s="16">
        <v>0</v>
      </c>
      <c r="H2564" s="16">
        <v>0</v>
      </c>
      <c r="I2564" s="16">
        <v>0</v>
      </c>
      <c r="J2564" s="16">
        <v>0</v>
      </c>
      <c r="K2564" s="16">
        <v>0</v>
      </c>
      <c r="L2564" s="16">
        <v>0</v>
      </c>
      <c r="M2564" s="16">
        <v>0</v>
      </c>
      <c r="N2564" s="16">
        <v>0</v>
      </c>
      <c r="O2564" s="16">
        <v>0</v>
      </c>
      <c r="P2564" s="16">
        <v>0</v>
      </c>
      <c r="Q2564" s="16">
        <v>0</v>
      </c>
      <c r="R2564" s="16">
        <v>0</v>
      </c>
      <c r="S2564" s="16">
        <v>0</v>
      </c>
      <c r="T2564" s="16">
        <v>0</v>
      </c>
      <c r="U2564" s="16">
        <v>0</v>
      </c>
      <c r="V2564" s="16">
        <v>0</v>
      </c>
      <c r="W2564" s="16">
        <v>0</v>
      </c>
      <c r="X2564" s="16">
        <v>0</v>
      </c>
      <c r="Y2564" s="16">
        <v>0</v>
      </c>
      <c r="Z2564" s="16">
        <v>0</v>
      </c>
      <c r="AE2564" s="103">
        <f t="shared" si="747"/>
        <v>0</v>
      </c>
      <c r="AF2564" s="103">
        <f t="shared" si="748"/>
        <v>0</v>
      </c>
      <c r="AG2564" s="103">
        <f t="shared" si="749"/>
        <v>0</v>
      </c>
      <c r="AH2564" s="103">
        <f t="shared" si="750"/>
        <v>0</v>
      </c>
      <c r="AI2564" s="103">
        <f t="shared" si="751"/>
        <v>0</v>
      </c>
      <c r="AJ2564" s="103">
        <f t="shared" si="752"/>
        <v>0</v>
      </c>
    </row>
    <row r="2565" spans="4:36">
      <c r="D2565" s="16" t="s">
        <v>864</v>
      </c>
      <c r="E2565" s="16">
        <v>12381.1599</v>
      </c>
      <c r="F2565" s="16">
        <v>10992.5925</v>
      </c>
      <c r="G2565" s="16">
        <v>10989.1619</v>
      </c>
      <c r="H2565" s="16">
        <v>3.4306</v>
      </c>
      <c r="I2565" s="16">
        <v>0</v>
      </c>
      <c r="J2565" s="16">
        <v>78.4901</v>
      </c>
      <c r="K2565" s="16">
        <v>0</v>
      </c>
      <c r="L2565" s="16">
        <v>0.7763</v>
      </c>
      <c r="M2565" s="16">
        <v>77.7138</v>
      </c>
      <c r="N2565" s="16">
        <v>1063.9936</v>
      </c>
      <c r="O2565" s="16">
        <v>1063.9936</v>
      </c>
      <c r="P2565" s="16">
        <v>0</v>
      </c>
      <c r="Q2565" s="16">
        <v>57.5315</v>
      </c>
      <c r="R2565" s="16">
        <v>179.0911</v>
      </c>
      <c r="S2565" s="16">
        <v>45.6142</v>
      </c>
      <c r="T2565" s="16">
        <v>0</v>
      </c>
      <c r="U2565" s="16">
        <v>133.4769</v>
      </c>
      <c r="V2565" s="16">
        <v>9.4611</v>
      </c>
      <c r="W2565" s="16">
        <v>1.2732</v>
      </c>
      <c r="X2565" s="16">
        <v>0</v>
      </c>
      <c r="Y2565" s="16">
        <v>8.1879</v>
      </c>
      <c r="Z2565" s="16">
        <v>0</v>
      </c>
      <c r="AE2565" s="103">
        <f t="shared" si="747"/>
        <v>-1.06581410364015e-13</v>
      </c>
      <c r="AF2565" s="103">
        <f t="shared" si="748"/>
        <v>1.50457424297201e-12</v>
      </c>
      <c r="AG2565" s="103">
        <f t="shared" si="749"/>
        <v>0</v>
      </c>
      <c r="AH2565" s="103">
        <f t="shared" si="750"/>
        <v>0</v>
      </c>
      <c r="AI2565" s="103">
        <f t="shared" si="751"/>
        <v>0</v>
      </c>
      <c r="AJ2565" s="103">
        <f t="shared" si="752"/>
        <v>0</v>
      </c>
    </row>
    <row r="2566" spans="3:58">
      <c r="C2566" s="16" t="s">
        <v>865</v>
      </c>
      <c r="D2566" s="16" t="s">
        <v>88</v>
      </c>
      <c r="E2566" s="16">
        <v>0</v>
      </c>
      <c r="F2566" s="16">
        <v>0</v>
      </c>
      <c r="G2566" s="16">
        <v>0</v>
      </c>
      <c r="H2566" s="16">
        <v>0</v>
      </c>
      <c r="I2566" s="16">
        <v>0</v>
      </c>
      <c r="J2566" s="16">
        <v>0</v>
      </c>
      <c r="K2566" s="16">
        <v>0</v>
      </c>
      <c r="L2566" s="16">
        <v>0</v>
      </c>
      <c r="M2566" s="16">
        <v>0</v>
      </c>
      <c r="N2566" s="16">
        <v>0</v>
      </c>
      <c r="O2566" s="16">
        <v>0</v>
      </c>
      <c r="P2566" s="16">
        <v>0</v>
      </c>
      <c r="Q2566" s="16">
        <v>0</v>
      </c>
      <c r="R2566" s="16">
        <v>0</v>
      </c>
      <c r="S2566" s="16">
        <v>0</v>
      </c>
      <c r="T2566" s="16">
        <v>0</v>
      </c>
      <c r="U2566" s="16">
        <v>0</v>
      </c>
      <c r="V2566" s="16">
        <v>0</v>
      </c>
      <c r="W2566" s="16">
        <v>0</v>
      </c>
      <c r="X2566" s="16">
        <v>0</v>
      </c>
      <c r="Y2566" s="16">
        <v>0</v>
      </c>
      <c r="Z2566" s="16">
        <v>0</v>
      </c>
      <c r="AE2566" s="103">
        <f t="shared" si="747"/>
        <v>0</v>
      </c>
      <c r="AF2566" s="103">
        <f t="shared" si="748"/>
        <v>0</v>
      </c>
      <c r="AG2566" s="103">
        <f t="shared" si="749"/>
        <v>0</v>
      </c>
      <c r="AH2566" s="103">
        <f t="shared" si="750"/>
        <v>0</v>
      </c>
      <c r="AI2566" s="103">
        <f t="shared" si="751"/>
        <v>0</v>
      </c>
      <c r="AJ2566" s="103">
        <f t="shared" si="752"/>
        <v>0</v>
      </c>
      <c r="AK2566" s="16">
        <f t="shared" ref="AK2566:BF2566" si="758">E2566-SUM(E2567:E2571)</f>
        <v>0</v>
      </c>
      <c r="AL2566" s="16">
        <f t="shared" si="758"/>
        <v>0</v>
      </c>
      <c r="AM2566" s="16">
        <f t="shared" si="758"/>
        <v>0</v>
      </c>
      <c r="AN2566" s="16">
        <f t="shared" si="758"/>
        <v>0</v>
      </c>
      <c r="AO2566" s="16">
        <f t="shared" si="758"/>
        <v>0</v>
      </c>
      <c r="AP2566" s="16">
        <f t="shared" si="758"/>
        <v>0</v>
      </c>
      <c r="AQ2566" s="16">
        <f t="shared" si="758"/>
        <v>0</v>
      </c>
      <c r="AR2566" s="16">
        <f t="shared" si="758"/>
        <v>0</v>
      </c>
      <c r="AS2566" s="16">
        <f t="shared" si="758"/>
        <v>0</v>
      </c>
      <c r="AT2566" s="16">
        <f t="shared" si="758"/>
        <v>0</v>
      </c>
      <c r="AU2566" s="16">
        <f t="shared" si="758"/>
        <v>0</v>
      </c>
      <c r="AV2566" s="16">
        <f t="shared" si="758"/>
        <v>0</v>
      </c>
      <c r="AW2566" s="16">
        <f t="shared" si="758"/>
        <v>0</v>
      </c>
      <c r="AX2566" s="16">
        <f t="shared" si="758"/>
        <v>0</v>
      </c>
      <c r="AY2566" s="16">
        <f t="shared" si="758"/>
        <v>0</v>
      </c>
      <c r="AZ2566" s="16">
        <f t="shared" si="758"/>
        <v>0</v>
      </c>
      <c r="BA2566" s="16">
        <f t="shared" si="758"/>
        <v>0</v>
      </c>
      <c r="BB2566" s="16">
        <f t="shared" si="758"/>
        <v>0</v>
      </c>
      <c r="BC2566" s="16">
        <f t="shared" si="758"/>
        <v>0</v>
      </c>
      <c r="BD2566" s="16">
        <f t="shared" si="758"/>
        <v>0</v>
      </c>
      <c r="BE2566" s="16">
        <f t="shared" si="758"/>
        <v>0</v>
      </c>
      <c r="BF2566" s="16">
        <f t="shared" si="758"/>
        <v>0</v>
      </c>
    </row>
    <row r="2567" spans="4:36">
      <c r="D2567" s="16" t="s">
        <v>860</v>
      </c>
      <c r="E2567" s="16">
        <v>0</v>
      </c>
      <c r="F2567" s="16">
        <v>0</v>
      </c>
      <c r="G2567" s="16">
        <v>0</v>
      </c>
      <c r="H2567" s="16">
        <v>0</v>
      </c>
      <c r="I2567" s="16">
        <v>0</v>
      </c>
      <c r="J2567" s="16">
        <v>0</v>
      </c>
      <c r="K2567" s="16">
        <v>0</v>
      </c>
      <c r="L2567" s="16">
        <v>0</v>
      </c>
      <c r="M2567" s="16">
        <v>0</v>
      </c>
      <c r="N2567" s="16">
        <v>0</v>
      </c>
      <c r="O2567" s="16">
        <v>0</v>
      </c>
      <c r="P2567" s="16">
        <v>0</v>
      </c>
      <c r="Q2567" s="16">
        <v>0</v>
      </c>
      <c r="R2567" s="16">
        <v>0</v>
      </c>
      <c r="S2567" s="16">
        <v>0</v>
      </c>
      <c r="T2567" s="16">
        <v>0</v>
      </c>
      <c r="U2567" s="16">
        <v>0</v>
      </c>
      <c r="V2567" s="16">
        <v>0</v>
      </c>
      <c r="W2567" s="16">
        <v>0</v>
      </c>
      <c r="X2567" s="16">
        <v>0</v>
      </c>
      <c r="Y2567" s="16">
        <v>0</v>
      </c>
      <c r="Z2567" s="16">
        <v>0</v>
      </c>
      <c r="AE2567" s="103">
        <f t="shared" si="747"/>
        <v>0</v>
      </c>
      <c r="AF2567" s="103">
        <f t="shared" si="748"/>
        <v>0</v>
      </c>
      <c r="AG2567" s="103">
        <f t="shared" si="749"/>
        <v>0</v>
      </c>
      <c r="AH2567" s="103">
        <f t="shared" si="750"/>
        <v>0</v>
      </c>
      <c r="AI2567" s="103">
        <f t="shared" si="751"/>
        <v>0</v>
      </c>
      <c r="AJ2567" s="103">
        <f t="shared" si="752"/>
        <v>0</v>
      </c>
    </row>
    <row r="2568" spans="4:36">
      <c r="D2568" s="16" t="s">
        <v>861</v>
      </c>
      <c r="E2568" s="16">
        <v>0</v>
      </c>
      <c r="F2568" s="16">
        <v>0</v>
      </c>
      <c r="G2568" s="16">
        <v>0</v>
      </c>
      <c r="H2568" s="16">
        <v>0</v>
      </c>
      <c r="I2568" s="16">
        <v>0</v>
      </c>
      <c r="J2568" s="16">
        <v>0</v>
      </c>
      <c r="K2568" s="16">
        <v>0</v>
      </c>
      <c r="L2568" s="16">
        <v>0</v>
      </c>
      <c r="M2568" s="16">
        <v>0</v>
      </c>
      <c r="N2568" s="16">
        <v>0</v>
      </c>
      <c r="O2568" s="16">
        <v>0</v>
      </c>
      <c r="P2568" s="16">
        <v>0</v>
      </c>
      <c r="Q2568" s="16">
        <v>0</v>
      </c>
      <c r="R2568" s="16">
        <v>0</v>
      </c>
      <c r="S2568" s="16">
        <v>0</v>
      </c>
      <c r="T2568" s="16">
        <v>0</v>
      </c>
      <c r="U2568" s="16">
        <v>0</v>
      </c>
      <c r="V2568" s="16">
        <v>0</v>
      </c>
      <c r="W2568" s="16">
        <v>0</v>
      </c>
      <c r="X2568" s="16">
        <v>0</v>
      </c>
      <c r="Y2568" s="16">
        <v>0</v>
      </c>
      <c r="Z2568" s="16">
        <v>0</v>
      </c>
      <c r="AE2568" s="103">
        <f t="shared" si="747"/>
        <v>0</v>
      </c>
      <c r="AF2568" s="103">
        <f t="shared" si="748"/>
        <v>0</v>
      </c>
      <c r="AG2568" s="103">
        <f t="shared" si="749"/>
        <v>0</v>
      </c>
      <c r="AH2568" s="103">
        <f t="shared" si="750"/>
        <v>0</v>
      </c>
      <c r="AI2568" s="103">
        <f t="shared" si="751"/>
        <v>0</v>
      </c>
      <c r="AJ2568" s="103">
        <f t="shared" si="752"/>
        <v>0</v>
      </c>
    </row>
    <row r="2569" spans="4:36">
      <c r="D2569" s="16" t="s">
        <v>862</v>
      </c>
      <c r="E2569" s="16">
        <v>0</v>
      </c>
      <c r="F2569" s="16">
        <v>0</v>
      </c>
      <c r="G2569" s="16">
        <v>0</v>
      </c>
      <c r="H2569" s="16">
        <v>0</v>
      </c>
      <c r="I2569" s="16">
        <v>0</v>
      </c>
      <c r="J2569" s="16">
        <v>0</v>
      </c>
      <c r="K2569" s="16">
        <v>0</v>
      </c>
      <c r="L2569" s="16">
        <v>0</v>
      </c>
      <c r="M2569" s="16">
        <v>0</v>
      </c>
      <c r="N2569" s="16">
        <v>0</v>
      </c>
      <c r="O2569" s="16">
        <v>0</v>
      </c>
      <c r="P2569" s="16">
        <v>0</v>
      </c>
      <c r="Q2569" s="16">
        <v>0</v>
      </c>
      <c r="R2569" s="16">
        <v>0</v>
      </c>
      <c r="S2569" s="16">
        <v>0</v>
      </c>
      <c r="T2569" s="16">
        <v>0</v>
      </c>
      <c r="U2569" s="16">
        <v>0</v>
      </c>
      <c r="V2569" s="16">
        <v>0</v>
      </c>
      <c r="W2569" s="16">
        <v>0</v>
      </c>
      <c r="X2569" s="16">
        <v>0</v>
      </c>
      <c r="Y2569" s="16">
        <v>0</v>
      </c>
      <c r="Z2569" s="16">
        <v>0</v>
      </c>
      <c r="AE2569" s="103">
        <f t="shared" si="747"/>
        <v>0</v>
      </c>
      <c r="AF2569" s="103">
        <f t="shared" si="748"/>
        <v>0</v>
      </c>
      <c r="AG2569" s="103">
        <f t="shared" si="749"/>
        <v>0</v>
      </c>
      <c r="AH2569" s="103">
        <f t="shared" si="750"/>
        <v>0</v>
      </c>
      <c r="AI2569" s="103">
        <f t="shared" si="751"/>
        <v>0</v>
      </c>
      <c r="AJ2569" s="103">
        <f t="shared" si="752"/>
        <v>0</v>
      </c>
    </row>
    <row r="2570" spans="4:36">
      <c r="D2570" s="16" t="s">
        <v>863</v>
      </c>
      <c r="E2570" s="16">
        <v>0</v>
      </c>
      <c r="F2570" s="16">
        <v>0</v>
      </c>
      <c r="G2570" s="16">
        <v>0</v>
      </c>
      <c r="H2570" s="16">
        <v>0</v>
      </c>
      <c r="I2570" s="16">
        <v>0</v>
      </c>
      <c r="J2570" s="16">
        <v>0</v>
      </c>
      <c r="K2570" s="16">
        <v>0</v>
      </c>
      <c r="L2570" s="16">
        <v>0</v>
      </c>
      <c r="M2570" s="16">
        <v>0</v>
      </c>
      <c r="N2570" s="16">
        <v>0</v>
      </c>
      <c r="O2570" s="16">
        <v>0</v>
      </c>
      <c r="P2570" s="16">
        <v>0</v>
      </c>
      <c r="Q2570" s="16">
        <v>0</v>
      </c>
      <c r="R2570" s="16">
        <v>0</v>
      </c>
      <c r="S2570" s="16">
        <v>0</v>
      </c>
      <c r="T2570" s="16">
        <v>0</v>
      </c>
      <c r="U2570" s="16">
        <v>0</v>
      </c>
      <c r="V2570" s="16">
        <v>0</v>
      </c>
      <c r="W2570" s="16">
        <v>0</v>
      </c>
      <c r="X2570" s="16">
        <v>0</v>
      </c>
      <c r="Y2570" s="16">
        <v>0</v>
      </c>
      <c r="Z2570" s="16">
        <v>0</v>
      </c>
      <c r="AE2570" s="103">
        <f t="shared" si="747"/>
        <v>0</v>
      </c>
      <c r="AF2570" s="103">
        <f t="shared" si="748"/>
        <v>0</v>
      </c>
      <c r="AG2570" s="103">
        <f t="shared" si="749"/>
        <v>0</v>
      </c>
      <c r="AH2570" s="103">
        <f t="shared" si="750"/>
        <v>0</v>
      </c>
      <c r="AI2570" s="103">
        <f t="shared" si="751"/>
        <v>0</v>
      </c>
      <c r="AJ2570" s="103">
        <f t="shared" si="752"/>
        <v>0</v>
      </c>
    </row>
    <row r="2571" spans="4:36">
      <c r="D2571" s="16" t="s">
        <v>864</v>
      </c>
      <c r="E2571" s="16">
        <v>0</v>
      </c>
      <c r="F2571" s="16">
        <v>0</v>
      </c>
      <c r="G2571" s="16">
        <v>0</v>
      </c>
      <c r="H2571" s="16">
        <v>0</v>
      </c>
      <c r="I2571" s="16">
        <v>0</v>
      </c>
      <c r="J2571" s="16">
        <v>0</v>
      </c>
      <c r="K2571" s="16">
        <v>0</v>
      </c>
      <c r="L2571" s="16">
        <v>0</v>
      </c>
      <c r="M2571" s="16">
        <v>0</v>
      </c>
      <c r="N2571" s="16">
        <v>0</v>
      </c>
      <c r="O2571" s="16">
        <v>0</v>
      </c>
      <c r="P2571" s="16">
        <v>0</v>
      </c>
      <c r="Q2571" s="16">
        <v>0</v>
      </c>
      <c r="R2571" s="16">
        <v>0</v>
      </c>
      <c r="S2571" s="16">
        <v>0</v>
      </c>
      <c r="T2571" s="16">
        <v>0</v>
      </c>
      <c r="U2571" s="16">
        <v>0</v>
      </c>
      <c r="V2571" s="16">
        <v>0</v>
      </c>
      <c r="W2571" s="16">
        <v>0</v>
      </c>
      <c r="X2571" s="16">
        <v>0</v>
      </c>
      <c r="Y2571" s="16">
        <v>0</v>
      </c>
      <c r="Z2571" s="16">
        <v>0</v>
      </c>
      <c r="AE2571" s="103">
        <f t="shared" si="747"/>
        <v>0</v>
      </c>
      <c r="AF2571" s="103">
        <f t="shared" si="748"/>
        <v>0</v>
      </c>
      <c r="AG2571" s="103">
        <f t="shared" si="749"/>
        <v>0</v>
      </c>
      <c r="AH2571" s="103">
        <f t="shared" si="750"/>
        <v>0</v>
      </c>
      <c r="AI2571" s="103">
        <f t="shared" si="751"/>
        <v>0</v>
      </c>
      <c r="AJ2571" s="103">
        <f t="shared" si="752"/>
        <v>0</v>
      </c>
    </row>
    <row r="2572" spans="3:58">
      <c r="C2572" s="16" t="s">
        <v>866</v>
      </c>
      <c r="D2572" s="16" t="s">
        <v>88</v>
      </c>
      <c r="E2572" s="16">
        <v>1281.2102</v>
      </c>
      <c r="F2572" s="16">
        <v>1032.1599</v>
      </c>
      <c r="G2572" s="16">
        <v>1032.1599</v>
      </c>
      <c r="H2572" s="16">
        <v>0</v>
      </c>
      <c r="I2572" s="16">
        <v>0</v>
      </c>
      <c r="J2572" s="16">
        <v>56.481</v>
      </c>
      <c r="K2572" s="16">
        <v>0</v>
      </c>
      <c r="L2572" s="16">
        <v>0</v>
      </c>
      <c r="M2572" s="16">
        <v>56.481</v>
      </c>
      <c r="N2572" s="16">
        <v>164.2306</v>
      </c>
      <c r="O2572" s="16">
        <v>164.2306</v>
      </c>
      <c r="P2572" s="16">
        <v>0</v>
      </c>
      <c r="Q2572" s="16">
        <v>12.8846</v>
      </c>
      <c r="R2572" s="16">
        <v>7.2662</v>
      </c>
      <c r="S2572" s="16">
        <v>6.5894</v>
      </c>
      <c r="T2572" s="16">
        <v>0</v>
      </c>
      <c r="U2572" s="16">
        <v>0.6768</v>
      </c>
      <c r="V2572" s="16">
        <v>8.1879</v>
      </c>
      <c r="W2572" s="16">
        <v>0</v>
      </c>
      <c r="X2572" s="16">
        <v>0</v>
      </c>
      <c r="Y2572" s="16">
        <v>8.1879</v>
      </c>
      <c r="Z2572" s="16">
        <v>0</v>
      </c>
      <c r="AE2572" s="103">
        <f t="shared" si="747"/>
        <v>-1.27897692436818e-13</v>
      </c>
      <c r="AF2572" s="103">
        <f t="shared" si="748"/>
        <v>0</v>
      </c>
      <c r="AG2572" s="103">
        <f t="shared" si="749"/>
        <v>0</v>
      </c>
      <c r="AH2572" s="103">
        <f t="shared" si="750"/>
        <v>0</v>
      </c>
      <c r="AI2572" s="103">
        <f t="shared" si="751"/>
        <v>0</v>
      </c>
      <c r="AJ2572" s="103">
        <f t="shared" si="752"/>
        <v>0</v>
      </c>
      <c r="AK2572" s="16">
        <f t="shared" ref="AK2572:BF2572" si="759">E2572-SUM(E2573:E2577)</f>
        <v>0</v>
      </c>
      <c r="AL2572" s="16">
        <f t="shared" si="759"/>
        <v>0</v>
      </c>
      <c r="AM2572" s="16">
        <f t="shared" si="759"/>
        <v>0</v>
      </c>
      <c r="AN2572" s="16">
        <f t="shared" si="759"/>
        <v>0</v>
      </c>
      <c r="AO2572" s="16">
        <f t="shared" si="759"/>
        <v>0</v>
      </c>
      <c r="AP2572" s="16">
        <f t="shared" si="759"/>
        <v>0</v>
      </c>
      <c r="AQ2572" s="16">
        <f t="shared" si="759"/>
        <v>0</v>
      </c>
      <c r="AR2572" s="16">
        <f t="shared" si="759"/>
        <v>0</v>
      </c>
      <c r="AS2572" s="16">
        <f t="shared" si="759"/>
        <v>0</v>
      </c>
      <c r="AT2572" s="16">
        <f t="shared" si="759"/>
        <v>0</v>
      </c>
      <c r="AU2572" s="16">
        <f t="shared" si="759"/>
        <v>0</v>
      </c>
      <c r="AV2572" s="16">
        <f t="shared" si="759"/>
        <v>0</v>
      </c>
      <c r="AW2572" s="16">
        <f t="shared" si="759"/>
        <v>0</v>
      </c>
      <c r="AX2572" s="16">
        <f t="shared" si="759"/>
        <v>0</v>
      </c>
      <c r="AY2572" s="16">
        <f t="shared" si="759"/>
        <v>0</v>
      </c>
      <c r="AZ2572" s="16">
        <f t="shared" si="759"/>
        <v>0</v>
      </c>
      <c r="BA2572" s="16">
        <f t="shared" si="759"/>
        <v>0</v>
      </c>
      <c r="BB2572" s="16">
        <f t="shared" si="759"/>
        <v>0</v>
      </c>
      <c r="BC2572" s="16">
        <f t="shared" si="759"/>
        <v>0</v>
      </c>
      <c r="BD2572" s="16">
        <f t="shared" si="759"/>
        <v>0</v>
      </c>
      <c r="BE2572" s="16">
        <f t="shared" si="759"/>
        <v>0</v>
      </c>
      <c r="BF2572" s="16">
        <f t="shared" si="759"/>
        <v>0</v>
      </c>
    </row>
    <row r="2573" spans="4:36">
      <c r="D2573" s="16" t="s">
        <v>860</v>
      </c>
      <c r="E2573" s="16">
        <v>0</v>
      </c>
      <c r="F2573" s="16">
        <v>0</v>
      </c>
      <c r="G2573" s="16">
        <v>0</v>
      </c>
      <c r="H2573" s="16">
        <v>0</v>
      </c>
      <c r="I2573" s="16">
        <v>0</v>
      </c>
      <c r="J2573" s="16">
        <v>0</v>
      </c>
      <c r="K2573" s="16">
        <v>0</v>
      </c>
      <c r="L2573" s="16">
        <v>0</v>
      </c>
      <c r="M2573" s="16">
        <v>0</v>
      </c>
      <c r="N2573" s="16">
        <v>0</v>
      </c>
      <c r="O2573" s="16">
        <v>0</v>
      </c>
      <c r="P2573" s="16">
        <v>0</v>
      </c>
      <c r="Q2573" s="16">
        <v>0</v>
      </c>
      <c r="R2573" s="16">
        <v>0</v>
      </c>
      <c r="S2573" s="16">
        <v>0</v>
      </c>
      <c r="T2573" s="16">
        <v>0</v>
      </c>
      <c r="U2573" s="16">
        <v>0</v>
      </c>
      <c r="V2573" s="16">
        <v>0</v>
      </c>
      <c r="W2573" s="16">
        <v>0</v>
      </c>
      <c r="X2573" s="16">
        <v>0</v>
      </c>
      <c r="Y2573" s="16">
        <v>0</v>
      </c>
      <c r="Z2573" s="16">
        <v>0</v>
      </c>
      <c r="AE2573" s="103">
        <f t="shared" si="747"/>
        <v>0</v>
      </c>
      <c r="AF2573" s="103">
        <f t="shared" si="748"/>
        <v>0</v>
      </c>
      <c r="AG2573" s="103">
        <f t="shared" si="749"/>
        <v>0</v>
      </c>
      <c r="AH2573" s="103">
        <f t="shared" si="750"/>
        <v>0</v>
      </c>
      <c r="AI2573" s="103">
        <f t="shared" si="751"/>
        <v>0</v>
      </c>
      <c r="AJ2573" s="103">
        <f t="shared" si="752"/>
        <v>0</v>
      </c>
    </row>
    <row r="2574" spans="4:36">
      <c r="D2574" s="16" t="s">
        <v>861</v>
      </c>
      <c r="E2574" s="16">
        <v>570.4693</v>
      </c>
      <c r="F2574" s="16">
        <v>551.8426</v>
      </c>
      <c r="G2574" s="16">
        <v>551.8426</v>
      </c>
      <c r="H2574" s="16">
        <v>0</v>
      </c>
      <c r="I2574" s="16">
        <v>0</v>
      </c>
      <c r="J2574" s="16">
        <v>0</v>
      </c>
      <c r="K2574" s="16">
        <v>0</v>
      </c>
      <c r="L2574" s="16">
        <v>0</v>
      </c>
      <c r="M2574" s="16">
        <v>0</v>
      </c>
      <c r="N2574" s="16">
        <v>18.6267</v>
      </c>
      <c r="O2574" s="16">
        <v>18.6267</v>
      </c>
      <c r="P2574" s="16">
        <v>0</v>
      </c>
      <c r="Q2574" s="16">
        <v>0</v>
      </c>
      <c r="R2574" s="16">
        <v>0</v>
      </c>
      <c r="S2574" s="16">
        <v>0</v>
      </c>
      <c r="T2574" s="16">
        <v>0</v>
      </c>
      <c r="U2574" s="16">
        <v>0</v>
      </c>
      <c r="V2574" s="16">
        <v>0</v>
      </c>
      <c r="W2574" s="16">
        <v>0</v>
      </c>
      <c r="X2574" s="16">
        <v>0</v>
      </c>
      <c r="Y2574" s="16">
        <v>0</v>
      </c>
      <c r="Z2574" s="16">
        <v>0</v>
      </c>
      <c r="AE2574" s="103">
        <f t="shared" si="747"/>
        <v>2.8421709430404e-14</v>
      </c>
      <c r="AF2574" s="103">
        <f t="shared" si="748"/>
        <v>0</v>
      </c>
      <c r="AG2574" s="103">
        <f t="shared" si="749"/>
        <v>0</v>
      </c>
      <c r="AH2574" s="103">
        <f t="shared" si="750"/>
        <v>0</v>
      </c>
      <c r="AI2574" s="103">
        <f t="shared" si="751"/>
        <v>0</v>
      </c>
      <c r="AJ2574" s="103">
        <f t="shared" si="752"/>
        <v>0</v>
      </c>
    </row>
    <row r="2575" spans="4:36">
      <c r="D2575" s="16" t="s">
        <v>862</v>
      </c>
      <c r="E2575" s="16">
        <v>0</v>
      </c>
      <c r="F2575" s="16">
        <v>0</v>
      </c>
      <c r="G2575" s="16">
        <v>0</v>
      </c>
      <c r="H2575" s="16">
        <v>0</v>
      </c>
      <c r="I2575" s="16">
        <v>0</v>
      </c>
      <c r="J2575" s="16">
        <v>0</v>
      </c>
      <c r="K2575" s="16">
        <v>0</v>
      </c>
      <c r="L2575" s="16">
        <v>0</v>
      </c>
      <c r="M2575" s="16">
        <v>0</v>
      </c>
      <c r="N2575" s="16">
        <v>0</v>
      </c>
      <c r="O2575" s="16">
        <v>0</v>
      </c>
      <c r="P2575" s="16">
        <v>0</v>
      </c>
      <c r="Q2575" s="16">
        <v>0</v>
      </c>
      <c r="R2575" s="16">
        <v>0</v>
      </c>
      <c r="S2575" s="16">
        <v>0</v>
      </c>
      <c r="T2575" s="16">
        <v>0</v>
      </c>
      <c r="U2575" s="16">
        <v>0</v>
      </c>
      <c r="V2575" s="16">
        <v>0</v>
      </c>
      <c r="W2575" s="16">
        <v>0</v>
      </c>
      <c r="X2575" s="16">
        <v>0</v>
      </c>
      <c r="Y2575" s="16">
        <v>0</v>
      </c>
      <c r="Z2575" s="16">
        <v>0</v>
      </c>
      <c r="AE2575" s="103">
        <f t="shared" si="747"/>
        <v>0</v>
      </c>
      <c r="AF2575" s="103">
        <f t="shared" si="748"/>
        <v>0</v>
      </c>
      <c r="AG2575" s="103">
        <f t="shared" si="749"/>
        <v>0</v>
      </c>
      <c r="AH2575" s="103">
        <f t="shared" si="750"/>
        <v>0</v>
      </c>
      <c r="AI2575" s="103">
        <f t="shared" si="751"/>
        <v>0</v>
      </c>
      <c r="AJ2575" s="103">
        <f t="shared" si="752"/>
        <v>0</v>
      </c>
    </row>
    <row r="2576" spans="4:36">
      <c r="D2576" s="16" t="s">
        <v>863</v>
      </c>
      <c r="E2576" s="16">
        <v>0</v>
      </c>
      <c r="F2576" s="16">
        <v>0</v>
      </c>
      <c r="G2576" s="16">
        <v>0</v>
      </c>
      <c r="H2576" s="16">
        <v>0</v>
      </c>
      <c r="I2576" s="16">
        <v>0</v>
      </c>
      <c r="J2576" s="16">
        <v>0</v>
      </c>
      <c r="K2576" s="16">
        <v>0</v>
      </c>
      <c r="L2576" s="16">
        <v>0</v>
      </c>
      <c r="M2576" s="16">
        <v>0</v>
      </c>
      <c r="N2576" s="16">
        <v>0</v>
      </c>
      <c r="O2576" s="16">
        <v>0</v>
      </c>
      <c r="P2576" s="16">
        <v>0</v>
      </c>
      <c r="Q2576" s="16">
        <v>0</v>
      </c>
      <c r="R2576" s="16">
        <v>0</v>
      </c>
      <c r="S2576" s="16">
        <v>0</v>
      </c>
      <c r="T2576" s="16">
        <v>0</v>
      </c>
      <c r="U2576" s="16">
        <v>0</v>
      </c>
      <c r="V2576" s="16">
        <v>0</v>
      </c>
      <c r="W2576" s="16">
        <v>0</v>
      </c>
      <c r="X2576" s="16">
        <v>0</v>
      </c>
      <c r="Y2576" s="16">
        <v>0</v>
      </c>
      <c r="Z2576" s="16">
        <v>0</v>
      </c>
      <c r="AE2576" s="103">
        <f t="shared" si="747"/>
        <v>0</v>
      </c>
      <c r="AF2576" s="103">
        <f t="shared" si="748"/>
        <v>0</v>
      </c>
      <c r="AG2576" s="103">
        <f t="shared" si="749"/>
        <v>0</v>
      </c>
      <c r="AH2576" s="103">
        <f t="shared" si="750"/>
        <v>0</v>
      </c>
      <c r="AI2576" s="103">
        <f t="shared" si="751"/>
        <v>0</v>
      </c>
      <c r="AJ2576" s="103">
        <f t="shared" si="752"/>
        <v>0</v>
      </c>
    </row>
    <row r="2577" spans="4:36">
      <c r="D2577" s="16" t="s">
        <v>864</v>
      </c>
      <c r="E2577" s="16">
        <v>710.7409</v>
      </c>
      <c r="F2577" s="16">
        <v>480.3173</v>
      </c>
      <c r="G2577" s="16">
        <v>480.3173</v>
      </c>
      <c r="H2577" s="16">
        <v>0</v>
      </c>
      <c r="I2577" s="16">
        <v>0</v>
      </c>
      <c r="J2577" s="16">
        <v>56.481</v>
      </c>
      <c r="K2577" s="16">
        <v>0</v>
      </c>
      <c r="L2577" s="16">
        <v>0</v>
      </c>
      <c r="M2577" s="16">
        <v>56.481</v>
      </c>
      <c r="N2577" s="16">
        <v>145.6039</v>
      </c>
      <c r="O2577" s="16">
        <v>145.6039</v>
      </c>
      <c r="P2577" s="16">
        <v>0</v>
      </c>
      <c r="Q2577" s="16">
        <v>12.8846</v>
      </c>
      <c r="R2577" s="16">
        <v>7.2662</v>
      </c>
      <c r="S2577" s="16">
        <v>6.5894</v>
      </c>
      <c r="T2577" s="16">
        <v>0</v>
      </c>
      <c r="U2577" s="16">
        <v>0.6768</v>
      </c>
      <c r="V2577" s="16">
        <v>8.1879</v>
      </c>
      <c r="W2577" s="16">
        <v>0</v>
      </c>
      <c r="X2577" s="16">
        <v>0</v>
      </c>
      <c r="Y2577" s="16">
        <v>8.1879</v>
      </c>
      <c r="Z2577" s="16">
        <v>0</v>
      </c>
      <c r="AE2577" s="103">
        <f t="shared" si="747"/>
        <v>1.4210854715202e-14</v>
      </c>
      <c r="AF2577" s="103">
        <f t="shared" si="748"/>
        <v>0</v>
      </c>
      <c r="AG2577" s="103">
        <f t="shared" si="749"/>
        <v>0</v>
      </c>
      <c r="AH2577" s="103">
        <f t="shared" si="750"/>
        <v>0</v>
      </c>
      <c r="AI2577" s="103">
        <f t="shared" si="751"/>
        <v>0</v>
      </c>
      <c r="AJ2577" s="103">
        <f t="shared" si="752"/>
        <v>0</v>
      </c>
    </row>
    <row r="2578" spans="3:58">
      <c r="C2578" s="16" t="s">
        <v>867</v>
      </c>
      <c r="D2578" s="16" t="s">
        <v>88</v>
      </c>
      <c r="E2578" s="16">
        <v>11791.853</v>
      </c>
      <c r="F2578" s="16">
        <v>10632.0511</v>
      </c>
      <c r="G2578" s="16">
        <v>10628.6205</v>
      </c>
      <c r="H2578" s="16">
        <v>3.4306</v>
      </c>
      <c r="I2578" s="16">
        <v>0</v>
      </c>
      <c r="J2578" s="16">
        <v>22.0091</v>
      </c>
      <c r="K2578" s="16">
        <v>0</v>
      </c>
      <c r="L2578" s="16">
        <v>0.7763</v>
      </c>
      <c r="M2578" s="16">
        <v>21.2328</v>
      </c>
      <c r="N2578" s="16">
        <v>920.047799999999</v>
      </c>
      <c r="O2578" s="16">
        <v>920.047799999999</v>
      </c>
      <c r="P2578" s="16">
        <v>0</v>
      </c>
      <c r="Q2578" s="16">
        <v>44.6469</v>
      </c>
      <c r="R2578" s="16">
        <v>171.8249</v>
      </c>
      <c r="S2578" s="16">
        <v>39.0248</v>
      </c>
      <c r="T2578" s="16">
        <v>0</v>
      </c>
      <c r="U2578" s="16">
        <v>132.8001</v>
      </c>
      <c r="V2578" s="16">
        <v>1.2732</v>
      </c>
      <c r="W2578" s="16">
        <v>1.2732</v>
      </c>
      <c r="X2578" s="16">
        <v>0</v>
      </c>
      <c r="Y2578" s="16">
        <v>0</v>
      </c>
      <c r="Z2578" s="16">
        <v>0</v>
      </c>
      <c r="AE2578" s="103">
        <f t="shared" si="747"/>
        <v>-4.68958205601666e-13</v>
      </c>
      <c r="AF2578" s="103">
        <f t="shared" si="748"/>
        <v>-3.14415160573844e-13</v>
      </c>
      <c r="AG2578" s="103">
        <f t="shared" si="749"/>
        <v>0</v>
      </c>
      <c r="AH2578" s="103">
        <f t="shared" si="750"/>
        <v>0</v>
      </c>
      <c r="AI2578" s="103">
        <f t="shared" si="751"/>
        <v>0</v>
      </c>
      <c r="AJ2578" s="103">
        <f t="shared" si="752"/>
        <v>0</v>
      </c>
      <c r="AK2578" s="16">
        <f t="shared" ref="AK2578:BF2578" si="760">E2578-SUM(E2579:E2583)</f>
        <v>0</v>
      </c>
      <c r="AL2578" s="16">
        <f t="shared" si="760"/>
        <v>0</v>
      </c>
      <c r="AM2578" s="16">
        <f t="shared" si="760"/>
        <v>0</v>
      </c>
      <c r="AN2578" s="16">
        <f t="shared" si="760"/>
        <v>0</v>
      </c>
      <c r="AO2578" s="16">
        <f t="shared" si="760"/>
        <v>0</v>
      </c>
      <c r="AP2578" s="16">
        <f t="shared" si="760"/>
        <v>0</v>
      </c>
      <c r="AQ2578" s="16">
        <f t="shared" si="760"/>
        <v>0</v>
      </c>
      <c r="AR2578" s="16">
        <f t="shared" si="760"/>
        <v>0</v>
      </c>
      <c r="AS2578" s="16">
        <f t="shared" si="760"/>
        <v>0</v>
      </c>
      <c r="AT2578" s="16">
        <f t="shared" si="760"/>
        <v>-9.09494701772928e-13</v>
      </c>
      <c r="AU2578" s="16">
        <f t="shared" si="760"/>
        <v>-9.09494701772928e-13</v>
      </c>
      <c r="AV2578" s="16">
        <f t="shared" si="760"/>
        <v>0</v>
      </c>
      <c r="AW2578" s="16">
        <f t="shared" si="760"/>
        <v>0</v>
      </c>
      <c r="AX2578" s="16">
        <f t="shared" si="760"/>
        <v>0</v>
      </c>
      <c r="AY2578" s="16">
        <f t="shared" si="760"/>
        <v>0</v>
      </c>
      <c r="AZ2578" s="16">
        <f t="shared" si="760"/>
        <v>0</v>
      </c>
      <c r="BA2578" s="16">
        <f t="shared" si="760"/>
        <v>0</v>
      </c>
      <c r="BB2578" s="16">
        <f t="shared" si="760"/>
        <v>0</v>
      </c>
      <c r="BC2578" s="16">
        <f t="shared" si="760"/>
        <v>0</v>
      </c>
      <c r="BD2578" s="16">
        <f t="shared" si="760"/>
        <v>0</v>
      </c>
      <c r="BE2578" s="16">
        <f t="shared" si="760"/>
        <v>0</v>
      </c>
      <c r="BF2578" s="16">
        <f t="shared" si="760"/>
        <v>0</v>
      </c>
    </row>
    <row r="2579" spans="4:36">
      <c r="D2579" s="16" t="s">
        <v>860</v>
      </c>
      <c r="E2579" s="16">
        <v>0</v>
      </c>
      <c r="F2579" s="16">
        <v>0</v>
      </c>
      <c r="G2579" s="16">
        <v>0</v>
      </c>
      <c r="H2579" s="16">
        <v>0</v>
      </c>
      <c r="I2579" s="16">
        <v>0</v>
      </c>
      <c r="J2579" s="16">
        <v>0</v>
      </c>
      <c r="K2579" s="16">
        <v>0</v>
      </c>
      <c r="L2579" s="16">
        <v>0</v>
      </c>
      <c r="M2579" s="16">
        <v>0</v>
      </c>
      <c r="N2579" s="16">
        <v>0</v>
      </c>
      <c r="O2579" s="16">
        <v>0</v>
      </c>
      <c r="P2579" s="16">
        <v>0</v>
      </c>
      <c r="Q2579" s="16">
        <v>0</v>
      </c>
      <c r="R2579" s="16">
        <v>0</v>
      </c>
      <c r="S2579" s="16">
        <v>0</v>
      </c>
      <c r="T2579" s="16">
        <v>0</v>
      </c>
      <c r="U2579" s="16">
        <v>0</v>
      </c>
      <c r="V2579" s="16">
        <v>0</v>
      </c>
      <c r="W2579" s="16">
        <v>0</v>
      </c>
      <c r="X2579" s="16">
        <v>0</v>
      </c>
      <c r="Y2579" s="16">
        <v>0</v>
      </c>
      <c r="Z2579" s="16">
        <v>0</v>
      </c>
      <c r="AE2579" s="103">
        <f t="shared" si="747"/>
        <v>0</v>
      </c>
      <c r="AF2579" s="103">
        <f t="shared" si="748"/>
        <v>0</v>
      </c>
      <c r="AG2579" s="103">
        <f t="shared" si="749"/>
        <v>0</v>
      </c>
      <c r="AH2579" s="103">
        <f t="shared" si="750"/>
        <v>0</v>
      </c>
      <c r="AI2579" s="103">
        <f t="shared" si="751"/>
        <v>0</v>
      </c>
      <c r="AJ2579" s="103">
        <f t="shared" si="752"/>
        <v>0</v>
      </c>
    </row>
    <row r="2580" spans="4:36">
      <c r="D2580" s="16" t="s">
        <v>861</v>
      </c>
      <c r="E2580" s="16">
        <v>121.434</v>
      </c>
      <c r="F2580" s="16">
        <v>119.7759</v>
      </c>
      <c r="G2580" s="16">
        <v>119.7759</v>
      </c>
      <c r="H2580" s="16">
        <v>0</v>
      </c>
      <c r="I2580" s="16">
        <v>0</v>
      </c>
      <c r="J2580" s="16">
        <v>0</v>
      </c>
      <c r="K2580" s="16">
        <v>0</v>
      </c>
      <c r="L2580" s="16">
        <v>0</v>
      </c>
      <c r="M2580" s="16">
        <v>0</v>
      </c>
      <c r="N2580" s="16">
        <v>1.6581</v>
      </c>
      <c r="O2580" s="16">
        <v>1.6581</v>
      </c>
      <c r="P2580" s="16">
        <v>0</v>
      </c>
      <c r="Q2580" s="16">
        <v>0</v>
      </c>
      <c r="R2580" s="16">
        <v>0</v>
      </c>
      <c r="S2580" s="16">
        <v>0</v>
      </c>
      <c r="T2580" s="16">
        <v>0</v>
      </c>
      <c r="U2580" s="16">
        <v>0</v>
      </c>
      <c r="V2580" s="16">
        <v>0</v>
      </c>
      <c r="W2580" s="16">
        <v>0</v>
      </c>
      <c r="X2580" s="16">
        <v>0</v>
      </c>
      <c r="Y2580" s="16">
        <v>0</v>
      </c>
      <c r="Z2580" s="16">
        <v>0</v>
      </c>
      <c r="AE2580" s="103">
        <f t="shared" si="747"/>
        <v>4.66293670342566e-15</v>
      </c>
      <c r="AF2580" s="103">
        <f t="shared" si="748"/>
        <v>0</v>
      </c>
      <c r="AG2580" s="103">
        <f t="shared" si="749"/>
        <v>0</v>
      </c>
      <c r="AH2580" s="103">
        <f t="shared" si="750"/>
        <v>0</v>
      </c>
      <c r="AI2580" s="103">
        <f t="shared" si="751"/>
        <v>0</v>
      </c>
      <c r="AJ2580" s="103">
        <f t="shared" si="752"/>
        <v>0</v>
      </c>
    </row>
    <row r="2581" spans="4:36">
      <c r="D2581" s="16" t="s">
        <v>862</v>
      </c>
      <c r="E2581" s="16">
        <v>0</v>
      </c>
      <c r="F2581" s="16">
        <v>0</v>
      </c>
      <c r="G2581" s="16">
        <v>0</v>
      </c>
      <c r="H2581" s="16">
        <v>0</v>
      </c>
      <c r="I2581" s="16">
        <v>0</v>
      </c>
      <c r="J2581" s="16">
        <v>0</v>
      </c>
      <c r="K2581" s="16">
        <v>0</v>
      </c>
      <c r="L2581" s="16">
        <v>0</v>
      </c>
      <c r="M2581" s="16">
        <v>0</v>
      </c>
      <c r="N2581" s="16">
        <v>0</v>
      </c>
      <c r="O2581" s="16">
        <v>0</v>
      </c>
      <c r="P2581" s="16">
        <v>0</v>
      </c>
      <c r="Q2581" s="16">
        <v>0</v>
      </c>
      <c r="R2581" s="16">
        <v>0</v>
      </c>
      <c r="S2581" s="16">
        <v>0</v>
      </c>
      <c r="T2581" s="16">
        <v>0</v>
      </c>
      <c r="U2581" s="16">
        <v>0</v>
      </c>
      <c r="V2581" s="16">
        <v>0</v>
      </c>
      <c r="W2581" s="16">
        <v>0</v>
      </c>
      <c r="X2581" s="16">
        <v>0</v>
      </c>
      <c r="Y2581" s="16">
        <v>0</v>
      </c>
      <c r="Z2581" s="16">
        <v>0</v>
      </c>
      <c r="AE2581" s="103">
        <f t="shared" si="747"/>
        <v>0</v>
      </c>
      <c r="AF2581" s="103">
        <f t="shared" si="748"/>
        <v>0</v>
      </c>
      <c r="AG2581" s="103">
        <f t="shared" si="749"/>
        <v>0</v>
      </c>
      <c r="AH2581" s="103">
        <f t="shared" si="750"/>
        <v>0</v>
      </c>
      <c r="AI2581" s="103">
        <f t="shared" si="751"/>
        <v>0</v>
      </c>
      <c r="AJ2581" s="103">
        <f t="shared" si="752"/>
        <v>0</v>
      </c>
    </row>
    <row r="2582" spans="4:36">
      <c r="D2582" s="16" t="s">
        <v>863</v>
      </c>
      <c r="E2582" s="16">
        <v>0</v>
      </c>
      <c r="F2582" s="16">
        <v>0</v>
      </c>
      <c r="G2582" s="16">
        <v>0</v>
      </c>
      <c r="H2582" s="16">
        <v>0</v>
      </c>
      <c r="I2582" s="16">
        <v>0</v>
      </c>
      <c r="J2582" s="16">
        <v>0</v>
      </c>
      <c r="K2582" s="16">
        <v>0</v>
      </c>
      <c r="L2582" s="16">
        <v>0</v>
      </c>
      <c r="M2582" s="16">
        <v>0</v>
      </c>
      <c r="N2582" s="16">
        <v>0</v>
      </c>
      <c r="O2582" s="16">
        <v>0</v>
      </c>
      <c r="P2582" s="16">
        <v>0</v>
      </c>
      <c r="Q2582" s="16">
        <v>0</v>
      </c>
      <c r="R2582" s="16">
        <v>0</v>
      </c>
      <c r="S2582" s="16">
        <v>0</v>
      </c>
      <c r="T2582" s="16">
        <v>0</v>
      </c>
      <c r="U2582" s="16">
        <v>0</v>
      </c>
      <c r="V2582" s="16">
        <v>0</v>
      </c>
      <c r="W2582" s="16">
        <v>0</v>
      </c>
      <c r="X2582" s="16">
        <v>0</v>
      </c>
      <c r="Y2582" s="16">
        <v>0</v>
      </c>
      <c r="Z2582" s="16">
        <v>0</v>
      </c>
      <c r="AE2582" s="103">
        <f t="shared" si="747"/>
        <v>0</v>
      </c>
      <c r="AF2582" s="103">
        <f t="shared" si="748"/>
        <v>0</v>
      </c>
      <c r="AG2582" s="103">
        <f t="shared" si="749"/>
        <v>0</v>
      </c>
      <c r="AH2582" s="103">
        <f t="shared" si="750"/>
        <v>0</v>
      </c>
      <c r="AI2582" s="103">
        <f t="shared" si="751"/>
        <v>0</v>
      </c>
      <c r="AJ2582" s="103">
        <f t="shared" si="752"/>
        <v>0</v>
      </c>
    </row>
    <row r="2583" spans="4:36">
      <c r="D2583" s="16" t="s">
        <v>864</v>
      </c>
      <c r="E2583" s="16">
        <v>11670.419</v>
      </c>
      <c r="F2583" s="16">
        <v>10512.2752</v>
      </c>
      <c r="G2583" s="16">
        <v>10508.8446</v>
      </c>
      <c r="H2583" s="16">
        <v>3.4306</v>
      </c>
      <c r="I2583" s="16">
        <v>0</v>
      </c>
      <c r="J2583" s="16">
        <v>22.0091</v>
      </c>
      <c r="K2583" s="16">
        <v>0</v>
      </c>
      <c r="L2583" s="16">
        <v>0.7763</v>
      </c>
      <c r="M2583" s="16">
        <v>21.2328</v>
      </c>
      <c r="N2583" s="16">
        <v>918.3897</v>
      </c>
      <c r="O2583" s="16">
        <v>918.3897</v>
      </c>
      <c r="P2583" s="16">
        <v>0</v>
      </c>
      <c r="Q2583" s="16">
        <v>44.6469</v>
      </c>
      <c r="R2583" s="16">
        <v>171.8249</v>
      </c>
      <c r="S2583" s="16">
        <v>39.0248</v>
      </c>
      <c r="T2583" s="16">
        <v>0</v>
      </c>
      <c r="U2583" s="16">
        <v>132.8001</v>
      </c>
      <c r="V2583" s="16">
        <v>1.2732</v>
      </c>
      <c r="W2583" s="16">
        <v>1.2732</v>
      </c>
      <c r="X2583" s="16">
        <v>0</v>
      </c>
      <c r="Y2583" s="16">
        <v>0</v>
      </c>
      <c r="Z2583" s="16">
        <v>0</v>
      </c>
      <c r="AE2583" s="103">
        <f t="shared" si="747"/>
        <v>-1.27897692436818e-13</v>
      </c>
      <c r="AF2583" s="103">
        <f t="shared" si="748"/>
        <v>-3.14415160573844e-13</v>
      </c>
      <c r="AG2583" s="103">
        <f t="shared" si="749"/>
        <v>0</v>
      </c>
      <c r="AH2583" s="103">
        <f t="shared" si="750"/>
        <v>0</v>
      </c>
      <c r="AI2583" s="103">
        <f t="shared" si="751"/>
        <v>0</v>
      </c>
      <c r="AJ2583" s="103">
        <f t="shared" si="752"/>
        <v>0</v>
      </c>
    </row>
    <row r="2584" spans="3:58">
      <c r="C2584" s="16" t="s">
        <v>368</v>
      </c>
      <c r="D2584" s="16" t="s">
        <v>88</v>
      </c>
      <c r="E2584" s="16">
        <v>0</v>
      </c>
      <c r="F2584" s="16">
        <v>0</v>
      </c>
      <c r="G2584" s="16">
        <v>0</v>
      </c>
      <c r="H2584" s="16">
        <v>0</v>
      </c>
      <c r="I2584" s="16">
        <v>0</v>
      </c>
      <c r="J2584" s="16">
        <v>0</v>
      </c>
      <c r="K2584" s="16">
        <v>0</v>
      </c>
      <c r="L2584" s="16">
        <v>0</v>
      </c>
      <c r="M2584" s="16">
        <v>0</v>
      </c>
      <c r="N2584" s="16">
        <v>0</v>
      </c>
      <c r="O2584" s="16">
        <v>0</v>
      </c>
      <c r="P2584" s="16">
        <v>0</v>
      </c>
      <c r="Q2584" s="16">
        <v>0</v>
      </c>
      <c r="R2584" s="16">
        <v>0</v>
      </c>
      <c r="S2584" s="16">
        <v>0</v>
      </c>
      <c r="T2584" s="16">
        <v>0</v>
      </c>
      <c r="U2584" s="16">
        <v>0</v>
      </c>
      <c r="V2584" s="16">
        <v>0</v>
      </c>
      <c r="W2584" s="16">
        <v>0</v>
      </c>
      <c r="X2584" s="16">
        <v>0</v>
      </c>
      <c r="Y2584" s="16">
        <v>0</v>
      </c>
      <c r="Z2584" s="16">
        <v>0</v>
      </c>
      <c r="AE2584" s="103">
        <f t="shared" si="747"/>
        <v>0</v>
      </c>
      <c r="AF2584" s="103">
        <f t="shared" si="748"/>
        <v>0</v>
      </c>
      <c r="AG2584" s="103">
        <f t="shared" si="749"/>
        <v>0</v>
      </c>
      <c r="AH2584" s="103">
        <f t="shared" si="750"/>
        <v>0</v>
      </c>
      <c r="AI2584" s="103">
        <f t="shared" si="751"/>
        <v>0</v>
      </c>
      <c r="AJ2584" s="103">
        <f t="shared" si="752"/>
        <v>0</v>
      </c>
      <c r="AK2584" s="16">
        <f t="shared" ref="AK2584:BF2584" si="761">E2584-SUM(E2585:E2589)</f>
        <v>0</v>
      </c>
      <c r="AL2584" s="16">
        <f t="shared" si="761"/>
        <v>0</v>
      </c>
      <c r="AM2584" s="16">
        <f t="shared" si="761"/>
        <v>0</v>
      </c>
      <c r="AN2584" s="16">
        <f t="shared" si="761"/>
        <v>0</v>
      </c>
      <c r="AO2584" s="16">
        <f t="shared" si="761"/>
        <v>0</v>
      </c>
      <c r="AP2584" s="16">
        <f t="shared" si="761"/>
        <v>0</v>
      </c>
      <c r="AQ2584" s="16">
        <f t="shared" si="761"/>
        <v>0</v>
      </c>
      <c r="AR2584" s="16">
        <f t="shared" si="761"/>
        <v>0</v>
      </c>
      <c r="AS2584" s="16">
        <f t="shared" si="761"/>
        <v>0</v>
      </c>
      <c r="AT2584" s="16">
        <f t="shared" si="761"/>
        <v>0</v>
      </c>
      <c r="AU2584" s="16">
        <f t="shared" si="761"/>
        <v>0</v>
      </c>
      <c r="AV2584" s="16">
        <f t="shared" si="761"/>
        <v>0</v>
      </c>
      <c r="AW2584" s="16">
        <f t="shared" si="761"/>
        <v>0</v>
      </c>
      <c r="AX2584" s="16">
        <f t="shared" si="761"/>
        <v>0</v>
      </c>
      <c r="AY2584" s="16">
        <f t="shared" si="761"/>
        <v>0</v>
      </c>
      <c r="AZ2584" s="16">
        <f t="shared" si="761"/>
        <v>0</v>
      </c>
      <c r="BA2584" s="16">
        <f t="shared" si="761"/>
        <v>0</v>
      </c>
      <c r="BB2584" s="16">
        <f t="shared" si="761"/>
        <v>0</v>
      </c>
      <c r="BC2584" s="16">
        <f t="shared" si="761"/>
        <v>0</v>
      </c>
      <c r="BD2584" s="16">
        <f t="shared" si="761"/>
        <v>0</v>
      </c>
      <c r="BE2584" s="16">
        <f t="shared" si="761"/>
        <v>0</v>
      </c>
      <c r="BF2584" s="16">
        <f t="shared" si="761"/>
        <v>0</v>
      </c>
    </row>
    <row r="2585" spans="4:36">
      <c r="D2585" s="16" t="s">
        <v>860</v>
      </c>
      <c r="E2585" s="16">
        <v>0</v>
      </c>
      <c r="F2585" s="16">
        <v>0</v>
      </c>
      <c r="G2585" s="16">
        <v>0</v>
      </c>
      <c r="H2585" s="16">
        <v>0</v>
      </c>
      <c r="I2585" s="16">
        <v>0</v>
      </c>
      <c r="J2585" s="16">
        <v>0</v>
      </c>
      <c r="K2585" s="16">
        <v>0</v>
      </c>
      <c r="L2585" s="16">
        <v>0</v>
      </c>
      <c r="M2585" s="16">
        <v>0</v>
      </c>
      <c r="N2585" s="16">
        <v>0</v>
      </c>
      <c r="O2585" s="16">
        <v>0</v>
      </c>
      <c r="P2585" s="16">
        <v>0</v>
      </c>
      <c r="Q2585" s="16">
        <v>0</v>
      </c>
      <c r="R2585" s="16">
        <v>0</v>
      </c>
      <c r="S2585" s="16">
        <v>0</v>
      </c>
      <c r="T2585" s="16">
        <v>0</v>
      </c>
      <c r="U2585" s="16">
        <v>0</v>
      </c>
      <c r="V2585" s="16">
        <v>0</v>
      </c>
      <c r="W2585" s="16">
        <v>0</v>
      </c>
      <c r="X2585" s="16">
        <v>0</v>
      </c>
      <c r="Y2585" s="16">
        <v>0</v>
      </c>
      <c r="Z2585" s="16">
        <v>0</v>
      </c>
      <c r="AE2585" s="103">
        <f t="shared" si="747"/>
        <v>0</v>
      </c>
      <c r="AF2585" s="103">
        <f t="shared" si="748"/>
        <v>0</v>
      </c>
      <c r="AG2585" s="103">
        <f t="shared" si="749"/>
        <v>0</v>
      </c>
      <c r="AH2585" s="103">
        <f t="shared" si="750"/>
        <v>0</v>
      </c>
      <c r="AI2585" s="103">
        <f t="shared" si="751"/>
        <v>0</v>
      </c>
      <c r="AJ2585" s="103">
        <f t="shared" si="752"/>
        <v>0</v>
      </c>
    </row>
    <row r="2586" spans="4:36">
      <c r="D2586" s="16" t="s">
        <v>861</v>
      </c>
      <c r="E2586" s="16">
        <v>0</v>
      </c>
      <c r="F2586" s="16">
        <v>0</v>
      </c>
      <c r="G2586" s="16">
        <v>0</v>
      </c>
      <c r="H2586" s="16">
        <v>0</v>
      </c>
      <c r="I2586" s="16">
        <v>0</v>
      </c>
      <c r="J2586" s="16">
        <v>0</v>
      </c>
      <c r="K2586" s="16">
        <v>0</v>
      </c>
      <c r="L2586" s="16">
        <v>0</v>
      </c>
      <c r="M2586" s="16">
        <v>0</v>
      </c>
      <c r="N2586" s="16">
        <v>0</v>
      </c>
      <c r="O2586" s="16">
        <v>0</v>
      </c>
      <c r="P2586" s="16">
        <v>0</v>
      </c>
      <c r="Q2586" s="16">
        <v>0</v>
      </c>
      <c r="R2586" s="16">
        <v>0</v>
      </c>
      <c r="S2586" s="16">
        <v>0</v>
      </c>
      <c r="T2586" s="16">
        <v>0</v>
      </c>
      <c r="U2586" s="16">
        <v>0</v>
      </c>
      <c r="V2586" s="16">
        <v>0</v>
      </c>
      <c r="W2586" s="16">
        <v>0</v>
      </c>
      <c r="X2586" s="16">
        <v>0</v>
      </c>
      <c r="Y2586" s="16">
        <v>0</v>
      </c>
      <c r="Z2586" s="16">
        <v>0</v>
      </c>
      <c r="AE2586" s="103">
        <f t="shared" si="747"/>
        <v>0</v>
      </c>
      <c r="AF2586" s="103">
        <f t="shared" si="748"/>
        <v>0</v>
      </c>
      <c r="AG2586" s="103">
        <f t="shared" si="749"/>
        <v>0</v>
      </c>
      <c r="AH2586" s="103">
        <f t="shared" si="750"/>
        <v>0</v>
      </c>
      <c r="AI2586" s="103">
        <f t="shared" si="751"/>
        <v>0</v>
      </c>
      <c r="AJ2586" s="103">
        <f t="shared" si="752"/>
        <v>0</v>
      </c>
    </row>
    <row r="2587" spans="4:36">
      <c r="D2587" s="16" t="s">
        <v>862</v>
      </c>
      <c r="E2587" s="16">
        <v>0</v>
      </c>
      <c r="F2587" s="16">
        <v>0</v>
      </c>
      <c r="G2587" s="16">
        <v>0</v>
      </c>
      <c r="H2587" s="16">
        <v>0</v>
      </c>
      <c r="I2587" s="16">
        <v>0</v>
      </c>
      <c r="J2587" s="16">
        <v>0</v>
      </c>
      <c r="K2587" s="16">
        <v>0</v>
      </c>
      <c r="L2587" s="16">
        <v>0</v>
      </c>
      <c r="M2587" s="16">
        <v>0</v>
      </c>
      <c r="N2587" s="16">
        <v>0</v>
      </c>
      <c r="O2587" s="16">
        <v>0</v>
      </c>
      <c r="P2587" s="16">
        <v>0</v>
      </c>
      <c r="Q2587" s="16">
        <v>0</v>
      </c>
      <c r="R2587" s="16">
        <v>0</v>
      </c>
      <c r="S2587" s="16">
        <v>0</v>
      </c>
      <c r="T2587" s="16">
        <v>0</v>
      </c>
      <c r="U2587" s="16">
        <v>0</v>
      </c>
      <c r="V2587" s="16">
        <v>0</v>
      </c>
      <c r="W2587" s="16">
        <v>0</v>
      </c>
      <c r="X2587" s="16">
        <v>0</v>
      </c>
      <c r="Y2587" s="16">
        <v>0</v>
      </c>
      <c r="Z2587" s="16">
        <v>0</v>
      </c>
      <c r="AE2587" s="103">
        <f t="shared" si="747"/>
        <v>0</v>
      </c>
      <c r="AF2587" s="103">
        <f t="shared" si="748"/>
        <v>0</v>
      </c>
      <c r="AG2587" s="103">
        <f t="shared" si="749"/>
        <v>0</v>
      </c>
      <c r="AH2587" s="103">
        <f t="shared" si="750"/>
        <v>0</v>
      </c>
      <c r="AI2587" s="103">
        <f t="shared" si="751"/>
        <v>0</v>
      </c>
      <c r="AJ2587" s="103">
        <f t="shared" si="752"/>
        <v>0</v>
      </c>
    </row>
    <row r="2588" spans="4:36">
      <c r="D2588" s="16" t="s">
        <v>863</v>
      </c>
      <c r="E2588" s="16">
        <v>0</v>
      </c>
      <c r="F2588" s="16">
        <v>0</v>
      </c>
      <c r="G2588" s="16">
        <v>0</v>
      </c>
      <c r="H2588" s="16">
        <v>0</v>
      </c>
      <c r="I2588" s="16">
        <v>0</v>
      </c>
      <c r="J2588" s="16">
        <v>0</v>
      </c>
      <c r="K2588" s="16">
        <v>0</v>
      </c>
      <c r="L2588" s="16">
        <v>0</v>
      </c>
      <c r="M2588" s="16">
        <v>0</v>
      </c>
      <c r="N2588" s="16">
        <v>0</v>
      </c>
      <c r="O2588" s="16">
        <v>0</v>
      </c>
      <c r="P2588" s="16">
        <v>0</v>
      </c>
      <c r="Q2588" s="16">
        <v>0</v>
      </c>
      <c r="R2588" s="16">
        <v>0</v>
      </c>
      <c r="S2588" s="16">
        <v>0</v>
      </c>
      <c r="T2588" s="16">
        <v>0</v>
      </c>
      <c r="U2588" s="16">
        <v>0</v>
      </c>
      <c r="V2588" s="16">
        <v>0</v>
      </c>
      <c r="W2588" s="16">
        <v>0</v>
      </c>
      <c r="X2588" s="16">
        <v>0</v>
      </c>
      <c r="Y2588" s="16">
        <v>0</v>
      </c>
      <c r="Z2588" s="16">
        <v>0</v>
      </c>
      <c r="AE2588" s="103">
        <f t="shared" si="747"/>
        <v>0</v>
      </c>
      <c r="AF2588" s="103">
        <f t="shared" si="748"/>
        <v>0</v>
      </c>
      <c r="AG2588" s="103">
        <f t="shared" si="749"/>
        <v>0</v>
      </c>
      <c r="AH2588" s="103">
        <f t="shared" si="750"/>
        <v>0</v>
      </c>
      <c r="AI2588" s="103">
        <f t="shared" si="751"/>
        <v>0</v>
      </c>
      <c r="AJ2588" s="103">
        <f t="shared" si="752"/>
        <v>0</v>
      </c>
    </row>
    <row r="2589" spans="4:36">
      <c r="D2589" s="16" t="s">
        <v>864</v>
      </c>
      <c r="E2589" s="16">
        <v>0</v>
      </c>
      <c r="F2589" s="16">
        <v>0</v>
      </c>
      <c r="G2589" s="16">
        <v>0</v>
      </c>
      <c r="H2589" s="16">
        <v>0</v>
      </c>
      <c r="I2589" s="16">
        <v>0</v>
      </c>
      <c r="J2589" s="16">
        <v>0</v>
      </c>
      <c r="K2589" s="16">
        <v>0</v>
      </c>
      <c r="L2589" s="16">
        <v>0</v>
      </c>
      <c r="M2589" s="16">
        <v>0</v>
      </c>
      <c r="N2589" s="16">
        <v>0</v>
      </c>
      <c r="O2589" s="16">
        <v>0</v>
      </c>
      <c r="P2589" s="16">
        <v>0</v>
      </c>
      <c r="Q2589" s="16">
        <v>0</v>
      </c>
      <c r="R2589" s="16">
        <v>0</v>
      </c>
      <c r="S2589" s="16">
        <v>0</v>
      </c>
      <c r="T2589" s="16">
        <v>0</v>
      </c>
      <c r="U2589" s="16">
        <v>0</v>
      </c>
      <c r="V2589" s="16">
        <v>0</v>
      </c>
      <c r="W2589" s="16">
        <v>0</v>
      </c>
      <c r="X2589" s="16">
        <v>0</v>
      </c>
      <c r="Y2589" s="16">
        <v>0</v>
      </c>
      <c r="Z2589" s="16">
        <v>0</v>
      </c>
      <c r="AE2589" s="103">
        <f t="shared" si="747"/>
        <v>0</v>
      </c>
      <c r="AF2589" s="103">
        <f t="shared" si="748"/>
        <v>0</v>
      </c>
      <c r="AG2589" s="103">
        <f t="shared" si="749"/>
        <v>0</v>
      </c>
      <c r="AH2589" s="103">
        <f t="shared" si="750"/>
        <v>0</v>
      </c>
      <c r="AI2589" s="103">
        <f t="shared" si="751"/>
        <v>0</v>
      </c>
      <c r="AJ2589" s="103">
        <f t="shared" si="752"/>
        <v>0</v>
      </c>
    </row>
    <row r="2590" spans="1:80">
      <c r="A2590" s="16" t="s">
        <v>941</v>
      </c>
      <c r="B2590" s="16">
        <v>184002.6172</v>
      </c>
      <c r="C2590" s="16" t="s">
        <v>88</v>
      </c>
      <c r="D2590" s="16" t="s">
        <v>88</v>
      </c>
      <c r="E2590" s="16">
        <v>29831.3423999999</v>
      </c>
      <c r="F2590" s="16">
        <v>25741.1303999999</v>
      </c>
      <c r="G2590" s="16">
        <v>25737.9425999999</v>
      </c>
      <c r="H2590" s="16">
        <v>3.1878</v>
      </c>
      <c r="I2590" s="16">
        <v>0</v>
      </c>
      <c r="J2590" s="16">
        <v>3.3322</v>
      </c>
      <c r="K2590" s="16">
        <v>3.3322</v>
      </c>
      <c r="L2590" s="16">
        <v>0</v>
      </c>
      <c r="M2590" s="16">
        <v>0</v>
      </c>
      <c r="N2590" s="16">
        <v>2352.1412</v>
      </c>
      <c r="O2590" s="16">
        <v>2352.1412</v>
      </c>
      <c r="P2590" s="16">
        <v>0</v>
      </c>
      <c r="Q2590" s="16">
        <v>301.2752</v>
      </c>
      <c r="R2590" s="16">
        <v>1399.4021</v>
      </c>
      <c r="S2590" s="16">
        <v>28.5054</v>
      </c>
      <c r="T2590" s="16">
        <v>0</v>
      </c>
      <c r="U2590" s="16">
        <v>1370.8967</v>
      </c>
      <c r="V2590" s="16">
        <v>34.0613</v>
      </c>
      <c r="W2590" s="16">
        <v>27.3135</v>
      </c>
      <c r="X2590" s="16">
        <v>6.7478</v>
      </c>
      <c r="Y2590" s="16">
        <v>0</v>
      </c>
      <c r="Z2590" s="16">
        <v>0</v>
      </c>
      <c r="AB2590" s="101">
        <f>(F2590+K2590+L2590)/B2590</f>
        <v>0.139913567490278</v>
      </c>
      <c r="AE2590" s="103">
        <f t="shared" si="747"/>
        <v>0</v>
      </c>
      <c r="AF2590" s="103">
        <f t="shared" si="748"/>
        <v>-3.02868841117743e-13</v>
      </c>
      <c r="AG2590" s="103">
        <f t="shared" si="749"/>
        <v>0</v>
      </c>
      <c r="AH2590" s="103">
        <f t="shared" si="750"/>
        <v>0</v>
      </c>
      <c r="AI2590" s="103">
        <f t="shared" si="751"/>
        <v>0</v>
      </c>
      <c r="AJ2590" s="103">
        <f t="shared" si="752"/>
        <v>0</v>
      </c>
      <c r="AK2590" s="16">
        <f t="shared" ref="AK2590:BF2590" si="762">E2590-SUM(E2591:E2595)</f>
        <v>0</v>
      </c>
      <c r="AL2590" s="16">
        <f t="shared" si="762"/>
        <v>0</v>
      </c>
      <c r="AM2590" s="16">
        <f t="shared" si="762"/>
        <v>0</v>
      </c>
      <c r="AN2590" s="16">
        <f t="shared" si="762"/>
        <v>0</v>
      </c>
      <c r="AO2590" s="16">
        <f t="shared" si="762"/>
        <v>0</v>
      </c>
      <c r="AP2590" s="16">
        <f t="shared" si="762"/>
        <v>0</v>
      </c>
      <c r="AQ2590" s="16">
        <f t="shared" si="762"/>
        <v>0</v>
      </c>
      <c r="AR2590" s="16">
        <f t="shared" si="762"/>
        <v>0</v>
      </c>
      <c r="AS2590" s="16">
        <f t="shared" si="762"/>
        <v>0</v>
      </c>
      <c r="AT2590" s="16">
        <f t="shared" si="762"/>
        <v>0</v>
      </c>
      <c r="AU2590" s="16">
        <f t="shared" si="762"/>
        <v>0</v>
      </c>
      <c r="AV2590" s="16">
        <f t="shared" si="762"/>
        <v>0</v>
      </c>
      <c r="AW2590" s="16">
        <f t="shared" si="762"/>
        <v>0</v>
      </c>
      <c r="AX2590" s="16">
        <f t="shared" si="762"/>
        <v>0</v>
      </c>
      <c r="AY2590" s="16">
        <f t="shared" si="762"/>
        <v>0</v>
      </c>
      <c r="AZ2590" s="16">
        <f t="shared" si="762"/>
        <v>0</v>
      </c>
      <c r="BA2590" s="16">
        <f t="shared" si="762"/>
        <v>0</v>
      </c>
      <c r="BB2590" s="16">
        <f t="shared" si="762"/>
        <v>0</v>
      </c>
      <c r="BC2590" s="16">
        <f t="shared" si="762"/>
        <v>0</v>
      </c>
      <c r="BD2590" s="16">
        <f t="shared" si="762"/>
        <v>0</v>
      </c>
      <c r="BE2590" s="16">
        <f t="shared" si="762"/>
        <v>0</v>
      </c>
      <c r="BF2590" s="16">
        <f t="shared" si="762"/>
        <v>0</v>
      </c>
      <c r="BG2590" s="104">
        <f t="shared" ref="BG2590:CB2590" si="763">E2590-E2596-E2602-E2608-E2614</f>
        <v>0</v>
      </c>
      <c r="BH2590" s="104">
        <f t="shared" si="763"/>
        <v>9.66338120633736e-13</v>
      </c>
      <c r="BI2590" s="104">
        <f t="shared" si="763"/>
        <v>9.66338120633736e-13</v>
      </c>
      <c r="BJ2590" s="104">
        <f t="shared" si="763"/>
        <v>0</v>
      </c>
      <c r="BK2590" s="104">
        <f t="shared" si="763"/>
        <v>0</v>
      </c>
      <c r="BL2590" s="104">
        <f t="shared" si="763"/>
        <v>0</v>
      </c>
      <c r="BM2590" s="104">
        <f t="shared" si="763"/>
        <v>0</v>
      </c>
      <c r="BN2590" s="104">
        <f t="shared" si="763"/>
        <v>0</v>
      </c>
      <c r="BO2590" s="104">
        <f t="shared" si="763"/>
        <v>0</v>
      </c>
      <c r="BP2590" s="104">
        <f t="shared" si="763"/>
        <v>-1.02318153949454e-12</v>
      </c>
      <c r="BQ2590" s="104">
        <f t="shared" si="763"/>
        <v>-1.02318153949454e-12</v>
      </c>
      <c r="BR2590" s="104">
        <f t="shared" si="763"/>
        <v>0</v>
      </c>
      <c r="BS2590" s="104">
        <f t="shared" si="763"/>
        <v>0</v>
      </c>
      <c r="BT2590" s="104">
        <f t="shared" si="763"/>
        <v>6.32827124036339e-14</v>
      </c>
      <c r="BU2590" s="104">
        <f t="shared" si="763"/>
        <v>2.88657986402541e-15</v>
      </c>
      <c r="BV2590" s="104">
        <f t="shared" si="763"/>
        <v>0</v>
      </c>
      <c r="BW2590" s="104">
        <f t="shared" si="763"/>
        <v>0</v>
      </c>
      <c r="BX2590" s="104">
        <f t="shared" si="763"/>
        <v>0</v>
      </c>
      <c r="BY2590" s="104">
        <f t="shared" si="763"/>
        <v>0</v>
      </c>
      <c r="BZ2590" s="104">
        <f t="shared" si="763"/>
        <v>0</v>
      </c>
      <c r="CA2590" s="104">
        <f t="shared" si="763"/>
        <v>0</v>
      </c>
      <c r="CB2590" s="104">
        <f t="shared" si="763"/>
        <v>0</v>
      </c>
    </row>
    <row r="2591" spans="4:36">
      <c r="D2591" s="16" t="s">
        <v>860</v>
      </c>
      <c r="E2591" s="16">
        <v>0</v>
      </c>
      <c r="F2591" s="16">
        <v>0</v>
      </c>
      <c r="G2591" s="16">
        <v>0</v>
      </c>
      <c r="H2591" s="16">
        <v>0</v>
      </c>
      <c r="I2591" s="16">
        <v>0</v>
      </c>
      <c r="J2591" s="16">
        <v>0</v>
      </c>
      <c r="K2591" s="16">
        <v>0</v>
      </c>
      <c r="L2591" s="16">
        <v>0</v>
      </c>
      <c r="M2591" s="16">
        <v>0</v>
      </c>
      <c r="N2591" s="16">
        <v>0</v>
      </c>
      <c r="O2591" s="16">
        <v>0</v>
      </c>
      <c r="P2591" s="16">
        <v>0</v>
      </c>
      <c r="Q2591" s="16">
        <v>0</v>
      </c>
      <c r="R2591" s="16">
        <v>0</v>
      </c>
      <c r="S2591" s="16">
        <v>0</v>
      </c>
      <c r="T2591" s="16">
        <v>0</v>
      </c>
      <c r="U2591" s="16">
        <v>0</v>
      </c>
      <c r="V2591" s="16">
        <v>0</v>
      </c>
      <c r="W2591" s="16">
        <v>0</v>
      </c>
      <c r="X2591" s="16">
        <v>0</v>
      </c>
      <c r="Y2591" s="16">
        <v>0</v>
      </c>
      <c r="Z2591" s="16">
        <v>0</v>
      </c>
      <c r="AE2591" s="103">
        <f t="shared" si="747"/>
        <v>0</v>
      </c>
      <c r="AF2591" s="103">
        <f t="shared" si="748"/>
        <v>0</v>
      </c>
      <c r="AG2591" s="103">
        <f t="shared" si="749"/>
        <v>0</v>
      </c>
      <c r="AH2591" s="103">
        <f t="shared" si="750"/>
        <v>0</v>
      </c>
      <c r="AI2591" s="103">
        <f t="shared" si="751"/>
        <v>0</v>
      </c>
      <c r="AJ2591" s="103">
        <f t="shared" si="752"/>
        <v>0</v>
      </c>
    </row>
    <row r="2592" spans="4:36">
      <c r="D2592" s="16" t="s">
        <v>861</v>
      </c>
      <c r="E2592" s="16">
        <v>0</v>
      </c>
      <c r="F2592" s="16">
        <v>0</v>
      </c>
      <c r="G2592" s="16">
        <v>0</v>
      </c>
      <c r="H2592" s="16">
        <v>0</v>
      </c>
      <c r="I2592" s="16">
        <v>0</v>
      </c>
      <c r="J2592" s="16">
        <v>0</v>
      </c>
      <c r="K2592" s="16">
        <v>0</v>
      </c>
      <c r="L2592" s="16">
        <v>0</v>
      </c>
      <c r="M2592" s="16">
        <v>0</v>
      </c>
      <c r="N2592" s="16">
        <v>0</v>
      </c>
      <c r="O2592" s="16">
        <v>0</v>
      </c>
      <c r="P2592" s="16">
        <v>0</v>
      </c>
      <c r="Q2592" s="16">
        <v>0</v>
      </c>
      <c r="R2592" s="16">
        <v>0</v>
      </c>
      <c r="S2592" s="16">
        <v>0</v>
      </c>
      <c r="T2592" s="16">
        <v>0</v>
      </c>
      <c r="U2592" s="16">
        <v>0</v>
      </c>
      <c r="V2592" s="16">
        <v>0</v>
      </c>
      <c r="W2592" s="16">
        <v>0</v>
      </c>
      <c r="X2592" s="16">
        <v>0</v>
      </c>
      <c r="Y2592" s="16">
        <v>0</v>
      </c>
      <c r="Z2592" s="16">
        <v>0</v>
      </c>
      <c r="AE2592" s="103">
        <f t="shared" si="747"/>
        <v>0</v>
      </c>
      <c r="AF2592" s="103">
        <f t="shared" si="748"/>
        <v>0</v>
      </c>
      <c r="AG2592" s="103">
        <f t="shared" si="749"/>
        <v>0</v>
      </c>
      <c r="AH2592" s="103">
        <f t="shared" si="750"/>
        <v>0</v>
      </c>
      <c r="AI2592" s="103">
        <f t="shared" si="751"/>
        <v>0</v>
      </c>
      <c r="AJ2592" s="103">
        <f t="shared" si="752"/>
        <v>0</v>
      </c>
    </row>
    <row r="2593" spans="4:36">
      <c r="D2593" s="16" t="s">
        <v>862</v>
      </c>
      <c r="E2593" s="16">
        <v>0</v>
      </c>
      <c r="F2593" s="16">
        <v>0</v>
      </c>
      <c r="G2593" s="16">
        <v>0</v>
      </c>
      <c r="H2593" s="16">
        <v>0</v>
      </c>
      <c r="I2593" s="16">
        <v>0</v>
      </c>
      <c r="J2593" s="16">
        <v>0</v>
      </c>
      <c r="K2593" s="16">
        <v>0</v>
      </c>
      <c r="L2593" s="16">
        <v>0</v>
      </c>
      <c r="M2593" s="16">
        <v>0</v>
      </c>
      <c r="N2593" s="16">
        <v>0</v>
      </c>
      <c r="O2593" s="16">
        <v>0</v>
      </c>
      <c r="P2593" s="16">
        <v>0</v>
      </c>
      <c r="Q2593" s="16">
        <v>0</v>
      </c>
      <c r="R2593" s="16">
        <v>0</v>
      </c>
      <c r="S2593" s="16">
        <v>0</v>
      </c>
      <c r="T2593" s="16">
        <v>0</v>
      </c>
      <c r="U2593" s="16">
        <v>0</v>
      </c>
      <c r="V2593" s="16">
        <v>0</v>
      </c>
      <c r="W2593" s="16">
        <v>0</v>
      </c>
      <c r="X2593" s="16">
        <v>0</v>
      </c>
      <c r="Y2593" s="16">
        <v>0</v>
      </c>
      <c r="Z2593" s="16">
        <v>0</v>
      </c>
      <c r="AE2593" s="103">
        <f t="shared" si="747"/>
        <v>0</v>
      </c>
      <c r="AF2593" s="103">
        <f t="shared" si="748"/>
        <v>0</v>
      </c>
      <c r="AG2593" s="103">
        <f t="shared" si="749"/>
        <v>0</v>
      </c>
      <c r="AH2593" s="103">
        <f t="shared" si="750"/>
        <v>0</v>
      </c>
      <c r="AI2593" s="103">
        <f t="shared" si="751"/>
        <v>0</v>
      </c>
      <c r="AJ2593" s="103">
        <f t="shared" si="752"/>
        <v>0</v>
      </c>
    </row>
    <row r="2594" spans="4:36">
      <c r="D2594" s="16" t="s">
        <v>863</v>
      </c>
      <c r="E2594" s="16">
        <v>0</v>
      </c>
      <c r="F2594" s="16">
        <v>0</v>
      </c>
      <c r="G2594" s="16">
        <v>0</v>
      </c>
      <c r="H2594" s="16">
        <v>0</v>
      </c>
      <c r="I2594" s="16">
        <v>0</v>
      </c>
      <c r="J2594" s="16">
        <v>0</v>
      </c>
      <c r="K2594" s="16">
        <v>0</v>
      </c>
      <c r="L2594" s="16">
        <v>0</v>
      </c>
      <c r="M2594" s="16">
        <v>0</v>
      </c>
      <c r="N2594" s="16">
        <v>0</v>
      </c>
      <c r="O2594" s="16">
        <v>0</v>
      </c>
      <c r="P2594" s="16">
        <v>0</v>
      </c>
      <c r="Q2594" s="16">
        <v>0</v>
      </c>
      <c r="R2594" s="16">
        <v>0</v>
      </c>
      <c r="S2594" s="16">
        <v>0</v>
      </c>
      <c r="T2594" s="16">
        <v>0</v>
      </c>
      <c r="U2594" s="16">
        <v>0</v>
      </c>
      <c r="V2594" s="16">
        <v>0</v>
      </c>
      <c r="W2594" s="16">
        <v>0</v>
      </c>
      <c r="X2594" s="16">
        <v>0</v>
      </c>
      <c r="Y2594" s="16">
        <v>0</v>
      </c>
      <c r="Z2594" s="16">
        <v>0</v>
      </c>
      <c r="AE2594" s="103">
        <f t="shared" si="747"/>
        <v>0</v>
      </c>
      <c r="AF2594" s="103">
        <f t="shared" si="748"/>
        <v>0</v>
      </c>
      <c r="AG2594" s="103">
        <f t="shared" si="749"/>
        <v>0</v>
      </c>
      <c r="AH2594" s="103">
        <f t="shared" si="750"/>
        <v>0</v>
      </c>
      <c r="AI2594" s="103">
        <f t="shared" si="751"/>
        <v>0</v>
      </c>
      <c r="AJ2594" s="103">
        <f t="shared" si="752"/>
        <v>0</v>
      </c>
    </row>
    <row r="2595" spans="4:36">
      <c r="D2595" s="16" t="s">
        <v>864</v>
      </c>
      <c r="E2595" s="16">
        <v>29831.3423999999</v>
      </c>
      <c r="F2595" s="16">
        <v>25741.1303999999</v>
      </c>
      <c r="G2595" s="16">
        <v>25737.9425999999</v>
      </c>
      <c r="H2595" s="16">
        <v>3.1878</v>
      </c>
      <c r="I2595" s="16">
        <v>0</v>
      </c>
      <c r="J2595" s="16">
        <v>3.3322</v>
      </c>
      <c r="K2595" s="16">
        <v>3.3322</v>
      </c>
      <c r="L2595" s="16">
        <v>0</v>
      </c>
      <c r="M2595" s="16">
        <v>0</v>
      </c>
      <c r="N2595" s="16">
        <v>2352.1412</v>
      </c>
      <c r="O2595" s="16">
        <v>2352.1412</v>
      </c>
      <c r="P2595" s="16">
        <v>0</v>
      </c>
      <c r="Q2595" s="16">
        <v>301.2752</v>
      </c>
      <c r="R2595" s="16">
        <v>1399.4021</v>
      </c>
      <c r="S2595" s="16">
        <v>28.5054</v>
      </c>
      <c r="T2595" s="16">
        <v>0</v>
      </c>
      <c r="U2595" s="16">
        <v>1370.8967</v>
      </c>
      <c r="V2595" s="16">
        <v>34.0613</v>
      </c>
      <c r="W2595" s="16">
        <v>27.3135</v>
      </c>
      <c r="X2595" s="16">
        <v>6.7478</v>
      </c>
      <c r="Y2595" s="16">
        <v>0</v>
      </c>
      <c r="Z2595" s="16">
        <v>0</v>
      </c>
      <c r="AE2595" s="103">
        <f t="shared" si="747"/>
        <v>0</v>
      </c>
      <c r="AF2595" s="103">
        <f t="shared" si="748"/>
        <v>-3.02868841117743e-13</v>
      </c>
      <c r="AG2595" s="103">
        <f t="shared" si="749"/>
        <v>0</v>
      </c>
      <c r="AH2595" s="103">
        <f t="shared" si="750"/>
        <v>0</v>
      </c>
      <c r="AI2595" s="103">
        <f t="shared" si="751"/>
        <v>0</v>
      </c>
      <c r="AJ2595" s="103">
        <f t="shared" si="752"/>
        <v>0</v>
      </c>
    </row>
    <row r="2596" spans="3:58">
      <c r="C2596" s="16" t="s">
        <v>865</v>
      </c>
      <c r="D2596" s="16" t="s">
        <v>88</v>
      </c>
      <c r="E2596" s="16">
        <v>0</v>
      </c>
      <c r="F2596" s="16">
        <v>0</v>
      </c>
      <c r="G2596" s="16">
        <v>0</v>
      </c>
      <c r="H2596" s="16">
        <v>0</v>
      </c>
      <c r="I2596" s="16">
        <v>0</v>
      </c>
      <c r="J2596" s="16">
        <v>0</v>
      </c>
      <c r="K2596" s="16">
        <v>0</v>
      </c>
      <c r="L2596" s="16">
        <v>0</v>
      </c>
      <c r="M2596" s="16">
        <v>0</v>
      </c>
      <c r="N2596" s="16">
        <v>0</v>
      </c>
      <c r="O2596" s="16">
        <v>0</v>
      </c>
      <c r="P2596" s="16">
        <v>0</v>
      </c>
      <c r="Q2596" s="16">
        <v>0</v>
      </c>
      <c r="R2596" s="16">
        <v>0</v>
      </c>
      <c r="S2596" s="16">
        <v>0</v>
      </c>
      <c r="T2596" s="16">
        <v>0</v>
      </c>
      <c r="U2596" s="16">
        <v>0</v>
      </c>
      <c r="V2596" s="16">
        <v>0</v>
      </c>
      <c r="W2596" s="16">
        <v>0</v>
      </c>
      <c r="X2596" s="16">
        <v>0</v>
      </c>
      <c r="Y2596" s="16">
        <v>0</v>
      </c>
      <c r="Z2596" s="16">
        <v>0</v>
      </c>
      <c r="AE2596" s="103">
        <f t="shared" si="747"/>
        <v>0</v>
      </c>
      <c r="AF2596" s="103">
        <f t="shared" si="748"/>
        <v>0</v>
      </c>
      <c r="AG2596" s="103">
        <f t="shared" si="749"/>
        <v>0</v>
      </c>
      <c r="AH2596" s="103">
        <f t="shared" si="750"/>
        <v>0</v>
      </c>
      <c r="AI2596" s="103">
        <f t="shared" si="751"/>
        <v>0</v>
      </c>
      <c r="AJ2596" s="103">
        <f t="shared" si="752"/>
        <v>0</v>
      </c>
      <c r="AK2596" s="16">
        <f t="shared" ref="AK2596:BF2596" si="764">E2596-SUM(E2597:E2601)</f>
        <v>0</v>
      </c>
      <c r="AL2596" s="16">
        <f t="shared" si="764"/>
        <v>0</v>
      </c>
      <c r="AM2596" s="16">
        <f t="shared" si="764"/>
        <v>0</v>
      </c>
      <c r="AN2596" s="16">
        <f t="shared" si="764"/>
        <v>0</v>
      </c>
      <c r="AO2596" s="16">
        <f t="shared" si="764"/>
        <v>0</v>
      </c>
      <c r="AP2596" s="16">
        <f t="shared" si="764"/>
        <v>0</v>
      </c>
      <c r="AQ2596" s="16">
        <f t="shared" si="764"/>
        <v>0</v>
      </c>
      <c r="AR2596" s="16">
        <f t="shared" si="764"/>
        <v>0</v>
      </c>
      <c r="AS2596" s="16">
        <f t="shared" si="764"/>
        <v>0</v>
      </c>
      <c r="AT2596" s="16">
        <f t="shared" si="764"/>
        <v>0</v>
      </c>
      <c r="AU2596" s="16">
        <f t="shared" si="764"/>
        <v>0</v>
      </c>
      <c r="AV2596" s="16">
        <f t="shared" si="764"/>
        <v>0</v>
      </c>
      <c r="AW2596" s="16">
        <f t="shared" si="764"/>
        <v>0</v>
      </c>
      <c r="AX2596" s="16">
        <f t="shared" si="764"/>
        <v>0</v>
      </c>
      <c r="AY2596" s="16">
        <f t="shared" si="764"/>
        <v>0</v>
      </c>
      <c r="AZ2596" s="16">
        <f t="shared" si="764"/>
        <v>0</v>
      </c>
      <c r="BA2596" s="16">
        <f t="shared" si="764"/>
        <v>0</v>
      </c>
      <c r="BB2596" s="16">
        <f t="shared" si="764"/>
        <v>0</v>
      </c>
      <c r="BC2596" s="16">
        <f t="shared" si="764"/>
        <v>0</v>
      </c>
      <c r="BD2596" s="16">
        <f t="shared" si="764"/>
        <v>0</v>
      </c>
      <c r="BE2596" s="16">
        <f t="shared" si="764"/>
        <v>0</v>
      </c>
      <c r="BF2596" s="16">
        <f t="shared" si="764"/>
        <v>0</v>
      </c>
    </row>
    <row r="2597" spans="4:36">
      <c r="D2597" s="16" t="s">
        <v>860</v>
      </c>
      <c r="E2597" s="16">
        <v>0</v>
      </c>
      <c r="F2597" s="16">
        <v>0</v>
      </c>
      <c r="G2597" s="16">
        <v>0</v>
      </c>
      <c r="H2597" s="16">
        <v>0</v>
      </c>
      <c r="I2597" s="16">
        <v>0</v>
      </c>
      <c r="J2597" s="16">
        <v>0</v>
      </c>
      <c r="K2597" s="16">
        <v>0</v>
      </c>
      <c r="L2597" s="16">
        <v>0</v>
      </c>
      <c r="M2597" s="16">
        <v>0</v>
      </c>
      <c r="N2597" s="16">
        <v>0</v>
      </c>
      <c r="O2597" s="16">
        <v>0</v>
      </c>
      <c r="P2597" s="16">
        <v>0</v>
      </c>
      <c r="Q2597" s="16">
        <v>0</v>
      </c>
      <c r="R2597" s="16">
        <v>0</v>
      </c>
      <c r="S2597" s="16">
        <v>0</v>
      </c>
      <c r="T2597" s="16">
        <v>0</v>
      </c>
      <c r="U2597" s="16">
        <v>0</v>
      </c>
      <c r="V2597" s="16">
        <v>0</v>
      </c>
      <c r="W2597" s="16">
        <v>0</v>
      </c>
      <c r="X2597" s="16">
        <v>0</v>
      </c>
      <c r="Y2597" s="16">
        <v>0</v>
      </c>
      <c r="Z2597" s="16">
        <v>0</v>
      </c>
      <c r="AE2597" s="103">
        <f t="shared" si="747"/>
        <v>0</v>
      </c>
      <c r="AF2597" s="103">
        <f t="shared" si="748"/>
        <v>0</v>
      </c>
      <c r="AG2597" s="103">
        <f t="shared" si="749"/>
        <v>0</v>
      </c>
      <c r="AH2597" s="103">
        <f t="shared" si="750"/>
        <v>0</v>
      </c>
      <c r="AI2597" s="103">
        <f t="shared" si="751"/>
        <v>0</v>
      </c>
      <c r="AJ2597" s="103">
        <f t="shared" si="752"/>
        <v>0</v>
      </c>
    </row>
    <row r="2598" spans="4:36">
      <c r="D2598" s="16" t="s">
        <v>861</v>
      </c>
      <c r="E2598" s="16">
        <v>0</v>
      </c>
      <c r="F2598" s="16">
        <v>0</v>
      </c>
      <c r="G2598" s="16">
        <v>0</v>
      </c>
      <c r="H2598" s="16">
        <v>0</v>
      </c>
      <c r="I2598" s="16">
        <v>0</v>
      </c>
      <c r="J2598" s="16">
        <v>0</v>
      </c>
      <c r="K2598" s="16">
        <v>0</v>
      </c>
      <c r="L2598" s="16">
        <v>0</v>
      </c>
      <c r="M2598" s="16">
        <v>0</v>
      </c>
      <c r="N2598" s="16">
        <v>0</v>
      </c>
      <c r="O2598" s="16">
        <v>0</v>
      </c>
      <c r="P2598" s="16">
        <v>0</v>
      </c>
      <c r="Q2598" s="16">
        <v>0</v>
      </c>
      <c r="R2598" s="16">
        <v>0</v>
      </c>
      <c r="S2598" s="16">
        <v>0</v>
      </c>
      <c r="T2598" s="16">
        <v>0</v>
      </c>
      <c r="U2598" s="16">
        <v>0</v>
      </c>
      <c r="V2598" s="16">
        <v>0</v>
      </c>
      <c r="W2598" s="16">
        <v>0</v>
      </c>
      <c r="X2598" s="16">
        <v>0</v>
      </c>
      <c r="Y2598" s="16">
        <v>0</v>
      </c>
      <c r="Z2598" s="16">
        <v>0</v>
      </c>
      <c r="AE2598" s="103">
        <f t="shared" si="747"/>
        <v>0</v>
      </c>
      <c r="AF2598" s="103">
        <f t="shared" si="748"/>
        <v>0</v>
      </c>
      <c r="AG2598" s="103">
        <f t="shared" si="749"/>
        <v>0</v>
      </c>
      <c r="AH2598" s="103">
        <f t="shared" si="750"/>
        <v>0</v>
      </c>
      <c r="AI2598" s="103">
        <f t="shared" si="751"/>
        <v>0</v>
      </c>
      <c r="AJ2598" s="103">
        <f t="shared" si="752"/>
        <v>0</v>
      </c>
    </row>
    <row r="2599" spans="4:36">
      <c r="D2599" s="16" t="s">
        <v>862</v>
      </c>
      <c r="E2599" s="16">
        <v>0</v>
      </c>
      <c r="F2599" s="16">
        <v>0</v>
      </c>
      <c r="G2599" s="16">
        <v>0</v>
      </c>
      <c r="H2599" s="16">
        <v>0</v>
      </c>
      <c r="I2599" s="16">
        <v>0</v>
      </c>
      <c r="J2599" s="16">
        <v>0</v>
      </c>
      <c r="K2599" s="16">
        <v>0</v>
      </c>
      <c r="L2599" s="16">
        <v>0</v>
      </c>
      <c r="M2599" s="16">
        <v>0</v>
      </c>
      <c r="N2599" s="16">
        <v>0</v>
      </c>
      <c r="O2599" s="16">
        <v>0</v>
      </c>
      <c r="P2599" s="16">
        <v>0</v>
      </c>
      <c r="Q2599" s="16">
        <v>0</v>
      </c>
      <c r="R2599" s="16">
        <v>0</v>
      </c>
      <c r="S2599" s="16">
        <v>0</v>
      </c>
      <c r="T2599" s="16">
        <v>0</v>
      </c>
      <c r="U2599" s="16">
        <v>0</v>
      </c>
      <c r="V2599" s="16">
        <v>0</v>
      </c>
      <c r="W2599" s="16">
        <v>0</v>
      </c>
      <c r="X2599" s="16">
        <v>0</v>
      </c>
      <c r="Y2599" s="16">
        <v>0</v>
      </c>
      <c r="Z2599" s="16">
        <v>0</v>
      </c>
      <c r="AE2599" s="103">
        <f t="shared" si="747"/>
        <v>0</v>
      </c>
      <c r="AF2599" s="103">
        <f t="shared" si="748"/>
        <v>0</v>
      </c>
      <c r="AG2599" s="103">
        <f t="shared" si="749"/>
        <v>0</v>
      </c>
      <c r="AH2599" s="103">
        <f t="shared" si="750"/>
        <v>0</v>
      </c>
      <c r="AI2599" s="103">
        <f t="shared" si="751"/>
        <v>0</v>
      </c>
      <c r="AJ2599" s="103">
        <f t="shared" si="752"/>
        <v>0</v>
      </c>
    </row>
    <row r="2600" spans="4:36">
      <c r="D2600" s="16" t="s">
        <v>863</v>
      </c>
      <c r="E2600" s="16">
        <v>0</v>
      </c>
      <c r="F2600" s="16">
        <v>0</v>
      </c>
      <c r="G2600" s="16">
        <v>0</v>
      </c>
      <c r="H2600" s="16">
        <v>0</v>
      </c>
      <c r="I2600" s="16">
        <v>0</v>
      </c>
      <c r="J2600" s="16">
        <v>0</v>
      </c>
      <c r="K2600" s="16">
        <v>0</v>
      </c>
      <c r="L2600" s="16">
        <v>0</v>
      </c>
      <c r="M2600" s="16">
        <v>0</v>
      </c>
      <c r="N2600" s="16">
        <v>0</v>
      </c>
      <c r="O2600" s="16">
        <v>0</v>
      </c>
      <c r="P2600" s="16">
        <v>0</v>
      </c>
      <c r="Q2600" s="16">
        <v>0</v>
      </c>
      <c r="R2600" s="16">
        <v>0</v>
      </c>
      <c r="S2600" s="16">
        <v>0</v>
      </c>
      <c r="T2600" s="16">
        <v>0</v>
      </c>
      <c r="U2600" s="16">
        <v>0</v>
      </c>
      <c r="V2600" s="16">
        <v>0</v>
      </c>
      <c r="W2600" s="16">
        <v>0</v>
      </c>
      <c r="X2600" s="16">
        <v>0</v>
      </c>
      <c r="Y2600" s="16">
        <v>0</v>
      </c>
      <c r="Z2600" s="16">
        <v>0</v>
      </c>
      <c r="AE2600" s="103">
        <f t="shared" si="747"/>
        <v>0</v>
      </c>
      <c r="AF2600" s="103">
        <f t="shared" si="748"/>
        <v>0</v>
      </c>
      <c r="AG2600" s="103">
        <f t="shared" si="749"/>
        <v>0</v>
      </c>
      <c r="AH2600" s="103">
        <f t="shared" si="750"/>
        <v>0</v>
      </c>
      <c r="AI2600" s="103">
        <f t="shared" si="751"/>
        <v>0</v>
      </c>
      <c r="AJ2600" s="103">
        <f t="shared" si="752"/>
        <v>0</v>
      </c>
    </row>
    <row r="2601" spans="4:36">
      <c r="D2601" s="16" t="s">
        <v>864</v>
      </c>
      <c r="E2601" s="16">
        <v>0</v>
      </c>
      <c r="F2601" s="16">
        <v>0</v>
      </c>
      <c r="G2601" s="16">
        <v>0</v>
      </c>
      <c r="H2601" s="16">
        <v>0</v>
      </c>
      <c r="I2601" s="16">
        <v>0</v>
      </c>
      <c r="J2601" s="16">
        <v>0</v>
      </c>
      <c r="K2601" s="16">
        <v>0</v>
      </c>
      <c r="L2601" s="16">
        <v>0</v>
      </c>
      <c r="M2601" s="16">
        <v>0</v>
      </c>
      <c r="N2601" s="16">
        <v>0</v>
      </c>
      <c r="O2601" s="16">
        <v>0</v>
      </c>
      <c r="P2601" s="16">
        <v>0</v>
      </c>
      <c r="Q2601" s="16">
        <v>0</v>
      </c>
      <c r="R2601" s="16">
        <v>0</v>
      </c>
      <c r="S2601" s="16">
        <v>0</v>
      </c>
      <c r="T2601" s="16">
        <v>0</v>
      </c>
      <c r="U2601" s="16">
        <v>0</v>
      </c>
      <c r="V2601" s="16">
        <v>0</v>
      </c>
      <c r="W2601" s="16">
        <v>0</v>
      </c>
      <c r="X2601" s="16">
        <v>0</v>
      </c>
      <c r="Y2601" s="16">
        <v>0</v>
      </c>
      <c r="Z2601" s="16">
        <v>0</v>
      </c>
      <c r="AE2601" s="103">
        <f t="shared" si="747"/>
        <v>0</v>
      </c>
      <c r="AF2601" s="103">
        <f t="shared" si="748"/>
        <v>0</v>
      </c>
      <c r="AG2601" s="103">
        <f t="shared" si="749"/>
        <v>0</v>
      </c>
      <c r="AH2601" s="103">
        <f t="shared" si="750"/>
        <v>0</v>
      </c>
      <c r="AI2601" s="103">
        <f t="shared" si="751"/>
        <v>0</v>
      </c>
      <c r="AJ2601" s="103">
        <f t="shared" si="752"/>
        <v>0</v>
      </c>
    </row>
    <row r="2602" spans="3:58">
      <c r="C2602" s="16" t="s">
        <v>866</v>
      </c>
      <c r="D2602" s="16" t="s">
        <v>88</v>
      </c>
      <c r="E2602" s="16">
        <v>28476.9064999999</v>
      </c>
      <c r="F2602" s="16">
        <v>25644.7238999999</v>
      </c>
      <c r="G2602" s="16">
        <v>25641.5360999999</v>
      </c>
      <c r="H2602" s="16">
        <v>3.1878</v>
      </c>
      <c r="I2602" s="16">
        <v>0</v>
      </c>
      <c r="J2602" s="16">
        <v>3.3322</v>
      </c>
      <c r="K2602" s="16">
        <v>3.3322</v>
      </c>
      <c r="L2602" s="16">
        <v>0</v>
      </c>
      <c r="M2602" s="16">
        <v>0</v>
      </c>
      <c r="N2602" s="16">
        <v>1365.035</v>
      </c>
      <c r="O2602" s="16">
        <v>1365.035</v>
      </c>
      <c r="P2602" s="16">
        <v>0</v>
      </c>
      <c r="Q2602" s="16">
        <v>30.7349</v>
      </c>
      <c r="R2602" s="16">
        <v>1399.0192</v>
      </c>
      <c r="S2602" s="16">
        <v>28.1225</v>
      </c>
      <c r="T2602" s="16">
        <v>0</v>
      </c>
      <c r="U2602" s="16">
        <v>1370.8967</v>
      </c>
      <c r="V2602" s="16">
        <v>34.0613</v>
      </c>
      <c r="W2602" s="16">
        <v>27.3135</v>
      </c>
      <c r="X2602" s="16">
        <v>6.7478</v>
      </c>
      <c r="Y2602" s="16">
        <v>0</v>
      </c>
      <c r="Z2602" s="16">
        <v>0</v>
      </c>
      <c r="AE2602" s="103">
        <f t="shared" si="747"/>
        <v>2.23820961764432e-13</v>
      </c>
      <c r="AF2602" s="103">
        <f t="shared" si="748"/>
        <v>-3.02868841117743e-13</v>
      </c>
      <c r="AG2602" s="103">
        <f t="shared" si="749"/>
        <v>0</v>
      </c>
      <c r="AH2602" s="103">
        <f t="shared" si="750"/>
        <v>0</v>
      </c>
      <c r="AI2602" s="103">
        <f t="shared" si="751"/>
        <v>0</v>
      </c>
      <c r="AJ2602" s="103">
        <f t="shared" si="752"/>
        <v>0</v>
      </c>
      <c r="AK2602" s="16">
        <f t="shared" ref="AK2602:BF2602" si="765">E2602-SUM(E2603:E2607)</f>
        <v>0</v>
      </c>
      <c r="AL2602" s="16">
        <f t="shared" si="765"/>
        <v>0</v>
      </c>
      <c r="AM2602" s="16">
        <f t="shared" si="765"/>
        <v>0</v>
      </c>
      <c r="AN2602" s="16">
        <f t="shared" si="765"/>
        <v>0</v>
      </c>
      <c r="AO2602" s="16">
        <f t="shared" si="765"/>
        <v>0</v>
      </c>
      <c r="AP2602" s="16">
        <f t="shared" si="765"/>
        <v>0</v>
      </c>
      <c r="AQ2602" s="16">
        <f t="shared" si="765"/>
        <v>0</v>
      </c>
      <c r="AR2602" s="16">
        <f t="shared" si="765"/>
        <v>0</v>
      </c>
      <c r="AS2602" s="16">
        <f t="shared" si="765"/>
        <v>0</v>
      </c>
      <c r="AT2602" s="16">
        <f t="shared" si="765"/>
        <v>0</v>
      </c>
      <c r="AU2602" s="16">
        <f t="shared" si="765"/>
        <v>0</v>
      </c>
      <c r="AV2602" s="16">
        <f t="shared" si="765"/>
        <v>0</v>
      </c>
      <c r="AW2602" s="16">
        <f t="shared" si="765"/>
        <v>0</v>
      </c>
      <c r="AX2602" s="16">
        <f t="shared" si="765"/>
        <v>0</v>
      </c>
      <c r="AY2602" s="16">
        <f t="shared" si="765"/>
        <v>0</v>
      </c>
      <c r="AZ2602" s="16">
        <f t="shared" si="765"/>
        <v>0</v>
      </c>
      <c r="BA2602" s="16">
        <f t="shared" si="765"/>
        <v>0</v>
      </c>
      <c r="BB2602" s="16">
        <f t="shared" si="765"/>
        <v>0</v>
      </c>
      <c r="BC2602" s="16">
        <f t="shared" si="765"/>
        <v>0</v>
      </c>
      <c r="BD2602" s="16">
        <f t="shared" si="765"/>
        <v>0</v>
      </c>
      <c r="BE2602" s="16">
        <f t="shared" si="765"/>
        <v>0</v>
      </c>
      <c r="BF2602" s="16">
        <f t="shared" si="765"/>
        <v>0</v>
      </c>
    </row>
    <row r="2603" spans="4:36">
      <c r="D2603" s="16" t="s">
        <v>860</v>
      </c>
      <c r="E2603" s="16">
        <v>0</v>
      </c>
      <c r="F2603" s="16">
        <v>0</v>
      </c>
      <c r="G2603" s="16">
        <v>0</v>
      </c>
      <c r="H2603" s="16">
        <v>0</v>
      </c>
      <c r="I2603" s="16">
        <v>0</v>
      </c>
      <c r="J2603" s="16">
        <v>0</v>
      </c>
      <c r="K2603" s="16">
        <v>0</v>
      </c>
      <c r="L2603" s="16">
        <v>0</v>
      </c>
      <c r="M2603" s="16">
        <v>0</v>
      </c>
      <c r="N2603" s="16">
        <v>0</v>
      </c>
      <c r="O2603" s="16">
        <v>0</v>
      </c>
      <c r="P2603" s="16">
        <v>0</v>
      </c>
      <c r="Q2603" s="16">
        <v>0</v>
      </c>
      <c r="R2603" s="16">
        <v>0</v>
      </c>
      <c r="S2603" s="16">
        <v>0</v>
      </c>
      <c r="T2603" s="16">
        <v>0</v>
      </c>
      <c r="U2603" s="16">
        <v>0</v>
      </c>
      <c r="V2603" s="16">
        <v>0</v>
      </c>
      <c r="W2603" s="16">
        <v>0</v>
      </c>
      <c r="X2603" s="16">
        <v>0</v>
      </c>
      <c r="Y2603" s="16">
        <v>0</v>
      </c>
      <c r="Z2603" s="16">
        <v>0</v>
      </c>
      <c r="AE2603" s="103">
        <f t="shared" si="747"/>
        <v>0</v>
      </c>
      <c r="AF2603" s="103">
        <f t="shared" si="748"/>
        <v>0</v>
      </c>
      <c r="AG2603" s="103">
        <f t="shared" si="749"/>
        <v>0</v>
      </c>
      <c r="AH2603" s="103">
        <f t="shared" si="750"/>
        <v>0</v>
      </c>
      <c r="AI2603" s="103">
        <f t="shared" si="751"/>
        <v>0</v>
      </c>
      <c r="AJ2603" s="103">
        <f t="shared" si="752"/>
        <v>0</v>
      </c>
    </row>
    <row r="2604" spans="4:36">
      <c r="D2604" s="16" t="s">
        <v>861</v>
      </c>
      <c r="E2604" s="16">
        <v>0</v>
      </c>
      <c r="F2604" s="16">
        <v>0</v>
      </c>
      <c r="G2604" s="16">
        <v>0</v>
      </c>
      <c r="H2604" s="16">
        <v>0</v>
      </c>
      <c r="I2604" s="16">
        <v>0</v>
      </c>
      <c r="J2604" s="16">
        <v>0</v>
      </c>
      <c r="K2604" s="16">
        <v>0</v>
      </c>
      <c r="L2604" s="16">
        <v>0</v>
      </c>
      <c r="M2604" s="16">
        <v>0</v>
      </c>
      <c r="N2604" s="16">
        <v>0</v>
      </c>
      <c r="O2604" s="16">
        <v>0</v>
      </c>
      <c r="P2604" s="16">
        <v>0</v>
      </c>
      <c r="Q2604" s="16">
        <v>0</v>
      </c>
      <c r="R2604" s="16">
        <v>0</v>
      </c>
      <c r="S2604" s="16">
        <v>0</v>
      </c>
      <c r="T2604" s="16">
        <v>0</v>
      </c>
      <c r="U2604" s="16">
        <v>0</v>
      </c>
      <c r="V2604" s="16">
        <v>0</v>
      </c>
      <c r="W2604" s="16">
        <v>0</v>
      </c>
      <c r="X2604" s="16">
        <v>0</v>
      </c>
      <c r="Y2604" s="16">
        <v>0</v>
      </c>
      <c r="Z2604" s="16">
        <v>0</v>
      </c>
      <c r="AE2604" s="103">
        <f t="shared" si="747"/>
        <v>0</v>
      </c>
      <c r="AF2604" s="103">
        <f t="shared" si="748"/>
        <v>0</v>
      </c>
      <c r="AG2604" s="103">
        <f t="shared" si="749"/>
        <v>0</v>
      </c>
      <c r="AH2604" s="103">
        <f t="shared" si="750"/>
        <v>0</v>
      </c>
      <c r="AI2604" s="103">
        <f t="shared" si="751"/>
        <v>0</v>
      </c>
      <c r="AJ2604" s="103">
        <f t="shared" si="752"/>
        <v>0</v>
      </c>
    </row>
    <row r="2605" spans="4:36">
      <c r="D2605" s="16" t="s">
        <v>862</v>
      </c>
      <c r="E2605" s="16">
        <v>0</v>
      </c>
      <c r="F2605" s="16">
        <v>0</v>
      </c>
      <c r="G2605" s="16">
        <v>0</v>
      </c>
      <c r="H2605" s="16">
        <v>0</v>
      </c>
      <c r="I2605" s="16">
        <v>0</v>
      </c>
      <c r="J2605" s="16">
        <v>0</v>
      </c>
      <c r="K2605" s="16">
        <v>0</v>
      </c>
      <c r="L2605" s="16">
        <v>0</v>
      </c>
      <c r="M2605" s="16">
        <v>0</v>
      </c>
      <c r="N2605" s="16">
        <v>0</v>
      </c>
      <c r="O2605" s="16">
        <v>0</v>
      </c>
      <c r="P2605" s="16">
        <v>0</v>
      </c>
      <c r="Q2605" s="16">
        <v>0</v>
      </c>
      <c r="R2605" s="16">
        <v>0</v>
      </c>
      <c r="S2605" s="16">
        <v>0</v>
      </c>
      <c r="T2605" s="16">
        <v>0</v>
      </c>
      <c r="U2605" s="16">
        <v>0</v>
      </c>
      <c r="V2605" s="16">
        <v>0</v>
      </c>
      <c r="W2605" s="16">
        <v>0</v>
      </c>
      <c r="X2605" s="16">
        <v>0</v>
      </c>
      <c r="Y2605" s="16">
        <v>0</v>
      </c>
      <c r="Z2605" s="16">
        <v>0</v>
      </c>
      <c r="AE2605" s="103">
        <f t="shared" ref="AE2605:AE2668" si="766">E2605-F2605-I2605-J2605-N2605-R2605-V2605-Z2605-Q2605</f>
        <v>0</v>
      </c>
      <c r="AF2605" s="103">
        <f t="shared" ref="AF2605:AF2668" si="767">F2605-G2605-H2605</f>
        <v>0</v>
      </c>
      <c r="AG2605" s="103">
        <f t="shared" ref="AG2605:AG2668" si="768">J2605-K2605-L2605-M2605</f>
        <v>0</v>
      </c>
      <c r="AH2605" s="103">
        <f t="shared" ref="AH2605:AH2668" si="769">N2605-O2605-P2605</f>
        <v>0</v>
      </c>
      <c r="AI2605" s="103">
        <f t="shared" ref="AI2605:AI2668" si="770">R2605-S2605-T2605-U2605</f>
        <v>0</v>
      </c>
      <c r="AJ2605" s="103">
        <f t="shared" ref="AJ2605:AJ2668" si="771">V2605-W2605-X2605-Y2605</f>
        <v>0</v>
      </c>
    </row>
    <row r="2606" spans="4:36">
      <c r="D2606" s="16" t="s">
        <v>863</v>
      </c>
      <c r="E2606" s="16">
        <v>0</v>
      </c>
      <c r="F2606" s="16">
        <v>0</v>
      </c>
      <c r="G2606" s="16">
        <v>0</v>
      </c>
      <c r="H2606" s="16">
        <v>0</v>
      </c>
      <c r="I2606" s="16">
        <v>0</v>
      </c>
      <c r="J2606" s="16">
        <v>0</v>
      </c>
      <c r="K2606" s="16">
        <v>0</v>
      </c>
      <c r="L2606" s="16">
        <v>0</v>
      </c>
      <c r="M2606" s="16">
        <v>0</v>
      </c>
      <c r="N2606" s="16">
        <v>0</v>
      </c>
      <c r="O2606" s="16">
        <v>0</v>
      </c>
      <c r="P2606" s="16">
        <v>0</v>
      </c>
      <c r="Q2606" s="16">
        <v>0</v>
      </c>
      <c r="R2606" s="16">
        <v>0</v>
      </c>
      <c r="S2606" s="16">
        <v>0</v>
      </c>
      <c r="T2606" s="16">
        <v>0</v>
      </c>
      <c r="U2606" s="16">
        <v>0</v>
      </c>
      <c r="V2606" s="16">
        <v>0</v>
      </c>
      <c r="W2606" s="16">
        <v>0</v>
      </c>
      <c r="X2606" s="16">
        <v>0</v>
      </c>
      <c r="Y2606" s="16">
        <v>0</v>
      </c>
      <c r="Z2606" s="16">
        <v>0</v>
      </c>
      <c r="AE2606" s="103">
        <f t="shared" si="766"/>
        <v>0</v>
      </c>
      <c r="AF2606" s="103">
        <f t="shared" si="767"/>
        <v>0</v>
      </c>
      <c r="AG2606" s="103">
        <f t="shared" si="768"/>
        <v>0</v>
      </c>
      <c r="AH2606" s="103">
        <f t="shared" si="769"/>
        <v>0</v>
      </c>
      <c r="AI2606" s="103">
        <f t="shared" si="770"/>
        <v>0</v>
      </c>
      <c r="AJ2606" s="103">
        <f t="shared" si="771"/>
        <v>0</v>
      </c>
    </row>
    <row r="2607" spans="4:36">
      <c r="D2607" s="16" t="s">
        <v>864</v>
      </c>
      <c r="E2607" s="16">
        <v>28476.9064999999</v>
      </c>
      <c r="F2607" s="16">
        <v>25644.7238999999</v>
      </c>
      <c r="G2607" s="16">
        <v>25641.5360999999</v>
      </c>
      <c r="H2607" s="16">
        <v>3.1878</v>
      </c>
      <c r="I2607" s="16">
        <v>0</v>
      </c>
      <c r="J2607" s="16">
        <v>3.3322</v>
      </c>
      <c r="K2607" s="16">
        <v>3.3322</v>
      </c>
      <c r="L2607" s="16">
        <v>0</v>
      </c>
      <c r="M2607" s="16">
        <v>0</v>
      </c>
      <c r="N2607" s="16">
        <v>1365.035</v>
      </c>
      <c r="O2607" s="16">
        <v>1365.035</v>
      </c>
      <c r="P2607" s="16">
        <v>0</v>
      </c>
      <c r="Q2607" s="16">
        <v>30.7349</v>
      </c>
      <c r="R2607" s="16">
        <v>1399.0192</v>
      </c>
      <c r="S2607" s="16">
        <v>28.1225</v>
      </c>
      <c r="T2607" s="16">
        <v>0</v>
      </c>
      <c r="U2607" s="16">
        <v>1370.8967</v>
      </c>
      <c r="V2607" s="16">
        <v>34.0613</v>
      </c>
      <c r="W2607" s="16">
        <v>27.3135</v>
      </c>
      <c r="X2607" s="16">
        <v>6.7478</v>
      </c>
      <c r="Y2607" s="16">
        <v>0</v>
      </c>
      <c r="Z2607" s="16">
        <v>0</v>
      </c>
      <c r="AE2607" s="103">
        <f t="shared" si="766"/>
        <v>2.23820961764432e-13</v>
      </c>
      <c r="AF2607" s="103">
        <f t="shared" si="767"/>
        <v>-3.02868841117743e-13</v>
      </c>
      <c r="AG2607" s="103">
        <f t="shared" si="768"/>
        <v>0</v>
      </c>
      <c r="AH2607" s="103">
        <f t="shared" si="769"/>
        <v>0</v>
      </c>
      <c r="AI2607" s="103">
        <f t="shared" si="770"/>
        <v>0</v>
      </c>
      <c r="AJ2607" s="103">
        <f t="shared" si="771"/>
        <v>0</v>
      </c>
    </row>
    <row r="2608" spans="3:58">
      <c r="C2608" s="16" t="s">
        <v>867</v>
      </c>
      <c r="D2608" s="16" t="s">
        <v>88</v>
      </c>
      <c r="E2608" s="16">
        <v>1354.4359</v>
      </c>
      <c r="F2608" s="16">
        <v>96.4065</v>
      </c>
      <c r="G2608" s="16">
        <v>96.4065</v>
      </c>
      <c r="H2608" s="16">
        <v>0</v>
      </c>
      <c r="I2608" s="16">
        <v>0</v>
      </c>
      <c r="J2608" s="16">
        <v>0</v>
      </c>
      <c r="K2608" s="16">
        <v>0</v>
      </c>
      <c r="L2608" s="16">
        <v>0</v>
      </c>
      <c r="M2608" s="16">
        <v>0</v>
      </c>
      <c r="N2608" s="16">
        <v>987.106200000001</v>
      </c>
      <c r="O2608" s="16">
        <v>987.106200000001</v>
      </c>
      <c r="P2608" s="16">
        <v>0</v>
      </c>
      <c r="Q2608" s="16">
        <v>270.5403</v>
      </c>
      <c r="R2608" s="16">
        <v>0.3829</v>
      </c>
      <c r="S2608" s="16">
        <v>0.3829</v>
      </c>
      <c r="T2608" s="16">
        <v>0</v>
      </c>
      <c r="U2608" s="16">
        <v>0</v>
      </c>
      <c r="V2608" s="16">
        <v>0</v>
      </c>
      <c r="W2608" s="16">
        <v>0</v>
      </c>
      <c r="X2608" s="16">
        <v>0</v>
      </c>
      <c r="Y2608" s="16">
        <v>0</v>
      </c>
      <c r="Z2608" s="16">
        <v>0</v>
      </c>
      <c r="AE2608" s="103">
        <f t="shared" si="766"/>
        <v>-1.08002495835535e-12</v>
      </c>
      <c r="AF2608" s="103">
        <f t="shared" si="767"/>
        <v>0</v>
      </c>
      <c r="AG2608" s="103">
        <f t="shared" si="768"/>
        <v>0</v>
      </c>
      <c r="AH2608" s="103">
        <f t="shared" si="769"/>
        <v>0</v>
      </c>
      <c r="AI2608" s="103">
        <f t="shared" si="770"/>
        <v>0</v>
      </c>
      <c r="AJ2608" s="103">
        <f t="shared" si="771"/>
        <v>0</v>
      </c>
      <c r="AK2608" s="16">
        <f t="shared" ref="AK2608:BF2608" si="772">E2608-SUM(E2609:E2613)</f>
        <v>0</v>
      </c>
      <c r="AL2608" s="16">
        <f t="shared" si="772"/>
        <v>0</v>
      </c>
      <c r="AM2608" s="16">
        <f t="shared" si="772"/>
        <v>0</v>
      </c>
      <c r="AN2608" s="16">
        <f t="shared" si="772"/>
        <v>0</v>
      </c>
      <c r="AO2608" s="16">
        <f t="shared" si="772"/>
        <v>0</v>
      </c>
      <c r="AP2608" s="16">
        <f t="shared" si="772"/>
        <v>0</v>
      </c>
      <c r="AQ2608" s="16">
        <f t="shared" si="772"/>
        <v>0</v>
      </c>
      <c r="AR2608" s="16">
        <f t="shared" si="772"/>
        <v>0</v>
      </c>
      <c r="AS2608" s="16">
        <f t="shared" si="772"/>
        <v>0</v>
      </c>
      <c r="AT2608" s="16">
        <f t="shared" si="772"/>
        <v>0</v>
      </c>
      <c r="AU2608" s="16">
        <f t="shared" si="772"/>
        <v>0</v>
      </c>
      <c r="AV2608" s="16">
        <f t="shared" si="772"/>
        <v>0</v>
      </c>
      <c r="AW2608" s="16">
        <f t="shared" si="772"/>
        <v>0</v>
      </c>
      <c r="AX2608" s="16">
        <f t="shared" si="772"/>
        <v>0</v>
      </c>
      <c r="AY2608" s="16">
        <f t="shared" si="772"/>
        <v>0</v>
      </c>
      <c r="AZ2608" s="16">
        <f t="shared" si="772"/>
        <v>0</v>
      </c>
      <c r="BA2608" s="16">
        <f t="shared" si="772"/>
        <v>0</v>
      </c>
      <c r="BB2608" s="16">
        <f t="shared" si="772"/>
        <v>0</v>
      </c>
      <c r="BC2608" s="16">
        <f t="shared" si="772"/>
        <v>0</v>
      </c>
      <c r="BD2608" s="16">
        <f t="shared" si="772"/>
        <v>0</v>
      </c>
      <c r="BE2608" s="16">
        <f t="shared" si="772"/>
        <v>0</v>
      </c>
      <c r="BF2608" s="16">
        <f t="shared" si="772"/>
        <v>0</v>
      </c>
    </row>
    <row r="2609" spans="4:36">
      <c r="D2609" s="16" t="s">
        <v>860</v>
      </c>
      <c r="E2609" s="16">
        <v>0</v>
      </c>
      <c r="F2609" s="16">
        <v>0</v>
      </c>
      <c r="G2609" s="16">
        <v>0</v>
      </c>
      <c r="H2609" s="16">
        <v>0</v>
      </c>
      <c r="I2609" s="16">
        <v>0</v>
      </c>
      <c r="J2609" s="16">
        <v>0</v>
      </c>
      <c r="K2609" s="16">
        <v>0</v>
      </c>
      <c r="L2609" s="16">
        <v>0</v>
      </c>
      <c r="M2609" s="16">
        <v>0</v>
      </c>
      <c r="N2609" s="16">
        <v>0</v>
      </c>
      <c r="O2609" s="16">
        <v>0</v>
      </c>
      <c r="P2609" s="16">
        <v>0</v>
      </c>
      <c r="Q2609" s="16">
        <v>0</v>
      </c>
      <c r="R2609" s="16">
        <v>0</v>
      </c>
      <c r="S2609" s="16">
        <v>0</v>
      </c>
      <c r="T2609" s="16">
        <v>0</v>
      </c>
      <c r="U2609" s="16">
        <v>0</v>
      </c>
      <c r="V2609" s="16">
        <v>0</v>
      </c>
      <c r="W2609" s="16">
        <v>0</v>
      </c>
      <c r="X2609" s="16">
        <v>0</v>
      </c>
      <c r="Y2609" s="16">
        <v>0</v>
      </c>
      <c r="Z2609" s="16">
        <v>0</v>
      </c>
      <c r="AE2609" s="103">
        <f t="shared" si="766"/>
        <v>0</v>
      </c>
      <c r="AF2609" s="103">
        <f t="shared" si="767"/>
        <v>0</v>
      </c>
      <c r="AG2609" s="103">
        <f t="shared" si="768"/>
        <v>0</v>
      </c>
      <c r="AH2609" s="103">
        <f t="shared" si="769"/>
        <v>0</v>
      </c>
      <c r="AI2609" s="103">
        <f t="shared" si="770"/>
        <v>0</v>
      </c>
      <c r="AJ2609" s="103">
        <f t="shared" si="771"/>
        <v>0</v>
      </c>
    </row>
    <row r="2610" spans="4:36">
      <c r="D2610" s="16" t="s">
        <v>861</v>
      </c>
      <c r="E2610" s="16">
        <v>0</v>
      </c>
      <c r="F2610" s="16">
        <v>0</v>
      </c>
      <c r="G2610" s="16">
        <v>0</v>
      </c>
      <c r="H2610" s="16">
        <v>0</v>
      </c>
      <c r="I2610" s="16">
        <v>0</v>
      </c>
      <c r="J2610" s="16">
        <v>0</v>
      </c>
      <c r="K2610" s="16">
        <v>0</v>
      </c>
      <c r="L2610" s="16">
        <v>0</v>
      </c>
      <c r="M2610" s="16">
        <v>0</v>
      </c>
      <c r="N2610" s="16">
        <v>0</v>
      </c>
      <c r="O2610" s="16">
        <v>0</v>
      </c>
      <c r="P2610" s="16">
        <v>0</v>
      </c>
      <c r="Q2610" s="16">
        <v>0</v>
      </c>
      <c r="R2610" s="16">
        <v>0</v>
      </c>
      <c r="S2610" s="16">
        <v>0</v>
      </c>
      <c r="T2610" s="16">
        <v>0</v>
      </c>
      <c r="U2610" s="16">
        <v>0</v>
      </c>
      <c r="V2610" s="16">
        <v>0</v>
      </c>
      <c r="W2610" s="16">
        <v>0</v>
      </c>
      <c r="X2610" s="16">
        <v>0</v>
      </c>
      <c r="Y2610" s="16">
        <v>0</v>
      </c>
      <c r="Z2610" s="16">
        <v>0</v>
      </c>
      <c r="AE2610" s="103">
        <f t="shared" si="766"/>
        <v>0</v>
      </c>
      <c r="AF2610" s="103">
        <f t="shared" si="767"/>
        <v>0</v>
      </c>
      <c r="AG2610" s="103">
        <f t="shared" si="768"/>
        <v>0</v>
      </c>
      <c r="AH2610" s="103">
        <f t="shared" si="769"/>
        <v>0</v>
      </c>
      <c r="AI2610" s="103">
        <f t="shared" si="770"/>
        <v>0</v>
      </c>
      <c r="AJ2610" s="103">
        <f t="shared" si="771"/>
        <v>0</v>
      </c>
    </row>
    <row r="2611" spans="4:36">
      <c r="D2611" s="16" t="s">
        <v>862</v>
      </c>
      <c r="E2611" s="16">
        <v>0</v>
      </c>
      <c r="F2611" s="16">
        <v>0</v>
      </c>
      <c r="G2611" s="16">
        <v>0</v>
      </c>
      <c r="H2611" s="16">
        <v>0</v>
      </c>
      <c r="I2611" s="16">
        <v>0</v>
      </c>
      <c r="J2611" s="16">
        <v>0</v>
      </c>
      <c r="K2611" s="16">
        <v>0</v>
      </c>
      <c r="L2611" s="16">
        <v>0</v>
      </c>
      <c r="M2611" s="16">
        <v>0</v>
      </c>
      <c r="N2611" s="16">
        <v>0</v>
      </c>
      <c r="O2611" s="16">
        <v>0</v>
      </c>
      <c r="P2611" s="16">
        <v>0</v>
      </c>
      <c r="Q2611" s="16">
        <v>0</v>
      </c>
      <c r="R2611" s="16">
        <v>0</v>
      </c>
      <c r="S2611" s="16">
        <v>0</v>
      </c>
      <c r="T2611" s="16">
        <v>0</v>
      </c>
      <c r="U2611" s="16">
        <v>0</v>
      </c>
      <c r="V2611" s="16">
        <v>0</v>
      </c>
      <c r="W2611" s="16">
        <v>0</v>
      </c>
      <c r="X2611" s="16">
        <v>0</v>
      </c>
      <c r="Y2611" s="16">
        <v>0</v>
      </c>
      <c r="Z2611" s="16">
        <v>0</v>
      </c>
      <c r="AE2611" s="103">
        <f t="shared" si="766"/>
        <v>0</v>
      </c>
      <c r="AF2611" s="103">
        <f t="shared" si="767"/>
        <v>0</v>
      </c>
      <c r="AG2611" s="103">
        <f t="shared" si="768"/>
        <v>0</v>
      </c>
      <c r="AH2611" s="103">
        <f t="shared" si="769"/>
        <v>0</v>
      </c>
      <c r="AI2611" s="103">
        <f t="shared" si="770"/>
        <v>0</v>
      </c>
      <c r="AJ2611" s="103">
        <f t="shared" si="771"/>
        <v>0</v>
      </c>
    </row>
    <row r="2612" spans="4:36">
      <c r="D2612" s="16" t="s">
        <v>863</v>
      </c>
      <c r="E2612" s="16">
        <v>0</v>
      </c>
      <c r="F2612" s="16">
        <v>0</v>
      </c>
      <c r="G2612" s="16">
        <v>0</v>
      </c>
      <c r="H2612" s="16">
        <v>0</v>
      </c>
      <c r="I2612" s="16">
        <v>0</v>
      </c>
      <c r="J2612" s="16">
        <v>0</v>
      </c>
      <c r="K2612" s="16">
        <v>0</v>
      </c>
      <c r="L2612" s="16">
        <v>0</v>
      </c>
      <c r="M2612" s="16">
        <v>0</v>
      </c>
      <c r="N2612" s="16">
        <v>0</v>
      </c>
      <c r="O2612" s="16">
        <v>0</v>
      </c>
      <c r="P2612" s="16">
        <v>0</v>
      </c>
      <c r="Q2612" s="16">
        <v>0</v>
      </c>
      <c r="R2612" s="16">
        <v>0</v>
      </c>
      <c r="S2612" s="16">
        <v>0</v>
      </c>
      <c r="T2612" s="16">
        <v>0</v>
      </c>
      <c r="U2612" s="16">
        <v>0</v>
      </c>
      <c r="V2612" s="16">
        <v>0</v>
      </c>
      <c r="W2612" s="16">
        <v>0</v>
      </c>
      <c r="X2612" s="16">
        <v>0</v>
      </c>
      <c r="Y2612" s="16">
        <v>0</v>
      </c>
      <c r="Z2612" s="16">
        <v>0</v>
      </c>
      <c r="AE2612" s="103">
        <f t="shared" si="766"/>
        <v>0</v>
      </c>
      <c r="AF2612" s="103">
        <f t="shared" si="767"/>
        <v>0</v>
      </c>
      <c r="AG2612" s="103">
        <f t="shared" si="768"/>
        <v>0</v>
      </c>
      <c r="AH2612" s="103">
        <f t="shared" si="769"/>
        <v>0</v>
      </c>
      <c r="AI2612" s="103">
        <f t="shared" si="770"/>
        <v>0</v>
      </c>
      <c r="AJ2612" s="103">
        <f t="shared" si="771"/>
        <v>0</v>
      </c>
    </row>
    <row r="2613" spans="4:36">
      <c r="D2613" s="16" t="s">
        <v>864</v>
      </c>
      <c r="E2613" s="16">
        <v>1354.4359</v>
      </c>
      <c r="F2613" s="16">
        <v>96.4065</v>
      </c>
      <c r="G2613" s="16">
        <v>96.4065</v>
      </c>
      <c r="H2613" s="16">
        <v>0</v>
      </c>
      <c r="I2613" s="16">
        <v>0</v>
      </c>
      <c r="J2613" s="16">
        <v>0</v>
      </c>
      <c r="K2613" s="16">
        <v>0</v>
      </c>
      <c r="L2613" s="16">
        <v>0</v>
      </c>
      <c r="M2613" s="16">
        <v>0</v>
      </c>
      <c r="N2613" s="16">
        <v>987.106200000001</v>
      </c>
      <c r="O2613" s="16">
        <v>987.106200000001</v>
      </c>
      <c r="P2613" s="16">
        <v>0</v>
      </c>
      <c r="Q2613" s="16">
        <v>270.5403</v>
      </c>
      <c r="R2613" s="16">
        <v>0.3829</v>
      </c>
      <c r="S2613" s="16">
        <v>0.3829</v>
      </c>
      <c r="T2613" s="16">
        <v>0</v>
      </c>
      <c r="U2613" s="16">
        <v>0</v>
      </c>
      <c r="V2613" s="16">
        <v>0</v>
      </c>
      <c r="W2613" s="16">
        <v>0</v>
      </c>
      <c r="X2613" s="16">
        <v>0</v>
      </c>
      <c r="Y2613" s="16">
        <v>0</v>
      </c>
      <c r="Z2613" s="16">
        <v>0</v>
      </c>
      <c r="AE2613" s="103">
        <f t="shared" si="766"/>
        <v>-1.08002495835535e-12</v>
      </c>
      <c r="AF2613" s="103">
        <f t="shared" si="767"/>
        <v>0</v>
      </c>
      <c r="AG2613" s="103">
        <f t="shared" si="768"/>
        <v>0</v>
      </c>
      <c r="AH2613" s="103">
        <f t="shared" si="769"/>
        <v>0</v>
      </c>
      <c r="AI2613" s="103">
        <f t="shared" si="770"/>
        <v>0</v>
      </c>
      <c r="AJ2613" s="103">
        <f t="shared" si="771"/>
        <v>0</v>
      </c>
    </row>
    <row r="2614" spans="3:58">
      <c r="C2614" s="16" t="s">
        <v>368</v>
      </c>
      <c r="D2614" s="16" t="s">
        <v>88</v>
      </c>
      <c r="E2614" s="16">
        <v>0</v>
      </c>
      <c r="F2614" s="16">
        <v>0</v>
      </c>
      <c r="G2614" s="16">
        <v>0</v>
      </c>
      <c r="H2614" s="16">
        <v>0</v>
      </c>
      <c r="I2614" s="16">
        <v>0</v>
      </c>
      <c r="J2614" s="16">
        <v>0</v>
      </c>
      <c r="K2614" s="16">
        <v>0</v>
      </c>
      <c r="L2614" s="16">
        <v>0</v>
      </c>
      <c r="M2614" s="16">
        <v>0</v>
      </c>
      <c r="N2614" s="16">
        <v>0</v>
      </c>
      <c r="O2614" s="16">
        <v>0</v>
      </c>
      <c r="P2614" s="16">
        <v>0</v>
      </c>
      <c r="Q2614" s="16">
        <v>0</v>
      </c>
      <c r="R2614" s="16">
        <v>0</v>
      </c>
      <c r="S2614" s="16">
        <v>0</v>
      </c>
      <c r="T2614" s="16">
        <v>0</v>
      </c>
      <c r="U2614" s="16">
        <v>0</v>
      </c>
      <c r="V2614" s="16">
        <v>0</v>
      </c>
      <c r="W2614" s="16">
        <v>0</v>
      </c>
      <c r="X2614" s="16">
        <v>0</v>
      </c>
      <c r="Y2614" s="16">
        <v>0</v>
      </c>
      <c r="Z2614" s="16">
        <v>0</v>
      </c>
      <c r="AE2614" s="103">
        <f t="shared" si="766"/>
        <v>0</v>
      </c>
      <c r="AF2614" s="103">
        <f t="shared" si="767"/>
        <v>0</v>
      </c>
      <c r="AG2614" s="103">
        <f t="shared" si="768"/>
        <v>0</v>
      </c>
      <c r="AH2614" s="103">
        <f t="shared" si="769"/>
        <v>0</v>
      </c>
      <c r="AI2614" s="103">
        <f t="shared" si="770"/>
        <v>0</v>
      </c>
      <c r="AJ2614" s="103">
        <f t="shared" si="771"/>
        <v>0</v>
      </c>
      <c r="AK2614" s="16">
        <f t="shared" ref="AK2614:BF2614" si="773">E2614-SUM(E2615:E2619)</f>
        <v>0</v>
      </c>
      <c r="AL2614" s="16">
        <f t="shared" si="773"/>
        <v>0</v>
      </c>
      <c r="AM2614" s="16">
        <f t="shared" si="773"/>
        <v>0</v>
      </c>
      <c r="AN2614" s="16">
        <f t="shared" si="773"/>
        <v>0</v>
      </c>
      <c r="AO2614" s="16">
        <f t="shared" si="773"/>
        <v>0</v>
      </c>
      <c r="AP2614" s="16">
        <f t="shared" si="773"/>
        <v>0</v>
      </c>
      <c r="AQ2614" s="16">
        <f t="shared" si="773"/>
        <v>0</v>
      </c>
      <c r="AR2614" s="16">
        <f t="shared" si="773"/>
        <v>0</v>
      </c>
      <c r="AS2614" s="16">
        <f t="shared" si="773"/>
        <v>0</v>
      </c>
      <c r="AT2614" s="16">
        <f t="shared" si="773"/>
        <v>0</v>
      </c>
      <c r="AU2614" s="16">
        <f t="shared" si="773"/>
        <v>0</v>
      </c>
      <c r="AV2614" s="16">
        <f t="shared" si="773"/>
        <v>0</v>
      </c>
      <c r="AW2614" s="16">
        <f t="shared" si="773"/>
        <v>0</v>
      </c>
      <c r="AX2614" s="16">
        <f t="shared" si="773"/>
        <v>0</v>
      </c>
      <c r="AY2614" s="16">
        <f t="shared" si="773"/>
        <v>0</v>
      </c>
      <c r="AZ2614" s="16">
        <f t="shared" si="773"/>
        <v>0</v>
      </c>
      <c r="BA2614" s="16">
        <f t="shared" si="773"/>
        <v>0</v>
      </c>
      <c r="BB2614" s="16">
        <f t="shared" si="773"/>
        <v>0</v>
      </c>
      <c r="BC2614" s="16">
        <f t="shared" si="773"/>
        <v>0</v>
      </c>
      <c r="BD2614" s="16">
        <f t="shared" si="773"/>
        <v>0</v>
      </c>
      <c r="BE2614" s="16">
        <f t="shared" si="773"/>
        <v>0</v>
      </c>
      <c r="BF2614" s="16">
        <f t="shared" si="773"/>
        <v>0</v>
      </c>
    </row>
    <row r="2615" spans="4:36">
      <c r="D2615" s="16" t="s">
        <v>860</v>
      </c>
      <c r="E2615" s="16">
        <v>0</v>
      </c>
      <c r="F2615" s="16">
        <v>0</v>
      </c>
      <c r="G2615" s="16">
        <v>0</v>
      </c>
      <c r="H2615" s="16">
        <v>0</v>
      </c>
      <c r="I2615" s="16">
        <v>0</v>
      </c>
      <c r="J2615" s="16">
        <v>0</v>
      </c>
      <c r="K2615" s="16">
        <v>0</v>
      </c>
      <c r="L2615" s="16">
        <v>0</v>
      </c>
      <c r="M2615" s="16">
        <v>0</v>
      </c>
      <c r="N2615" s="16">
        <v>0</v>
      </c>
      <c r="O2615" s="16">
        <v>0</v>
      </c>
      <c r="P2615" s="16">
        <v>0</v>
      </c>
      <c r="Q2615" s="16">
        <v>0</v>
      </c>
      <c r="R2615" s="16">
        <v>0</v>
      </c>
      <c r="S2615" s="16">
        <v>0</v>
      </c>
      <c r="T2615" s="16">
        <v>0</v>
      </c>
      <c r="U2615" s="16">
        <v>0</v>
      </c>
      <c r="V2615" s="16">
        <v>0</v>
      </c>
      <c r="W2615" s="16">
        <v>0</v>
      </c>
      <c r="X2615" s="16">
        <v>0</v>
      </c>
      <c r="Y2615" s="16">
        <v>0</v>
      </c>
      <c r="Z2615" s="16">
        <v>0</v>
      </c>
      <c r="AE2615" s="103">
        <f t="shared" si="766"/>
        <v>0</v>
      </c>
      <c r="AF2615" s="103">
        <f t="shared" si="767"/>
        <v>0</v>
      </c>
      <c r="AG2615" s="103">
        <f t="shared" si="768"/>
        <v>0</v>
      </c>
      <c r="AH2615" s="103">
        <f t="shared" si="769"/>
        <v>0</v>
      </c>
      <c r="AI2615" s="103">
        <f t="shared" si="770"/>
        <v>0</v>
      </c>
      <c r="AJ2615" s="103">
        <f t="shared" si="771"/>
        <v>0</v>
      </c>
    </row>
    <row r="2616" spans="4:36">
      <c r="D2616" s="16" t="s">
        <v>861</v>
      </c>
      <c r="E2616" s="16">
        <v>0</v>
      </c>
      <c r="F2616" s="16">
        <v>0</v>
      </c>
      <c r="G2616" s="16">
        <v>0</v>
      </c>
      <c r="H2616" s="16">
        <v>0</v>
      </c>
      <c r="I2616" s="16">
        <v>0</v>
      </c>
      <c r="J2616" s="16">
        <v>0</v>
      </c>
      <c r="K2616" s="16">
        <v>0</v>
      </c>
      <c r="L2616" s="16">
        <v>0</v>
      </c>
      <c r="M2616" s="16">
        <v>0</v>
      </c>
      <c r="N2616" s="16">
        <v>0</v>
      </c>
      <c r="O2616" s="16">
        <v>0</v>
      </c>
      <c r="P2616" s="16">
        <v>0</v>
      </c>
      <c r="Q2616" s="16">
        <v>0</v>
      </c>
      <c r="R2616" s="16">
        <v>0</v>
      </c>
      <c r="S2616" s="16">
        <v>0</v>
      </c>
      <c r="T2616" s="16">
        <v>0</v>
      </c>
      <c r="U2616" s="16">
        <v>0</v>
      </c>
      <c r="V2616" s="16">
        <v>0</v>
      </c>
      <c r="W2616" s="16">
        <v>0</v>
      </c>
      <c r="X2616" s="16">
        <v>0</v>
      </c>
      <c r="Y2616" s="16">
        <v>0</v>
      </c>
      <c r="Z2616" s="16">
        <v>0</v>
      </c>
      <c r="AE2616" s="103">
        <f t="shared" si="766"/>
        <v>0</v>
      </c>
      <c r="AF2616" s="103">
        <f t="shared" si="767"/>
        <v>0</v>
      </c>
      <c r="AG2616" s="103">
        <f t="shared" si="768"/>
        <v>0</v>
      </c>
      <c r="AH2616" s="103">
        <f t="shared" si="769"/>
        <v>0</v>
      </c>
      <c r="AI2616" s="103">
        <f t="shared" si="770"/>
        <v>0</v>
      </c>
      <c r="AJ2616" s="103">
        <f t="shared" si="771"/>
        <v>0</v>
      </c>
    </row>
    <row r="2617" spans="4:36">
      <c r="D2617" s="16" t="s">
        <v>862</v>
      </c>
      <c r="E2617" s="16">
        <v>0</v>
      </c>
      <c r="F2617" s="16">
        <v>0</v>
      </c>
      <c r="G2617" s="16">
        <v>0</v>
      </c>
      <c r="H2617" s="16">
        <v>0</v>
      </c>
      <c r="I2617" s="16">
        <v>0</v>
      </c>
      <c r="J2617" s="16">
        <v>0</v>
      </c>
      <c r="K2617" s="16">
        <v>0</v>
      </c>
      <c r="L2617" s="16">
        <v>0</v>
      </c>
      <c r="M2617" s="16">
        <v>0</v>
      </c>
      <c r="N2617" s="16">
        <v>0</v>
      </c>
      <c r="O2617" s="16">
        <v>0</v>
      </c>
      <c r="P2617" s="16">
        <v>0</v>
      </c>
      <c r="Q2617" s="16">
        <v>0</v>
      </c>
      <c r="R2617" s="16">
        <v>0</v>
      </c>
      <c r="S2617" s="16">
        <v>0</v>
      </c>
      <c r="T2617" s="16">
        <v>0</v>
      </c>
      <c r="U2617" s="16">
        <v>0</v>
      </c>
      <c r="V2617" s="16">
        <v>0</v>
      </c>
      <c r="W2617" s="16">
        <v>0</v>
      </c>
      <c r="X2617" s="16">
        <v>0</v>
      </c>
      <c r="Y2617" s="16">
        <v>0</v>
      </c>
      <c r="Z2617" s="16">
        <v>0</v>
      </c>
      <c r="AE2617" s="103">
        <f t="shared" si="766"/>
        <v>0</v>
      </c>
      <c r="AF2617" s="103">
        <f t="shared" si="767"/>
        <v>0</v>
      </c>
      <c r="AG2617" s="103">
        <f t="shared" si="768"/>
        <v>0</v>
      </c>
      <c r="AH2617" s="103">
        <f t="shared" si="769"/>
        <v>0</v>
      </c>
      <c r="AI2617" s="103">
        <f t="shared" si="770"/>
        <v>0</v>
      </c>
      <c r="AJ2617" s="103">
        <f t="shared" si="771"/>
        <v>0</v>
      </c>
    </row>
    <row r="2618" spans="4:36">
      <c r="D2618" s="16" t="s">
        <v>863</v>
      </c>
      <c r="E2618" s="16">
        <v>0</v>
      </c>
      <c r="F2618" s="16">
        <v>0</v>
      </c>
      <c r="G2618" s="16">
        <v>0</v>
      </c>
      <c r="H2618" s="16">
        <v>0</v>
      </c>
      <c r="I2618" s="16">
        <v>0</v>
      </c>
      <c r="J2618" s="16">
        <v>0</v>
      </c>
      <c r="K2618" s="16">
        <v>0</v>
      </c>
      <c r="L2618" s="16">
        <v>0</v>
      </c>
      <c r="M2618" s="16">
        <v>0</v>
      </c>
      <c r="N2618" s="16">
        <v>0</v>
      </c>
      <c r="O2618" s="16">
        <v>0</v>
      </c>
      <c r="P2618" s="16">
        <v>0</v>
      </c>
      <c r="Q2618" s="16">
        <v>0</v>
      </c>
      <c r="R2618" s="16">
        <v>0</v>
      </c>
      <c r="S2618" s="16">
        <v>0</v>
      </c>
      <c r="T2618" s="16">
        <v>0</v>
      </c>
      <c r="U2618" s="16">
        <v>0</v>
      </c>
      <c r="V2618" s="16">
        <v>0</v>
      </c>
      <c r="W2618" s="16">
        <v>0</v>
      </c>
      <c r="X2618" s="16">
        <v>0</v>
      </c>
      <c r="Y2618" s="16">
        <v>0</v>
      </c>
      <c r="Z2618" s="16">
        <v>0</v>
      </c>
      <c r="AE2618" s="103">
        <f t="shared" si="766"/>
        <v>0</v>
      </c>
      <c r="AF2618" s="103">
        <f t="shared" si="767"/>
        <v>0</v>
      </c>
      <c r="AG2618" s="103">
        <f t="shared" si="768"/>
        <v>0</v>
      </c>
      <c r="AH2618" s="103">
        <f t="shared" si="769"/>
        <v>0</v>
      </c>
      <c r="AI2618" s="103">
        <f t="shared" si="770"/>
        <v>0</v>
      </c>
      <c r="AJ2618" s="103">
        <f t="shared" si="771"/>
        <v>0</v>
      </c>
    </row>
    <row r="2619" spans="4:36">
      <c r="D2619" s="16" t="s">
        <v>864</v>
      </c>
      <c r="E2619" s="16">
        <v>0</v>
      </c>
      <c r="F2619" s="16">
        <v>0</v>
      </c>
      <c r="G2619" s="16">
        <v>0</v>
      </c>
      <c r="H2619" s="16">
        <v>0</v>
      </c>
      <c r="I2619" s="16">
        <v>0</v>
      </c>
      <c r="J2619" s="16">
        <v>0</v>
      </c>
      <c r="K2619" s="16">
        <v>0</v>
      </c>
      <c r="L2619" s="16">
        <v>0</v>
      </c>
      <c r="M2619" s="16">
        <v>0</v>
      </c>
      <c r="N2619" s="16">
        <v>0</v>
      </c>
      <c r="O2619" s="16">
        <v>0</v>
      </c>
      <c r="P2619" s="16">
        <v>0</v>
      </c>
      <c r="Q2619" s="16">
        <v>0</v>
      </c>
      <c r="R2619" s="16">
        <v>0</v>
      </c>
      <c r="S2619" s="16">
        <v>0</v>
      </c>
      <c r="T2619" s="16">
        <v>0</v>
      </c>
      <c r="U2619" s="16">
        <v>0</v>
      </c>
      <c r="V2619" s="16">
        <v>0</v>
      </c>
      <c r="W2619" s="16">
        <v>0</v>
      </c>
      <c r="X2619" s="16">
        <v>0</v>
      </c>
      <c r="Y2619" s="16">
        <v>0</v>
      </c>
      <c r="Z2619" s="16">
        <v>0</v>
      </c>
      <c r="AE2619" s="103">
        <f t="shared" si="766"/>
        <v>0</v>
      </c>
      <c r="AF2619" s="103">
        <f t="shared" si="767"/>
        <v>0</v>
      </c>
      <c r="AG2619" s="103">
        <f t="shared" si="768"/>
        <v>0</v>
      </c>
      <c r="AH2619" s="103">
        <f t="shared" si="769"/>
        <v>0</v>
      </c>
      <c r="AI2619" s="103">
        <f t="shared" si="770"/>
        <v>0</v>
      </c>
      <c r="AJ2619" s="103">
        <f t="shared" si="771"/>
        <v>0</v>
      </c>
    </row>
    <row r="2620" spans="1:80">
      <c r="A2620" s="16" t="s">
        <v>942</v>
      </c>
      <c r="B2620" s="16">
        <v>186795.003200001</v>
      </c>
      <c r="C2620" s="16" t="s">
        <v>88</v>
      </c>
      <c r="D2620" s="16" t="s">
        <v>88</v>
      </c>
      <c r="E2620" s="16">
        <v>32618.4615</v>
      </c>
      <c r="F2620" s="16">
        <v>28822.9414</v>
      </c>
      <c r="G2620" s="16">
        <v>28821.6916</v>
      </c>
      <c r="H2620" s="16">
        <v>1.2498</v>
      </c>
      <c r="I2620" s="16">
        <v>3.3547</v>
      </c>
      <c r="J2620" s="16">
        <v>409.6577</v>
      </c>
      <c r="K2620" s="16">
        <v>275.1191</v>
      </c>
      <c r="L2620" s="16">
        <v>134.5386</v>
      </c>
      <c r="M2620" s="16">
        <v>0</v>
      </c>
      <c r="N2620" s="16">
        <v>2488.8593</v>
      </c>
      <c r="O2620" s="16">
        <v>2488.8593</v>
      </c>
      <c r="P2620" s="16">
        <v>0</v>
      </c>
      <c r="Q2620" s="16">
        <v>70.0871</v>
      </c>
      <c r="R2620" s="16">
        <v>556.0456</v>
      </c>
      <c r="S2620" s="16">
        <v>476.9627</v>
      </c>
      <c r="T2620" s="16">
        <v>0</v>
      </c>
      <c r="U2620" s="16">
        <v>79.0829</v>
      </c>
      <c r="V2620" s="16">
        <v>267.5157</v>
      </c>
      <c r="W2620" s="16">
        <v>0</v>
      </c>
      <c r="X2620" s="16">
        <v>0</v>
      </c>
      <c r="Y2620" s="16">
        <v>267.5157</v>
      </c>
      <c r="Z2620" s="16">
        <v>0</v>
      </c>
      <c r="AB2620" s="101">
        <f>(F2620+K2620+L2620)/B2620</f>
        <v>0.156495616045472</v>
      </c>
      <c r="AE2620" s="103">
        <f t="shared" si="766"/>
        <v>1.83320025826106e-12</v>
      </c>
      <c r="AF2620" s="103">
        <f t="shared" si="767"/>
        <v>1.41442413337245e-12</v>
      </c>
      <c r="AG2620" s="103">
        <f t="shared" si="768"/>
        <v>0</v>
      </c>
      <c r="AH2620" s="103">
        <f t="shared" si="769"/>
        <v>0</v>
      </c>
      <c r="AI2620" s="103">
        <f t="shared" si="770"/>
        <v>0</v>
      </c>
      <c r="AJ2620" s="103">
        <f t="shared" si="771"/>
        <v>0</v>
      </c>
      <c r="AK2620" s="16">
        <f t="shared" ref="AK2620:BF2620" si="774">E2620-SUM(E2621:E2625)</f>
        <v>0</v>
      </c>
      <c r="AL2620" s="16">
        <f t="shared" si="774"/>
        <v>0</v>
      </c>
      <c r="AM2620" s="16">
        <f t="shared" si="774"/>
        <v>0</v>
      </c>
      <c r="AN2620" s="16">
        <f t="shared" si="774"/>
        <v>0</v>
      </c>
      <c r="AO2620" s="16">
        <f t="shared" si="774"/>
        <v>0</v>
      </c>
      <c r="AP2620" s="16">
        <f t="shared" si="774"/>
        <v>0</v>
      </c>
      <c r="AQ2620" s="16">
        <f t="shared" si="774"/>
        <v>0</v>
      </c>
      <c r="AR2620" s="16">
        <f t="shared" si="774"/>
        <v>0</v>
      </c>
      <c r="AS2620" s="16">
        <f t="shared" si="774"/>
        <v>0</v>
      </c>
      <c r="AT2620" s="16">
        <f t="shared" si="774"/>
        <v>0</v>
      </c>
      <c r="AU2620" s="16">
        <f t="shared" si="774"/>
        <v>0</v>
      </c>
      <c r="AV2620" s="16">
        <f t="shared" si="774"/>
        <v>0</v>
      </c>
      <c r="AW2620" s="16">
        <f t="shared" si="774"/>
        <v>0</v>
      </c>
      <c r="AX2620" s="16">
        <f t="shared" si="774"/>
        <v>0</v>
      </c>
      <c r="AY2620" s="16">
        <f t="shared" si="774"/>
        <v>0</v>
      </c>
      <c r="AZ2620" s="16">
        <f t="shared" si="774"/>
        <v>0</v>
      </c>
      <c r="BA2620" s="16">
        <f t="shared" si="774"/>
        <v>0</v>
      </c>
      <c r="BB2620" s="16">
        <f t="shared" si="774"/>
        <v>0</v>
      </c>
      <c r="BC2620" s="16">
        <f t="shared" si="774"/>
        <v>0</v>
      </c>
      <c r="BD2620" s="16">
        <f t="shared" si="774"/>
        <v>0</v>
      </c>
      <c r="BE2620" s="16">
        <f t="shared" si="774"/>
        <v>0</v>
      </c>
      <c r="BF2620" s="16">
        <f t="shared" si="774"/>
        <v>0</v>
      </c>
      <c r="BG2620" s="104">
        <f t="shared" ref="BG2620:CB2620" si="775">E2620-E2626-E2632-E2638-E2644</f>
        <v>0</v>
      </c>
      <c r="BH2620" s="104">
        <f t="shared" si="775"/>
        <v>0</v>
      </c>
      <c r="BI2620" s="104">
        <f t="shared" si="775"/>
        <v>0</v>
      </c>
      <c r="BJ2620" s="104">
        <f t="shared" si="775"/>
        <v>0</v>
      </c>
      <c r="BK2620" s="104">
        <f t="shared" si="775"/>
        <v>0</v>
      </c>
      <c r="BL2620" s="104">
        <f t="shared" si="775"/>
        <v>0</v>
      </c>
      <c r="BM2620" s="104">
        <f t="shared" si="775"/>
        <v>0</v>
      </c>
      <c r="BN2620" s="104">
        <f t="shared" si="775"/>
        <v>0</v>
      </c>
      <c r="BO2620" s="104">
        <f t="shared" si="775"/>
        <v>0</v>
      </c>
      <c r="BP2620" s="104">
        <f t="shared" si="775"/>
        <v>0</v>
      </c>
      <c r="BQ2620" s="104">
        <f t="shared" si="775"/>
        <v>0</v>
      </c>
      <c r="BR2620" s="104">
        <f t="shared" si="775"/>
        <v>0</v>
      </c>
      <c r="BS2620" s="104">
        <f t="shared" si="775"/>
        <v>0</v>
      </c>
      <c r="BT2620" s="104">
        <f t="shared" si="775"/>
        <v>0</v>
      </c>
      <c r="BU2620" s="104">
        <f t="shared" si="775"/>
        <v>0</v>
      </c>
      <c r="BV2620" s="104">
        <f t="shared" si="775"/>
        <v>0</v>
      </c>
      <c r="BW2620" s="104">
        <f t="shared" si="775"/>
        <v>0</v>
      </c>
      <c r="BX2620" s="104">
        <f t="shared" si="775"/>
        <v>0</v>
      </c>
      <c r="BY2620" s="104">
        <f t="shared" si="775"/>
        <v>0</v>
      </c>
      <c r="BZ2620" s="104">
        <f t="shared" si="775"/>
        <v>0</v>
      </c>
      <c r="CA2620" s="104">
        <f t="shared" si="775"/>
        <v>0</v>
      </c>
      <c r="CB2620" s="104">
        <f t="shared" si="775"/>
        <v>0</v>
      </c>
    </row>
    <row r="2621" spans="4:36">
      <c r="D2621" s="16" t="s">
        <v>860</v>
      </c>
      <c r="E2621" s="16">
        <v>0</v>
      </c>
      <c r="F2621" s="16">
        <v>0</v>
      </c>
      <c r="G2621" s="16">
        <v>0</v>
      </c>
      <c r="H2621" s="16">
        <v>0</v>
      </c>
      <c r="I2621" s="16">
        <v>0</v>
      </c>
      <c r="J2621" s="16">
        <v>0</v>
      </c>
      <c r="K2621" s="16">
        <v>0</v>
      </c>
      <c r="L2621" s="16">
        <v>0</v>
      </c>
      <c r="M2621" s="16">
        <v>0</v>
      </c>
      <c r="N2621" s="16">
        <v>0</v>
      </c>
      <c r="O2621" s="16">
        <v>0</v>
      </c>
      <c r="P2621" s="16">
        <v>0</v>
      </c>
      <c r="Q2621" s="16">
        <v>0</v>
      </c>
      <c r="R2621" s="16">
        <v>0</v>
      </c>
      <c r="S2621" s="16">
        <v>0</v>
      </c>
      <c r="T2621" s="16">
        <v>0</v>
      </c>
      <c r="U2621" s="16">
        <v>0</v>
      </c>
      <c r="V2621" s="16">
        <v>0</v>
      </c>
      <c r="W2621" s="16">
        <v>0</v>
      </c>
      <c r="X2621" s="16">
        <v>0</v>
      </c>
      <c r="Y2621" s="16">
        <v>0</v>
      </c>
      <c r="Z2621" s="16">
        <v>0</v>
      </c>
      <c r="AE2621" s="103">
        <f t="shared" si="766"/>
        <v>0</v>
      </c>
      <c r="AF2621" s="103">
        <f t="shared" si="767"/>
        <v>0</v>
      </c>
      <c r="AG2621" s="103">
        <f t="shared" si="768"/>
        <v>0</v>
      </c>
      <c r="AH2621" s="103">
        <f t="shared" si="769"/>
        <v>0</v>
      </c>
      <c r="AI2621" s="103">
        <f t="shared" si="770"/>
        <v>0</v>
      </c>
      <c r="AJ2621" s="103">
        <f t="shared" si="771"/>
        <v>0</v>
      </c>
    </row>
    <row r="2622" spans="4:36">
      <c r="D2622" s="16" t="s">
        <v>861</v>
      </c>
      <c r="E2622" s="16">
        <v>0</v>
      </c>
      <c r="F2622" s="16">
        <v>0</v>
      </c>
      <c r="G2622" s="16">
        <v>0</v>
      </c>
      <c r="H2622" s="16">
        <v>0</v>
      </c>
      <c r="I2622" s="16">
        <v>0</v>
      </c>
      <c r="J2622" s="16">
        <v>0</v>
      </c>
      <c r="K2622" s="16">
        <v>0</v>
      </c>
      <c r="L2622" s="16">
        <v>0</v>
      </c>
      <c r="M2622" s="16">
        <v>0</v>
      </c>
      <c r="N2622" s="16">
        <v>0</v>
      </c>
      <c r="O2622" s="16">
        <v>0</v>
      </c>
      <c r="P2622" s="16">
        <v>0</v>
      </c>
      <c r="Q2622" s="16">
        <v>0</v>
      </c>
      <c r="R2622" s="16">
        <v>0</v>
      </c>
      <c r="S2622" s="16">
        <v>0</v>
      </c>
      <c r="T2622" s="16">
        <v>0</v>
      </c>
      <c r="U2622" s="16">
        <v>0</v>
      </c>
      <c r="V2622" s="16">
        <v>0</v>
      </c>
      <c r="W2622" s="16">
        <v>0</v>
      </c>
      <c r="X2622" s="16">
        <v>0</v>
      </c>
      <c r="Y2622" s="16">
        <v>0</v>
      </c>
      <c r="Z2622" s="16">
        <v>0</v>
      </c>
      <c r="AE2622" s="103">
        <f t="shared" si="766"/>
        <v>0</v>
      </c>
      <c r="AF2622" s="103">
        <f t="shared" si="767"/>
        <v>0</v>
      </c>
      <c r="AG2622" s="103">
        <f t="shared" si="768"/>
        <v>0</v>
      </c>
      <c r="AH2622" s="103">
        <f t="shared" si="769"/>
        <v>0</v>
      </c>
      <c r="AI2622" s="103">
        <f t="shared" si="770"/>
        <v>0</v>
      </c>
      <c r="AJ2622" s="103">
        <f t="shared" si="771"/>
        <v>0</v>
      </c>
    </row>
    <row r="2623" spans="4:36">
      <c r="D2623" s="16" t="s">
        <v>862</v>
      </c>
      <c r="E2623" s="16">
        <v>0</v>
      </c>
      <c r="F2623" s="16">
        <v>0</v>
      </c>
      <c r="G2623" s="16">
        <v>0</v>
      </c>
      <c r="H2623" s="16">
        <v>0</v>
      </c>
      <c r="I2623" s="16">
        <v>0</v>
      </c>
      <c r="J2623" s="16">
        <v>0</v>
      </c>
      <c r="K2623" s="16">
        <v>0</v>
      </c>
      <c r="L2623" s="16">
        <v>0</v>
      </c>
      <c r="M2623" s="16">
        <v>0</v>
      </c>
      <c r="N2623" s="16">
        <v>0</v>
      </c>
      <c r="O2623" s="16">
        <v>0</v>
      </c>
      <c r="P2623" s="16">
        <v>0</v>
      </c>
      <c r="Q2623" s="16">
        <v>0</v>
      </c>
      <c r="R2623" s="16">
        <v>0</v>
      </c>
      <c r="S2623" s="16">
        <v>0</v>
      </c>
      <c r="T2623" s="16">
        <v>0</v>
      </c>
      <c r="U2623" s="16">
        <v>0</v>
      </c>
      <c r="V2623" s="16">
        <v>0</v>
      </c>
      <c r="W2623" s="16">
        <v>0</v>
      </c>
      <c r="X2623" s="16">
        <v>0</v>
      </c>
      <c r="Y2623" s="16">
        <v>0</v>
      </c>
      <c r="Z2623" s="16">
        <v>0</v>
      </c>
      <c r="AE2623" s="103">
        <f t="shared" si="766"/>
        <v>0</v>
      </c>
      <c r="AF2623" s="103">
        <f t="shared" si="767"/>
        <v>0</v>
      </c>
      <c r="AG2623" s="103">
        <f t="shared" si="768"/>
        <v>0</v>
      </c>
      <c r="AH2623" s="103">
        <f t="shared" si="769"/>
        <v>0</v>
      </c>
      <c r="AI2623" s="103">
        <f t="shared" si="770"/>
        <v>0</v>
      </c>
      <c r="AJ2623" s="103">
        <f t="shared" si="771"/>
        <v>0</v>
      </c>
    </row>
    <row r="2624" spans="4:36">
      <c r="D2624" s="16" t="s">
        <v>863</v>
      </c>
      <c r="E2624" s="16">
        <v>0</v>
      </c>
      <c r="F2624" s="16">
        <v>0</v>
      </c>
      <c r="G2624" s="16">
        <v>0</v>
      </c>
      <c r="H2624" s="16">
        <v>0</v>
      </c>
      <c r="I2624" s="16">
        <v>0</v>
      </c>
      <c r="J2624" s="16">
        <v>0</v>
      </c>
      <c r="K2624" s="16">
        <v>0</v>
      </c>
      <c r="L2624" s="16">
        <v>0</v>
      </c>
      <c r="M2624" s="16">
        <v>0</v>
      </c>
      <c r="N2624" s="16">
        <v>0</v>
      </c>
      <c r="O2624" s="16">
        <v>0</v>
      </c>
      <c r="P2624" s="16">
        <v>0</v>
      </c>
      <c r="Q2624" s="16">
        <v>0</v>
      </c>
      <c r="R2624" s="16">
        <v>0</v>
      </c>
      <c r="S2624" s="16">
        <v>0</v>
      </c>
      <c r="T2624" s="16">
        <v>0</v>
      </c>
      <c r="U2624" s="16">
        <v>0</v>
      </c>
      <c r="V2624" s="16">
        <v>0</v>
      </c>
      <c r="W2624" s="16">
        <v>0</v>
      </c>
      <c r="X2624" s="16">
        <v>0</v>
      </c>
      <c r="Y2624" s="16">
        <v>0</v>
      </c>
      <c r="Z2624" s="16">
        <v>0</v>
      </c>
      <c r="AE2624" s="103">
        <f t="shared" si="766"/>
        <v>0</v>
      </c>
      <c r="AF2624" s="103">
        <f t="shared" si="767"/>
        <v>0</v>
      </c>
      <c r="AG2624" s="103">
        <f t="shared" si="768"/>
        <v>0</v>
      </c>
      <c r="AH2624" s="103">
        <f t="shared" si="769"/>
        <v>0</v>
      </c>
      <c r="AI2624" s="103">
        <f t="shared" si="770"/>
        <v>0</v>
      </c>
      <c r="AJ2624" s="103">
        <f t="shared" si="771"/>
        <v>0</v>
      </c>
    </row>
    <row r="2625" spans="4:36">
      <c r="D2625" s="16" t="s">
        <v>864</v>
      </c>
      <c r="E2625" s="16">
        <v>32618.4615</v>
      </c>
      <c r="F2625" s="16">
        <v>28822.9414</v>
      </c>
      <c r="G2625" s="16">
        <v>28821.6916</v>
      </c>
      <c r="H2625" s="16">
        <v>1.2498</v>
      </c>
      <c r="I2625" s="16">
        <v>3.3547</v>
      </c>
      <c r="J2625" s="16">
        <v>409.6577</v>
      </c>
      <c r="K2625" s="16">
        <v>275.1191</v>
      </c>
      <c r="L2625" s="16">
        <v>134.5386</v>
      </c>
      <c r="M2625" s="16">
        <v>0</v>
      </c>
      <c r="N2625" s="16">
        <v>2488.8593</v>
      </c>
      <c r="O2625" s="16">
        <v>2488.8593</v>
      </c>
      <c r="P2625" s="16">
        <v>0</v>
      </c>
      <c r="Q2625" s="16">
        <v>70.0871</v>
      </c>
      <c r="R2625" s="16">
        <v>556.0456</v>
      </c>
      <c r="S2625" s="16">
        <v>476.9627</v>
      </c>
      <c r="T2625" s="16">
        <v>0</v>
      </c>
      <c r="U2625" s="16">
        <v>79.0829</v>
      </c>
      <c r="V2625" s="16">
        <v>267.5157</v>
      </c>
      <c r="W2625" s="16">
        <v>0</v>
      </c>
      <c r="X2625" s="16">
        <v>0</v>
      </c>
      <c r="Y2625" s="16">
        <v>267.5157</v>
      </c>
      <c r="Z2625" s="16">
        <v>0</v>
      </c>
      <c r="AE2625" s="103">
        <f t="shared" si="766"/>
        <v>1.83320025826106e-12</v>
      </c>
      <c r="AF2625" s="103">
        <f t="shared" si="767"/>
        <v>1.41442413337245e-12</v>
      </c>
      <c r="AG2625" s="103">
        <f t="shared" si="768"/>
        <v>0</v>
      </c>
      <c r="AH2625" s="103">
        <f t="shared" si="769"/>
        <v>0</v>
      </c>
      <c r="AI2625" s="103">
        <f t="shared" si="770"/>
        <v>0</v>
      </c>
      <c r="AJ2625" s="103">
        <f t="shared" si="771"/>
        <v>0</v>
      </c>
    </row>
    <row r="2626" spans="3:58">
      <c r="C2626" s="16" t="s">
        <v>865</v>
      </c>
      <c r="D2626" s="16" t="s">
        <v>88</v>
      </c>
      <c r="E2626" s="16">
        <v>0</v>
      </c>
      <c r="F2626" s="16">
        <v>0</v>
      </c>
      <c r="G2626" s="16">
        <v>0</v>
      </c>
      <c r="H2626" s="16">
        <v>0</v>
      </c>
      <c r="I2626" s="16">
        <v>0</v>
      </c>
      <c r="J2626" s="16">
        <v>0</v>
      </c>
      <c r="K2626" s="16">
        <v>0</v>
      </c>
      <c r="L2626" s="16">
        <v>0</v>
      </c>
      <c r="M2626" s="16">
        <v>0</v>
      </c>
      <c r="N2626" s="16">
        <v>0</v>
      </c>
      <c r="O2626" s="16">
        <v>0</v>
      </c>
      <c r="P2626" s="16">
        <v>0</v>
      </c>
      <c r="Q2626" s="16">
        <v>0</v>
      </c>
      <c r="R2626" s="16">
        <v>0</v>
      </c>
      <c r="S2626" s="16">
        <v>0</v>
      </c>
      <c r="T2626" s="16">
        <v>0</v>
      </c>
      <c r="U2626" s="16">
        <v>0</v>
      </c>
      <c r="V2626" s="16">
        <v>0</v>
      </c>
      <c r="W2626" s="16">
        <v>0</v>
      </c>
      <c r="X2626" s="16">
        <v>0</v>
      </c>
      <c r="Y2626" s="16">
        <v>0</v>
      </c>
      <c r="Z2626" s="16">
        <v>0</v>
      </c>
      <c r="AE2626" s="103">
        <f t="shared" si="766"/>
        <v>0</v>
      </c>
      <c r="AF2626" s="103">
        <f t="shared" si="767"/>
        <v>0</v>
      </c>
      <c r="AG2626" s="103">
        <f t="shared" si="768"/>
        <v>0</v>
      </c>
      <c r="AH2626" s="103">
        <f t="shared" si="769"/>
        <v>0</v>
      </c>
      <c r="AI2626" s="103">
        <f t="shared" si="770"/>
        <v>0</v>
      </c>
      <c r="AJ2626" s="103">
        <f t="shared" si="771"/>
        <v>0</v>
      </c>
      <c r="AK2626" s="16">
        <f t="shared" ref="AK2626:BF2626" si="776">E2626-SUM(E2627:E2631)</f>
        <v>0</v>
      </c>
      <c r="AL2626" s="16">
        <f t="shared" si="776"/>
        <v>0</v>
      </c>
      <c r="AM2626" s="16">
        <f t="shared" si="776"/>
        <v>0</v>
      </c>
      <c r="AN2626" s="16">
        <f t="shared" si="776"/>
        <v>0</v>
      </c>
      <c r="AO2626" s="16">
        <f t="shared" si="776"/>
        <v>0</v>
      </c>
      <c r="AP2626" s="16">
        <f t="shared" si="776"/>
        <v>0</v>
      </c>
      <c r="AQ2626" s="16">
        <f t="shared" si="776"/>
        <v>0</v>
      </c>
      <c r="AR2626" s="16">
        <f t="shared" si="776"/>
        <v>0</v>
      </c>
      <c r="AS2626" s="16">
        <f t="shared" si="776"/>
        <v>0</v>
      </c>
      <c r="AT2626" s="16">
        <f t="shared" si="776"/>
        <v>0</v>
      </c>
      <c r="AU2626" s="16">
        <f t="shared" si="776"/>
        <v>0</v>
      </c>
      <c r="AV2626" s="16">
        <f t="shared" si="776"/>
        <v>0</v>
      </c>
      <c r="AW2626" s="16">
        <f t="shared" si="776"/>
        <v>0</v>
      </c>
      <c r="AX2626" s="16">
        <f t="shared" si="776"/>
        <v>0</v>
      </c>
      <c r="AY2626" s="16">
        <f t="shared" si="776"/>
        <v>0</v>
      </c>
      <c r="AZ2626" s="16">
        <f t="shared" si="776"/>
        <v>0</v>
      </c>
      <c r="BA2626" s="16">
        <f t="shared" si="776"/>
        <v>0</v>
      </c>
      <c r="BB2626" s="16">
        <f t="shared" si="776"/>
        <v>0</v>
      </c>
      <c r="BC2626" s="16">
        <f t="shared" si="776"/>
        <v>0</v>
      </c>
      <c r="BD2626" s="16">
        <f t="shared" si="776"/>
        <v>0</v>
      </c>
      <c r="BE2626" s="16">
        <f t="shared" si="776"/>
        <v>0</v>
      </c>
      <c r="BF2626" s="16">
        <f t="shared" si="776"/>
        <v>0</v>
      </c>
    </row>
    <row r="2627" spans="4:36">
      <c r="D2627" s="16" t="s">
        <v>860</v>
      </c>
      <c r="E2627" s="16">
        <v>0</v>
      </c>
      <c r="F2627" s="16">
        <v>0</v>
      </c>
      <c r="G2627" s="16">
        <v>0</v>
      </c>
      <c r="H2627" s="16">
        <v>0</v>
      </c>
      <c r="I2627" s="16">
        <v>0</v>
      </c>
      <c r="J2627" s="16">
        <v>0</v>
      </c>
      <c r="K2627" s="16">
        <v>0</v>
      </c>
      <c r="L2627" s="16">
        <v>0</v>
      </c>
      <c r="M2627" s="16">
        <v>0</v>
      </c>
      <c r="N2627" s="16">
        <v>0</v>
      </c>
      <c r="O2627" s="16">
        <v>0</v>
      </c>
      <c r="P2627" s="16">
        <v>0</v>
      </c>
      <c r="Q2627" s="16">
        <v>0</v>
      </c>
      <c r="R2627" s="16">
        <v>0</v>
      </c>
      <c r="S2627" s="16">
        <v>0</v>
      </c>
      <c r="T2627" s="16">
        <v>0</v>
      </c>
      <c r="U2627" s="16">
        <v>0</v>
      </c>
      <c r="V2627" s="16">
        <v>0</v>
      </c>
      <c r="W2627" s="16">
        <v>0</v>
      </c>
      <c r="X2627" s="16">
        <v>0</v>
      </c>
      <c r="Y2627" s="16">
        <v>0</v>
      </c>
      <c r="Z2627" s="16">
        <v>0</v>
      </c>
      <c r="AE2627" s="103">
        <f t="shared" si="766"/>
        <v>0</v>
      </c>
      <c r="AF2627" s="103">
        <f t="shared" si="767"/>
        <v>0</v>
      </c>
      <c r="AG2627" s="103">
        <f t="shared" si="768"/>
        <v>0</v>
      </c>
      <c r="AH2627" s="103">
        <f t="shared" si="769"/>
        <v>0</v>
      </c>
      <c r="AI2627" s="103">
        <f t="shared" si="770"/>
        <v>0</v>
      </c>
      <c r="AJ2627" s="103">
        <f t="shared" si="771"/>
        <v>0</v>
      </c>
    </row>
    <row r="2628" spans="4:36">
      <c r="D2628" s="16" t="s">
        <v>861</v>
      </c>
      <c r="E2628" s="16">
        <v>0</v>
      </c>
      <c r="F2628" s="16">
        <v>0</v>
      </c>
      <c r="G2628" s="16">
        <v>0</v>
      </c>
      <c r="H2628" s="16">
        <v>0</v>
      </c>
      <c r="I2628" s="16">
        <v>0</v>
      </c>
      <c r="J2628" s="16">
        <v>0</v>
      </c>
      <c r="K2628" s="16">
        <v>0</v>
      </c>
      <c r="L2628" s="16">
        <v>0</v>
      </c>
      <c r="M2628" s="16">
        <v>0</v>
      </c>
      <c r="N2628" s="16">
        <v>0</v>
      </c>
      <c r="O2628" s="16">
        <v>0</v>
      </c>
      <c r="P2628" s="16">
        <v>0</v>
      </c>
      <c r="Q2628" s="16">
        <v>0</v>
      </c>
      <c r="R2628" s="16">
        <v>0</v>
      </c>
      <c r="S2628" s="16">
        <v>0</v>
      </c>
      <c r="T2628" s="16">
        <v>0</v>
      </c>
      <c r="U2628" s="16">
        <v>0</v>
      </c>
      <c r="V2628" s="16">
        <v>0</v>
      </c>
      <c r="W2628" s="16">
        <v>0</v>
      </c>
      <c r="X2628" s="16">
        <v>0</v>
      </c>
      <c r="Y2628" s="16">
        <v>0</v>
      </c>
      <c r="Z2628" s="16">
        <v>0</v>
      </c>
      <c r="AE2628" s="103">
        <f t="shared" si="766"/>
        <v>0</v>
      </c>
      <c r="AF2628" s="103">
        <f t="shared" si="767"/>
        <v>0</v>
      </c>
      <c r="AG2628" s="103">
        <f t="shared" si="768"/>
        <v>0</v>
      </c>
      <c r="AH2628" s="103">
        <f t="shared" si="769"/>
        <v>0</v>
      </c>
      <c r="AI2628" s="103">
        <f t="shared" si="770"/>
        <v>0</v>
      </c>
      <c r="AJ2628" s="103">
        <f t="shared" si="771"/>
        <v>0</v>
      </c>
    </row>
    <row r="2629" spans="4:36">
      <c r="D2629" s="16" t="s">
        <v>862</v>
      </c>
      <c r="E2629" s="16">
        <v>0</v>
      </c>
      <c r="F2629" s="16">
        <v>0</v>
      </c>
      <c r="G2629" s="16">
        <v>0</v>
      </c>
      <c r="H2629" s="16">
        <v>0</v>
      </c>
      <c r="I2629" s="16">
        <v>0</v>
      </c>
      <c r="J2629" s="16">
        <v>0</v>
      </c>
      <c r="K2629" s="16">
        <v>0</v>
      </c>
      <c r="L2629" s="16">
        <v>0</v>
      </c>
      <c r="M2629" s="16">
        <v>0</v>
      </c>
      <c r="N2629" s="16">
        <v>0</v>
      </c>
      <c r="O2629" s="16">
        <v>0</v>
      </c>
      <c r="P2629" s="16">
        <v>0</v>
      </c>
      <c r="Q2629" s="16">
        <v>0</v>
      </c>
      <c r="R2629" s="16">
        <v>0</v>
      </c>
      <c r="S2629" s="16">
        <v>0</v>
      </c>
      <c r="T2629" s="16">
        <v>0</v>
      </c>
      <c r="U2629" s="16">
        <v>0</v>
      </c>
      <c r="V2629" s="16">
        <v>0</v>
      </c>
      <c r="W2629" s="16">
        <v>0</v>
      </c>
      <c r="X2629" s="16">
        <v>0</v>
      </c>
      <c r="Y2629" s="16">
        <v>0</v>
      </c>
      <c r="Z2629" s="16">
        <v>0</v>
      </c>
      <c r="AE2629" s="103">
        <f t="shared" si="766"/>
        <v>0</v>
      </c>
      <c r="AF2629" s="103">
        <f t="shared" si="767"/>
        <v>0</v>
      </c>
      <c r="AG2629" s="103">
        <f t="shared" si="768"/>
        <v>0</v>
      </c>
      <c r="AH2629" s="103">
        <f t="shared" si="769"/>
        <v>0</v>
      </c>
      <c r="AI2629" s="103">
        <f t="shared" si="770"/>
        <v>0</v>
      </c>
      <c r="AJ2629" s="103">
        <f t="shared" si="771"/>
        <v>0</v>
      </c>
    </row>
    <row r="2630" spans="4:36">
      <c r="D2630" s="16" t="s">
        <v>863</v>
      </c>
      <c r="E2630" s="16">
        <v>0</v>
      </c>
      <c r="F2630" s="16">
        <v>0</v>
      </c>
      <c r="G2630" s="16">
        <v>0</v>
      </c>
      <c r="H2630" s="16">
        <v>0</v>
      </c>
      <c r="I2630" s="16">
        <v>0</v>
      </c>
      <c r="J2630" s="16">
        <v>0</v>
      </c>
      <c r="K2630" s="16">
        <v>0</v>
      </c>
      <c r="L2630" s="16">
        <v>0</v>
      </c>
      <c r="M2630" s="16">
        <v>0</v>
      </c>
      <c r="N2630" s="16">
        <v>0</v>
      </c>
      <c r="O2630" s="16">
        <v>0</v>
      </c>
      <c r="P2630" s="16">
        <v>0</v>
      </c>
      <c r="Q2630" s="16">
        <v>0</v>
      </c>
      <c r="R2630" s="16">
        <v>0</v>
      </c>
      <c r="S2630" s="16">
        <v>0</v>
      </c>
      <c r="T2630" s="16">
        <v>0</v>
      </c>
      <c r="U2630" s="16">
        <v>0</v>
      </c>
      <c r="V2630" s="16">
        <v>0</v>
      </c>
      <c r="W2630" s="16">
        <v>0</v>
      </c>
      <c r="X2630" s="16">
        <v>0</v>
      </c>
      <c r="Y2630" s="16">
        <v>0</v>
      </c>
      <c r="Z2630" s="16">
        <v>0</v>
      </c>
      <c r="AE2630" s="103">
        <f t="shared" si="766"/>
        <v>0</v>
      </c>
      <c r="AF2630" s="103">
        <f t="shared" si="767"/>
        <v>0</v>
      </c>
      <c r="AG2630" s="103">
        <f t="shared" si="768"/>
        <v>0</v>
      </c>
      <c r="AH2630" s="103">
        <f t="shared" si="769"/>
        <v>0</v>
      </c>
      <c r="AI2630" s="103">
        <f t="shared" si="770"/>
        <v>0</v>
      </c>
      <c r="AJ2630" s="103">
        <f t="shared" si="771"/>
        <v>0</v>
      </c>
    </row>
    <row r="2631" spans="4:36">
      <c r="D2631" s="16" t="s">
        <v>864</v>
      </c>
      <c r="E2631" s="16">
        <v>0</v>
      </c>
      <c r="F2631" s="16">
        <v>0</v>
      </c>
      <c r="G2631" s="16">
        <v>0</v>
      </c>
      <c r="H2631" s="16">
        <v>0</v>
      </c>
      <c r="I2631" s="16">
        <v>0</v>
      </c>
      <c r="J2631" s="16">
        <v>0</v>
      </c>
      <c r="K2631" s="16">
        <v>0</v>
      </c>
      <c r="L2631" s="16">
        <v>0</v>
      </c>
      <c r="M2631" s="16">
        <v>0</v>
      </c>
      <c r="N2631" s="16">
        <v>0</v>
      </c>
      <c r="O2631" s="16">
        <v>0</v>
      </c>
      <c r="P2631" s="16">
        <v>0</v>
      </c>
      <c r="Q2631" s="16">
        <v>0</v>
      </c>
      <c r="R2631" s="16">
        <v>0</v>
      </c>
      <c r="S2631" s="16">
        <v>0</v>
      </c>
      <c r="T2631" s="16">
        <v>0</v>
      </c>
      <c r="U2631" s="16">
        <v>0</v>
      </c>
      <c r="V2631" s="16">
        <v>0</v>
      </c>
      <c r="W2631" s="16">
        <v>0</v>
      </c>
      <c r="X2631" s="16">
        <v>0</v>
      </c>
      <c r="Y2631" s="16">
        <v>0</v>
      </c>
      <c r="Z2631" s="16">
        <v>0</v>
      </c>
      <c r="AE2631" s="103">
        <f t="shared" si="766"/>
        <v>0</v>
      </c>
      <c r="AF2631" s="103">
        <f t="shared" si="767"/>
        <v>0</v>
      </c>
      <c r="AG2631" s="103">
        <f t="shared" si="768"/>
        <v>0</v>
      </c>
      <c r="AH2631" s="103">
        <f t="shared" si="769"/>
        <v>0</v>
      </c>
      <c r="AI2631" s="103">
        <f t="shared" si="770"/>
        <v>0</v>
      </c>
      <c r="AJ2631" s="103">
        <f t="shared" si="771"/>
        <v>0</v>
      </c>
    </row>
    <row r="2632" spans="3:58">
      <c r="C2632" s="16" t="s">
        <v>866</v>
      </c>
      <c r="D2632" s="16" t="s">
        <v>88</v>
      </c>
      <c r="E2632" s="16">
        <v>32618.4615</v>
      </c>
      <c r="F2632" s="16">
        <v>28822.9414</v>
      </c>
      <c r="G2632" s="16">
        <v>28821.6916</v>
      </c>
      <c r="H2632" s="16">
        <v>1.2498</v>
      </c>
      <c r="I2632" s="16">
        <v>3.3547</v>
      </c>
      <c r="J2632" s="16">
        <v>409.6577</v>
      </c>
      <c r="K2632" s="16">
        <v>275.1191</v>
      </c>
      <c r="L2632" s="16">
        <v>134.5386</v>
      </c>
      <c r="M2632" s="16">
        <v>0</v>
      </c>
      <c r="N2632" s="16">
        <v>2488.8593</v>
      </c>
      <c r="O2632" s="16">
        <v>2488.8593</v>
      </c>
      <c r="P2632" s="16">
        <v>0</v>
      </c>
      <c r="Q2632" s="16">
        <v>70.0871</v>
      </c>
      <c r="R2632" s="16">
        <v>556.0456</v>
      </c>
      <c r="S2632" s="16">
        <v>476.9627</v>
      </c>
      <c r="T2632" s="16">
        <v>0</v>
      </c>
      <c r="U2632" s="16">
        <v>79.0829</v>
      </c>
      <c r="V2632" s="16">
        <v>267.5157</v>
      </c>
      <c r="W2632" s="16">
        <v>0</v>
      </c>
      <c r="X2632" s="16">
        <v>0</v>
      </c>
      <c r="Y2632" s="16">
        <v>267.5157</v>
      </c>
      <c r="Z2632" s="16">
        <v>0</v>
      </c>
      <c r="AE2632" s="103">
        <f t="shared" si="766"/>
        <v>1.83320025826106e-12</v>
      </c>
      <c r="AF2632" s="103">
        <f t="shared" si="767"/>
        <v>1.41442413337245e-12</v>
      </c>
      <c r="AG2632" s="103">
        <f t="shared" si="768"/>
        <v>0</v>
      </c>
      <c r="AH2632" s="103">
        <f t="shared" si="769"/>
        <v>0</v>
      </c>
      <c r="AI2632" s="103">
        <f t="shared" si="770"/>
        <v>0</v>
      </c>
      <c r="AJ2632" s="103">
        <f t="shared" si="771"/>
        <v>0</v>
      </c>
      <c r="AK2632" s="16">
        <f t="shared" ref="AK2632:BF2632" si="777">E2632-SUM(E2633:E2637)</f>
        <v>0</v>
      </c>
      <c r="AL2632" s="16">
        <f t="shared" si="777"/>
        <v>0</v>
      </c>
      <c r="AM2632" s="16">
        <f t="shared" si="777"/>
        <v>0</v>
      </c>
      <c r="AN2632" s="16">
        <f t="shared" si="777"/>
        <v>0</v>
      </c>
      <c r="AO2632" s="16">
        <f t="shared" si="777"/>
        <v>0</v>
      </c>
      <c r="AP2632" s="16">
        <f t="shared" si="777"/>
        <v>0</v>
      </c>
      <c r="AQ2632" s="16">
        <f t="shared" si="777"/>
        <v>0</v>
      </c>
      <c r="AR2632" s="16">
        <f t="shared" si="777"/>
        <v>0</v>
      </c>
      <c r="AS2632" s="16">
        <f t="shared" si="777"/>
        <v>0</v>
      </c>
      <c r="AT2632" s="16">
        <f t="shared" si="777"/>
        <v>0</v>
      </c>
      <c r="AU2632" s="16">
        <f t="shared" si="777"/>
        <v>0</v>
      </c>
      <c r="AV2632" s="16">
        <f t="shared" si="777"/>
        <v>0</v>
      </c>
      <c r="AW2632" s="16">
        <f t="shared" si="777"/>
        <v>0</v>
      </c>
      <c r="AX2632" s="16">
        <f t="shared" si="777"/>
        <v>0</v>
      </c>
      <c r="AY2632" s="16">
        <f t="shared" si="777"/>
        <v>0</v>
      </c>
      <c r="AZ2632" s="16">
        <f t="shared" si="777"/>
        <v>0</v>
      </c>
      <c r="BA2632" s="16">
        <f t="shared" si="777"/>
        <v>0</v>
      </c>
      <c r="BB2632" s="16">
        <f t="shared" si="777"/>
        <v>0</v>
      </c>
      <c r="BC2632" s="16">
        <f t="shared" si="777"/>
        <v>0</v>
      </c>
      <c r="BD2632" s="16">
        <f t="shared" si="777"/>
        <v>0</v>
      </c>
      <c r="BE2632" s="16">
        <f t="shared" si="777"/>
        <v>0</v>
      </c>
      <c r="BF2632" s="16">
        <f t="shared" si="777"/>
        <v>0</v>
      </c>
    </row>
    <row r="2633" spans="4:36">
      <c r="D2633" s="16" t="s">
        <v>860</v>
      </c>
      <c r="E2633" s="16">
        <v>0</v>
      </c>
      <c r="F2633" s="16">
        <v>0</v>
      </c>
      <c r="G2633" s="16">
        <v>0</v>
      </c>
      <c r="H2633" s="16">
        <v>0</v>
      </c>
      <c r="I2633" s="16">
        <v>0</v>
      </c>
      <c r="J2633" s="16">
        <v>0</v>
      </c>
      <c r="K2633" s="16">
        <v>0</v>
      </c>
      <c r="L2633" s="16">
        <v>0</v>
      </c>
      <c r="M2633" s="16">
        <v>0</v>
      </c>
      <c r="N2633" s="16">
        <v>0</v>
      </c>
      <c r="O2633" s="16">
        <v>0</v>
      </c>
      <c r="P2633" s="16">
        <v>0</v>
      </c>
      <c r="Q2633" s="16">
        <v>0</v>
      </c>
      <c r="R2633" s="16">
        <v>0</v>
      </c>
      <c r="S2633" s="16">
        <v>0</v>
      </c>
      <c r="T2633" s="16">
        <v>0</v>
      </c>
      <c r="U2633" s="16">
        <v>0</v>
      </c>
      <c r="V2633" s="16">
        <v>0</v>
      </c>
      <c r="W2633" s="16">
        <v>0</v>
      </c>
      <c r="X2633" s="16">
        <v>0</v>
      </c>
      <c r="Y2633" s="16">
        <v>0</v>
      </c>
      <c r="Z2633" s="16">
        <v>0</v>
      </c>
      <c r="AE2633" s="103">
        <f t="shared" si="766"/>
        <v>0</v>
      </c>
      <c r="AF2633" s="103">
        <f t="shared" si="767"/>
        <v>0</v>
      </c>
      <c r="AG2633" s="103">
        <f t="shared" si="768"/>
        <v>0</v>
      </c>
      <c r="AH2633" s="103">
        <f t="shared" si="769"/>
        <v>0</v>
      </c>
      <c r="AI2633" s="103">
        <f t="shared" si="770"/>
        <v>0</v>
      </c>
      <c r="AJ2633" s="103">
        <f t="shared" si="771"/>
        <v>0</v>
      </c>
    </row>
    <row r="2634" spans="4:36">
      <c r="D2634" s="16" t="s">
        <v>861</v>
      </c>
      <c r="E2634" s="16">
        <v>0</v>
      </c>
      <c r="F2634" s="16">
        <v>0</v>
      </c>
      <c r="G2634" s="16">
        <v>0</v>
      </c>
      <c r="H2634" s="16">
        <v>0</v>
      </c>
      <c r="I2634" s="16">
        <v>0</v>
      </c>
      <c r="J2634" s="16">
        <v>0</v>
      </c>
      <c r="K2634" s="16">
        <v>0</v>
      </c>
      <c r="L2634" s="16">
        <v>0</v>
      </c>
      <c r="M2634" s="16">
        <v>0</v>
      </c>
      <c r="N2634" s="16">
        <v>0</v>
      </c>
      <c r="O2634" s="16">
        <v>0</v>
      </c>
      <c r="P2634" s="16">
        <v>0</v>
      </c>
      <c r="Q2634" s="16">
        <v>0</v>
      </c>
      <c r="R2634" s="16">
        <v>0</v>
      </c>
      <c r="S2634" s="16">
        <v>0</v>
      </c>
      <c r="T2634" s="16">
        <v>0</v>
      </c>
      <c r="U2634" s="16">
        <v>0</v>
      </c>
      <c r="V2634" s="16">
        <v>0</v>
      </c>
      <c r="W2634" s="16">
        <v>0</v>
      </c>
      <c r="X2634" s="16">
        <v>0</v>
      </c>
      <c r="Y2634" s="16">
        <v>0</v>
      </c>
      <c r="Z2634" s="16">
        <v>0</v>
      </c>
      <c r="AE2634" s="103">
        <f t="shared" si="766"/>
        <v>0</v>
      </c>
      <c r="AF2634" s="103">
        <f t="shared" si="767"/>
        <v>0</v>
      </c>
      <c r="AG2634" s="103">
        <f t="shared" si="768"/>
        <v>0</v>
      </c>
      <c r="AH2634" s="103">
        <f t="shared" si="769"/>
        <v>0</v>
      </c>
      <c r="AI2634" s="103">
        <f t="shared" si="770"/>
        <v>0</v>
      </c>
      <c r="AJ2634" s="103">
        <f t="shared" si="771"/>
        <v>0</v>
      </c>
    </row>
    <row r="2635" spans="4:36">
      <c r="D2635" s="16" t="s">
        <v>862</v>
      </c>
      <c r="E2635" s="16">
        <v>0</v>
      </c>
      <c r="F2635" s="16">
        <v>0</v>
      </c>
      <c r="G2635" s="16">
        <v>0</v>
      </c>
      <c r="H2635" s="16">
        <v>0</v>
      </c>
      <c r="I2635" s="16">
        <v>0</v>
      </c>
      <c r="J2635" s="16">
        <v>0</v>
      </c>
      <c r="K2635" s="16">
        <v>0</v>
      </c>
      <c r="L2635" s="16">
        <v>0</v>
      </c>
      <c r="M2635" s="16">
        <v>0</v>
      </c>
      <c r="N2635" s="16">
        <v>0</v>
      </c>
      <c r="O2635" s="16">
        <v>0</v>
      </c>
      <c r="P2635" s="16">
        <v>0</v>
      </c>
      <c r="Q2635" s="16">
        <v>0</v>
      </c>
      <c r="R2635" s="16">
        <v>0</v>
      </c>
      <c r="S2635" s="16">
        <v>0</v>
      </c>
      <c r="T2635" s="16">
        <v>0</v>
      </c>
      <c r="U2635" s="16">
        <v>0</v>
      </c>
      <c r="V2635" s="16">
        <v>0</v>
      </c>
      <c r="W2635" s="16">
        <v>0</v>
      </c>
      <c r="X2635" s="16">
        <v>0</v>
      </c>
      <c r="Y2635" s="16">
        <v>0</v>
      </c>
      <c r="Z2635" s="16">
        <v>0</v>
      </c>
      <c r="AE2635" s="103">
        <f t="shared" si="766"/>
        <v>0</v>
      </c>
      <c r="AF2635" s="103">
        <f t="shared" si="767"/>
        <v>0</v>
      </c>
      <c r="AG2635" s="103">
        <f t="shared" si="768"/>
        <v>0</v>
      </c>
      <c r="AH2635" s="103">
        <f t="shared" si="769"/>
        <v>0</v>
      </c>
      <c r="AI2635" s="103">
        <f t="shared" si="770"/>
        <v>0</v>
      </c>
      <c r="AJ2635" s="103">
        <f t="shared" si="771"/>
        <v>0</v>
      </c>
    </row>
    <row r="2636" spans="4:36">
      <c r="D2636" s="16" t="s">
        <v>863</v>
      </c>
      <c r="E2636" s="16">
        <v>0</v>
      </c>
      <c r="F2636" s="16">
        <v>0</v>
      </c>
      <c r="G2636" s="16">
        <v>0</v>
      </c>
      <c r="H2636" s="16">
        <v>0</v>
      </c>
      <c r="I2636" s="16">
        <v>0</v>
      </c>
      <c r="J2636" s="16">
        <v>0</v>
      </c>
      <c r="K2636" s="16">
        <v>0</v>
      </c>
      <c r="L2636" s="16">
        <v>0</v>
      </c>
      <c r="M2636" s="16">
        <v>0</v>
      </c>
      <c r="N2636" s="16">
        <v>0</v>
      </c>
      <c r="O2636" s="16">
        <v>0</v>
      </c>
      <c r="P2636" s="16">
        <v>0</v>
      </c>
      <c r="Q2636" s="16">
        <v>0</v>
      </c>
      <c r="R2636" s="16">
        <v>0</v>
      </c>
      <c r="S2636" s="16">
        <v>0</v>
      </c>
      <c r="T2636" s="16">
        <v>0</v>
      </c>
      <c r="U2636" s="16">
        <v>0</v>
      </c>
      <c r="V2636" s="16">
        <v>0</v>
      </c>
      <c r="W2636" s="16">
        <v>0</v>
      </c>
      <c r="X2636" s="16">
        <v>0</v>
      </c>
      <c r="Y2636" s="16">
        <v>0</v>
      </c>
      <c r="Z2636" s="16">
        <v>0</v>
      </c>
      <c r="AE2636" s="103">
        <f t="shared" si="766"/>
        <v>0</v>
      </c>
      <c r="AF2636" s="103">
        <f t="shared" si="767"/>
        <v>0</v>
      </c>
      <c r="AG2636" s="103">
        <f t="shared" si="768"/>
        <v>0</v>
      </c>
      <c r="AH2636" s="103">
        <f t="shared" si="769"/>
        <v>0</v>
      </c>
      <c r="AI2636" s="103">
        <f t="shared" si="770"/>
        <v>0</v>
      </c>
      <c r="AJ2636" s="103">
        <f t="shared" si="771"/>
        <v>0</v>
      </c>
    </row>
    <row r="2637" spans="4:36">
      <c r="D2637" s="16" t="s">
        <v>864</v>
      </c>
      <c r="E2637" s="16">
        <v>32618.4615</v>
      </c>
      <c r="F2637" s="16">
        <v>28822.9414</v>
      </c>
      <c r="G2637" s="16">
        <v>28821.6916</v>
      </c>
      <c r="H2637" s="16">
        <v>1.2498</v>
      </c>
      <c r="I2637" s="16">
        <v>3.3547</v>
      </c>
      <c r="J2637" s="16">
        <v>409.6577</v>
      </c>
      <c r="K2637" s="16">
        <v>275.1191</v>
      </c>
      <c r="L2637" s="16">
        <v>134.5386</v>
      </c>
      <c r="M2637" s="16">
        <v>0</v>
      </c>
      <c r="N2637" s="16">
        <v>2488.8593</v>
      </c>
      <c r="O2637" s="16">
        <v>2488.8593</v>
      </c>
      <c r="P2637" s="16">
        <v>0</v>
      </c>
      <c r="Q2637" s="16">
        <v>70.0871</v>
      </c>
      <c r="R2637" s="16">
        <v>556.0456</v>
      </c>
      <c r="S2637" s="16">
        <v>476.9627</v>
      </c>
      <c r="T2637" s="16">
        <v>0</v>
      </c>
      <c r="U2637" s="16">
        <v>79.0829</v>
      </c>
      <c r="V2637" s="16">
        <v>267.5157</v>
      </c>
      <c r="W2637" s="16">
        <v>0</v>
      </c>
      <c r="X2637" s="16">
        <v>0</v>
      </c>
      <c r="Y2637" s="16">
        <v>267.5157</v>
      </c>
      <c r="Z2637" s="16">
        <v>0</v>
      </c>
      <c r="AE2637" s="103">
        <f t="shared" si="766"/>
        <v>1.83320025826106e-12</v>
      </c>
      <c r="AF2637" s="103">
        <f t="shared" si="767"/>
        <v>1.41442413337245e-12</v>
      </c>
      <c r="AG2637" s="103">
        <f t="shared" si="768"/>
        <v>0</v>
      </c>
      <c r="AH2637" s="103">
        <f t="shared" si="769"/>
        <v>0</v>
      </c>
      <c r="AI2637" s="103">
        <f t="shared" si="770"/>
        <v>0</v>
      </c>
      <c r="AJ2637" s="103">
        <f t="shared" si="771"/>
        <v>0</v>
      </c>
    </row>
    <row r="2638" spans="3:58">
      <c r="C2638" s="16" t="s">
        <v>867</v>
      </c>
      <c r="D2638" s="16" t="s">
        <v>88</v>
      </c>
      <c r="E2638" s="16">
        <v>0</v>
      </c>
      <c r="F2638" s="16">
        <v>0</v>
      </c>
      <c r="G2638" s="16">
        <v>0</v>
      </c>
      <c r="H2638" s="16">
        <v>0</v>
      </c>
      <c r="I2638" s="16">
        <v>0</v>
      </c>
      <c r="J2638" s="16">
        <v>0</v>
      </c>
      <c r="K2638" s="16">
        <v>0</v>
      </c>
      <c r="L2638" s="16">
        <v>0</v>
      </c>
      <c r="M2638" s="16">
        <v>0</v>
      </c>
      <c r="N2638" s="16">
        <v>0</v>
      </c>
      <c r="O2638" s="16">
        <v>0</v>
      </c>
      <c r="P2638" s="16">
        <v>0</v>
      </c>
      <c r="Q2638" s="16">
        <v>0</v>
      </c>
      <c r="R2638" s="16">
        <v>0</v>
      </c>
      <c r="S2638" s="16">
        <v>0</v>
      </c>
      <c r="T2638" s="16">
        <v>0</v>
      </c>
      <c r="U2638" s="16">
        <v>0</v>
      </c>
      <c r="V2638" s="16">
        <v>0</v>
      </c>
      <c r="W2638" s="16">
        <v>0</v>
      </c>
      <c r="X2638" s="16">
        <v>0</v>
      </c>
      <c r="Y2638" s="16">
        <v>0</v>
      </c>
      <c r="Z2638" s="16">
        <v>0</v>
      </c>
      <c r="AE2638" s="103">
        <f t="shared" si="766"/>
        <v>0</v>
      </c>
      <c r="AF2638" s="103">
        <f t="shared" si="767"/>
        <v>0</v>
      </c>
      <c r="AG2638" s="103">
        <f t="shared" si="768"/>
        <v>0</v>
      </c>
      <c r="AH2638" s="103">
        <f t="shared" si="769"/>
        <v>0</v>
      </c>
      <c r="AI2638" s="103">
        <f t="shared" si="770"/>
        <v>0</v>
      </c>
      <c r="AJ2638" s="103">
        <f t="shared" si="771"/>
        <v>0</v>
      </c>
      <c r="AK2638" s="16">
        <f t="shared" ref="AK2638:BF2638" si="778">E2638-SUM(E2639:E2643)</f>
        <v>0</v>
      </c>
      <c r="AL2638" s="16">
        <f t="shared" si="778"/>
        <v>0</v>
      </c>
      <c r="AM2638" s="16">
        <f t="shared" si="778"/>
        <v>0</v>
      </c>
      <c r="AN2638" s="16">
        <f t="shared" si="778"/>
        <v>0</v>
      </c>
      <c r="AO2638" s="16">
        <f t="shared" si="778"/>
        <v>0</v>
      </c>
      <c r="AP2638" s="16">
        <f t="shared" si="778"/>
        <v>0</v>
      </c>
      <c r="AQ2638" s="16">
        <f t="shared" si="778"/>
        <v>0</v>
      </c>
      <c r="AR2638" s="16">
        <f t="shared" si="778"/>
        <v>0</v>
      </c>
      <c r="AS2638" s="16">
        <f t="shared" si="778"/>
        <v>0</v>
      </c>
      <c r="AT2638" s="16">
        <f t="shared" si="778"/>
        <v>0</v>
      </c>
      <c r="AU2638" s="16">
        <f t="shared" si="778"/>
        <v>0</v>
      </c>
      <c r="AV2638" s="16">
        <f t="shared" si="778"/>
        <v>0</v>
      </c>
      <c r="AW2638" s="16">
        <f t="shared" si="778"/>
        <v>0</v>
      </c>
      <c r="AX2638" s="16">
        <f t="shared" si="778"/>
        <v>0</v>
      </c>
      <c r="AY2638" s="16">
        <f t="shared" si="778"/>
        <v>0</v>
      </c>
      <c r="AZ2638" s="16">
        <f t="shared" si="778"/>
        <v>0</v>
      </c>
      <c r="BA2638" s="16">
        <f t="shared" si="778"/>
        <v>0</v>
      </c>
      <c r="BB2638" s="16">
        <f t="shared" si="778"/>
        <v>0</v>
      </c>
      <c r="BC2638" s="16">
        <f t="shared" si="778"/>
        <v>0</v>
      </c>
      <c r="BD2638" s="16">
        <f t="shared" si="778"/>
        <v>0</v>
      </c>
      <c r="BE2638" s="16">
        <f t="shared" si="778"/>
        <v>0</v>
      </c>
      <c r="BF2638" s="16">
        <f t="shared" si="778"/>
        <v>0</v>
      </c>
    </row>
    <row r="2639" spans="4:36">
      <c r="D2639" s="16" t="s">
        <v>860</v>
      </c>
      <c r="E2639" s="16">
        <v>0</v>
      </c>
      <c r="F2639" s="16">
        <v>0</v>
      </c>
      <c r="G2639" s="16">
        <v>0</v>
      </c>
      <c r="H2639" s="16">
        <v>0</v>
      </c>
      <c r="I2639" s="16">
        <v>0</v>
      </c>
      <c r="J2639" s="16">
        <v>0</v>
      </c>
      <c r="K2639" s="16">
        <v>0</v>
      </c>
      <c r="L2639" s="16">
        <v>0</v>
      </c>
      <c r="M2639" s="16">
        <v>0</v>
      </c>
      <c r="N2639" s="16">
        <v>0</v>
      </c>
      <c r="O2639" s="16">
        <v>0</v>
      </c>
      <c r="P2639" s="16">
        <v>0</v>
      </c>
      <c r="Q2639" s="16">
        <v>0</v>
      </c>
      <c r="R2639" s="16">
        <v>0</v>
      </c>
      <c r="S2639" s="16">
        <v>0</v>
      </c>
      <c r="T2639" s="16">
        <v>0</v>
      </c>
      <c r="U2639" s="16">
        <v>0</v>
      </c>
      <c r="V2639" s="16">
        <v>0</v>
      </c>
      <c r="W2639" s="16">
        <v>0</v>
      </c>
      <c r="X2639" s="16">
        <v>0</v>
      </c>
      <c r="Y2639" s="16">
        <v>0</v>
      </c>
      <c r="Z2639" s="16">
        <v>0</v>
      </c>
      <c r="AE2639" s="103">
        <f t="shared" si="766"/>
        <v>0</v>
      </c>
      <c r="AF2639" s="103">
        <f t="shared" si="767"/>
        <v>0</v>
      </c>
      <c r="AG2639" s="103">
        <f t="shared" si="768"/>
        <v>0</v>
      </c>
      <c r="AH2639" s="103">
        <f t="shared" si="769"/>
        <v>0</v>
      </c>
      <c r="AI2639" s="103">
        <f t="shared" si="770"/>
        <v>0</v>
      </c>
      <c r="AJ2639" s="103">
        <f t="shared" si="771"/>
        <v>0</v>
      </c>
    </row>
    <row r="2640" spans="4:36">
      <c r="D2640" s="16" t="s">
        <v>861</v>
      </c>
      <c r="E2640" s="16">
        <v>0</v>
      </c>
      <c r="F2640" s="16">
        <v>0</v>
      </c>
      <c r="G2640" s="16">
        <v>0</v>
      </c>
      <c r="H2640" s="16">
        <v>0</v>
      </c>
      <c r="I2640" s="16">
        <v>0</v>
      </c>
      <c r="J2640" s="16">
        <v>0</v>
      </c>
      <c r="K2640" s="16">
        <v>0</v>
      </c>
      <c r="L2640" s="16">
        <v>0</v>
      </c>
      <c r="M2640" s="16">
        <v>0</v>
      </c>
      <c r="N2640" s="16">
        <v>0</v>
      </c>
      <c r="O2640" s="16">
        <v>0</v>
      </c>
      <c r="P2640" s="16">
        <v>0</v>
      </c>
      <c r="Q2640" s="16">
        <v>0</v>
      </c>
      <c r="R2640" s="16">
        <v>0</v>
      </c>
      <c r="S2640" s="16">
        <v>0</v>
      </c>
      <c r="T2640" s="16">
        <v>0</v>
      </c>
      <c r="U2640" s="16">
        <v>0</v>
      </c>
      <c r="V2640" s="16">
        <v>0</v>
      </c>
      <c r="W2640" s="16">
        <v>0</v>
      </c>
      <c r="X2640" s="16">
        <v>0</v>
      </c>
      <c r="Y2640" s="16">
        <v>0</v>
      </c>
      <c r="Z2640" s="16">
        <v>0</v>
      </c>
      <c r="AE2640" s="103">
        <f t="shared" si="766"/>
        <v>0</v>
      </c>
      <c r="AF2640" s="103">
        <f t="shared" si="767"/>
        <v>0</v>
      </c>
      <c r="AG2640" s="103">
        <f t="shared" si="768"/>
        <v>0</v>
      </c>
      <c r="AH2640" s="103">
        <f t="shared" si="769"/>
        <v>0</v>
      </c>
      <c r="AI2640" s="103">
        <f t="shared" si="770"/>
        <v>0</v>
      </c>
      <c r="AJ2640" s="103">
        <f t="shared" si="771"/>
        <v>0</v>
      </c>
    </row>
    <row r="2641" spans="4:36">
      <c r="D2641" s="16" t="s">
        <v>862</v>
      </c>
      <c r="E2641" s="16">
        <v>0</v>
      </c>
      <c r="F2641" s="16">
        <v>0</v>
      </c>
      <c r="G2641" s="16">
        <v>0</v>
      </c>
      <c r="H2641" s="16">
        <v>0</v>
      </c>
      <c r="I2641" s="16">
        <v>0</v>
      </c>
      <c r="J2641" s="16">
        <v>0</v>
      </c>
      <c r="K2641" s="16">
        <v>0</v>
      </c>
      <c r="L2641" s="16">
        <v>0</v>
      </c>
      <c r="M2641" s="16">
        <v>0</v>
      </c>
      <c r="N2641" s="16">
        <v>0</v>
      </c>
      <c r="O2641" s="16">
        <v>0</v>
      </c>
      <c r="P2641" s="16">
        <v>0</v>
      </c>
      <c r="Q2641" s="16">
        <v>0</v>
      </c>
      <c r="R2641" s="16">
        <v>0</v>
      </c>
      <c r="S2641" s="16">
        <v>0</v>
      </c>
      <c r="T2641" s="16">
        <v>0</v>
      </c>
      <c r="U2641" s="16">
        <v>0</v>
      </c>
      <c r="V2641" s="16">
        <v>0</v>
      </c>
      <c r="W2641" s="16">
        <v>0</v>
      </c>
      <c r="X2641" s="16">
        <v>0</v>
      </c>
      <c r="Y2641" s="16">
        <v>0</v>
      </c>
      <c r="Z2641" s="16">
        <v>0</v>
      </c>
      <c r="AE2641" s="103">
        <f t="shared" si="766"/>
        <v>0</v>
      </c>
      <c r="AF2641" s="103">
        <f t="shared" si="767"/>
        <v>0</v>
      </c>
      <c r="AG2641" s="103">
        <f t="shared" si="768"/>
        <v>0</v>
      </c>
      <c r="AH2641" s="103">
        <f t="shared" si="769"/>
        <v>0</v>
      </c>
      <c r="AI2641" s="103">
        <f t="shared" si="770"/>
        <v>0</v>
      </c>
      <c r="AJ2641" s="103">
        <f t="shared" si="771"/>
        <v>0</v>
      </c>
    </row>
    <row r="2642" spans="4:36">
      <c r="D2642" s="16" t="s">
        <v>863</v>
      </c>
      <c r="E2642" s="16">
        <v>0</v>
      </c>
      <c r="F2642" s="16">
        <v>0</v>
      </c>
      <c r="G2642" s="16">
        <v>0</v>
      </c>
      <c r="H2642" s="16">
        <v>0</v>
      </c>
      <c r="I2642" s="16">
        <v>0</v>
      </c>
      <c r="J2642" s="16">
        <v>0</v>
      </c>
      <c r="K2642" s="16">
        <v>0</v>
      </c>
      <c r="L2642" s="16">
        <v>0</v>
      </c>
      <c r="M2642" s="16">
        <v>0</v>
      </c>
      <c r="N2642" s="16">
        <v>0</v>
      </c>
      <c r="O2642" s="16">
        <v>0</v>
      </c>
      <c r="P2642" s="16">
        <v>0</v>
      </c>
      <c r="Q2642" s="16">
        <v>0</v>
      </c>
      <c r="R2642" s="16">
        <v>0</v>
      </c>
      <c r="S2642" s="16">
        <v>0</v>
      </c>
      <c r="T2642" s="16">
        <v>0</v>
      </c>
      <c r="U2642" s="16">
        <v>0</v>
      </c>
      <c r="V2642" s="16">
        <v>0</v>
      </c>
      <c r="W2642" s="16">
        <v>0</v>
      </c>
      <c r="X2642" s="16">
        <v>0</v>
      </c>
      <c r="Y2642" s="16">
        <v>0</v>
      </c>
      <c r="Z2642" s="16">
        <v>0</v>
      </c>
      <c r="AE2642" s="103">
        <f t="shared" si="766"/>
        <v>0</v>
      </c>
      <c r="AF2642" s="103">
        <f t="shared" si="767"/>
        <v>0</v>
      </c>
      <c r="AG2642" s="103">
        <f t="shared" si="768"/>
        <v>0</v>
      </c>
      <c r="AH2642" s="103">
        <f t="shared" si="769"/>
        <v>0</v>
      </c>
      <c r="AI2642" s="103">
        <f t="shared" si="770"/>
        <v>0</v>
      </c>
      <c r="AJ2642" s="103">
        <f t="shared" si="771"/>
        <v>0</v>
      </c>
    </row>
    <row r="2643" spans="4:36">
      <c r="D2643" s="16" t="s">
        <v>864</v>
      </c>
      <c r="E2643" s="16">
        <v>0</v>
      </c>
      <c r="F2643" s="16">
        <v>0</v>
      </c>
      <c r="G2643" s="16">
        <v>0</v>
      </c>
      <c r="H2643" s="16">
        <v>0</v>
      </c>
      <c r="I2643" s="16">
        <v>0</v>
      </c>
      <c r="J2643" s="16">
        <v>0</v>
      </c>
      <c r="K2643" s="16">
        <v>0</v>
      </c>
      <c r="L2643" s="16">
        <v>0</v>
      </c>
      <c r="M2643" s="16">
        <v>0</v>
      </c>
      <c r="N2643" s="16">
        <v>0</v>
      </c>
      <c r="O2643" s="16">
        <v>0</v>
      </c>
      <c r="P2643" s="16">
        <v>0</v>
      </c>
      <c r="Q2643" s="16">
        <v>0</v>
      </c>
      <c r="R2643" s="16">
        <v>0</v>
      </c>
      <c r="S2643" s="16">
        <v>0</v>
      </c>
      <c r="T2643" s="16">
        <v>0</v>
      </c>
      <c r="U2643" s="16">
        <v>0</v>
      </c>
      <c r="V2643" s="16">
        <v>0</v>
      </c>
      <c r="W2643" s="16">
        <v>0</v>
      </c>
      <c r="X2643" s="16">
        <v>0</v>
      </c>
      <c r="Y2643" s="16">
        <v>0</v>
      </c>
      <c r="Z2643" s="16">
        <v>0</v>
      </c>
      <c r="AE2643" s="103">
        <f t="shared" si="766"/>
        <v>0</v>
      </c>
      <c r="AF2643" s="103">
        <f t="shared" si="767"/>
        <v>0</v>
      </c>
      <c r="AG2643" s="103">
        <f t="shared" si="768"/>
        <v>0</v>
      </c>
      <c r="AH2643" s="103">
        <f t="shared" si="769"/>
        <v>0</v>
      </c>
      <c r="AI2643" s="103">
        <f t="shared" si="770"/>
        <v>0</v>
      </c>
      <c r="AJ2643" s="103">
        <f t="shared" si="771"/>
        <v>0</v>
      </c>
    </row>
    <row r="2644" spans="3:58">
      <c r="C2644" s="16" t="s">
        <v>368</v>
      </c>
      <c r="D2644" s="16" t="s">
        <v>88</v>
      </c>
      <c r="E2644" s="16">
        <v>0</v>
      </c>
      <c r="F2644" s="16">
        <v>0</v>
      </c>
      <c r="G2644" s="16">
        <v>0</v>
      </c>
      <c r="H2644" s="16">
        <v>0</v>
      </c>
      <c r="I2644" s="16">
        <v>0</v>
      </c>
      <c r="J2644" s="16">
        <v>0</v>
      </c>
      <c r="K2644" s="16">
        <v>0</v>
      </c>
      <c r="L2644" s="16">
        <v>0</v>
      </c>
      <c r="M2644" s="16">
        <v>0</v>
      </c>
      <c r="N2644" s="16">
        <v>0</v>
      </c>
      <c r="O2644" s="16">
        <v>0</v>
      </c>
      <c r="P2644" s="16">
        <v>0</v>
      </c>
      <c r="Q2644" s="16">
        <v>0</v>
      </c>
      <c r="R2644" s="16">
        <v>0</v>
      </c>
      <c r="S2644" s="16">
        <v>0</v>
      </c>
      <c r="T2644" s="16">
        <v>0</v>
      </c>
      <c r="U2644" s="16">
        <v>0</v>
      </c>
      <c r="V2644" s="16">
        <v>0</v>
      </c>
      <c r="W2644" s="16">
        <v>0</v>
      </c>
      <c r="X2644" s="16">
        <v>0</v>
      </c>
      <c r="Y2644" s="16">
        <v>0</v>
      </c>
      <c r="Z2644" s="16">
        <v>0</v>
      </c>
      <c r="AE2644" s="103">
        <f t="shared" si="766"/>
        <v>0</v>
      </c>
      <c r="AF2644" s="103">
        <f t="shared" si="767"/>
        <v>0</v>
      </c>
      <c r="AG2644" s="103">
        <f t="shared" si="768"/>
        <v>0</v>
      </c>
      <c r="AH2644" s="103">
        <f t="shared" si="769"/>
        <v>0</v>
      </c>
      <c r="AI2644" s="103">
        <f t="shared" si="770"/>
        <v>0</v>
      </c>
      <c r="AJ2644" s="103">
        <f t="shared" si="771"/>
        <v>0</v>
      </c>
      <c r="AK2644" s="16">
        <f t="shared" ref="AK2644:BF2644" si="779">E2644-SUM(E2645:E2649)</f>
        <v>0</v>
      </c>
      <c r="AL2644" s="16">
        <f t="shared" si="779"/>
        <v>0</v>
      </c>
      <c r="AM2644" s="16">
        <f t="shared" si="779"/>
        <v>0</v>
      </c>
      <c r="AN2644" s="16">
        <f t="shared" si="779"/>
        <v>0</v>
      </c>
      <c r="AO2644" s="16">
        <f t="shared" si="779"/>
        <v>0</v>
      </c>
      <c r="AP2644" s="16">
        <f t="shared" si="779"/>
        <v>0</v>
      </c>
      <c r="AQ2644" s="16">
        <f t="shared" si="779"/>
        <v>0</v>
      </c>
      <c r="AR2644" s="16">
        <f t="shared" si="779"/>
        <v>0</v>
      </c>
      <c r="AS2644" s="16">
        <f t="shared" si="779"/>
        <v>0</v>
      </c>
      <c r="AT2644" s="16">
        <f t="shared" si="779"/>
        <v>0</v>
      </c>
      <c r="AU2644" s="16">
        <f t="shared" si="779"/>
        <v>0</v>
      </c>
      <c r="AV2644" s="16">
        <f t="shared" si="779"/>
        <v>0</v>
      </c>
      <c r="AW2644" s="16">
        <f t="shared" si="779"/>
        <v>0</v>
      </c>
      <c r="AX2644" s="16">
        <f t="shared" si="779"/>
        <v>0</v>
      </c>
      <c r="AY2644" s="16">
        <f t="shared" si="779"/>
        <v>0</v>
      </c>
      <c r="AZ2644" s="16">
        <f t="shared" si="779"/>
        <v>0</v>
      </c>
      <c r="BA2644" s="16">
        <f t="shared" si="779"/>
        <v>0</v>
      </c>
      <c r="BB2644" s="16">
        <f t="shared" si="779"/>
        <v>0</v>
      </c>
      <c r="BC2644" s="16">
        <f t="shared" si="779"/>
        <v>0</v>
      </c>
      <c r="BD2644" s="16">
        <f t="shared" si="779"/>
        <v>0</v>
      </c>
      <c r="BE2644" s="16">
        <f t="shared" si="779"/>
        <v>0</v>
      </c>
      <c r="BF2644" s="16">
        <f t="shared" si="779"/>
        <v>0</v>
      </c>
    </row>
    <row r="2645" spans="4:36">
      <c r="D2645" s="16" t="s">
        <v>860</v>
      </c>
      <c r="E2645" s="16">
        <v>0</v>
      </c>
      <c r="F2645" s="16">
        <v>0</v>
      </c>
      <c r="G2645" s="16">
        <v>0</v>
      </c>
      <c r="H2645" s="16">
        <v>0</v>
      </c>
      <c r="I2645" s="16">
        <v>0</v>
      </c>
      <c r="J2645" s="16">
        <v>0</v>
      </c>
      <c r="K2645" s="16">
        <v>0</v>
      </c>
      <c r="L2645" s="16">
        <v>0</v>
      </c>
      <c r="M2645" s="16">
        <v>0</v>
      </c>
      <c r="N2645" s="16">
        <v>0</v>
      </c>
      <c r="O2645" s="16">
        <v>0</v>
      </c>
      <c r="P2645" s="16">
        <v>0</v>
      </c>
      <c r="Q2645" s="16">
        <v>0</v>
      </c>
      <c r="R2645" s="16">
        <v>0</v>
      </c>
      <c r="S2645" s="16">
        <v>0</v>
      </c>
      <c r="T2645" s="16">
        <v>0</v>
      </c>
      <c r="U2645" s="16">
        <v>0</v>
      </c>
      <c r="V2645" s="16">
        <v>0</v>
      </c>
      <c r="W2645" s="16">
        <v>0</v>
      </c>
      <c r="X2645" s="16">
        <v>0</v>
      </c>
      <c r="Y2645" s="16">
        <v>0</v>
      </c>
      <c r="Z2645" s="16">
        <v>0</v>
      </c>
      <c r="AE2645" s="103">
        <f t="shared" si="766"/>
        <v>0</v>
      </c>
      <c r="AF2645" s="103">
        <f t="shared" si="767"/>
        <v>0</v>
      </c>
      <c r="AG2645" s="103">
        <f t="shared" si="768"/>
        <v>0</v>
      </c>
      <c r="AH2645" s="103">
        <f t="shared" si="769"/>
        <v>0</v>
      </c>
      <c r="AI2645" s="103">
        <f t="shared" si="770"/>
        <v>0</v>
      </c>
      <c r="AJ2645" s="103">
        <f t="shared" si="771"/>
        <v>0</v>
      </c>
    </row>
    <row r="2646" spans="4:36">
      <c r="D2646" s="16" t="s">
        <v>861</v>
      </c>
      <c r="E2646" s="16">
        <v>0</v>
      </c>
      <c r="F2646" s="16">
        <v>0</v>
      </c>
      <c r="G2646" s="16">
        <v>0</v>
      </c>
      <c r="H2646" s="16">
        <v>0</v>
      </c>
      <c r="I2646" s="16">
        <v>0</v>
      </c>
      <c r="J2646" s="16">
        <v>0</v>
      </c>
      <c r="K2646" s="16">
        <v>0</v>
      </c>
      <c r="L2646" s="16">
        <v>0</v>
      </c>
      <c r="M2646" s="16">
        <v>0</v>
      </c>
      <c r="N2646" s="16">
        <v>0</v>
      </c>
      <c r="O2646" s="16">
        <v>0</v>
      </c>
      <c r="P2646" s="16">
        <v>0</v>
      </c>
      <c r="Q2646" s="16">
        <v>0</v>
      </c>
      <c r="R2646" s="16">
        <v>0</v>
      </c>
      <c r="S2646" s="16">
        <v>0</v>
      </c>
      <c r="T2646" s="16">
        <v>0</v>
      </c>
      <c r="U2646" s="16">
        <v>0</v>
      </c>
      <c r="V2646" s="16">
        <v>0</v>
      </c>
      <c r="W2646" s="16">
        <v>0</v>
      </c>
      <c r="X2646" s="16">
        <v>0</v>
      </c>
      <c r="Y2646" s="16">
        <v>0</v>
      </c>
      <c r="Z2646" s="16">
        <v>0</v>
      </c>
      <c r="AE2646" s="103">
        <f t="shared" si="766"/>
        <v>0</v>
      </c>
      <c r="AF2646" s="103">
        <f t="shared" si="767"/>
        <v>0</v>
      </c>
      <c r="AG2646" s="103">
        <f t="shared" si="768"/>
        <v>0</v>
      </c>
      <c r="AH2646" s="103">
        <f t="shared" si="769"/>
        <v>0</v>
      </c>
      <c r="AI2646" s="103">
        <f t="shared" si="770"/>
        <v>0</v>
      </c>
      <c r="AJ2646" s="103">
        <f t="shared" si="771"/>
        <v>0</v>
      </c>
    </row>
    <row r="2647" spans="4:36">
      <c r="D2647" s="16" t="s">
        <v>862</v>
      </c>
      <c r="E2647" s="16">
        <v>0</v>
      </c>
      <c r="F2647" s="16">
        <v>0</v>
      </c>
      <c r="G2647" s="16">
        <v>0</v>
      </c>
      <c r="H2647" s="16">
        <v>0</v>
      </c>
      <c r="I2647" s="16">
        <v>0</v>
      </c>
      <c r="J2647" s="16">
        <v>0</v>
      </c>
      <c r="K2647" s="16">
        <v>0</v>
      </c>
      <c r="L2647" s="16">
        <v>0</v>
      </c>
      <c r="M2647" s="16">
        <v>0</v>
      </c>
      <c r="N2647" s="16">
        <v>0</v>
      </c>
      <c r="O2647" s="16">
        <v>0</v>
      </c>
      <c r="P2647" s="16">
        <v>0</v>
      </c>
      <c r="Q2647" s="16">
        <v>0</v>
      </c>
      <c r="R2647" s="16">
        <v>0</v>
      </c>
      <c r="S2647" s="16">
        <v>0</v>
      </c>
      <c r="T2647" s="16">
        <v>0</v>
      </c>
      <c r="U2647" s="16">
        <v>0</v>
      </c>
      <c r="V2647" s="16">
        <v>0</v>
      </c>
      <c r="W2647" s="16">
        <v>0</v>
      </c>
      <c r="X2647" s="16">
        <v>0</v>
      </c>
      <c r="Y2647" s="16">
        <v>0</v>
      </c>
      <c r="Z2647" s="16">
        <v>0</v>
      </c>
      <c r="AE2647" s="103">
        <f t="shared" si="766"/>
        <v>0</v>
      </c>
      <c r="AF2647" s="103">
        <f t="shared" si="767"/>
        <v>0</v>
      </c>
      <c r="AG2647" s="103">
        <f t="shared" si="768"/>
        <v>0</v>
      </c>
      <c r="AH2647" s="103">
        <f t="shared" si="769"/>
        <v>0</v>
      </c>
      <c r="AI2647" s="103">
        <f t="shared" si="770"/>
        <v>0</v>
      </c>
      <c r="AJ2647" s="103">
        <f t="shared" si="771"/>
        <v>0</v>
      </c>
    </row>
    <row r="2648" spans="4:36">
      <c r="D2648" s="16" t="s">
        <v>863</v>
      </c>
      <c r="E2648" s="16">
        <v>0</v>
      </c>
      <c r="F2648" s="16">
        <v>0</v>
      </c>
      <c r="G2648" s="16">
        <v>0</v>
      </c>
      <c r="H2648" s="16">
        <v>0</v>
      </c>
      <c r="I2648" s="16">
        <v>0</v>
      </c>
      <c r="J2648" s="16">
        <v>0</v>
      </c>
      <c r="K2648" s="16">
        <v>0</v>
      </c>
      <c r="L2648" s="16">
        <v>0</v>
      </c>
      <c r="M2648" s="16">
        <v>0</v>
      </c>
      <c r="N2648" s="16">
        <v>0</v>
      </c>
      <c r="O2648" s="16">
        <v>0</v>
      </c>
      <c r="P2648" s="16">
        <v>0</v>
      </c>
      <c r="Q2648" s="16">
        <v>0</v>
      </c>
      <c r="R2648" s="16">
        <v>0</v>
      </c>
      <c r="S2648" s="16">
        <v>0</v>
      </c>
      <c r="T2648" s="16">
        <v>0</v>
      </c>
      <c r="U2648" s="16">
        <v>0</v>
      </c>
      <c r="V2648" s="16">
        <v>0</v>
      </c>
      <c r="W2648" s="16">
        <v>0</v>
      </c>
      <c r="X2648" s="16">
        <v>0</v>
      </c>
      <c r="Y2648" s="16">
        <v>0</v>
      </c>
      <c r="Z2648" s="16">
        <v>0</v>
      </c>
      <c r="AE2648" s="103">
        <f t="shared" si="766"/>
        <v>0</v>
      </c>
      <c r="AF2648" s="103">
        <f t="shared" si="767"/>
        <v>0</v>
      </c>
      <c r="AG2648" s="103">
        <f t="shared" si="768"/>
        <v>0</v>
      </c>
      <c r="AH2648" s="103">
        <f t="shared" si="769"/>
        <v>0</v>
      </c>
      <c r="AI2648" s="103">
        <f t="shared" si="770"/>
        <v>0</v>
      </c>
      <c r="AJ2648" s="103">
        <f t="shared" si="771"/>
        <v>0</v>
      </c>
    </row>
    <row r="2649" spans="4:36">
      <c r="D2649" s="16" t="s">
        <v>864</v>
      </c>
      <c r="E2649" s="16">
        <v>0</v>
      </c>
      <c r="F2649" s="16">
        <v>0</v>
      </c>
      <c r="G2649" s="16">
        <v>0</v>
      </c>
      <c r="H2649" s="16">
        <v>0</v>
      </c>
      <c r="I2649" s="16">
        <v>0</v>
      </c>
      <c r="J2649" s="16">
        <v>0</v>
      </c>
      <c r="K2649" s="16">
        <v>0</v>
      </c>
      <c r="L2649" s="16">
        <v>0</v>
      </c>
      <c r="M2649" s="16">
        <v>0</v>
      </c>
      <c r="N2649" s="16">
        <v>0</v>
      </c>
      <c r="O2649" s="16">
        <v>0</v>
      </c>
      <c r="P2649" s="16">
        <v>0</v>
      </c>
      <c r="Q2649" s="16">
        <v>0</v>
      </c>
      <c r="R2649" s="16">
        <v>0</v>
      </c>
      <c r="S2649" s="16">
        <v>0</v>
      </c>
      <c r="T2649" s="16">
        <v>0</v>
      </c>
      <c r="U2649" s="16">
        <v>0</v>
      </c>
      <c r="V2649" s="16">
        <v>0</v>
      </c>
      <c r="W2649" s="16">
        <v>0</v>
      </c>
      <c r="X2649" s="16">
        <v>0</v>
      </c>
      <c r="Y2649" s="16">
        <v>0</v>
      </c>
      <c r="Z2649" s="16">
        <v>0</v>
      </c>
      <c r="AE2649" s="103">
        <f t="shared" si="766"/>
        <v>0</v>
      </c>
      <c r="AF2649" s="103">
        <f t="shared" si="767"/>
        <v>0</v>
      </c>
      <c r="AG2649" s="103">
        <f t="shared" si="768"/>
        <v>0</v>
      </c>
      <c r="AH2649" s="103">
        <f t="shared" si="769"/>
        <v>0</v>
      </c>
      <c r="AI2649" s="103">
        <f t="shared" si="770"/>
        <v>0</v>
      </c>
      <c r="AJ2649" s="103">
        <f t="shared" si="771"/>
        <v>0</v>
      </c>
    </row>
    <row r="2650" spans="1:80">
      <c r="A2650" s="16" t="s">
        <v>943</v>
      </c>
      <c r="B2650" s="16">
        <v>180184.8937</v>
      </c>
      <c r="C2650" s="16" t="s">
        <v>88</v>
      </c>
      <c r="D2650" s="16" t="s">
        <v>88</v>
      </c>
      <c r="E2650" s="16">
        <v>39470.394</v>
      </c>
      <c r="F2650" s="16">
        <v>35505.4397</v>
      </c>
      <c r="G2650" s="16">
        <v>35417.3672</v>
      </c>
      <c r="H2650" s="16">
        <v>88.0725</v>
      </c>
      <c r="I2650" s="16">
        <v>0.2894</v>
      </c>
      <c r="J2650" s="16">
        <v>305.7218</v>
      </c>
      <c r="K2650" s="16">
        <v>165.4547</v>
      </c>
      <c r="L2650" s="16">
        <v>14.6341</v>
      </c>
      <c r="M2650" s="16">
        <v>125.633</v>
      </c>
      <c r="N2650" s="16">
        <v>3062.7052</v>
      </c>
      <c r="O2650" s="16">
        <v>3062.7052</v>
      </c>
      <c r="P2650" s="16">
        <v>0</v>
      </c>
      <c r="Q2650" s="16">
        <v>47.6993</v>
      </c>
      <c r="R2650" s="16">
        <v>517.3786</v>
      </c>
      <c r="S2650" s="16">
        <v>86.6208</v>
      </c>
      <c r="T2650" s="16">
        <v>0</v>
      </c>
      <c r="U2650" s="16">
        <v>430.7578</v>
      </c>
      <c r="V2650" s="16">
        <v>31.16</v>
      </c>
      <c r="W2650" s="16">
        <v>0</v>
      </c>
      <c r="X2650" s="16">
        <v>0</v>
      </c>
      <c r="Y2650" s="16">
        <v>31.16</v>
      </c>
      <c r="Z2650" s="16">
        <v>0</v>
      </c>
      <c r="AB2650" s="101">
        <f>(F2650+K2650+L2650)/B2650</f>
        <v>0.198049502193091</v>
      </c>
      <c r="AE2650" s="103">
        <f t="shared" si="766"/>
        <v>-2.19557705349871e-12</v>
      </c>
      <c r="AF2650" s="103">
        <f t="shared" si="767"/>
        <v>2.03215222427389e-12</v>
      </c>
      <c r="AG2650" s="103">
        <f t="shared" si="768"/>
        <v>0</v>
      </c>
      <c r="AH2650" s="103">
        <f t="shared" si="769"/>
        <v>0</v>
      </c>
      <c r="AI2650" s="103">
        <f t="shared" si="770"/>
        <v>0</v>
      </c>
      <c r="AJ2650" s="103">
        <f t="shared" si="771"/>
        <v>0</v>
      </c>
      <c r="AK2650" s="16">
        <f t="shared" ref="AK2650:BF2650" si="780">E2650-SUM(E2651:E2655)</f>
        <v>0</v>
      </c>
      <c r="AL2650" s="16">
        <f t="shared" si="780"/>
        <v>0</v>
      </c>
      <c r="AM2650" s="16">
        <f t="shared" si="780"/>
        <v>0</v>
      </c>
      <c r="AN2650" s="16">
        <f t="shared" si="780"/>
        <v>0</v>
      </c>
      <c r="AO2650" s="16">
        <f t="shared" si="780"/>
        <v>0</v>
      </c>
      <c r="AP2650" s="16">
        <f t="shared" si="780"/>
        <v>0</v>
      </c>
      <c r="AQ2650" s="16">
        <f t="shared" si="780"/>
        <v>0</v>
      </c>
      <c r="AR2650" s="16">
        <f t="shared" si="780"/>
        <v>0</v>
      </c>
      <c r="AS2650" s="16">
        <f t="shared" si="780"/>
        <v>0</v>
      </c>
      <c r="AT2650" s="16">
        <f t="shared" si="780"/>
        <v>0</v>
      </c>
      <c r="AU2650" s="16">
        <f t="shared" si="780"/>
        <v>0</v>
      </c>
      <c r="AV2650" s="16">
        <f t="shared" si="780"/>
        <v>0</v>
      </c>
      <c r="AW2650" s="16">
        <f t="shared" si="780"/>
        <v>0</v>
      </c>
      <c r="AX2650" s="16">
        <f t="shared" si="780"/>
        <v>0</v>
      </c>
      <c r="AY2650" s="16">
        <f t="shared" si="780"/>
        <v>0</v>
      </c>
      <c r="AZ2650" s="16">
        <f t="shared" si="780"/>
        <v>0</v>
      </c>
      <c r="BA2650" s="16">
        <f t="shared" si="780"/>
        <v>0</v>
      </c>
      <c r="BB2650" s="16">
        <f t="shared" si="780"/>
        <v>0</v>
      </c>
      <c r="BC2650" s="16">
        <f t="shared" si="780"/>
        <v>0</v>
      </c>
      <c r="BD2650" s="16">
        <f t="shared" si="780"/>
        <v>0</v>
      </c>
      <c r="BE2650" s="16">
        <f t="shared" si="780"/>
        <v>0</v>
      </c>
      <c r="BF2650" s="16">
        <f t="shared" si="780"/>
        <v>0</v>
      </c>
      <c r="BG2650" s="104">
        <f t="shared" ref="BG2650:CB2650" si="781">E2650-E2656-E2662-E2668-E2674</f>
        <v>0</v>
      </c>
      <c r="BH2650" s="104">
        <f t="shared" si="781"/>
        <v>0</v>
      </c>
      <c r="BI2650" s="104">
        <f t="shared" si="781"/>
        <v>0</v>
      </c>
      <c r="BJ2650" s="104">
        <f t="shared" si="781"/>
        <v>0</v>
      </c>
      <c r="BK2650" s="104">
        <f t="shared" si="781"/>
        <v>0</v>
      </c>
      <c r="BL2650" s="104">
        <f t="shared" si="781"/>
        <v>0</v>
      </c>
      <c r="BM2650" s="104">
        <f t="shared" si="781"/>
        <v>0</v>
      </c>
      <c r="BN2650" s="104">
        <f t="shared" si="781"/>
        <v>0</v>
      </c>
      <c r="BO2650" s="104">
        <f t="shared" si="781"/>
        <v>0</v>
      </c>
      <c r="BP2650" s="104">
        <f t="shared" si="781"/>
        <v>0</v>
      </c>
      <c r="BQ2650" s="104">
        <f t="shared" si="781"/>
        <v>0</v>
      </c>
      <c r="BR2650" s="104">
        <f t="shared" si="781"/>
        <v>0</v>
      </c>
      <c r="BS2650" s="104">
        <f t="shared" si="781"/>
        <v>0</v>
      </c>
      <c r="BT2650" s="104">
        <f t="shared" si="781"/>
        <v>0</v>
      </c>
      <c r="BU2650" s="104">
        <f t="shared" si="781"/>
        <v>0</v>
      </c>
      <c r="BV2650" s="104">
        <f t="shared" si="781"/>
        <v>0</v>
      </c>
      <c r="BW2650" s="104">
        <f t="shared" si="781"/>
        <v>0</v>
      </c>
      <c r="BX2650" s="104">
        <f t="shared" si="781"/>
        <v>0</v>
      </c>
      <c r="BY2650" s="104">
        <f t="shared" si="781"/>
        <v>0</v>
      </c>
      <c r="BZ2650" s="104">
        <f t="shared" si="781"/>
        <v>0</v>
      </c>
      <c r="CA2650" s="104">
        <f t="shared" si="781"/>
        <v>0</v>
      </c>
      <c r="CB2650" s="104">
        <f t="shared" si="781"/>
        <v>0</v>
      </c>
    </row>
    <row r="2651" spans="4:36">
      <c r="D2651" s="16" t="s">
        <v>860</v>
      </c>
      <c r="E2651" s="16">
        <v>1398.6528</v>
      </c>
      <c r="F2651" s="16">
        <v>1373.5849</v>
      </c>
      <c r="G2651" s="16">
        <v>1373.5849</v>
      </c>
      <c r="H2651" s="16">
        <v>0</v>
      </c>
      <c r="I2651" s="16">
        <v>0</v>
      </c>
      <c r="J2651" s="16">
        <v>0</v>
      </c>
      <c r="K2651" s="16">
        <v>0</v>
      </c>
      <c r="L2651" s="16">
        <v>0</v>
      </c>
      <c r="M2651" s="16">
        <v>0</v>
      </c>
      <c r="N2651" s="16">
        <v>21.0196</v>
      </c>
      <c r="O2651" s="16">
        <v>21.0196</v>
      </c>
      <c r="P2651" s="16">
        <v>0</v>
      </c>
      <c r="Q2651" s="16">
        <v>0</v>
      </c>
      <c r="R2651" s="16">
        <v>4.0483</v>
      </c>
      <c r="S2651" s="16">
        <v>4.0483</v>
      </c>
      <c r="T2651" s="16">
        <v>0</v>
      </c>
      <c r="U2651" s="16">
        <v>0</v>
      </c>
      <c r="V2651" s="16">
        <v>0</v>
      </c>
      <c r="W2651" s="16">
        <v>0</v>
      </c>
      <c r="X2651" s="16">
        <v>0</v>
      </c>
      <c r="Y2651" s="16">
        <v>0</v>
      </c>
      <c r="Z2651" s="16">
        <v>0</v>
      </c>
      <c r="AE2651" s="103">
        <f t="shared" si="766"/>
        <v>7.99360577730113e-15</v>
      </c>
      <c r="AF2651" s="103">
        <f t="shared" si="767"/>
        <v>0</v>
      </c>
      <c r="AG2651" s="103">
        <f t="shared" si="768"/>
        <v>0</v>
      </c>
      <c r="AH2651" s="103">
        <f t="shared" si="769"/>
        <v>0</v>
      </c>
      <c r="AI2651" s="103">
        <f t="shared" si="770"/>
        <v>0</v>
      </c>
      <c r="AJ2651" s="103">
        <f t="shared" si="771"/>
        <v>0</v>
      </c>
    </row>
    <row r="2652" spans="4:36">
      <c r="D2652" s="16" t="s">
        <v>861</v>
      </c>
      <c r="E2652" s="16">
        <v>3549.4437</v>
      </c>
      <c r="F2652" s="16">
        <v>3137.6816</v>
      </c>
      <c r="G2652" s="16">
        <v>3137.6816</v>
      </c>
      <c r="H2652" s="16">
        <v>0</v>
      </c>
      <c r="I2652" s="16">
        <v>0</v>
      </c>
      <c r="J2652" s="16">
        <v>5.7682</v>
      </c>
      <c r="K2652" s="16">
        <v>0</v>
      </c>
      <c r="L2652" s="16">
        <v>0</v>
      </c>
      <c r="M2652" s="16">
        <v>5.7682</v>
      </c>
      <c r="N2652" s="16">
        <v>183.877</v>
      </c>
      <c r="O2652" s="16">
        <v>183.877</v>
      </c>
      <c r="P2652" s="16">
        <v>0</v>
      </c>
      <c r="Q2652" s="16">
        <v>0</v>
      </c>
      <c r="R2652" s="16">
        <v>195.619</v>
      </c>
      <c r="S2652" s="16">
        <v>7.9791</v>
      </c>
      <c r="T2652" s="16">
        <v>0</v>
      </c>
      <c r="U2652" s="16">
        <v>187.6399</v>
      </c>
      <c r="V2652" s="16">
        <v>26.4979</v>
      </c>
      <c r="W2652" s="16">
        <v>0</v>
      </c>
      <c r="X2652" s="16">
        <v>0</v>
      </c>
      <c r="Y2652" s="16">
        <v>26.4979</v>
      </c>
      <c r="Z2652" s="16">
        <v>0</v>
      </c>
      <c r="AE2652" s="103">
        <f t="shared" si="766"/>
        <v>-7.105427357601e-14</v>
      </c>
      <c r="AF2652" s="103">
        <f t="shared" si="767"/>
        <v>0</v>
      </c>
      <c r="AG2652" s="103">
        <f t="shared" si="768"/>
        <v>0</v>
      </c>
      <c r="AH2652" s="103">
        <f t="shared" si="769"/>
        <v>0</v>
      </c>
      <c r="AI2652" s="103">
        <f t="shared" si="770"/>
        <v>0</v>
      </c>
      <c r="AJ2652" s="103">
        <f t="shared" si="771"/>
        <v>0</v>
      </c>
    </row>
    <row r="2653" spans="4:36">
      <c r="D2653" s="16" t="s">
        <v>862</v>
      </c>
      <c r="E2653" s="16">
        <v>0</v>
      </c>
      <c r="F2653" s="16">
        <v>0</v>
      </c>
      <c r="G2653" s="16">
        <v>0</v>
      </c>
      <c r="H2653" s="16">
        <v>0</v>
      </c>
      <c r="I2653" s="16">
        <v>0</v>
      </c>
      <c r="J2653" s="16">
        <v>0</v>
      </c>
      <c r="K2653" s="16">
        <v>0</v>
      </c>
      <c r="L2653" s="16">
        <v>0</v>
      </c>
      <c r="M2653" s="16">
        <v>0</v>
      </c>
      <c r="N2653" s="16">
        <v>0</v>
      </c>
      <c r="O2653" s="16">
        <v>0</v>
      </c>
      <c r="P2653" s="16">
        <v>0</v>
      </c>
      <c r="Q2653" s="16">
        <v>0</v>
      </c>
      <c r="R2653" s="16">
        <v>0</v>
      </c>
      <c r="S2653" s="16">
        <v>0</v>
      </c>
      <c r="T2653" s="16">
        <v>0</v>
      </c>
      <c r="U2653" s="16">
        <v>0</v>
      </c>
      <c r="V2653" s="16">
        <v>0</v>
      </c>
      <c r="W2653" s="16">
        <v>0</v>
      </c>
      <c r="X2653" s="16">
        <v>0</v>
      </c>
      <c r="Y2653" s="16">
        <v>0</v>
      </c>
      <c r="Z2653" s="16">
        <v>0</v>
      </c>
      <c r="AE2653" s="103">
        <f t="shared" si="766"/>
        <v>0</v>
      </c>
      <c r="AF2653" s="103">
        <f t="shared" si="767"/>
        <v>0</v>
      </c>
      <c r="AG2653" s="103">
        <f t="shared" si="768"/>
        <v>0</v>
      </c>
      <c r="AH2653" s="103">
        <f t="shared" si="769"/>
        <v>0</v>
      </c>
      <c r="AI2653" s="103">
        <f t="shared" si="770"/>
        <v>0</v>
      </c>
      <c r="AJ2653" s="103">
        <f t="shared" si="771"/>
        <v>0</v>
      </c>
    </row>
    <row r="2654" spans="4:36">
      <c r="D2654" s="16" t="s">
        <v>863</v>
      </c>
      <c r="E2654" s="16">
        <v>0</v>
      </c>
      <c r="F2654" s="16">
        <v>0</v>
      </c>
      <c r="G2654" s="16">
        <v>0</v>
      </c>
      <c r="H2654" s="16">
        <v>0</v>
      </c>
      <c r="I2654" s="16">
        <v>0</v>
      </c>
      <c r="J2654" s="16">
        <v>0</v>
      </c>
      <c r="K2654" s="16">
        <v>0</v>
      </c>
      <c r="L2654" s="16">
        <v>0</v>
      </c>
      <c r="M2654" s="16">
        <v>0</v>
      </c>
      <c r="N2654" s="16">
        <v>0</v>
      </c>
      <c r="O2654" s="16">
        <v>0</v>
      </c>
      <c r="P2654" s="16">
        <v>0</v>
      </c>
      <c r="Q2654" s="16">
        <v>0</v>
      </c>
      <c r="R2654" s="16">
        <v>0</v>
      </c>
      <c r="S2654" s="16">
        <v>0</v>
      </c>
      <c r="T2654" s="16">
        <v>0</v>
      </c>
      <c r="U2654" s="16">
        <v>0</v>
      </c>
      <c r="V2654" s="16">
        <v>0</v>
      </c>
      <c r="W2654" s="16">
        <v>0</v>
      </c>
      <c r="X2654" s="16">
        <v>0</v>
      </c>
      <c r="Y2654" s="16">
        <v>0</v>
      </c>
      <c r="Z2654" s="16">
        <v>0</v>
      </c>
      <c r="AE2654" s="103">
        <f t="shared" si="766"/>
        <v>0</v>
      </c>
      <c r="AF2654" s="103">
        <f t="shared" si="767"/>
        <v>0</v>
      </c>
      <c r="AG2654" s="103">
        <f t="shared" si="768"/>
        <v>0</v>
      </c>
      <c r="AH2654" s="103">
        <f t="shared" si="769"/>
        <v>0</v>
      </c>
      <c r="AI2654" s="103">
        <f t="shared" si="770"/>
        <v>0</v>
      </c>
      <c r="AJ2654" s="103">
        <f t="shared" si="771"/>
        <v>0</v>
      </c>
    </row>
    <row r="2655" spans="4:36">
      <c r="D2655" s="16" t="s">
        <v>864</v>
      </c>
      <c r="E2655" s="16">
        <v>34522.2975</v>
      </c>
      <c r="F2655" s="16">
        <v>30994.1732</v>
      </c>
      <c r="G2655" s="16">
        <v>30906.1007</v>
      </c>
      <c r="H2655" s="16">
        <v>88.0725</v>
      </c>
      <c r="I2655" s="16">
        <v>0.2894</v>
      </c>
      <c r="J2655" s="16">
        <v>299.9536</v>
      </c>
      <c r="K2655" s="16">
        <v>165.4547</v>
      </c>
      <c r="L2655" s="16">
        <v>14.6341</v>
      </c>
      <c r="M2655" s="16">
        <v>119.8648</v>
      </c>
      <c r="N2655" s="16">
        <v>2857.8086</v>
      </c>
      <c r="O2655" s="16">
        <v>2857.8086</v>
      </c>
      <c r="P2655" s="16">
        <v>0</v>
      </c>
      <c r="Q2655" s="16">
        <v>47.6993</v>
      </c>
      <c r="R2655" s="16">
        <v>317.7113</v>
      </c>
      <c r="S2655" s="16">
        <v>74.5934</v>
      </c>
      <c r="T2655" s="16">
        <v>0</v>
      </c>
      <c r="U2655" s="16">
        <v>243.1179</v>
      </c>
      <c r="V2655" s="16">
        <v>4.6621</v>
      </c>
      <c r="W2655" s="16">
        <v>0</v>
      </c>
      <c r="X2655" s="16">
        <v>0</v>
      </c>
      <c r="Y2655" s="16">
        <v>4.6621</v>
      </c>
      <c r="Z2655" s="16">
        <v>0</v>
      </c>
      <c r="AE2655" s="103">
        <f t="shared" si="766"/>
        <v>-2.8421709430404e-13</v>
      </c>
      <c r="AF2655" s="103">
        <f t="shared" si="767"/>
        <v>2.03215222427389e-12</v>
      </c>
      <c r="AG2655" s="103">
        <f t="shared" si="768"/>
        <v>0</v>
      </c>
      <c r="AH2655" s="103">
        <f t="shared" si="769"/>
        <v>0</v>
      </c>
      <c r="AI2655" s="103">
        <f t="shared" si="770"/>
        <v>0</v>
      </c>
      <c r="AJ2655" s="103">
        <f t="shared" si="771"/>
        <v>0</v>
      </c>
    </row>
    <row r="2656" spans="3:58">
      <c r="C2656" s="16" t="s">
        <v>865</v>
      </c>
      <c r="D2656" s="16" t="s">
        <v>88</v>
      </c>
      <c r="E2656" s="16">
        <v>0</v>
      </c>
      <c r="F2656" s="16">
        <v>0</v>
      </c>
      <c r="G2656" s="16">
        <v>0</v>
      </c>
      <c r="H2656" s="16">
        <v>0</v>
      </c>
      <c r="I2656" s="16">
        <v>0</v>
      </c>
      <c r="J2656" s="16">
        <v>0</v>
      </c>
      <c r="K2656" s="16">
        <v>0</v>
      </c>
      <c r="L2656" s="16">
        <v>0</v>
      </c>
      <c r="M2656" s="16">
        <v>0</v>
      </c>
      <c r="N2656" s="16">
        <v>0</v>
      </c>
      <c r="O2656" s="16">
        <v>0</v>
      </c>
      <c r="P2656" s="16">
        <v>0</v>
      </c>
      <c r="Q2656" s="16">
        <v>0</v>
      </c>
      <c r="R2656" s="16">
        <v>0</v>
      </c>
      <c r="S2656" s="16">
        <v>0</v>
      </c>
      <c r="T2656" s="16">
        <v>0</v>
      </c>
      <c r="U2656" s="16">
        <v>0</v>
      </c>
      <c r="V2656" s="16">
        <v>0</v>
      </c>
      <c r="W2656" s="16">
        <v>0</v>
      </c>
      <c r="X2656" s="16">
        <v>0</v>
      </c>
      <c r="Y2656" s="16">
        <v>0</v>
      </c>
      <c r="Z2656" s="16">
        <v>0</v>
      </c>
      <c r="AE2656" s="103">
        <f t="shared" si="766"/>
        <v>0</v>
      </c>
      <c r="AF2656" s="103">
        <f t="shared" si="767"/>
        <v>0</v>
      </c>
      <c r="AG2656" s="103">
        <f t="shared" si="768"/>
        <v>0</v>
      </c>
      <c r="AH2656" s="103">
        <f t="shared" si="769"/>
        <v>0</v>
      </c>
      <c r="AI2656" s="103">
        <f t="shared" si="770"/>
        <v>0</v>
      </c>
      <c r="AJ2656" s="103">
        <f t="shared" si="771"/>
        <v>0</v>
      </c>
      <c r="AK2656" s="16">
        <f t="shared" ref="AK2656:BF2656" si="782">E2656-SUM(E2657:E2661)</f>
        <v>0</v>
      </c>
      <c r="AL2656" s="16">
        <f t="shared" si="782"/>
        <v>0</v>
      </c>
      <c r="AM2656" s="16">
        <f t="shared" si="782"/>
        <v>0</v>
      </c>
      <c r="AN2656" s="16">
        <f t="shared" si="782"/>
        <v>0</v>
      </c>
      <c r="AO2656" s="16">
        <f t="shared" si="782"/>
        <v>0</v>
      </c>
      <c r="AP2656" s="16">
        <f t="shared" si="782"/>
        <v>0</v>
      </c>
      <c r="AQ2656" s="16">
        <f t="shared" si="782"/>
        <v>0</v>
      </c>
      <c r="AR2656" s="16">
        <f t="shared" si="782"/>
        <v>0</v>
      </c>
      <c r="AS2656" s="16">
        <f t="shared" si="782"/>
        <v>0</v>
      </c>
      <c r="AT2656" s="16">
        <f t="shared" si="782"/>
        <v>0</v>
      </c>
      <c r="AU2656" s="16">
        <f t="shared" si="782"/>
        <v>0</v>
      </c>
      <c r="AV2656" s="16">
        <f t="shared" si="782"/>
        <v>0</v>
      </c>
      <c r="AW2656" s="16">
        <f t="shared" si="782"/>
        <v>0</v>
      </c>
      <c r="AX2656" s="16">
        <f t="shared" si="782"/>
        <v>0</v>
      </c>
      <c r="AY2656" s="16">
        <f t="shared" si="782"/>
        <v>0</v>
      </c>
      <c r="AZ2656" s="16">
        <f t="shared" si="782"/>
        <v>0</v>
      </c>
      <c r="BA2656" s="16">
        <f t="shared" si="782"/>
        <v>0</v>
      </c>
      <c r="BB2656" s="16">
        <f t="shared" si="782"/>
        <v>0</v>
      </c>
      <c r="BC2656" s="16">
        <f t="shared" si="782"/>
        <v>0</v>
      </c>
      <c r="BD2656" s="16">
        <f t="shared" si="782"/>
        <v>0</v>
      </c>
      <c r="BE2656" s="16">
        <f t="shared" si="782"/>
        <v>0</v>
      </c>
      <c r="BF2656" s="16">
        <f t="shared" si="782"/>
        <v>0</v>
      </c>
    </row>
    <row r="2657" spans="4:36">
      <c r="D2657" s="16" t="s">
        <v>860</v>
      </c>
      <c r="E2657" s="16">
        <v>0</v>
      </c>
      <c r="F2657" s="16">
        <v>0</v>
      </c>
      <c r="G2657" s="16">
        <v>0</v>
      </c>
      <c r="H2657" s="16">
        <v>0</v>
      </c>
      <c r="I2657" s="16">
        <v>0</v>
      </c>
      <c r="J2657" s="16">
        <v>0</v>
      </c>
      <c r="K2657" s="16">
        <v>0</v>
      </c>
      <c r="L2657" s="16">
        <v>0</v>
      </c>
      <c r="M2657" s="16">
        <v>0</v>
      </c>
      <c r="N2657" s="16">
        <v>0</v>
      </c>
      <c r="O2657" s="16">
        <v>0</v>
      </c>
      <c r="P2657" s="16">
        <v>0</v>
      </c>
      <c r="Q2657" s="16">
        <v>0</v>
      </c>
      <c r="R2657" s="16">
        <v>0</v>
      </c>
      <c r="S2657" s="16">
        <v>0</v>
      </c>
      <c r="T2657" s="16">
        <v>0</v>
      </c>
      <c r="U2657" s="16">
        <v>0</v>
      </c>
      <c r="V2657" s="16">
        <v>0</v>
      </c>
      <c r="W2657" s="16">
        <v>0</v>
      </c>
      <c r="X2657" s="16">
        <v>0</v>
      </c>
      <c r="Y2657" s="16">
        <v>0</v>
      </c>
      <c r="Z2657" s="16">
        <v>0</v>
      </c>
      <c r="AE2657" s="103">
        <f t="shared" si="766"/>
        <v>0</v>
      </c>
      <c r="AF2657" s="103">
        <f t="shared" si="767"/>
        <v>0</v>
      </c>
      <c r="AG2657" s="103">
        <f t="shared" si="768"/>
        <v>0</v>
      </c>
      <c r="AH2657" s="103">
        <f t="shared" si="769"/>
        <v>0</v>
      </c>
      <c r="AI2657" s="103">
        <f t="shared" si="770"/>
        <v>0</v>
      </c>
      <c r="AJ2657" s="103">
        <f t="shared" si="771"/>
        <v>0</v>
      </c>
    </row>
    <row r="2658" spans="4:36">
      <c r="D2658" s="16" t="s">
        <v>861</v>
      </c>
      <c r="E2658" s="16">
        <v>0</v>
      </c>
      <c r="F2658" s="16">
        <v>0</v>
      </c>
      <c r="G2658" s="16">
        <v>0</v>
      </c>
      <c r="H2658" s="16">
        <v>0</v>
      </c>
      <c r="I2658" s="16">
        <v>0</v>
      </c>
      <c r="J2658" s="16">
        <v>0</v>
      </c>
      <c r="K2658" s="16">
        <v>0</v>
      </c>
      <c r="L2658" s="16">
        <v>0</v>
      </c>
      <c r="M2658" s="16">
        <v>0</v>
      </c>
      <c r="N2658" s="16">
        <v>0</v>
      </c>
      <c r="O2658" s="16">
        <v>0</v>
      </c>
      <c r="P2658" s="16">
        <v>0</v>
      </c>
      <c r="Q2658" s="16">
        <v>0</v>
      </c>
      <c r="R2658" s="16">
        <v>0</v>
      </c>
      <c r="S2658" s="16">
        <v>0</v>
      </c>
      <c r="T2658" s="16">
        <v>0</v>
      </c>
      <c r="U2658" s="16">
        <v>0</v>
      </c>
      <c r="V2658" s="16">
        <v>0</v>
      </c>
      <c r="W2658" s="16">
        <v>0</v>
      </c>
      <c r="X2658" s="16">
        <v>0</v>
      </c>
      <c r="Y2658" s="16">
        <v>0</v>
      </c>
      <c r="Z2658" s="16">
        <v>0</v>
      </c>
      <c r="AE2658" s="103">
        <f t="shared" si="766"/>
        <v>0</v>
      </c>
      <c r="AF2658" s="103">
        <f t="shared" si="767"/>
        <v>0</v>
      </c>
      <c r="AG2658" s="103">
        <f t="shared" si="768"/>
        <v>0</v>
      </c>
      <c r="AH2658" s="103">
        <f t="shared" si="769"/>
        <v>0</v>
      </c>
      <c r="AI2658" s="103">
        <f t="shared" si="770"/>
        <v>0</v>
      </c>
      <c r="AJ2658" s="103">
        <f t="shared" si="771"/>
        <v>0</v>
      </c>
    </row>
    <row r="2659" spans="4:36">
      <c r="D2659" s="16" t="s">
        <v>862</v>
      </c>
      <c r="E2659" s="16">
        <v>0</v>
      </c>
      <c r="F2659" s="16">
        <v>0</v>
      </c>
      <c r="G2659" s="16">
        <v>0</v>
      </c>
      <c r="H2659" s="16">
        <v>0</v>
      </c>
      <c r="I2659" s="16">
        <v>0</v>
      </c>
      <c r="J2659" s="16">
        <v>0</v>
      </c>
      <c r="K2659" s="16">
        <v>0</v>
      </c>
      <c r="L2659" s="16">
        <v>0</v>
      </c>
      <c r="M2659" s="16">
        <v>0</v>
      </c>
      <c r="N2659" s="16">
        <v>0</v>
      </c>
      <c r="O2659" s="16">
        <v>0</v>
      </c>
      <c r="P2659" s="16">
        <v>0</v>
      </c>
      <c r="Q2659" s="16">
        <v>0</v>
      </c>
      <c r="R2659" s="16">
        <v>0</v>
      </c>
      <c r="S2659" s="16">
        <v>0</v>
      </c>
      <c r="T2659" s="16">
        <v>0</v>
      </c>
      <c r="U2659" s="16">
        <v>0</v>
      </c>
      <c r="V2659" s="16">
        <v>0</v>
      </c>
      <c r="W2659" s="16">
        <v>0</v>
      </c>
      <c r="X2659" s="16">
        <v>0</v>
      </c>
      <c r="Y2659" s="16">
        <v>0</v>
      </c>
      <c r="Z2659" s="16">
        <v>0</v>
      </c>
      <c r="AE2659" s="103">
        <f t="shared" si="766"/>
        <v>0</v>
      </c>
      <c r="AF2659" s="103">
        <f t="shared" si="767"/>
        <v>0</v>
      </c>
      <c r="AG2659" s="103">
        <f t="shared" si="768"/>
        <v>0</v>
      </c>
      <c r="AH2659" s="103">
        <f t="shared" si="769"/>
        <v>0</v>
      </c>
      <c r="AI2659" s="103">
        <f t="shared" si="770"/>
        <v>0</v>
      </c>
      <c r="AJ2659" s="103">
        <f t="shared" si="771"/>
        <v>0</v>
      </c>
    </row>
    <row r="2660" spans="4:36">
      <c r="D2660" s="16" t="s">
        <v>863</v>
      </c>
      <c r="E2660" s="16">
        <v>0</v>
      </c>
      <c r="F2660" s="16">
        <v>0</v>
      </c>
      <c r="G2660" s="16">
        <v>0</v>
      </c>
      <c r="H2660" s="16">
        <v>0</v>
      </c>
      <c r="I2660" s="16">
        <v>0</v>
      </c>
      <c r="J2660" s="16">
        <v>0</v>
      </c>
      <c r="K2660" s="16">
        <v>0</v>
      </c>
      <c r="L2660" s="16">
        <v>0</v>
      </c>
      <c r="M2660" s="16">
        <v>0</v>
      </c>
      <c r="N2660" s="16">
        <v>0</v>
      </c>
      <c r="O2660" s="16">
        <v>0</v>
      </c>
      <c r="P2660" s="16">
        <v>0</v>
      </c>
      <c r="Q2660" s="16">
        <v>0</v>
      </c>
      <c r="R2660" s="16">
        <v>0</v>
      </c>
      <c r="S2660" s="16">
        <v>0</v>
      </c>
      <c r="T2660" s="16">
        <v>0</v>
      </c>
      <c r="U2660" s="16">
        <v>0</v>
      </c>
      <c r="V2660" s="16">
        <v>0</v>
      </c>
      <c r="W2660" s="16">
        <v>0</v>
      </c>
      <c r="X2660" s="16">
        <v>0</v>
      </c>
      <c r="Y2660" s="16">
        <v>0</v>
      </c>
      <c r="Z2660" s="16">
        <v>0</v>
      </c>
      <c r="AE2660" s="103">
        <f t="shared" si="766"/>
        <v>0</v>
      </c>
      <c r="AF2660" s="103">
        <f t="shared" si="767"/>
        <v>0</v>
      </c>
      <c r="AG2660" s="103">
        <f t="shared" si="768"/>
        <v>0</v>
      </c>
      <c r="AH2660" s="103">
        <f t="shared" si="769"/>
        <v>0</v>
      </c>
      <c r="AI2660" s="103">
        <f t="shared" si="770"/>
        <v>0</v>
      </c>
      <c r="AJ2660" s="103">
        <f t="shared" si="771"/>
        <v>0</v>
      </c>
    </row>
    <row r="2661" spans="4:36">
      <c r="D2661" s="16" t="s">
        <v>864</v>
      </c>
      <c r="E2661" s="16">
        <v>0</v>
      </c>
      <c r="F2661" s="16">
        <v>0</v>
      </c>
      <c r="G2661" s="16">
        <v>0</v>
      </c>
      <c r="H2661" s="16">
        <v>0</v>
      </c>
      <c r="I2661" s="16">
        <v>0</v>
      </c>
      <c r="J2661" s="16">
        <v>0</v>
      </c>
      <c r="K2661" s="16">
        <v>0</v>
      </c>
      <c r="L2661" s="16">
        <v>0</v>
      </c>
      <c r="M2661" s="16">
        <v>0</v>
      </c>
      <c r="N2661" s="16">
        <v>0</v>
      </c>
      <c r="O2661" s="16">
        <v>0</v>
      </c>
      <c r="P2661" s="16">
        <v>0</v>
      </c>
      <c r="Q2661" s="16">
        <v>0</v>
      </c>
      <c r="R2661" s="16">
        <v>0</v>
      </c>
      <c r="S2661" s="16">
        <v>0</v>
      </c>
      <c r="T2661" s="16">
        <v>0</v>
      </c>
      <c r="U2661" s="16">
        <v>0</v>
      </c>
      <c r="V2661" s="16">
        <v>0</v>
      </c>
      <c r="W2661" s="16">
        <v>0</v>
      </c>
      <c r="X2661" s="16">
        <v>0</v>
      </c>
      <c r="Y2661" s="16">
        <v>0</v>
      </c>
      <c r="Z2661" s="16">
        <v>0</v>
      </c>
      <c r="AE2661" s="103">
        <f t="shared" si="766"/>
        <v>0</v>
      </c>
      <c r="AF2661" s="103">
        <f t="shared" si="767"/>
        <v>0</v>
      </c>
      <c r="AG2661" s="103">
        <f t="shared" si="768"/>
        <v>0</v>
      </c>
      <c r="AH2661" s="103">
        <f t="shared" si="769"/>
        <v>0</v>
      </c>
      <c r="AI2661" s="103">
        <f t="shared" si="770"/>
        <v>0</v>
      </c>
      <c r="AJ2661" s="103">
        <f t="shared" si="771"/>
        <v>0</v>
      </c>
    </row>
    <row r="2662" spans="3:58">
      <c r="C2662" s="16" t="s">
        <v>866</v>
      </c>
      <c r="D2662" s="16" t="s">
        <v>88</v>
      </c>
      <c r="E2662" s="16">
        <v>9680.9976</v>
      </c>
      <c r="F2662" s="16">
        <v>8245.7026</v>
      </c>
      <c r="G2662" s="16">
        <v>8245.5592</v>
      </c>
      <c r="H2662" s="16">
        <v>0.1434</v>
      </c>
      <c r="I2662" s="16">
        <v>0</v>
      </c>
      <c r="J2662" s="16">
        <v>16.2944</v>
      </c>
      <c r="K2662" s="16">
        <v>0</v>
      </c>
      <c r="L2662" s="16">
        <v>0</v>
      </c>
      <c r="M2662" s="16">
        <v>16.2944</v>
      </c>
      <c r="N2662" s="16">
        <v>1210.1856</v>
      </c>
      <c r="O2662" s="16">
        <v>1210.1856</v>
      </c>
      <c r="P2662" s="16">
        <v>0</v>
      </c>
      <c r="Q2662" s="16">
        <v>10.0761</v>
      </c>
      <c r="R2662" s="16">
        <v>171.2423</v>
      </c>
      <c r="S2662" s="16">
        <v>25.4396</v>
      </c>
      <c r="T2662" s="16">
        <v>0</v>
      </c>
      <c r="U2662" s="16">
        <v>145.8027</v>
      </c>
      <c r="V2662" s="16">
        <v>27.4966</v>
      </c>
      <c r="W2662" s="16">
        <v>0</v>
      </c>
      <c r="X2662" s="16">
        <v>0</v>
      </c>
      <c r="Y2662" s="16">
        <v>27.4966</v>
      </c>
      <c r="Z2662" s="16">
        <v>0</v>
      </c>
      <c r="AE2662" s="103">
        <f t="shared" si="766"/>
        <v>5.32907051820075e-14</v>
      </c>
      <c r="AF2662" s="103">
        <f t="shared" si="767"/>
        <v>8.38190628016378e-13</v>
      </c>
      <c r="AG2662" s="103">
        <f t="shared" si="768"/>
        <v>0</v>
      </c>
      <c r="AH2662" s="103">
        <f t="shared" si="769"/>
        <v>0</v>
      </c>
      <c r="AI2662" s="103">
        <f t="shared" si="770"/>
        <v>0</v>
      </c>
      <c r="AJ2662" s="103">
        <f t="shared" si="771"/>
        <v>0</v>
      </c>
      <c r="AK2662" s="16">
        <f t="shared" ref="AK2662:BF2662" si="783">E2662-SUM(E2663:E2667)</f>
        <v>0</v>
      </c>
      <c r="AL2662" s="16">
        <f t="shared" si="783"/>
        <v>0</v>
      </c>
      <c r="AM2662" s="16">
        <f t="shared" si="783"/>
        <v>0</v>
      </c>
      <c r="AN2662" s="16">
        <f t="shared" si="783"/>
        <v>0</v>
      </c>
      <c r="AO2662" s="16">
        <f t="shared" si="783"/>
        <v>0</v>
      </c>
      <c r="AP2662" s="16">
        <f t="shared" si="783"/>
        <v>0</v>
      </c>
      <c r="AQ2662" s="16">
        <f t="shared" si="783"/>
        <v>0</v>
      </c>
      <c r="AR2662" s="16">
        <f t="shared" si="783"/>
        <v>0</v>
      </c>
      <c r="AS2662" s="16">
        <f t="shared" si="783"/>
        <v>0</v>
      </c>
      <c r="AT2662" s="16">
        <f t="shared" si="783"/>
        <v>0</v>
      </c>
      <c r="AU2662" s="16">
        <f t="shared" si="783"/>
        <v>0</v>
      </c>
      <c r="AV2662" s="16">
        <f t="shared" si="783"/>
        <v>0</v>
      </c>
      <c r="AW2662" s="16">
        <f t="shared" si="783"/>
        <v>0</v>
      </c>
      <c r="AX2662" s="16">
        <f t="shared" si="783"/>
        <v>0</v>
      </c>
      <c r="AY2662" s="16">
        <f t="shared" si="783"/>
        <v>0</v>
      </c>
      <c r="AZ2662" s="16">
        <f t="shared" si="783"/>
        <v>0</v>
      </c>
      <c r="BA2662" s="16">
        <f t="shared" si="783"/>
        <v>0</v>
      </c>
      <c r="BB2662" s="16">
        <f t="shared" si="783"/>
        <v>0</v>
      </c>
      <c r="BC2662" s="16">
        <f t="shared" si="783"/>
        <v>0</v>
      </c>
      <c r="BD2662" s="16">
        <f t="shared" si="783"/>
        <v>0</v>
      </c>
      <c r="BE2662" s="16">
        <f t="shared" si="783"/>
        <v>0</v>
      </c>
      <c r="BF2662" s="16">
        <f t="shared" si="783"/>
        <v>0</v>
      </c>
    </row>
    <row r="2663" spans="4:36">
      <c r="D2663" s="16" t="s">
        <v>860</v>
      </c>
      <c r="E2663" s="16">
        <v>1144.4242</v>
      </c>
      <c r="F2663" s="16">
        <v>1135.0035</v>
      </c>
      <c r="G2663" s="16">
        <v>1135.0035</v>
      </c>
      <c r="H2663" s="16">
        <v>0</v>
      </c>
      <c r="I2663" s="16">
        <v>0</v>
      </c>
      <c r="J2663" s="16">
        <v>0</v>
      </c>
      <c r="K2663" s="16">
        <v>0</v>
      </c>
      <c r="L2663" s="16">
        <v>0</v>
      </c>
      <c r="M2663" s="16">
        <v>0</v>
      </c>
      <c r="N2663" s="16">
        <v>5.3724</v>
      </c>
      <c r="O2663" s="16">
        <v>5.3724</v>
      </c>
      <c r="P2663" s="16">
        <v>0</v>
      </c>
      <c r="Q2663" s="16">
        <v>0</v>
      </c>
      <c r="R2663" s="16">
        <v>4.0483</v>
      </c>
      <c r="S2663" s="16">
        <v>4.0483</v>
      </c>
      <c r="T2663" s="16">
        <v>0</v>
      </c>
      <c r="U2663" s="16">
        <v>0</v>
      </c>
      <c r="V2663" s="16">
        <v>0</v>
      </c>
      <c r="W2663" s="16">
        <v>0</v>
      </c>
      <c r="X2663" s="16">
        <v>0</v>
      </c>
      <c r="Y2663" s="16">
        <v>0</v>
      </c>
      <c r="Z2663" s="16">
        <v>0</v>
      </c>
      <c r="AE2663" s="103">
        <f t="shared" si="766"/>
        <v>-1.03028696685215e-13</v>
      </c>
      <c r="AF2663" s="103">
        <f t="shared" si="767"/>
        <v>0</v>
      </c>
      <c r="AG2663" s="103">
        <f t="shared" si="768"/>
        <v>0</v>
      </c>
      <c r="AH2663" s="103">
        <f t="shared" si="769"/>
        <v>0</v>
      </c>
      <c r="AI2663" s="103">
        <f t="shared" si="770"/>
        <v>0</v>
      </c>
      <c r="AJ2663" s="103">
        <f t="shared" si="771"/>
        <v>0</v>
      </c>
    </row>
    <row r="2664" spans="4:36">
      <c r="D2664" s="16" t="s">
        <v>861</v>
      </c>
      <c r="E2664" s="16">
        <v>2273.0925</v>
      </c>
      <c r="F2664" s="16">
        <v>2092.3286</v>
      </c>
      <c r="G2664" s="16">
        <v>2092.3286</v>
      </c>
      <c r="H2664" s="16">
        <v>0</v>
      </c>
      <c r="I2664" s="16">
        <v>0</v>
      </c>
      <c r="J2664" s="16">
        <v>4.1718</v>
      </c>
      <c r="K2664" s="16">
        <v>0</v>
      </c>
      <c r="L2664" s="16">
        <v>0</v>
      </c>
      <c r="M2664" s="16">
        <v>4.1718</v>
      </c>
      <c r="N2664" s="16">
        <v>120.7518</v>
      </c>
      <c r="O2664" s="16">
        <v>120.7518</v>
      </c>
      <c r="P2664" s="16">
        <v>0</v>
      </c>
      <c r="Q2664" s="16">
        <v>0</v>
      </c>
      <c r="R2664" s="16">
        <v>29.3424</v>
      </c>
      <c r="S2664" s="16">
        <v>6.5454</v>
      </c>
      <c r="T2664" s="16">
        <v>0</v>
      </c>
      <c r="U2664" s="16">
        <v>22.797</v>
      </c>
      <c r="V2664" s="16">
        <v>26.4979</v>
      </c>
      <c r="W2664" s="16">
        <v>0</v>
      </c>
      <c r="X2664" s="16">
        <v>0</v>
      </c>
      <c r="Y2664" s="16">
        <v>26.4979</v>
      </c>
      <c r="Z2664" s="16">
        <v>0</v>
      </c>
      <c r="AE2664" s="103">
        <f t="shared" si="766"/>
        <v>3.80140363631654e-13</v>
      </c>
      <c r="AF2664" s="103">
        <f t="shared" si="767"/>
        <v>0</v>
      </c>
      <c r="AG2664" s="103">
        <f t="shared" si="768"/>
        <v>0</v>
      </c>
      <c r="AH2664" s="103">
        <f t="shared" si="769"/>
        <v>0</v>
      </c>
      <c r="AI2664" s="103">
        <f t="shared" si="770"/>
        <v>0</v>
      </c>
      <c r="AJ2664" s="103">
        <f t="shared" si="771"/>
        <v>0</v>
      </c>
    </row>
    <row r="2665" spans="4:36">
      <c r="D2665" s="16" t="s">
        <v>862</v>
      </c>
      <c r="E2665" s="16">
        <v>0</v>
      </c>
      <c r="F2665" s="16">
        <v>0</v>
      </c>
      <c r="G2665" s="16">
        <v>0</v>
      </c>
      <c r="H2665" s="16">
        <v>0</v>
      </c>
      <c r="I2665" s="16">
        <v>0</v>
      </c>
      <c r="J2665" s="16">
        <v>0</v>
      </c>
      <c r="K2665" s="16">
        <v>0</v>
      </c>
      <c r="L2665" s="16">
        <v>0</v>
      </c>
      <c r="M2665" s="16">
        <v>0</v>
      </c>
      <c r="N2665" s="16">
        <v>0</v>
      </c>
      <c r="O2665" s="16">
        <v>0</v>
      </c>
      <c r="P2665" s="16">
        <v>0</v>
      </c>
      <c r="Q2665" s="16">
        <v>0</v>
      </c>
      <c r="R2665" s="16">
        <v>0</v>
      </c>
      <c r="S2665" s="16">
        <v>0</v>
      </c>
      <c r="T2665" s="16">
        <v>0</v>
      </c>
      <c r="U2665" s="16">
        <v>0</v>
      </c>
      <c r="V2665" s="16">
        <v>0</v>
      </c>
      <c r="W2665" s="16">
        <v>0</v>
      </c>
      <c r="X2665" s="16">
        <v>0</v>
      </c>
      <c r="Y2665" s="16">
        <v>0</v>
      </c>
      <c r="Z2665" s="16">
        <v>0</v>
      </c>
      <c r="AE2665" s="103">
        <f t="shared" si="766"/>
        <v>0</v>
      </c>
      <c r="AF2665" s="103">
        <f t="shared" si="767"/>
        <v>0</v>
      </c>
      <c r="AG2665" s="103">
        <f t="shared" si="768"/>
        <v>0</v>
      </c>
      <c r="AH2665" s="103">
        <f t="shared" si="769"/>
        <v>0</v>
      </c>
      <c r="AI2665" s="103">
        <f t="shared" si="770"/>
        <v>0</v>
      </c>
      <c r="AJ2665" s="103">
        <f t="shared" si="771"/>
        <v>0</v>
      </c>
    </row>
    <row r="2666" spans="4:36">
      <c r="D2666" s="16" t="s">
        <v>863</v>
      </c>
      <c r="E2666" s="16">
        <v>0</v>
      </c>
      <c r="F2666" s="16">
        <v>0</v>
      </c>
      <c r="G2666" s="16">
        <v>0</v>
      </c>
      <c r="H2666" s="16">
        <v>0</v>
      </c>
      <c r="I2666" s="16">
        <v>0</v>
      </c>
      <c r="J2666" s="16">
        <v>0</v>
      </c>
      <c r="K2666" s="16">
        <v>0</v>
      </c>
      <c r="L2666" s="16">
        <v>0</v>
      </c>
      <c r="M2666" s="16">
        <v>0</v>
      </c>
      <c r="N2666" s="16">
        <v>0</v>
      </c>
      <c r="O2666" s="16">
        <v>0</v>
      </c>
      <c r="P2666" s="16">
        <v>0</v>
      </c>
      <c r="Q2666" s="16">
        <v>0</v>
      </c>
      <c r="R2666" s="16">
        <v>0</v>
      </c>
      <c r="S2666" s="16">
        <v>0</v>
      </c>
      <c r="T2666" s="16">
        <v>0</v>
      </c>
      <c r="U2666" s="16">
        <v>0</v>
      </c>
      <c r="V2666" s="16">
        <v>0</v>
      </c>
      <c r="W2666" s="16">
        <v>0</v>
      </c>
      <c r="X2666" s="16">
        <v>0</v>
      </c>
      <c r="Y2666" s="16">
        <v>0</v>
      </c>
      <c r="Z2666" s="16">
        <v>0</v>
      </c>
      <c r="AE2666" s="103">
        <f t="shared" si="766"/>
        <v>0</v>
      </c>
      <c r="AF2666" s="103">
        <f t="shared" si="767"/>
        <v>0</v>
      </c>
      <c r="AG2666" s="103">
        <f t="shared" si="768"/>
        <v>0</v>
      </c>
      <c r="AH2666" s="103">
        <f t="shared" si="769"/>
        <v>0</v>
      </c>
      <c r="AI2666" s="103">
        <f t="shared" si="770"/>
        <v>0</v>
      </c>
      <c r="AJ2666" s="103">
        <f t="shared" si="771"/>
        <v>0</v>
      </c>
    </row>
    <row r="2667" spans="4:36">
      <c r="D2667" s="16" t="s">
        <v>864</v>
      </c>
      <c r="E2667" s="16">
        <v>6263.4809</v>
      </c>
      <c r="F2667" s="16">
        <v>5018.3705</v>
      </c>
      <c r="G2667" s="16">
        <v>5018.2271</v>
      </c>
      <c r="H2667" s="16">
        <v>0.1434</v>
      </c>
      <c r="I2667" s="16">
        <v>0</v>
      </c>
      <c r="J2667" s="16">
        <v>12.1226</v>
      </c>
      <c r="K2667" s="16">
        <v>0</v>
      </c>
      <c r="L2667" s="16">
        <v>0</v>
      </c>
      <c r="M2667" s="16">
        <v>12.1226</v>
      </c>
      <c r="N2667" s="16">
        <v>1084.0614</v>
      </c>
      <c r="O2667" s="16">
        <v>1084.0614</v>
      </c>
      <c r="P2667" s="16">
        <v>0</v>
      </c>
      <c r="Q2667" s="16">
        <v>10.0761</v>
      </c>
      <c r="R2667" s="16">
        <v>137.8516</v>
      </c>
      <c r="S2667" s="16">
        <v>14.8459</v>
      </c>
      <c r="T2667" s="16">
        <v>0</v>
      </c>
      <c r="U2667" s="16">
        <v>123.0057</v>
      </c>
      <c r="V2667" s="16">
        <v>0.9987</v>
      </c>
      <c r="W2667" s="16">
        <v>0</v>
      </c>
      <c r="X2667" s="16">
        <v>0</v>
      </c>
      <c r="Y2667" s="16">
        <v>0.9987</v>
      </c>
      <c r="Z2667" s="16">
        <v>0</v>
      </c>
      <c r="AE2667" s="103">
        <f t="shared" si="766"/>
        <v>-3.87245790989255e-13</v>
      </c>
      <c r="AF2667" s="103">
        <f t="shared" si="767"/>
        <v>-7.13040737565507e-14</v>
      </c>
      <c r="AG2667" s="103">
        <f t="shared" si="768"/>
        <v>0</v>
      </c>
      <c r="AH2667" s="103">
        <f t="shared" si="769"/>
        <v>0</v>
      </c>
      <c r="AI2667" s="103">
        <f t="shared" si="770"/>
        <v>0</v>
      </c>
      <c r="AJ2667" s="103">
        <f t="shared" si="771"/>
        <v>0</v>
      </c>
    </row>
    <row r="2668" spans="3:58">
      <c r="C2668" s="16" t="s">
        <v>867</v>
      </c>
      <c r="D2668" s="16" t="s">
        <v>88</v>
      </c>
      <c r="E2668" s="16">
        <v>29789.3964</v>
      </c>
      <c r="F2668" s="16">
        <v>27259.7371</v>
      </c>
      <c r="G2668" s="16">
        <v>27171.808</v>
      </c>
      <c r="H2668" s="16">
        <v>87.9291</v>
      </c>
      <c r="I2668" s="16">
        <v>0.2894</v>
      </c>
      <c r="J2668" s="16">
        <v>289.4274</v>
      </c>
      <c r="K2668" s="16">
        <v>165.4547</v>
      </c>
      <c r="L2668" s="16">
        <v>14.6341</v>
      </c>
      <c r="M2668" s="16">
        <v>109.3386</v>
      </c>
      <c r="N2668" s="16">
        <v>1852.5196</v>
      </c>
      <c r="O2668" s="16">
        <v>1852.5196</v>
      </c>
      <c r="P2668" s="16">
        <v>0</v>
      </c>
      <c r="Q2668" s="16">
        <v>37.6232</v>
      </c>
      <c r="R2668" s="16">
        <v>346.1363</v>
      </c>
      <c r="S2668" s="16">
        <v>61.1812</v>
      </c>
      <c r="T2668" s="16">
        <v>0</v>
      </c>
      <c r="U2668" s="16">
        <v>284.9551</v>
      </c>
      <c r="V2668" s="16">
        <v>3.6634</v>
      </c>
      <c r="W2668" s="16">
        <v>0</v>
      </c>
      <c r="X2668" s="16">
        <v>0</v>
      </c>
      <c r="Y2668" s="16">
        <v>3.6634</v>
      </c>
      <c r="Z2668" s="16">
        <v>0</v>
      </c>
      <c r="AE2668" s="103">
        <f t="shared" si="766"/>
        <v>2.74980038739159e-12</v>
      </c>
      <c r="AF2668" s="103">
        <f t="shared" si="767"/>
        <v>-2.44426701101474e-12</v>
      </c>
      <c r="AG2668" s="103">
        <f t="shared" si="768"/>
        <v>0</v>
      </c>
      <c r="AH2668" s="103">
        <f t="shared" si="769"/>
        <v>0</v>
      </c>
      <c r="AI2668" s="103">
        <f t="shared" si="770"/>
        <v>0</v>
      </c>
      <c r="AJ2668" s="103">
        <f t="shared" si="771"/>
        <v>0</v>
      </c>
      <c r="AK2668" s="16">
        <f t="shared" ref="AK2668:BF2668" si="784">E2668-SUM(E2669:E2673)</f>
        <v>0</v>
      </c>
      <c r="AL2668" s="16">
        <f t="shared" si="784"/>
        <v>0</v>
      </c>
      <c r="AM2668" s="16">
        <f t="shared" si="784"/>
        <v>0</v>
      </c>
      <c r="AN2668" s="16">
        <f t="shared" si="784"/>
        <v>0</v>
      </c>
      <c r="AO2668" s="16">
        <f t="shared" si="784"/>
        <v>0</v>
      </c>
      <c r="AP2668" s="16">
        <f t="shared" si="784"/>
        <v>0</v>
      </c>
      <c r="AQ2668" s="16">
        <f t="shared" si="784"/>
        <v>0</v>
      </c>
      <c r="AR2668" s="16">
        <f t="shared" si="784"/>
        <v>0</v>
      </c>
      <c r="AS2668" s="16">
        <f t="shared" si="784"/>
        <v>0</v>
      </c>
      <c r="AT2668" s="16">
        <f t="shared" si="784"/>
        <v>0</v>
      </c>
      <c r="AU2668" s="16">
        <f t="shared" si="784"/>
        <v>0</v>
      </c>
      <c r="AV2668" s="16">
        <f t="shared" si="784"/>
        <v>0</v>
      </c>
      <c r="AW2668" s="16">
        <f t="shared" si="784"/>
        <v>0</v>
      </c>
      <c r="AX2668" s="16">
        <f t="shared" si="784"/>
        <v>0</v>
      </c>
      <c r="AY2668" s="16">
        <f t="shared" si="784"/>
        <v>0</v>
      </c>
      <c r="AZ2668" s="16">
        <f t="shared" si="784"/>
        <v>0</v>
      </c>
      <c r="BA2668" s="16">
        <f t="shared" si="784"/>
        <v>0</v>
      </c>
      <c r="BB2668" s="16">
        <f t="shared" si="784"/>
        <v>0</v>
      </c>
      <c r="BC2668" s="16">
        <f t="shared" si="784"/>
        <v>0</v>
      </c>
      <c r="BD2668" s="16">
        <f t="shared" si="784"/>
        <v>0</v>
      </c>
      <c r="BE2668" s="16">
        <f t="shared" si="784"/>
        <v>0</v>
      </c>
      <c r="BF2668" s="16">
        <f t="shared" si="784"/>
        <v>0</v>
      </c>
    </row>
    <row r="2669" spans="4:36">
      <c r="D2669" s="16" t="s">
        <v>860</v>
      </c>
      <c r="E2669" s="16">
        <v>254.2286</v>
      </c>
      <c r="F2669" s="16">
        <v>238.5814</v>
      </c>
      <c r="G2669" s="16">
        <v>238.5814</v>
      </c>
      <c r="H2669" s="16">
        <v>0</v>
      </c>
      <c r="I2669" s="16">
        <v>0</v>
      </c>
      <c r="J2669" s="16">
        <v>0</v>
      </c>
      <c r="K2669" s="16">
        <v>0</v>
      </c>
      <c r="L2669" s="16">
        <v>0</v>
      </c>
      <c r="M2669" s="16">
        <v>0</v>
      </c>
      <c r="N2669" s="16">
        <v>15.6472</v>
      </c>
      <c r="O2669" s="16">
        <v>15.6472</v>
      </c>
      <c r="P2669" s="16">
        <v>0</v>
      </c>
      <c r="Q2669" s="16">
        <v>0</v>
      </c>
      <c r="R2669" s="16">
        <v>0</v>
      </c>
      <c r="S2669" s="16">
        <v>0</v>
      </c>
      <c r="T2669" s="16">
        <v>0</v>
      </c>
      <c r="U2669" s="16">
        <v>0</v>
      </c>
      <c r="V2669" s="16">
        <v>0</v>
      </c>
      <c r="W2669" s="16">
        <v>0</v>
      </c>
      <c r="X2669" s="16">
        <v>0</v>
      </c>
      <c r="Y2669" s="16">
        <v>0</v>
      </c>
      <c r="Z2669" s="16">
        <v>0</v>
      </c>
      <c r="AE2669" s="103">
        <f t="shared" ref="AE2669:AE2732" si="785">E2669-F2669-I2669-J2669-N2669-R2669-V2669-Z2669-Q2669</f>
        <v>0</v>
      </c>
      <c r="AF2669" s="103">
        <f t="shared" ref="AF2669:AF2732" si="786">F2669-G2669-H2669</f>
        <v>0</v>
      </c>
      <c r="AG2669" s="103">
        <f t="shared" ref="AG2669:AG2732" si="787">J2669-K2669-L2669-M2669</f>
        <v>0</v>
      </c>
      <c r="AH2669" s="103">
        <f t="shared" ref="AH2669:AH2732" si="788">N2669-O2669-P2669</f>
        <v>0</v>
      </c>
      <c r="AI2669" s="103">
        <f t="shared" ref="AI2669:AI2732" si="789">R2669-S2669-T2669-U2669</f>
        <v>0</v>
      </c>
      <c r="AJ2669" s="103">
        <f t="shared" ref="AJ2669:AJ2732" si="790">V2669-W2669-X2669-Y2669</f>
        <v>0</v>
      </c>
    </row>
    <row r="2670" spans="4:36">
      <c r="D2670" s="16" t="s">
        <v>861</v>
      </c>
      <c r="E2670" s="16">
        <v>1276.3512</v>
      </c>
      <c r="F2670" s="16">
        <v>1045.353</v>
      </c>
      <c r="G2670" s="16">
        <v>1045.353</v>
      </c>
      <c r="H2670" s="16">
        <v>0</v>
      </c>
      <c r="I2670" s="16">
        <v>0</v>
      </c>
      <c r="J2670" s="16">
        <v>1.5964</v>
      </c>
      <c r="K2670" s="16">
        <v>0</v>
      </c>
      <c r="L2670" s="16">
        <v>0</v>
      </c>
      <c r="M2670" s="16">
        <v>1.5964</v>
      </c>
      <c r="N2670" s="16">
        <v>63.1252</v>
      </c>
      <c r="O2670" s="16">
        <v>63.1252</v>
      </c>
      <c r="P2670" s="16">
        <v>0</v>
      </c>
      <c r="Q2670" s="16">
        <v>0</v>
      </c>
      <c r="R2670" s="16">
        <v>166.2766</v>
      </c>
      <c r="S2670" s="16">
        <v>1.4337</v>
      </c>
      <c r="T2670" s="16">
        <v>0</v>
      </c>
      <c r="U2670" s="16">
        <v>164.8429</v>
      </c>
      <c r="V2670" s="16">
        <v>0</v>
      </c>
      <c r="W2670" s="16">
        <v>0</v>
      </c>
      <c r="X2670" s="16">
        <v>0</v>
      </c>
      <c r="Y2670" s="16">
        <v>0</v>
      </c>
      <c r="Z2670" s="16">
        <v>0</v>
      </c>
      <c r="AE2670" s="103">
        <f t="shared" si="785"/>
        <v>0</v>
      </c>
      <c r="AF2670" s="103">
        <f t="shared" si="786"/>
        <v>0</v>
      </c>
      <c r="AG2670" s="103">
        <f t="shared" si="787"/>
        <v>0</v>
      </c>
      <c r="AH2670" s="103">
        <f t="shared" si="788"/>
        <v>0</v>
      </c>
      <c r="AI2670" s="103">
        <f t="shared" si="789"/>
        <v>0</v>
      </c>
      <c r="AJ2670" s="103">
        <f t="shared" si="790"/>
        <v>0</v>
      </c>
    </row>
    <row r="2671" spans="4:36">
      <c r="D2671" s="16" t="s">
        <v>862</v>
      </c>
      <c r="E2671" s="16">
        <v>0</v>
      </c>
      <c r="F2671" s="16">
        <v>0</v>
      </c>
      <c r="G2671" s="16">
        <v>0</v>
      </c>
      <c r="H2671" s="16">
        <v>0</v>
      </c>
      <c r="I2671" s="16">
        <v>0</v>
      </c>
      <c r="J2671" s="16">
        <v>0</v>
      </c>
      <c r="K2671" s="16">
        <v>0</v>
      </c>
      <c r="L2671" s="16">
        <v>0</v>
      </c>
      <c r="M2671" s="16">
        <v>0</v>
      </c>
      <c r="N2671" s="16">
        <v>0</v>
      </c>
      <c r="O2671" s="16">
        <v>0</v>
      </c>
      <c r="P2671" s="16">
        <v>0</v>
      </c>
      <c r="Q2671" s="16">
        <v>0</v>
      </c>
      <c r="R2671" s="16">
        <v>0</v>
      </c>
      <c r="S2671" s="16">
        <v>0</v>
      </c>
      <c r="T2671" s="16">
        <v>0</v>
      </c>
      <c r="U2671" s="16">
        <v>0</v>
      </c>
      <c r="V2671" s="16">
        <v>0</v>
      </c>
      <c r="W2671" s="16">
        <v>0</v>
      </c>
      <c r="X2671" s="16">
        <v>0</v>
      </c>
      <c r="Y2671" s="16">
        <v>0</v>
      </c>
      <c r="Z2671" s="16">
        <v>0</v>
      </c>
      <c r="AE2671" s="103">
        <f t="shared" si="785"/>
        <v>0</v>
      </c>
      <c r="AF2671" s="103">
        <f t="shared" si="786"/>
        <v>0</v>
      </c>
      <c r="AG2671" s="103">
        <f t="shared" si="787"/>
        <v>0</v>
      </c>
      <c r="AH2671" s="103">
        <f t="shared" si="788"/>
        <v>0</v>
      </c>
      <c r="AI2671" s="103">
        <f t="shared" si="789"/>
        <v>0</v>
      </c>
      <c r="AJ2671" s="103">
        <f t="shared" si="790"/>
        <v>0</v>
      </c>
    </row>
    <row r="2672" spans="4:36">
      <c r="D2672" s="16" t="s">
        <v>863</v>
      </c>
      <c r="E2672" s="16">
        <v>0</v>
      </c>
      <c r="F2672" s="16">
        <v>0</v>
      </c>
      <c r="G2672" s="16">
        <v>0</v>
      </c>
      <c r="H2672" s="16">
        <v>0</v>
      </c>
      <c r="I2672" s="16">
        <v>0</v>
      </c>
      <c r="J2672" s="16">
        <v>0</v>
      </c>
      <c r="K2672" s="16">
        <v>0</v>
      </c>
      <c r="L2672" s="16">
        <v>0</v>
      </c>
      <c r="M2672" s="16">
        <v>0</v>
      </c>
      <c r="N2672" s="16">
        <v>0</v>
      </c>
      <c r="O2672" s="16">
        <v>0</v>
      </c>
      <c r="P2672" s="16">
        <v>0</v>
      </c>
      <c r="Q2672" s="16">
        <v>0</v>
      </c>
      <c r="R2672" s="16">
        <v>0</v>
      </c>
      <c r="S2672" s="16">
        <v>0</v>
      </c>
      <c r="T2672" s="16">
        <v>0</v>
      </c>
      <c r="U2672" s="16">
        <v>0</v>
      </c>
      <c r="V2672" s="16">
        <v>0</v>
      </c>
      <c r="W2672" s="16">
        <v>0</v>
      </c>
      <c r="X2672" s="16">
        <v>0</v>
      </c>
      <c r="Y2672" s="16">
        <v>0</v>
      </c>
      <c r="Z2672" s="16">
        <v>0</v>
      </c>
      <c r="AE2672" s="103">
        <f t="shared" si="785"/>
        <v>0</v>
      </c>
      <c r="AF2672" s="103">
        <f t="shared" si="786"/>
        <v>0</v>
      </c>
      <c r="AG2672" s="103">
        <f t="shared" si="787"/>
        <v>0</v>
      </c>
      <c r="AH2672" s="103">
        <f t="shared" si="788"/>
        <v>0</v>
      </c>
      <c r="AI2672" s="103">
        <f t="shared" si="789"/>
        <v>0</v>
      </c>
      <c r="AJ2672" s="103">
        <f t="shared" si="790"/>
        <v>0</v>
      </c>
    </row>
    <row r="2673" spans="4:36">
      <c r="D2673" s="16" t="s">
        <v>864</v>
      </c>
      <c r="E2673" s="16">
        <v>28258.8166</v>
      </c>
      <c r="F2673" s="16">
        <v>25975.8027</v>
      </c>
      <c r="G2673" s="16">
        <v>25887.8736</v>
      </c>
      <c r="H2673" s="16">
        <v>87.9291</v>
      </c>
      <c r="I2673" s="16">
        <v>0.2894</v>
      </c>
      <c r="J2673" s="16">
        <v>287.831</v>
      </c>
      <c r="K2673" s="16">
        <v>165.4547</v>
      </c>
      <c r="L2673" s="16">
        <v>14.6341</v>
      </c>
      <c r="M2673" s="16">
        <v>107.7422</v>
      </c>
      <c r="N2673" s="16">
        <v>1773.7472</v>
      </c>
      <c r="O2673" s="16">
        <v>1773.7472</v>
      </c>
      <c r="P2673" s="16">
        <v>0</v>
      </c>
      <c r="Q2673" s="16">
        <v>37.6232</v>
      </c>
      <c r="R2673" s="16">
        <v>179.8597</v>
      </c>
      <c r="S2673" s="16">
        <v>59.7475</v>
      </c>
      <c r="T2673" s="16">
        <v>0</v>
      </c>
      <c r="U2673" s="16">
        <v>120.1122</v>
      </c>
      <c r="V2673" s="16">
        <v>3.6634</v>
      </c>
      <c r="W2673" s="16">
        <v>0</v>
      </c>
      <c r="X2673" s="16">
        <v>0</v>
      </c>
      <c r="Y2673" s="16">
        <v>3.6634</v>
      </c>
      <c r="Z2673" s="16">
        <v>0</v>
      </c>
      <c r="AE2673" s="103">
        <f t="shared" si="785"/>
        <v>-2.16715534406831e-12</v>
      </c>
      <c r="AF2673" s="103">
        <f t="shared" si="786"/>
        <v>1.19371179607697e-12</v>
      </c>
      <c r="AG2673" s="103">
        <f t="shared" si="787"/>
        <v>0</v>
      </c>
      <c r="AH2673" s="103">
        <f t="shared" si="788"/>
        <v>0</v>
      </c>
      <c r="AI2673" s="103">
        <f t="shared" si="789"/>
        <v>0</v>
      </c>
      <c r="AJ2673" s="103">
        <f t="shared" si="790"/>
        <v>0</v>
      </c>
    </row>
    <row r="2674" spans="3:58">
      <c r="C2674" s="16" t="s">
        <v>368</v>
      </c>
      <c r="D2674" s="16" t="s">
        <v>88</v>
      </c>
      <c r="E2674" s="16">
        <v>0</v>
      </c>
      <c r="F2674" s="16">
        <v>0</v>
      </c>
      <c r="G2674" s="16">
        <v>0</v>
      </c>
      <c r="H2674" s="16">
        <v>0</v>
      </c>
      <c r="I2674" s="16">
        <v>0</v>
      </c>
      <c r="J2674" s="16">
        <v>0</v>
      </c>
      <c r="K2674" s="16">
        <v>0</v>
      </c>
      <c r="L2674" s="16">
        <v>0</v>
      </c>
      <c r="M2674" s="16">
        <v>0</v>
      </c>
      <c r="N2674" s="16">
        <v>0</v>
      </c>
      <c r="O2674" s="16">
        <v>0</v>
      </c>
      <c r="P2674" s="16">
        <v>0</v>
      </c>
      <c r="Q2674" s="16">
        <v>0</v>
      </c>
      <c r="R2674" s="16">
        <v>0</v>
      </c>
      <c r="S2674" s="16">
        <v>0</v>
      </c>
      <c r="T2674" s="16">
        <v>0</v>
      </c>
      <c r="U2674" s="16">
        <v>0</v>
      </c>
      <c r="V2674" s="16">
        <v>0</v>
      </c>
      <c r="W2674" s="16">
        <v>0</v>
      </c>
      <c r="X2674" s="16">
        <v>0</v>
      </c>
      <c r="Y2674" s="16">
        <v>0</v>
      </c>
      <c r="Z2674" s="16">
        <v>0</v>
      </c>
      <c r="AE2674" s="103">
        <f t="shared" si="785"/>
        <v>0</v>
      </c>
      <c r="AF2674" s="103">
        <f t="shared" si="786"/>
        <v>0</v>
      </c>
      <c r="AG2674" s="103">
        <f t="shared" si="787"/>
        <v>0</v>
      </c>
      <c r="AH2674" s="103">
        <f t="shared" si="788"/>
        <v>0</v>
      </c>
      <c r="AI2674" s="103">
        <f t="shared" si="789"/>
        <v>0</v>
      </c>
      <c r="AJ2674" s="103">
        <f t="shared" si="790"/>
        <v>0</v>
      </c>
      <c r="AK2674" s="16">
        <f t="shared" ref="AK2674:BF2674" si="791">E2674-SUM(E2675:E2679)</f>
        <v>0</v>
      </c>
      <c r="AL2674" s="16">
        <f t="shared" si="791"/>
        <v>0</v>
      </c>
      <c r="AM2674" s="16">
        <f t="shared" si="791"/>
        <v>0</v>
      </c>
      <c r="AN2674" s="16">
        <f t="shared" si="791"/>
        <v>0</v>
      </c>
      <c r="AO2674" s="16">
        <f t="shared" si="791"/>
        <v>0</v>
      </c>
      <c r="AP2674" s="16">
        <f t="shared" si="791"/>
        <v>0</v>
      </c>
      <c r="AQ2674" s="16">
        <f t="shared" si="791"/>
        <v>0</v>
      </c>
      <c r="AR2674" s="16">
        <f t="shared" si="791"/>
        <v>0</v>
      </c>
      <c r="AS2674" s="16">
        <f t="shared" si="791"/>
        <v>0</v>
      </c>
      <c r="AT2674" s="16">
        <f t="shared" si="791"/>
        <v>0</v>
      </c>
      <c r="AU2674" s="16">
        <f t="shared" si="791"/>
        <v>0</v>
      </c>
      <c r="AV2674" s="16">
        <f t="shared" si="791"/>
        <v>0</v>
      </c>
      <c r="AW2674" s="16">
        <f t="shared" si="791"/>
        <v>0</v>
      </c>
      <c r="AX2674" s="16">
        <f t="shared" si="791"/>
        <v>0</v>
      </c>
      <c r="AY2674" s="16">
        <f t="shared" si="791"/>
        <v>0</v>
      </c>
      <c r="AZ2674" s="16">
        <f t="shared" si="791"/>
        <v>0</v>
      </c>
      <c r="BA2674" s="16">
        <f t="shared" si="791"/>
        <v>0</v>
      </c>
      <c r="BB2674" s="16">
        <f t="shared" si="791"/>
        <v>0</v>
      </c>
      <c r="BC2674" s="16">
        <f t="shared" si="791"/>
        <v>0</v>
      </c>
      <c r="BD2674" s="16">
        <f t="shared" si="791"/>
        <v>0</v>
      </c>
      <c r="BE2674" s="16">
        <f t="shared" si="791"/>
        <v>0</v>
      </c>
      <c r="BF2674" s="16">
        <f t="shared" si="791"/>
        <v>0</v>
      </c>
    </row>
    <row r="2675" spans="4:36">
      <c r="D2675" s="16" t="s">
        <v>860</v>
      </c>
      <c r="E2675" s="16">
        <v>0</v>
      </c>
      <c r="F2675" s="16">
        <v>0</v>
      </c>
      <c r="G2675" s="16">
        <v>0</v>
      </c>
      <c r="H2675" s="16">
        <v>0</v>
      </c>
      <c r="I2675" s="16">
        <v>0</v>
      </c>
      <c r="J2675" s="16">
        <v>0</v>
      </c>
      <c r="K2675" s="16">
        <v>0</v>
      </c>
      <c r="L2675" s="16">
        <v>0</v>
      </c>
      <c r="M2675" s="16">
        <v>0</v>
      </c>
      <c r="N2675" s="16">
        <v>0</v>
      </c>
      <c r="O2675" s="16">
        <v>0</v>
      </c>
      <c r="P2675" s="16">
        <v>0</v>
      </c>
      <c r="Q2675" s="16">
        <v>0</v>
      </c>
      <c r="R2675" s="16">
        <v>0</v>
      </c>
      <c r="S2675" s="16">
        <v>0</v>
      </c>
      <c r="T2675" s="16">
        <v>0</v>
      </c>
      <c r="U2675" s="16">
        <v>0</v>
      </c>
      <c r="V2675" s="16">
        <v>0</v>
      </c>
      <c r="W2675" s="16">
        <v>0</v>
      </c>
      <c r="X2675" s="16">
        <v>0</v>
      </c>
      <c r="Y2675" s="16">
        <v>0</v>
      </c>
      <c r="Z2675" s="16">
        <v>0</v>
      </c>
      <c r="AE2675" s="103">
        <f t="shared" si="785"/>
        <v>0</v>
      </c>
      <c r="AF2675" s="103">
        <f t="shared" si="786"/>
        <v>0</v>
      </c>
      <c r="AG2675" s="103">
        <f t="shared" si="787"/>
        <v>0</v>
      </c>
      <c r="AH2675" s="103">
        <f t="shared" si="788"/>
        <v>0</v>
      </c>
      <c r="AI2675" s="103">
        <f t="shared" si="789"/>
        <v>0</v>
      </c>
      <c r="AJ2675" s="103">
        <f t="shared" si="790"/>
        <v>0</v>
      </c>
    </row>
    <row r="2676" spans="4:36">
      <c r="D2676" s="16" t="s">
        <v>861</v>
      </c>
      <c r="E2676" s="16">
        <v>0</v>
      </c>
      <c r="F2676" s="16">
        <v>0</v>
      </c>
      <c r="G2676" s="16">
        <v>0</v>
      </c>
      <c r="H2676" s="16">
        <v>0</v>
      </c>
      <c r="I2676" s="16">
        <v>0</v>
      </c>
      <c r="J2676" s="16">
        <v>0</v>
      </c>
      <c r="K2676" s="16">
        <v>0</v>
      </c>
      <c r="L2676" s="16">
        <v>0</v>
      </c>
      <c r="M2676" s="16">
        <v>0</v>
      </c>
      <c r="N2676" s="16">
        <v>0</v>
      </c>
      <c r="O2676" s="16">
        <v>0</v>
      </c>
      <c r="P2676" s="16">
        <v>0</v>
      </c>
      <c r="Q2676" s="16">
        <v>0</v>
      </c>
      <c r="R2676" s="16">
        <v>0</v>
      </c>
      <c r="S2676" s="16">
        <v>0</v>
      </c>
      <c r="T2676" s="16">
        <v>0</v>
      </c>
      <c r="U2676" s="16">
        <v>0</v>
      </c>
      <c r="V2676" s="16">
        <v>0</v>
      </c>
      <c r="W2676" s="16">
        <v>0</v>
      </c>
      <c r="X2676" s="16">
        <v>0</v>
      </c>
      <c r="Y2676" s="16">
        <v>0</v>
      </c>
      <c r="Z2676" s="16">
        <v>0</v>
      </c>
      <c r="AE2676" s="103">
        <f t="shared" si="785"/>
        <v>0</v>
      </c>
      <c r="AF2676" s="103">
        <f t="shared" si="786"/>
        <v>0</v>
      </c>
      <c r="AG2676" s="103">
        <f t="shared" si="787"/>
        <v>0</v>
      </c>
      <c r="AH2676" s="103">
        <f t="shared" si="788"/>
        <v>0</v>
      </c>
      <c r="AI2676" s="103">
        <f t="shared" si="789"/>
        <v>0</v>
      </c>
      <c r="AJ2676" s="103">
        <f t="shared" si="790"/>
        <v>0</v>
      </c>
    </row>
    <row r="2677" spans="4:36">
      <c r="D2677" s="16" t="s">
        <v>862</v>
      </c>
      <c r="E2677" s="16">
        <v>0</v>
      </c>
      <c r="F2677" s="16">
        <v>0</v>
      </c>
      <c r="G2677" s="16">
        <v>0</v>
      </c>
      <c r="H2677" s="16">
        <v>0</v>
      </c>
      <c r="I2677" s="16">
        <v>0</v>
      </c>
      <c r="J2677" s="16">
        <v>0</v>
      </c>
      <c r="K2677" s="16">
        <v>0</v>
      </c>
      <c r="L2677" s="16">
        <v>0</v>
      </c>
      <c r="M2677" s="16">
        <v>0</v>
      </c>
      <c r="N2677" s="16">
        <v>0</v>
      </c>
      <c r="O2677" s="16">
        <v>0</v>
      </c>
      <c r="P2677" s="16">
        <v>0</v>
      </c>
      <c r="Q2677" s="16">
        <v>0</v>
      </c>
      <c r="R2677" s="16">
        <v>0</v>
      </c>
      <c r="S2677" s="16">
        <v>0</v>
      </c>
      <c r="T2677" s="16">
        <v>0</v>
      </c>
      <c r="U2677" s="16">
        <v>0</v>
      </c>
      <c r="V2677" s="16">
        <v>0</v>
      </c>
      <c r="W2677" s="16">
        <v>0</v>
      </c>
      <c r="X2677" s="16">
        <v>0</v>
      </c>
      <c r="Y2677" s="16">
        <v>0</v>
      </c>
      <c r="Z2677" s="16">
        <v>0</v>
      </c>
      <c r="AE2677" s="103">
        <f t="shared" si="785"/>
        <v>0</v>
      </c>
      <c r="AF2677" s="103">
        <f t="shared" si="786"/>
        <v>0</v>
      </c>
      <c r="AG2677" s="103">
        <f t="shared" si="787"/>
        <v>0</v>
      </c>
      <c r="AH2677" s="103">
        <f t="shared" si="788"/>
        <v>0</v>
      </c>
      <c r="AI2677" s="103">
        <f t="shared" si="789"/>
        <v>0</v>
      </c>
      <c r="AJ2677" s="103">
        <f t="shared" si="790"/>
        <v>0</v>
      </c>
    </row>
    <row r="2678" spans="4:36">
      <c r="D2678" s="16" t="s">
        <v>863</v>
      </c>
      <c r="E2678" s="16">
        <v>0</v>
      </c>
      <c r="F2678" s="16">
        <v>0</v>
      </c>
      <c r="G2678" s="16">
        <v>0</v>
      </c>
      <c r="H2678" s="16">
        <v>0</v>
      </c>
      <c r="I2678" s="16">
        <v>0</v>
      </c>
      <c r="J2678" s="16">
        <v>0</v>
      </c>
      <c r="K2678" s="16">
        <v>0</v>
      </c>
      <c r="L2678" s="16">
        <v>0</v>
      </c>
      <c r="M2678" s="16">
        <v>0</v>
      </c>
      <c r="N2678" s="16">
        <v>0</v>
      </c>
      <c r="O2678" s="16">
        <v>0</v>
      </c>
      <c r="P2678" s="16">
        <v>0</v>
      </c>
      <c r="Q2678" s="16">
        <v>0</v>
      </c>
      <c r="R2678" s="16">
        <v>0</v>
      </c>
      <c r="S2678" s="16">
        <v>0</v>
      </c>
      <c r="T2678" s="16">
        <v>0</v>
      </c>
      <c r="U2678" s="16">
        <v>0</v>
      </c>
      <c r="V2678" s="16">
        <v>0</v>
      </c>
      <c r="W2678" s="16">
        <v>0</v>
      </c>
      <c r="X2678" s="16">
        <v>0</v>
      </c>
      <c r="Y2678" s="16">
        <v>0</v>
      </c>
      <c r="Z2678" s="16">
        <v>0</v>
      </c>
      <c r="AE2678" s="103">
        <f t="shared" si="785"/>
        <v>0</v>
      </c>
      <c r="AF2678" s="103">
        <f t="shared" si="786"/>
        <v>0</v>
      </c>
      <c r="AG2678" s="103">
        <f t="shared" si="787"/>
        <v>0</v>
      </c>
      <c r="AH2678" s="103">
        <f t="shared" si="788"/>
        <v>0</v>
      </c>
      <c r="AI2678" s="103">
        <f t="shared" si="789"/>
        <v>0</v>
      </c>
      <c r="AJ2678" s="103">
        <f t="shared" si="790"/>
        <v>0</v>
      </c>
    </row>
    <row r="2679" spans="4:36">
      <c r="D2679" s="16" t="s">
        <v>864</v>
      </c>
      <c r="E2679" s="16">
        <v>0</v>
      </c>
      <c r="F2679" s="16">
        <v>0</v>
      </c>
      <c r="G2679" s="16">
        <v>0</v>
      </c>
      <c r="H2679" s="16">
        <v>0</v>
      </c>
      <c r="I2679" s="16">
        <v>0</v>
      </c>
      <c r="J2679" s="16">
        <v>0</v>
      </c>
      <c r="K2679" s="16">
        <v>0</v>
      </c>
      <c r="L2679" s="16">
        <v>0</v>
      </c>
      <c r="M2679" s="16">
        <v>0</v>
      </c>
      <c r="N2679" s="16">
        <v>0</v>
      </c>
      <c r="O2679" s="16">
        <v>0</v>
      </c>
      <c r="P2679" s="16">
        <v>0</v>
      </c>
      <c r="Q2679" s="16">
        <v>0</v>
      </c>
      <c r="R2679" s="16">
        <v>0</v>
      </c>
      <c r="S2679" s="16">
        <v>0</v>
      </c>
      <c r="T2679" s="16">
        <v>0</v>
      </c>
      <c r="U2679" s="16">
        <v>0</v>
      </c>
      <c r="V2679" s="16">
        <v>0</v>
      </c>
      <c r="W2679" s="16">
        <v>0</v>
      </c>
      <c r="X2679" s="16">
        <v>0</v>
      </c>
      <c r="Y2679" s="16">
        <v>0</v>
      </c>
      <c r="Z2679" s="16">
        <v>0</v>
      </c>
      <c r="AE2679" s="103">
        <f t="shared" si="785"/>
        <v>0</v>
      </c>
      <c r="AF2679" s="103">
        <f t="shared" si="786"/>
        <v>0</v>
      </c>
      <c r="AG2679" s="103">
        <f t="shared" si="787"/>
        <v>0</v>
      </c>
      <c r="AH2679" s="103">
        <f t="shared" si="788"/>
        <v>0</v>
      </c>
      <c r="AI2679" s="103">
        <f t="shared" si="789"/>
        <v>0</v>
      </c>
      <c r="AJ2679" s="103">
        <f t="shared" si="790"/>
        <v>0</v>
      </c>
    </row>
    <row r="2680" spans="1:80">
      <c r="A2680" s="16" t="s">
        <v>944</v>
      </c>
      <c r="B2680" s="16">
        <v>198725.3236</v>
      </c>
      <c r="C2680" s="16" t="s">
        <v>88</v>
      </c>
      <c r="D2680" s="16" t="s">
        <v>88</v>
      </c>
      <c r="E2680" s="16">
        <v>35728.2136999999</v>
      </c>
      <c r="F2680" s="16">
        <v>33686.5362999999</v>
      </c>
      <c r="G2680" s="16">
        <v>33641.1602999999</v>
      </c>
      <c r="H2680" s="16">
        <v>45.376</v>
      </c>
      <c r="I2680" s="16">
        <v>7.2174</v>
      </c>
      <c r="J2680" s="16">
        <v>544.4659</v>
      </c>
      <c r="K2680" s="16">
        <v>413.0262</v>
      </c>
      <c r="L2680" s="16">
        <v>60.0854</v>
      </c>
      <c r="M2680" s="16">
        <v>71.3543</v>
      </c>
      <c r="N2680" s="16">
        <v>1254.0514</v>
      </c>
      <c r="O2680" s="16">
        <v>1254.0514</v>
      </c>
      <c r="P2680" s="16">
        <v>0</v>
      </c>
      <c r="Q2680" s="16">
        <v>9.2604</v>
      </c>
      <c r="R2680" s="16">
        <v>226.6823</v>
      </c>
      <c r="S2680" s="16">
        <v>211.4899</v>
      </c>
      <c r="T2680" s="16">
        <v>0</v>
      </c>
      <c r="U2680" s="16">
        <v>15.1924</v>
      </c>
      <c r="V2680" s="16">
        <v>0</v>
      </c>
      <c r="W2680" s="16">
        <v>0</v>
      </c>
      <c r="X2680" s="16">
        <v>0</v>
      </c>
      <c r="Y2680" s="16">
        <v>0</v>
      </c>
      <c r="Z2680" s="16">
        <v>0</v>
      </c>
      <c r="AB2680" s="101">
        <f>(F2680+K2680+L2680)/B2680</f>
        <v>0.171893784250453</v>
      </c>
      <c r="AE2680" s="103">
        <f t="shared" si="785"/>
        <v>2.87769807982841e-13</v>
      </c>
      <c r="AF2680" s="103">
        <f t="shared" si="786"/>
        <v>-3.43192141372128e-12</v>
      </c>
      <c r="AG2680" s="103">
        <f t="shared" si="787"/>
        <v>0</v>
      </c>
      <c r="AH2680" s="103">
        <f t="shared" si="788"/>
        <v>0</v>
      </c>
      <c r="AI2680" s="103">
        <f t="shared" si="789"/>
        <v>0</v>
      </c>
      <c r="AJ2680" s="103">
        <f t="shared" si="790"/>
        <v>0</v>
      </c>
      <c r="AK2680" s="16">
        <f t="shared" ref="AK2680:BF2680" si="792">E2680-SUM(E2681:E2685)</f>
        <v>-1.01863406598568e-10</v>
      </c>
      <c r="AL2680" s="16">
        <f t="shared" si="792"/>
        <v>-1.01863406598568e-10</v>
      </c>
      <c r="AM2680" s="16">
        <f t="shared" si="792"/>
        <v>-1.01863406598568e-10</v>
      </c>
      <c r="AN2680" s="16">
        <f t="shared" si="792"/>
        <v>0</v>
      </c>
      <c r="AO2680" s="16">
        <f t="shared" si="792"/>
        <v>0</v>
      </c>
      <c r="AP2680" s="16">
        <f t="shared" si="792"/>
        <v>0</v>
      </c>
      <c r="AQ2680" s="16">
        <f t="shared" si="792"/>
        <v>0</v>
      </c>
      <c r="AR2680" s="16">
        <f t="shared" si="792"/>
        <v>-9.9475983006414e-14</v>
      </c>
      <c r="AS2680" s="16">
        <f t="shared" si="792"/>
        <v>0</v>
      </c>
      <c r="AT2680" s="16">
        <f t="shared" si="792"/>
        <v>0</v>
      </c>
      <c r="AU2680" s="16">
        <f t="shared" si="792"/>
        <v>0</v>
      </c>
      <c r="AV2680" s="16">
        <f t="shared" si="792"/>
        <v>0</v>
      </c>
      <c r="AW2680" s="16">
        <f t="shared" si="792"/>
        <v>0</v>
      </c>
      <c r="AX2680" s="16">
        <f t="shared" si="792"/>
        <v>0</v>
      </c>
      <c r="AY2680" s="16">
        <f t="shared" si="792"/>
        <v>0</v>
      </c>
      <c r="AZ2680" s="16">
        <f t="shared" si="792"/>
        <v>0</v>
      </c>
      <c r="BA2680" s="16">
        <f t="shared" si="792"/>
        <v>0</v>
      </c>
      <c r="BB2680" s="16">
        <f t="shared" si="792"/>
        <v>0</v>
      </c>
      <c r="BC2680" s="16">
        <f t="shared" si="792"/>
        <v>0</v>
      </c>
      <c r="BD2680" s="16">
        <f t="shared" si="792"/>
        <v>0</v>
      </c>
      <c r="BE2680" s="16">
        <f t="shared" si="792"/>
        <v>0</v>
      </c>
      <c r="BF2680" s="16">
        <f t="shared" si="792"/>
        <v>0</v>
      </c>
      <c r="BG2680" s="104">
        <f t="shared" ref="BG2680:CB2680" si="793">E2680-E2686-E2692-E2698-E2704</f>
        <v>0</v>
      </c>
      <c r="BH2680" s="104">
        <f t="shared" si="793"/>
        <v>0</v>
      </c>
      <c r="BI2680" s="104">
        <f t="shared" si="793"/>
        <v>0</v>
      </c>
      <c r="BJ2680" s="104">
        <f t="shared" si="793"/>
        <v>0</v>
      </c>
      <c r="BK2680" s="104">
        <f t="shared" si="793"/>
        <v>0</v>
      </c>
      <c r="BL2680" s="104">
        <f t="shared" si="793"/>
        <v>0</v>
      </c>
      <c r="BM2680" s="104">
        <f t="shared" si="793"/>
        <v>0</v>
      </c>
      <c r="BN2680" s="104">
        <f t="shared" si="793"/>
        <v>0</v>
      </c>
      <c r="BO2680" s="104">
        <f t="shared" si="793"/>
        <v>0</v>
      </c>
      <c r="BP2680" s="104">
        <f t="shared" si="793"/>
        <v>0</v>
      </c>
      <c r="BQ2680" s="104">
        <f t="shared" si="793"/>
        <v>0</v>
      </c>
      <c r="BR2680" s="104">
        <f t="shared" si="793"/>
        <v>0</v>
      </c>
      <c r="BS2680" s="104">
        <f t="shared" si="793"/>
        <v>0</v>
      </c>
      <c r="BT2680" s="104">
        <f t="shared" si="793"/>
        <v>0</v>
      </c>
      <c r="BU2680" s="104">
        <f t="shared" si="793"/>
        <v>0</v>
      </c>
      <c r="BV2680" s="104">
        <f t="shared" si="793"/>
        <v>0</v>
      </c>
      <c r="BW2680" s="104">
        <f t="shared" si="793"/>
        <v>0</v>
      </c>
      <c r="BX2680" s="104">
        <f t="shared" si="793"/>
        <v>0</v>
      </c>
      <c r="BY2680" s="104">
        <f t="shared" si="793"/>
        <v>0</v>
      </c>
      <c r="BZ2680" s="104">
        <f t="shared" si="793"/>
        <v>0</v>
      </c>
      <c r="CA2680" s="104">
        <f t="shared" si="793"/>
        <v>0</v>
      </c>
      <c r="CB2680" s="104">
        <f t="shared" si="793"/>
        <v>0</v>
      </c>
    </row>
    <row r="2681" spans="4:36">
      <c r="D2681" s="16" t="s">
        <v>860</v>
      </c>
      <c r="E2681" s="16">
        <v>0</v>
      </c>
      <c r="F2681" s="16">
        <v>0</v>
      </c>
      <c r="G2681" s="16">
        <v>0</v>
      </c>
      <c r="H2681" s="16">
        <v>0</v>
      </c>
      <c r="I2681" s="16">
        <v>0</v>
      </c>
      <c r="J2681" s="16">
        <v>0</v>
      </c>
      <c r="K2681" s="16">
        <v>0</v>
      </c>
      <c r="L2681" s="16">
        <v>0</v>
      </c>
      <c r="M2681" s="16">
        <v>0</v>
      </c>
      <c r="N2681" s="16">
        <v>0</v>
      </c>
      <c r="O2681" s="16">
        <v>0</v>
      </c>
      <c r="P2681" s="16">
        <v>0</v>
      </c>
      <c r="Q2681" s="16">
        <v>0</v>
      </c>
      <c r="R2681" s="16">
        <v>0</v>
      </c>
      <c r="S2681" s="16">
        <v>0</v>
      </c>
      <c r="T2681" s="16">
        <v>0</v>
      </c>
      <c r="U2681" s="16">
        <v>0</v>
      </c>
      <c r="V2681" s="16">
        <v>0</v>
      </c>
      <c r="W2681" s="16">
        <v>0</v>
      </c>
      <c r="X2681" s="16">
        <v>0</v>
      </c>
      <c r="Y2681" s="16">
        <v>0</v>
      </c>
      <c r="Z2681" s="16">
        <v>0</v>
      </c>
      <c r="AE2681" s="103">
        <f t="shared" si="785"/>
        <v>0</v>
      </c>
      <c r="AF2681" s="103">
        <f t="shared" si="786"/>
        <v>0</v>
      </c>
      <c r="AG2681" s="103">
        <f t="shared" si="787"/>
        <v>0</v>
      </c>
      <c r="AH2681" s="103">
        <f t="shared" si="788"/>
        <v>0</v>
      </c>
      <c r="AI2681" s="103">
        <f t="shared" si="789"/>
        <v>0</v>
      </c>
      <c r="AJ2681" s="103">
        <f t="shared" si="790"/>
        <v>0</v>
      </c>
    </row>
    <row r="2682" spans="4:36">
      <c r="D2682" s="16" t="s">
        <v>861</v>
      </c>
      <c r="E2682" s="16">
        <v>0</v>
      </c>
      <c r="F2682" s="16">
        <v>0</v>
      </c>
      <c r="G2682" s="16">
        <v>0</v>
      </c>
      <c r="H2682" s="16">
        <v>0</v>
      </c>
      <c r="I2682" s="16">
        <v>0</v>
      </c>
      <c r="J2682" s="16">
        <v>0</v>
      </c>
      <c r="K2682" s="16">
        <v>0</v>
      </c>
      <c r="L2682" s="16">
        <v>0</v>
      </c>
      <c r="M2682" s="16">
        <v>0</v>
      </c>
      <c r="N2682" s="16">
        <v>0</v>
      </c>
      <c r="O2682" s="16">
        <v>0</v>
      </c>
      <c r="P2682" s="16">
        <v>0</v>
      </c>
      <c r="Q2682" s="16">
        <v>0</v>
      </c>
      <c r="R2682" s="16">
        <v>0</v>
      </c>
      <c r="S2682" s="16">
        <v>0</v>
      </c>
      <c r="T2682" s="16">
        <v>0</v>
      </c>
      <c r="U2682" s="16">
        <v>0</v>
      </c>
      <c r="V2682" s="16">
        <v>0</v>
      </c>
      <c r="W2682" s="16">
        <v>0</v>
      </c>
      <c r="X2682" s="16">
        <v>0</v>
      </c>
      <c r="Y2682" s="16">
        <v>0</v>
      </c>
      <c r="Z2682" s="16">
        <v>0</v>
      </c>
      <c r="AE2682" s="103">
        <f t="shared" si="785"/>
        <v>0</v>
      </c>
      <c r="AF2682" s="103">
        <f t="shared" si="786"/>
        <v>0</v>
      </c>
      <c r="AG2682" s="103">
        <f t="shared" si="787"/>
        <v>0</v>
      </c>
      <c r="AH2682" s="103">
        <f t="shared" si="788"/>
        <v>0</v>
      </c>
      <c r="AI2682" s="103">
        <f t="shared" si="789"/>
        <v>0</v>
      </c>
      <c r="AJ2682" s="103">
        <f t="shared" si="790"/>
        <v>0</v>
      </c>
    </row>
    <row r="2683" spans="4:36">
      <c r="D2683" s="16" t="s">
        <v>862</v>
      </c>
      <c r="E2683" s="16">
        <v>1566.5576</v>
      </c>
      <c r="F2683" s="16">
        <v>1474.1969</v>
      </c>
      <c r="G2683" s="16">
        <v>1435.3193</v>
      </c>
      <c r="H2683" s="16">
        <v>38.8776</v>
      </c>
      <c r="I2683" s="16">
        <v>0</v>
      </c>
      <c r="J2683" s="16">
        <v>38.3379</v>
      </c>
      <c r="K2683" s="16">
        <v>0</v>
      </c>
      <c r="L2683" s="16">
        <v>38.3379</v>
      </c>
      <c r="M2683" s="16">
        <v>0</v>
      </c>
      <c r="N2683" s="16">
        <v>51.604</v>
      </c>
      <c r="O2683" s="16">
        <v>51.604</v>
      </c>
      <c r="P2683" s="16">
        <v>0</v>
      </c>
      <c r="Q2683" s="16">
        <v>0</v>
      </c>
      <c r="R2683" s="16">
        <v>2.4188</v>
      </c>
      <c r="S2683" s="16">
        <v>2.4188</v>
      </c>
      <c r="T2683" s="16">
        <v>0</v>
      </c>
      <c r="U2683" s="16">
        <v>0</v>
      </c>
      <c r="V2683" s="16">
        <v>0</v>
      </c>
      <c r="W2683" s="16">
        <v>0</v>
      </c>
      <c r="X2683" s="16">
        <v>0</v>
      </c>
      <c r="Y2683" s="16">
        <v>0</v>
      </c>
      <c r="Z2683" s="16">
        <v>0</v>
      </c>
      <c r="AE2683" s="103">
        <f t="shared" si="785"/>
        <v>1.82076576038526e-13</v>
      </c>
      <c r="AF2683" s="103">
        <f t="shared" si="786"/>
        <v>-1.98951966012828e-13</v>
      </c>
      <c r="AG2683" s="103">
        <f t="shared" si="787"/>
        <v>0</v>
      </c>
      <c r="AH2683" s="103">
        <f t="shared" si="788"/>
        <v>0</v>
      </c>
      <c r="AI2683" s="103">
        <f t="shared" si="789"/>
        <v>0</v>
      </c>
      <c r="AJ2683" s="103">
        <f t="shared" si="790"/>
        <v>0</v>
      </c>
    </row>
    <row r="2684" spans="4:36">
      <c r="D2684" s="16" t="s">
        <v>863</v>
      </c>
      <c r="E2684" s="16">
        <v>0</v>
      </c>
      <c r="F2684" s="16">
        <v>0</v>
      </c>
      <c r="G2684" s="16">
        <v>0</v>
      </c>
      <c r="H2684" s="16">
        <v>0</v>
      </c>
      <c r="I2684" s="16">
        <v>0</v>
      </c>
      <c r="J2684" s="16">
        <v>0</v>
      </c>
      <c r="K2684" s="16">
        <v>0</v>
      </c>
      <c r="L2684" s="16">
        <v>0</v>
      </c>
      <c r="M2684" s="16">
        <v>0</v>
      </c>
      <c r="N2684" s="16">
        <v>0</v>
      </c>
      <c r="O2684" s="16">
        <v>0</v>
      </c>
      <c r="P2684" s="16">
        <v>0</v>
      </c>
      <c r="Q2684" s="16">
        <v>0</v>
      </c>
      <c r="R2684" s="16">
        <v>0</v>
      </c>
      <c r="S2684" s="16">
        <v>0</v>
      </c>
      <c r="T2684" s="16">
        <v>0</v>
      </c>
      <c r="U2684" s="16">
        <v>0</v>
      </c>
      <c r="V2684" s="16">
        <v>0</v>
      </c>
      <c r="W2684" s="16">
        <v>0</v>
      </c>
      <c r="X2684" s="16">
        <v>0</v>
      </c>
      <c r="Y2684" s="16">
        <v>0</v>
      </c>
      <c r="Z2684" s="16">
        <v>0</v>
      </c>
      <c r="AE2684" s="103">
        <f t="shared" si="785"/>
        <v>0</v>
      </c>
      <c r="AF2684" s="103">
        <f t="shared" si="786"/>
        <v>0</v>
      </c>
      <c r="AG2684" s="103">
        <f t="shared" si="787"/>
        <v>0</v>
      </c>
      <c r="AH2684" s="103">
        <f t="shared" si="788"/>
        <v>0</v>
      </c>
      <c r="AI2684" s="103">
        <f t="shared" si="789"/>
        <v>0</v>
      </c>
      <c r="AJ2684" s="103">
        <f t="shared" si="790"/>
        <v>0</v>
      </c>
    </row>
    <row r="2685" spans="4:36">
      <c r="D2685" s="16" t="s">
        <v>864</v>
      </c>
      <c r="E2685" s="16">
        <v>34161.6561</v>
      </c>
      <c r="F2685" s="16">
        <v>32212.3394</v>
      </c>
      <c r="G2685" s="16">
        <v>32205.841</v>
      </c>
      <c r="H2685" s="16">
        <v>6.4984</v>
      </c>
      <c r="I2685" s="16">
        <v>7.2174</v>
      </c>
      <c r="J2685" s="16">
        <v>506.128</v>
      </c>
      <c r="K2685" s="16">
        <v>413.0262</v>
      </c>
      <c r="L2685" s="16">
        <v>21.7475000000001</v>
      </c>
      <c r="M2685" s="16">
        <v>71.3543</v>
      </c>
      <c r="N2685" s="16">
        <v>1202.4474</v>
      </c>
      <c r="O2685" s="16">
        <v>1202.4474</v>
      </c>
      <c r="P2685" s="16">
        <v>0</v>
      </c>
      <c r="Q2685" s="16">
        <v>9.2604</v>
      </c>
      <c r="R2685" s="16">
        <v>224.2635</v>
      </c>
      <c r="S2685" s="16">
        <v>209.0711</v>
      </c>
      <c r="T2685" s="16">
        <v>0</v>
      </c>
      <c r="U2685" s="16">
        <v>15.1924</v>
      </c>
      <c r="V2685" s="16">
        <v>0</v>
      </c>
      <c r="W2685" s="16">
        <v>0</v>
      </c>
      <c r="X2685" s="16">
        <v>0</v>
      </c>
      <c r="Y2685" s="16">
        <v>0</v>
      </c>
      <c r="Z2685" s="16">
        <v>0</v>
      </c>
      <c r="AE2685" s="103">
        <f t="shared" si="785"/>
        <v>-5.36459765498876e-13</v>
      </c>
      <c r="AF2685" s="103">
        <f t="shared" si="786"/>
        <v>4.01456645704457e-13</v>
      </c>
      <c r="AG2685" s="103">
        <f t="shared" si="787"/>
        <v>-1.27897692436818e-13</v>
      </c>
      <c r="AH2685" s="103">
        <f t="shared" si="788"/>
        <v>0</v>
      </c>
      <c r="AI2685" s="103">
        <f t="shared" si="789"/>
        <v>0</v>
      </c>
      <c r="AJ2685" s="103">
        <f t="shared" si="790"/>
        <v>0</v>
      </c>
    </row>
    <row r="2686" spans="3:58">
      <c r="C2686" s="16" t="s">
        <v>865</v>
      </c>
      <c r="D2686" s="16" t="s">
        <v>88</v>
      </c>
      <c r="E2686" s="16">
        <v>0</v>
      </c>
      <c r="F2686" s="16">
        <v>0</v>
      </c>
      <c r="G2686" s="16">
        <v>0</v>
      </c>
      <c r="H2686" s="16">
        <v>0</v>
      </c>
      <c r="I2686" s="16">
        <v>0</v>
      </c>
      <c r="J2686" s="16">
        <v>0</v>
      </c>
      <c r="K2686" s="16">
        <v>0</v>
      </c>
      <c r="L2686" s="16">
        <v>0</v>
      </c>
      <c r="M2686" s="16">
        <v>0</v>
      </c>
      <c r="N2686" s="16">
        <v>0</v>
      </c>
      <c r="O2686" s="16">
        <v>0</v>
      </c>
      <c r="P2686" s="16">
        <v>0</v>
      </c>
      <c r="Q2686" s="16">
        <v>0</v>
      </c>
      <c r="R2686" s="16">
        <v>0</v>
      </c>
      <c r="S2686" s="16">
        <v>0</v>
      </c>
      <c r="T2686" s="16">
        <v>0</v>
      </c>
      <c r="U2686" s="16">
        <v>0</v>
      </c>
      <c r="V2686" s="16">
        <v>0</v>
      </c>
      <c r="W2686" s="16">
        <v>0</v>
      </c>
      <c r="X2686" s="16">
        <v>0</v>
      </c>
      <c r="Y2686" s="16">
        <v>0</v>
      </c>
      <c r="Z2686" s="16">
        <v>0</v>
      </c>
      <c r="AE2686" s="103">
        <f t="shared" si="785"/>
        <v>0</v>
      </c>
      <c r="AF2686" s="103">
        <f t="shared" si="786"/>
        <v>0</v>
      </c>
      <c r="AG2686" s="103">
        <f t="shared" si="787"/>
        <v>0</v>
      </c>
      <c r="AH2686" s="103">
        <f t="shared" si="788"/>
        <v>0</v>
      </c>
      <c r="AI2686" s="103">
        <f t="shared" si="789"/>
        <v>0</v>
      </c>
      <c r="AJ2686" s="103">
        <f t="shared" si="790"/>
        <v>0</v>
      </c>
      <c r="AK2686" s="16">
        <f t="shared" ref="AK2686:BF2686" si="794">E2686-SUM(E2687:E2691)</f>
        <v>0</v>
      </c>
      <c r="AL2686" s="16">
        <f t="shared" si="794"/>
        <v>0</v>
      </c>
      <c r="AM2686" s="16">
        <f t="shared" si="794"/>
        <v>0</v>
      </c>
      <c r="AN2686" s="16">
        <f t="shared" si="794"/>
        <v>0</v>
      </c>
      <c r="AO2686" s="16">
        <f t="shared" si="794"/>
        <v>0</v>
      </c>
      <c r="AP2686" s="16">
        <f t="shared" si="794"/>
        <v>0</v>
      </c>
      <c r="AQ2686" s="16">
        <f t="shared" si="794"/>
        <v>0</v>
      </c>
      <c r="AR2686" s="16">
        <f t="shared" si="794"/>
        <v>0</v>
      </c>
      <c r="AS2686" s="16">
        <f t="shared" si="794"/>
        <v>0</v>
      </c>
      <c r="AT2686" s="16">
        <f t="shared" si="794"/>
        <v>0</v>
      </c>
      <c r="AU2686" s="16">
        <f t="shared" si="794"/>
        <v>0</v>
      </c>
      <c r="AV2686" s="16">
        <f t="shared" si="794"/>
        <v>0</v>
      </c>
      <c r="AW2686" s="16">
        <f t="shared" si="794"/>
        <v>0</v>
      </c>
      <c r="AX2686" s="16">
        <f t="shared" si="794"/>
        <v>0</v>
      </c>
      <c r="AY2686" s="16">
        <f t="shared" si="794"/>
        <v>0</v>
      </c>
      <c r="AZ2686" s="16">
        <f t="shared" si="794"/>
        <v>0</v>
      </c>
      <c r="BA2686" s="16">
        <f t="shared" si="794"/>
        <v>0</v>
      </c>
      <c r="BB2686" s="16">
        <f t="shared" si="794"/>
        <v>0</v>
      </c>
      <c r="BC2686" s="16">
        <f t="shared" si="794"/>
        <v>0</v>
      </c>
      <c r="BD2686" s="16">
        <f t="shared" si="794"/>
        <v>0</v>
      </c>
      <c r="BE2686" s="16">
        <f t="shared" si="794"/>
        <v>0</v>
      </c>
      <c r="BF2686" s="16">
        <f t="shared" si="794"/>
        <v>0</v>
      </c>
    </row>
    <row r="2687" spans="4:36">
      <c r="D2687" s="16" t="s">
        <v>860</v>
      </c>
      <c r="E2687" s="16">
        <v>0</v>
      </c>
      <c r="F2687" s="16">
        <v>0</v>
      </c>
      <c r="G2687" s="16">
        <v>0</v>
      </c>
      <c r="H2687" s="16">
        <v>0</v>
      </c>
      <c r="I2687" s="16">
        <v>0</v>
      </c>
      <c r="J2687" s="16">
        <v>0</v>
      </c>
      <c r="K2687" s="16">
        <v>0</v>
      </c>
      <c r="L2687" s="16">
        <v>0</v>
      </c>
      <c r="M2687" s="16">
        <v>0</v>
      </c>
      <c r="N2687" s="16">
        <v>0</v>
      </c>
      <c r="O2687" s="16">
        <v>0</v>
      </c>
      <c r="P2687" s="16">
        <v>0</v>
      </c>
      <c r="Q2687" s="16">
        <v>0</v>
      </c>
      <c r="R2687" s="16">
        <v>0</v>
      </c>
      <c r="S2687" s="16">
        <v>0</v>
      </c>
      <c r="T2687" s="16">
        <v>0</v>
      </c>
      <c r="U2687" s="16">
        <v>0</v>
      </c>
      <c r="V2687" s="16">
        <v>0</v>
      </c>
      <c r="W2687" s="16">
        <v>0</v>
      </c>
      <c r="X2687" s="16">
        <v>0</v>
      </c>
      <c r="Y2687" s="16">
        <v>0</v>
      </c>
      <c r="Z2687" s="16">
        <v>0</v>
      </c>
      <c r="AE2687" s="103">
        <f t="shared" si="785"/>
        <v>0</v>
      </c>
      <c r="AF2687" s="103">
        <f t="shared" si="786"/>
        <v>0</v>
      </c>
      <c r="AG2687" s="103">
        <f t="shared" si="787"/>
        <v>0</v>
      </c>
      <c r="AH2687" s="103">
        <f t="shared" si="788"/>
        <v>0</v>
      </c>
      <c r="AI2687" s="103">
        <f t="shared" si="789"/>
        <v>0</v>
      </c>
      <c r="AJ2687" s="103">
        <f t="shared" si="790"/>
        <v>0</v>
      </c>
    </row>
    <row r="2688" spans="4:36">
      <c r="D2688" s="16" t="s">
        <v>861</v>
      </c>
      <c r="E2688" s="16">
        <v>0</v>
      </c>
      <c r="F2688" s="16">
        <v>0</v>
      </c>
      <c r="G2688" s="16">
        <v>0</v>
      </c>
      <c r="H2688" s="16">
        <v>0</v>
      </c>
      <c r="I2688" s="16">
        <v>0</v>
      </c>
      <c r="J2688" s="16">
        <v>0</v>
      </c>
      <c r="K2688" s="16">
        <v>0</v>
      </c>
      <c r="L2688" s="16">
        <v>0</v>
      </c>
      <c r="M2688" s="16">
        <v>0</v>
      </c>
      <c r="N2688" s="16">
        <v>0</v>
      </c>
      <c r="O2688" s="16">
        <v>0</v>
      </c>
      <c r="P2688" s="16">
        <v>0</v>
      </c>
      <c r="Q2688" s="16">
        <v>0</v>
      </c>
      <c r="R2688" s="16">
        <v>0</v>
      </c>
      <c r="S2688" s="16">
        <v>0</v>
      </c>
      <c r="T2688" s="16">
        <v>0</v>
      </c>
      <c r="U2688" s="16">
        <v>0</v>
      </c>
      <c r="V2688" s="16">
        <v>0</v>
      </c>
      <c r="W2688" s="16">
        <v>0</v>
      </c>
      <c r="X2688" s="16">
        <v>0</v>
      </c>
      <c r="Y2688" s="16">
        <v>0</v>
      </c>
      <c r="Z2688" s="16">
        <v>0</v>
      </c>
      <c r="AE2688" s="103">
        <f t="shared" si="785"/>
        <v>0</v>
      </c>
      <c r="AF2688" s="103">
        <f t="shared" si="786"/>
        <v>0</v>
      </c>
      <c r="AG2688" s="103">
        <f t="shared" si="787"/>
        <v>0</v>
      </c>
      <c r="AH2688" s="103">
        <f t="shared" si="788"/>
        <v>0</v>
      </c>
      <c r="AI2688" s="103">
        <f t="shared" si="789"/>
        <v>0</v>
      </c>
      <c r="AJ2688" s="103">
        <f t="shared" si="790"/>
        <v>0</v>
      </c>
    </row>
    <row r="2689" spans="4:36">
      <c r="D2689" s="16" t="s">
        <v>862</v>
      </c>
      <c r="E2689" s="16">
        <v>0</v>
      </c>
      <c r="F2689" s="16">
        <v>0</v>
      </c>
      <c r="G2689" s="16">
        <v>0</v>
      </c>
      <c r="H2689" s="16">
        <v>0</v>
      </c>
      <c r="I2689" s="16">
        <v>0</v>
      </c>
      <c r="J2689" s="16">
        <v>0</v>
      </c>
      <c r="K2689" s="16">
        <v>0</v>
      </c>
      <c r="L2689" s="16">
        <v>0</v>
      </c>
      <c r="M2689" s="16">
        <v>0</v>
      </c>
      <c r="N2689" s="16">
        <v>0</v>
      </c>
      <c r="O2689" s="16">
        <v>0</v>
      </c>
      <c r="P2689" s="16">
        <v>0</v>
      </c>
      <c r="Q2689" s="16">
        <v>0</v>
      </c>
      <c r="R2689" s="16">
        <v>0</v>
      </c>
      <c r="S2689" s="16">
        <v>0</v>
      </c>
      <c r="T2689" s="16">
        <v>0</v>
      </c>
      <c r="U2689" s="16">
        <v>0</v>
      </c>
      <c r="V2689" s="16">
        <v>0</v>
      </c>
      <c r="W2689" s="16">
        <v>0</v>
      </c>
      <c r="X2689" s="16">
        <v>0</v>
      </c>
      <c r="Y2689" s="16">
        <v>0</v>
      </c>
      <c r="Z2689" s="16">
        <v>0</v>
      </c>
      <c r="AE2689" s="103">
        <f t="shared" si="785"/>
        <v>0</v>
      </c>
      <c r="AF2689" s="103">
        <f t="shared" si="786"/>
        <v>0</v>
      </c>
      <c r="AG2689" s="103">
        <f t="shared" si="787"/>
        <v>0</v>
      </c>
      <c r="AH2689" s="103">
        <f t="shared" si="788"/>
        <v>0</v>
      </c>
      <c r="AI2689" s="103">
        <f t="shared" si="789"/>
        <v>0</v>
      </c>
      <c r="AJ2689" s="103">
        <f t="shared" si="790"/>
        <v>0</v>
      </c>
    </row>
    <row r="2690" spans="4:36">
      <c r="D2690" s="16" t="s">
        <v>863</v>
      </c>
      <c r="E2690" s="16">
        <v>0</v>
      </c>
      <c r="F2690" s="16">
        <v>0</v>
      </c>
      <c r="G2690" s="16">
        <v>0</v>
      </c>
      <c r="H2690" s="16">
        <v>0</v>
      </c>
      <c r="I2690" s="16">
        <v>0</v>
      </c>
      <c r="J2690" s="16">
        <v>0</v>
      </c>
      <c r="K2690" s="16">
        <v>0</v>
      </c>
      <c r="L2690" s="16">
        <v>0</v>
      </c>
      <c r="M2690" s="16">
        <v>0</v>
      </c>
      <c r="N2690" s="16">
        <v>0</v>
      </c>
      <c r="O2690" s="16">
        <v>0</v>
      </c>
      <c r="P2690" s="16">
        <v>0</v>
      </c>
      <c r="Q2690" s="16">
        <v>0</v>
      </c>
      <c r="R2690" s="16">
        <v>0</v>
      </c>
      <c r="S2690" s="16">
        <v>0</v>
      </c>
      <c r="T2690" s="16">
        <v>0</v>
      </c>
      <c r="U2690" s="16">
        <v>0</v>
      </c>
      <c r="V2690" s="16">
        <v>0</v>
      </c>
      <c r="W2690" s="16">
        <v>0</v>
      </c>
      <c r="X2690" s="16">
        <v>0</v>
      </c>
      <c r="Y2690" s="16">
        <v>0</v>
      </c>
      <c r="Z2690" s="16">
        <v>0</v>
      </c>
      <c r="AE2690" s="103">
        <f t="shared" si="785"/>
        <v>0</v>
      </c>
      <c r="AF2690" s="103">
        <f t="shared" si="786"/>
        <v>0</v>
      </c>
      <c r="AG2690" s="103">
        <f t="shared" si="787"/>
        <v>0</v>
      </c>
      <c r="AH2690" s="103">
        <f t="shared" si="788"/>
        <v>0</v>
      </c>
      <c r="AI2690" s="103">
        <f t="shared" si="789"/>
        <v>0</v>
      </c>
      <c r="AJ2690" s="103">
        <f t="shared" si="790"/>
        <v>0</v>
      </c>
    </row>
    <row r="2691" spans="4:36">
      <c r="D2691" s="16" t="s">
        <v>864</v>
      </c>
      <c r="E2691" s="16">
        <v>0</v>
      </c>
      <c r="F2691" s="16">
        <v>0</v>
      </c>
      <c r="G2691" s="16">
        <v>0</v>
      </c>
      <c r="H2691" s="16">
        <v>0</v>
      </c>
      <c r="I2691" s="16">
        <v>0</v>
      </c>
      <c r="J2691" s="16">
        <v>0</v>
      </c>
      <c r="K2691" s="16">
        <v>0</v>
      </c>
      <c r="L2691" s="16">
        <v>0</v>
      </c>
      <c r="M2691" s="16">
        <v>0</v>
      </c>
      <c r="N2691" s="16">
        <v>0</v>
      </c>
      <c r="O2691" s="16">
        <v>0</v>
      </c>
      <c r="P2691" s="16">
        <v>0</v>
      </c>
      <c r="Q2691" s="16">
        <v>0</v>
      </c>
      <c r="R2691" s="16">
        <v>0</v>
      </c>
      <c r="S2691" s="16">
        <v>0</v>
      </c>
      <c r="T2691" s="16">
        <v>0</v>
      </c>
      <c r="U2691" s="16">
        <v>0</v>
      </c>
      <c r="V2691" s="16">
        <v>0</v>
      </c>
      <c r="W2691" s="16">
        <v>0</v>
      </c>
      <c r="X2691" s="16">
        <v>0</v>
      </c>
      <c r="Y2691" s="16">
        <v>0</v>
      </c>
      <c r="Z2691" s="16">
        <v>0</v>
      </c>
      <c r="AE2691" s="103">
        <f t="shared" si="785"/>
        <v>0</v>
      </c>
      <c r="AF2691" s="103">
        <f t="shared" si="786"/>
        <v>0</v>
      </c>
      <c r="AG2691" s="103">
        <f t="shared" si="787"/>
        <v>0</v>
      </c>
      <c r="AH2691" s="103">
        <f t="shared" si="788"/>
        <v>0</v>
      </c>
      <c r="AI2691" s="103">
        <f t="shared" si="789"/>
        <v>0</v>
      </c>
      <c r="AJ2691" s="103">
        <f t="shared" si="790"/>
        <v>0</v>
      </c>
    </row>
    <row r="2692" spans="3:58">
      <c r="C2692" s="16" t="s">
        <v>866</v>
      </c>
      <c r="D2692" s="16" t="s">
        <v>88</v>
      </c>
      <c r="E2692" s="16">
        <v>777.5665</v>
      </c>
      <c r="F2692" s="16">
        <v>466.0707</v>
      </c>
      <c r="G2692" s="16">
        <v>466.0707</v>
      </c>
      <c r="H2692" s="16">
        <v>0</v>
      </c>
      <c r="I2692" s="16">
        <v>0.306</v>
      </c>
      <c r="J2692" s="16">
        <v>4.2143</v>
      </c>
      <c r="K2692" s="16">
        <v>4.2143</v>
      </c>
      <c r="L2692" s="16">
        <v>0</v>
      </c>
      <c r="M2692" s="16">
        <v>0</v>
      </c>
      <c r="N2692" s="16">
        <v>306.9755</v>
      </c>
      <c r="O2692" s="16">
        <v>306.9755</v>
      </c>
      <c r="P2692" s="16">
        <v>0</v>
      </c>
      <c r="Q2692" s="16">
        <v>0</v>
      </c>
      <c r="R2692" s="16">
        <v>0</v>
      </c>
      <c r="S2692" s="16">
        <v>0</v>
      </c>
      <c r="T2692" s="16">
        <v>0</v>
      </c>
      <c r="U2692" s="16">
        <v>0</v>
      </c>
      <c r="V2692" s="16">
        <v>0</v>
      </c>
      <c r="W2692" s="16">
        <v>0</v>
      </c>
      <c r="X2692" s="16">
        <v>0</v>
      </c>
      <c r="Y2692" s="16">
        <v>0</v>
      </c>
      <c r="Z2692" s="16">
        <v>0</v>
      </c>
      <c r="AE2692" s="103">
        <f t="shared" si="785"/>
        <v>0</v>
      </c>
      <c r="AF2692" s="103">
        <f t="shared" si="786"/>
        <v>0</v>
      </c>
      <c r="AG2692" s="103">
        <f t="shared" si="787"/>
        <v>0</v>
      </c>
      <c r="AH2692" s="103">
        <f t="shared" si="788"/>
        <v>0</v>
      </c>
      <c r="AI2692" s="103">
        <f t="shared" si="789"/>
        <v>0</v>
      </c>
      <c r="AJ2692" s="103">
        <f t="shared" si="790"/>
        <v>0</v>
      </c>
      <c r="AK2692" s="16">
        <f t="shared" ref="AK2692:BF2692" si="795">E2692-SUM(E2693:E2697)</f>
        <v>0</v>
      </c>
      <c r="AL2692" s="16">
        <f t="shared" si="795"/>
        <v>0</v>
      </c>
      <c r="AM2692" s="16">
        <f t="shared" si="795"/>
        <v>0</v>
      </c>
      <c r="AN2692" s="16">
        <f t="shared" si="795"/>
        <v>0</v>
      </c>
      <c r="AO2692" s="16">
        <f t="shared" si="795"/>
        <v>0</v>
      </c>
      <c r="AP2692" s="16">
        <f t="shared" si="795"/>
        <v>0</v>
      </c>
      <c r="AQ2692" s="16">
        <f t="shared" si="795"/>
        <v>0</v>
      </c>
      <c r="AR2692" s="16">
        <f t="shared" si="795"/>
        <v>0</v>
      </c>
      <c r="AS2692" s="16">
        <f t="shared" si="795"/>
        <v>0</v>
      </c>
      <c r="AT2692" s="16">
        <f t="shared" si="795"/>
        <v>0</v>
      </c>
      <c r="AU2692" s="16">
        <f t="shared" si="795"/>
        <v>0</v>
      </c>
      <c r="AV2692" s="16">
        <f t="shared" si="795"/>
        <v>0</v>
      </c>
      <c r="AW2692" s="16">
        <f t="shared" si="795"/>
        <v>0</v>
      </c>
      <c r="AX2692" s="16">
        <f t="shared" si="795"/>
        <v>0</v>
      </c>
      <c r="AY2692" s="16">
        <f t="shared" si="795"/>
        <v>0</v>
      </c>
      <c r="AZ2692" s="16">
        <f t="shared" si="795"/>
        <v>0</v>
      </c>
      <c r="BA2692" s="16">
        <f t="shared" si="795"/>
        <v>0</v>
      </c>
      <c r="BB2692" s="16">
        <f t="shared" si="795"/>
        <v>0</v>
      </c>
      <c r="BC2692" s="16">
        <f t="shared" si="795"/>
        <v>0</v>
      </c>
      <c r="BD2692" s="16">
        <f t="shared" si="795"/>
        <v>0</v>
      </c>
      <c r="BE2692" s="16">
        <f t="shared" si="795"/>
        <v>0</v>
      </c>
      <c r="BF2692" s="16">
        <f t="shared" si="795"/>
        <v>0</v>
      </c>
    </row>
    <row r="2693" spans="4:36">
      <c r="D2693" s="16" t="s">
        <v>860</v>
      </c>
      <c r="E2693" s="16">
        <v>0</v>
      </c>
      <c r="F2693" s="16">
        <v>0</v>
      </c>
      <c r="G2693" s="16">
        <v>0</v>
      </c>
      <c r="H2693" s="16">
        <v>0</v>
      </c>
      <c r="I2693" s="16">
        <v>0</v>
      </c>
      <c r="J2693" s="16">
        <v>0</v>
      </c>
      <c r="K2693" s="16">
        <v>0</v>
      </c>
      <c r="L2693" s="16">
        <v>0</v>
      </c>
      <c r="M2693" s="16">
        <v>0</v>
      </c>
      <c r="N2693" s="16">
        <v>0</v>
      </c>
      <c r="O2693" s="16">
        <v>0</v>
      </c>
      <c r="P2693" s="16">
        <v>0</v>
      </c>
      <c r="Q2693" s="16">
        <v>0</v>
      </c>
      <c r="R2693" s="16">
        <v>0</v>
      </c>
      <c r="S2693" s="16">
        <v>0</v>
      </c>
      <c r="T2693" s="16">
        <v>0</v>
      </c>
      <c r="U2693" s="16">
        <v>0</v>
      </c>
      <c r="V2693" s="16">
        <v>0</v>
      </c>
      <c r="W2693" s="16">
        <v>0</v>
      </c>
      <c r="X2693" s="16">
        <v>0</v>
      </c>
      <c r="Y2693" s="16">
        <v>0</v>
      </c>
      <c r="Z2693" s="16">
        <v>0</v>
      </c>
      <c r="AE2693" s="103">
        <f t="shared" si="785"/>
        <v>0</v>
      </c>
      <c r="AF2693" s="103">
        <f t="shared" si="786"/>
        <v>0</v>
      </c>
      <c r="AG2693" s="103">
        <f t="shared" si="787"/>
        <v>0</v>
      </c>
      <c r="AH2693" s="103">
        <f t="shared" si="788"/>
        <v>0</v>
      </c>
      <c r="AI2693" s="103">
        <f t="shared" si="789"/>
        <v>0</v>
      </c>
      <c r="AJ2693" s="103">
        <f t="shared" si="790"/>
        <v>0</v>
      </c>
    </row>
    <row r="2694" spans="4:36">
      <c r="D2694" s="16" t="s">
        <v>861</v>
      </c>
      <c r="E2694" s="16">
        <v>0</v>
      </c>
      <c r="F2694" s="16">
        <v>0</v>
      </c>
      <c r="G2694" s="16">
        <v>0</v>
      </c>
      <c r="H2694" s="16">
        <v>0</v>
      </c>
      <c r="I2694" s="16">
        <v>0</v>
      </c>
      <c r="J2694" s="16">
        <v>0</v>
      </c>
      <c r="K2694" s="16">
        <v>0</v>
      </c>
      <c r="L2694" s="16">
        <v>0</v>
      </c>
      <c r="M2694" s="16">
        <v>0</v>
      </c>
      <c r="N2694" s="16">
        <v>0</v>
      </c>
      <c r="O2694" s="16">
        <v>0</v>
      </c>
      <c r="P2694" s="16">
        <v>0</v>
      </c>
      <c r="Q2694" s="16">
        <v>0</v>
      </c>
      <c r="R2694" s="16">
        <v>0</v>
      </c>
      <c r="S2694" s="16">
        <v>0</v>
      </c>
      <c r="T2694" s="16">
        <v>0</v>
      </c>
      <c r="U2694" s="16">
        <v>0</v>
      </c>
      <c r="V2694" s="16">
        <v>0</v>
      </c>
      <c r="W2694" s="16">
        <v>0</v>
      </c>
      <c r="X2694" s="16">
        <v>0</v>
      </c>
      <c r="Y2694" s="16">
        <v>0</v>
      </c>
      <c r="Z2694" s="16">
        <v>0</v>
      </c>
      <c r="AE2694" s="103">
        <f t="shared" si="785"/>
        <v>0</v>
      </c>
      <c r="AF2694" s="103">
        <f t="shared" si="786"/>
        <v>0</v>
      </c>
      <c r="AG2694" s="103">
        <f t="shared" si="787"/>
        <v>0</v>
      </c>
      <c r="AH2694" s="103">
        <f t="shared" si="788"/>
        <v>0</v>
      </c>
      <c r="AI2694" s="103">
        <f t="shared" si="789"/>
        <v>0</v>
      </c>
      <c r="AJ2694" s="103">
        <f t="shared" si="790"/>
        <v>0</v>
      </c>
    </row>
    <row r="2695" spans="4:36">
      <c r="D2695" s="16" t="s">
        <v>862</v>
      </c>
      <c r="E2695" s="16">
        <v>306.547</v>
      </c>
      <c r="F2695" s="16">
        <v>306.269</v>
      </c>
      <c r="G2695" s="16">
        <v>306.269</v>
      </c>
      <c r="H2695" s="16">
        <v>0</v>
      </c>
      <c r="I2695" s="16">
        <v>0</v>
      </c>
      <c r="J2695" s="16">
        <v>0</v>
      </c>
      <c r="K2695" s="16">
        <v>0</v>
      </c>
      <c r="L2695" s="16">
        <v>0</v>
      </c>
      <c r="M2695" s="16">
        <v>0</v>
      </c>
      <c r="N2695" s="16">
        <v>0.278</v>
      </c>
      <c r="O2695" s="16">
        <v>0.278</v>
      </c>
      <c r="P2695" s="16">
        <v>0</v>
      </c>
      <c r="Q2695" s="16">
        <v>0</v>
      </c>
      <c r="R2695" s="16">
        <v>0</v>
      </c>
      <c r="S2695" s="16">
        <v>0</v>
      </c>
      <c r="T2695" s="16">
        <v>0</v>
      </c>
      <c r="U2695" s="16">
        <v>0</v>
      </c>
      <c r="V2695" s="16">
        <v>0</v>
      </c>
      <c r="W2695" s="16">
        <v>0</v>
      </c>
      <c r="X2695" s="16">
        <v>0</v>
      </c>
      <c r="Y2695" s="16">
        <v>0</v>
      </c>
      <c r="Z2695" s="16">
        <v>0</v>
      </c>
      <c r="AE2695" s="103">
        <f t="shared" si="785"/>
        <v>1.99840144432528e-14</v>
      </c>
      <c r="AF2695" s="103">
        <f t="shared" si="786"/>
        <v>0</v>
      </c>
      <c r="AG2695" s="103">
        <f t="shared" si="787"/>
        <v>0</v>
      </c>
      <c r="AH2695" s="103">
        <f t="shared" si="788"/>
        <v>0</v>
      </c>
      <c r="AI2695" s="103">
        <f t="shared" si="789"/>
        <v>0</v>
      </c>
      <c r="AJ2695" s="103">
        <f t="shared" si="790"/>
        <v>0</v>
      </c>
    </row>
    <row r="2696" spans="4:36">
      <c r="D2696" s="16" t="s">
        <v>863</v>
      </c>
      <c r="E2696" s="16">
        <v>0</v>
      </c>
      <c r="F2696" s="16">
        <v>0</v>
      </c>
      <c r="G2696" s="16">
        <v>0</v>
      </c>
      <c r="H2696" s="16">
        <v>0</v>
      </c>
      <c r="I2696" s="16">
        <v>0</v>
      </c>
      <c r="J2696" s="16">
        <v>0</v>
      </c>
      <c r="K2696" s="16">
        <v>0</v>
      </c>
      <c r="L2696" s="16">
        <v>0</v>
      </c>
      <c r="M2696" s="16">
        <v>0</v>
      </c>
      <c r="N2696" s="16">
        <v>0</v>
      </c>
      <c r="O2696" s="16">
        <v>0</v>
      </c>
      <c r="P2696" s="16">
        <v>0</v>
      </c>
      <c r="Q2696" s="16">
        <v>0</v>
      </c>
      <c r="R2696" s="16">
        <v>0</v>
      </c>
      <c r="S2696" s="16">
        <v>0</v>
      </c>
      <c r="T2696" s="16">
        <v>0</v>
      </c>
      <c r="U2696" s="16">
        <v>0</v>
      </c>
      <c r="V2696" s="16">
        <v>0</v>
      </c>
      <c r="W2696" s="16">
        <v>0</v>
      </c>
      <c r="X2696" s="16">
        <v>0</v>
      </c>
      <c r="Y2696" s="16">
        <v>0</v>
      </c>
      <c r="Z2696" s="16">
        <v>0</v>
      </c>
      <c r="AE2696" s="103">
        <f t="shared" si="785"/>
        <v>0</v>
      </c>
      <c r="AF2696" s="103">
        <f t="shared" si="786"/>
        <v>0</v>
      </c>
      <c r="AG2696" s="103">
        <f t="shared" si="787"/>
        <v>0</v>
      </c>
      <c r="AH2696" s="103">
        <f t="shared" si="788"/>
        <v>0</v>
      </c>
      <c r="AI2696" s="103">
        <f t="shared" si="789"/>
        <v>0</v>
      </c>
      <c r="AJ2696" s="103">
        <f t="shared" si="790"/>
        <v>0</v>
      </c>
    </row>
    <row r="2697" spans="4:36">
      <c r="D2697" s="16" t="s">
        <v>864</v>
      </c>
      <c r="E2697" s="16">
        <v>471.0195</v>
      </c>
      <c r="F2697" s="16">
        <v>159.8017</v>
      </c>
      <c r="G2697" s="16">
        <v>159.8017</v>
      </c>
      <c r="H2697" s="16">
        <v>0</v>
      </c>
      <c r="I2697" s="16">
        <v>0.306</v>
      </c>
      <c r="J2697" s="16">
        <v>4.2143</v>
      </c>
      <c r="K2697" s="16">
        <v>4.2143</v>
      </c>
      <c r="L2697" s="16">
        <v>0</v>
      </c>
      <c r="M2697" s="16">
        <v>0</v>
      </c>
      <c r="N2697" s="16">
        <v>306.6975</v>
      </c>
      <c r="O2697" s="16">
        <v>306.6975</v>
      </c>
      <c r="P2697" s="16">
        <v>0</v>
      </c>
      <c r="Q2697" s="16">
        <v>0</v>
      </c>
      <c r="R2697" s="16">
        <v>0</v>
      </c>
      <c r="S2697" s="16">
        <v>0</v>
      </c>
      <c r="T2697" s="16">
        <v>0</v>
      </c>
      <c r="U2697" s="16">
        <v>0</v>
      </c>
      <c r="V2697" s="16">
        <v>0</v>
      </c>
      <c r="W2697" s="16">
        <v>0</v>
      </c>
      <c r="X2697" s="16">
        <v>0</v>
      </c>
      <c r="Y2697" s="16">
        <v>0</v>
      </c>
      <c r="Z2697" s="16">
        <v>0</v>
      </c>
      <c r="AE2697" s="103">
        <f t="shared" si="785"/>
        <v>0</v>
      </c>
      <c r="AF2697" s="103">
        <f t="shared" si="786"/>
        <v>0</v>
      </c>
      <c r="AG2697" s="103">
        <f t="shared" si="787"/>
        <v>0</v>
      </c>
      <c r="AH2697" s="103">
        <f t="shared" si="788"/>
        <v>0</v>
      </c>
      <c r="AI2697" s="103">
        <f t="shared" si="789"/>
        <v>0</v>
      </c>
      <c r="AJ2697" s="103">
        <f t="shared" si="790"/>
        <v>0</v>
      </c>
    </row>
    <row r="2698" spans="3:58">
      <c r="C2698" s="16" t="s">
        <v>867</v>
      </c>
      <c r="D2698" s="16" t="s">
        <v>88</v>
      </c>
      <c r="E2698" s="16">
        <v>34950.6471999999</v>
      </c>
      <c r="F2698" s="16">
        <v>33220.4655999999</v>
      </c>
      <c r="G2698" s="16">
        <v>33175.0895999999</v>
      </c>
      <c r="H2698" s="16">
        <v>45.376</v>
      </c>
      <c r="I2698" s="16">
        <v>6.9114</v>
      </c>
      <c r="J2698" s="16">
        <v>540.2516</v>
      </c>
      <c r="K2698" s="16">
        <v>408.8119</v>
      </c>
      <c r="L2698" s="16">
        <v>60.0854</v>
      </c>
      <c r="M2698" s="16">
        <v>71.3543</v>
      </c>
      <c r="N2698" s="16">
        <v>947.0759</v>
      </c>
      <c r="O2698" s="16">
        <v>947.0759</v>
      </c>
      <c r="P2698" s="16">
        <v>0</v>
      </c>
      <c r="Q2698" s="16">
        <v>9.2604</v>
      </c>
      <c r="R2698" s="16">
        <v>226.6823</v>
      </c>
      <c r="S2698" s="16">
        <v>211.4899</v>
      </c>
      <c r="T2698" s="16">
        <v>0</v>
      </c>
      <c r="U2698" s="16">
        <v>15.1924</v>
      </c>
      <c r="V2698" s="16">
        <v>0</v>
      </c>
      <c r="W2698" s="16">
        <v>0</v>
      </c>
      <c r="X2698" s="16">
        <v>0</v>
      </c>
      <c r="Y2698" s="16">
        <v>0</v>
      </c>
      <c r="Z2698" s="16">
        <v>0</v>
      </c>
      <c r="AE2698" s="103">
        <f t="shared" si="785"/>
        <v>-3.80495634999534e-12</v>
      </c>
      <c r="AF2698" s="103">
        <f t="shared" si="786"/>
        <v>3.84403620046214e-12</v>
      </c>
      <c r="AG2698" s="103">
        <f t="shared" si="787"/>
        <v>0</v>
      </c>
      <c r="AH2698" s="103">
        <f t="shared" si="788"/>
        <v>0</v>
      </c>
      <c r="AI2698" s="103">
        <f t="shared" si="789"/>
        <v>0</v>
      </c>
      <c r="AJ2698" s="103">
        <f t="shared" si="790"/>
        <v>0</v>
      </c>
      <c r="AK2698" s="16">
        <f t="shared" ref="AK2698:BF2698" si="796">E2698-SUM(E2699:E2703)</f>
        <v>-1.01863406598568e-10</v>
      </c>
      <c r="AL2698" s="16">
        <f t="shared" si="796"/>
        <v>-1.01863406598568e-10</v>
      </c>
      <c r="AM2698" s="16">
        <f t="shared" si="796"/>
        <v>-1.01863406598568e-10</v>
      </c>
      <c r="AN2698" s="16">
        <f t="shared" si="796"/>
        <v>0</v>
      </c>
      <c r="AO2698" s="16">
        <f t="shared" si="796"/>
        <v>0</v>
      </c>
      <c r="AP2698" s="16">
        <f t="shared" si="796"/>
        <v>0</v>
      </c>
      <c r="AQ2698" s="16">
        <f t="shared" si="796"/>
        <v>0</v>
      </c>
      <c r="AR2698" s="16">
        <f t="shared" si="796"/>
        <v>0</v>
      </c>
      <c r="AS2698" s="16">
        <f t="shared" si="796"/>
        <v>0</v>
      </c>
      <c r="AT2698" s="16">
        <f t="shared" si="796"/>
        <v>0</v>
      </c>
      <c r="AU2698" s="16">
        <f t="shared" si="796"/>
        <v>0</v>
      </c>
      <c r="AV2698" s="16">
        <f t="shared" si="796"/>
        <v>0</v>
      </c>
      <c r="AW2698" s="16">
        <f t="shared" si="796"/>
        <v>0</v>
      </c>
      <c r="AX2698" s="16">
        <f t="shared" si="796"/>
        <v>0</v>
      </c>
      <c r="AY2698" s="16">
        <f t="shared" si="796"/>
        <v>0</v>
      </c>
      <c r="AZ2698" s="16">
        <f t="shared" si="796"/>
        <v>0</v>
      </c>
      <c r="BA2698" s="16">
        <f t="shared" si="796"/>
        <v>0</v>
      </c>
      <c r="BB2698" s="16">
        <f t="shared" si="796"/>
        <v>0</v>
      </c>
      <c r="BC2698" s="16">
        <f t="shared" si="796"/>
        <v>0</v>
      </c>
      <c r="BD2698" s="16">
        <f t="shared" si="796"/>
        <v>0</v>
      </c>
      <c r="BE2698" s="16">
        <f t="shared" si="796"/>
        <v>0</v>
      </c>
      <c r="BF2698" s="16">
        <f t="shared" si="796"/>
        <v>0</v>
      </c>
    </row>
    <row r="2699" spans="4:36">
      <c r="D2699" s="16" t="s">
        <v>860</v>
      </c>
      <c r="E2699" s="16">
        <v>0</v>
      </c>
      <c r="F2699" s="16">
        <v>0</v>
      </c>
      <c r="G2699" s="16">
        <v>0</v>
      </c>
      <c r="H2699" s="16">
        <v>0</v>
      </c>
      <c r="I2699" s="16">
        <v>0</v>
      </c>
      <c r="J2699" s="16">
        <v>0</v>
      </c>
      <c r="K2699" s="16">
        <v>0</v>
      </c>
      <c r="L2699" s="16">
        <v>0</v>
      </c>
      <c r="M2699" s="16">
        <v>0</v>
      </c>
      <c r="N2699" s="16">
        <v>0</v>
      </c>
      <c r="O2699" s="16">
        <v>0</v>
      </c>
      <c r="P2699" s="16">
        <v>0</v>
      </c>
      <c r="Q2699" s="16">
        <v>0</v>
      </c>
      <c r="R2699" s="16">
        <v>0</v>
      </c>
      <c r="S2699" s="16">
        <v>0</v>
      </c>
      <c r="T2699" s="16">
        <v>0</v>
      </c>
      <c r="U2699" s="16">
        <v>0</v>
      </c>
      <c r="V2699" s="16">
        <v>0</v>
      </c>
      <c r="W2699" s="16">
        <v>0</v>
      </c>
      <c r="X2699" s="16">
        <v>0</v>
      </c>
      <c r="Y2699" s="16">
        <v>0</v>
      </c>
      <c r="Z2699" s="16">
        <v>0</v>
      </c>
      <c r="AE2699" s="103">
        <f t="shared" si="785"/>
        <v>0</v>
      </c>
      <c r="AF2699" s="103">
        <f t="shared" si="786"/>
        <v>0</v>
      </c>
      <c r="AG2699" s="103">
        <f t="shared" si="787"/>
        <v>0</v>
      </c>
      <c r="AH2699" s="103">
        <f t="shared" si="788"/>
        <v>0</v>
      </c>
      <c r="AI2699" s="103">
        <f t="shared" si="789"/>
        <v>0</v>
      </c>
      <c r="AJ2699" s="103">
        <f t="shared" si="790"/>
        <v>0</v>
      </c>
    </row>
    <row r="2700" spans="4:36">
      <c r="D2700" s="16" t="s">
        <v>861</v>
      </c>
      <c r="E2700" s="16">
        <v>0</v>
      </c>
      <c r="F2700" s="16">
        <v>0</v>
      </c>
      <c r="G2700" s="16">
        <v>0</v>
      </c>
      <c r="H2700" s="16">
        <v>0</v>
      </c>
      <c r="I2700" s="16">
        <v>0</v>
      </c>
      <c r="J2700" s="16">
        <v>0</v>
      </c>
      <c r="K2700" s="16">
        <v>0</v>
      </c>
      <c r="L2700" s="16">
        <v>0</v>
      </c>
      <c r="M2700" s="16">
        <v>0</v>
      </c>
      <c r="N2700" s="16">
        <v>0</v>
      </c>
      <c r="O2700" s="16">
        <v>0</v>
      </c>
      <c r="P2700" s="16">
        <v>0</v>
      </c>
      <c r="Q2700" s="16">
        <v>0</v>
      </c>
      <c r="R2700" s="16">
        <v>0</v>
      </c>
      <c r="S2700" s="16">
        <v>0</v>
      </c>
      <c r="T2700" s="16">
        <v>0</v>
      </c>
      <c r="U2700" s="16">
        <v>0</v>
      </c>
      <c r="V2700" s="16">
        <v>0</v>
      </c>
      <c r="W2700" s="16">
        <v>0</v>
      </c>
      <c r="X2700" s="16">
        <v>0</v>
      </c>
      <c r="Y2700" s="16">
        <v>0</v>
      </c>
      <c r="Z2700" s="16">
        <v>0</v>
      </c>
      <c r="AE2700" s="103">
        <f t="shared" si="785"/>
        <v>0</v>
      </c>
      <c r="AF2700" s="103">
        <f t="shared" si="786"/>
        <v>0</v>
      </c>
      <c r="AG2700" s="103">
        <f t="shared" si="787"/>
        <v>0</v>
      </c>
      <c r="AH2700" s="103">
        <f t="shared" si="788"/>
        <v>0</v>
      </c>
      <c r="AI2700" s="103">
        <f t="shared" si="789"/>
        <v>0</v>
      </c>
      <c r="AJ2700" s="103">
        <f t="shared" si="790"/>
        <v>0</v>
      </c>
    </row>
    <row r="2701" spans="4:36">
      <c r="D2701" s="16" t="s">
        <v>862</v>
      </c>
      <c r="E2701" s="16">
        <v>1260.0106</v>
      </c>
      <c r="F2701" s="16">
        <v>1167.9279</v>
      </c>
      <c r="G2701" s="16">
        <v>1129.0503</v>
      </c>
      <c r="H2701" s="16">
        <v>38.8776</v>
      </c>
      <c r="I2701" s="16">
        <v>0</v>
      </c>
      <c r="J2701" s="16">
        <v>38.3379</v>
      </c>
      <c r="K2701" s="16">
        <v>0</v>
      </c>
      <c r="L2701" s="16">
        <v>38.3379</v>
      </c>
      <c r="M2701" s="16">
        <v>0</v>
      </c>
      <c r="N2701" s="16">
        <v>51.326</v>
      </c>
      <c r="O2701" s="16">
        <v>51.326</v>
      </c>
      <c r="P2701" s="16">
        <v>0</v>
      </c>
      <c r="Q2701" s="16">
        <v>0</v>
      </c>
      <c r="R2701" s="16">
        <v>2.4188</v>
      </c>
      <c r="S2701" s="16">
        <v>2.4188</v>
      </c>
      <c r="T2701" s="16">
        <v>0</v>
      </c>
      <c r="U2701" s="16">
        <v>0</v>
      </c>
      <c r="V2701" s="16">
        <v>0</v>
      </c>
      <c r="W2701" s="16">
        <v>0</v>
      </c>
      <c r="X2701" s="16">
        <v>0</v>
      </c>
      <c r="Y2701" s="16">
        <v>0</v>
      </c>
      <c r="Z2701" s="16">
        <v>0</v>
      </c>
      <c r="AE2701" s="103">
        <f t="shared" si="785"/>
        <v>1.60760293965723e-13</v>
      </c>
      <c r="AF2701" s="103">
        <f t="shared" si="786"/>
        <v>-1.98951966012828e-13</v>
      </c>
      <c r="AG2701" s="103">
        <f t="shared" si="787"/>
        <v>0</v>
      </c>
      <c r="AH2701" s="103">
        <f t="shared" si="788"/>
        <v>0</v>
      </c>
      <c r="AI2701" s="103">
        <f t="shared" si="789"/>
        <v>0</v>
      </c>
      <c r="AJ2701" s="103">
        <f t="shared" si="790"/>
        <v>0</v>
      </c>
    </row>
    <row r="2702" spans="4:36">
      <c r="D2702" s="16" t="s">
        <v>863</v>
      </c>
      <c r="E2702" s="16">
        <v>0</v>
      </c>
      <c r="F2702" s="16">
        <v>0</v>
      </c>
      <c r="G2702" s="16">
        <v>0</v>
      </c>
      <c r="H2702" s="16">
        <v>0</v>
      </c>
      <c r="I2702" s="16">
        <v>0</v>
      </c>
      <c r="J2702" s="16">
        <v>0</v>
      </c>
      <c r="K2702" s="16">
        <v>0</v>
      </c>
      <c r="L2702" s="16">
        <v>0</v>
      </c>
      <c r="M2702" s="16">
        <v>0</v>
      </c>
      <c r="N2702" s="16">
        <v>0</v>
      </c>
      <c r="O2702" s="16">
        <v>0</v>
      </c>
      <c r="P2702" s="16">
        <v>0</v>
      </c>
      <c r="Q2702" s="16">
        <v>0</v>
      </c>
      <c r="R2702" s="16">
        <v>0</v>
      </c>
      <c r="S2702" s="16">
        <v>0</v>
      </c>
      <c r="T2702" s="16">
        <v>0</v>
      </c>
      <c r="U2702" s="16">
        <v>0</v>
      </c>
      <c r="V2702" s="16">
        <v>0</v>
      </c>
      <c r="W2702" s="16">
        <v>0</v>
      </c>
      <c r="X2702" s="16">
        <v>0</v>
      </c>
      <c r="Y2702" s="16">
        <v>0</v>
      </c>
      <c r="Z2702" s="16">
        <v>0</v>
      </c>
      <c r="AE2702" s="103">
        <f t="shared" si="785"/>
        <v>0</v>
      </c>
      <c r="AF2702" s="103">
        <f t="shared" si="786"/>
        <v>0</v>
      </c>
      <c r="AG2702" s="103">
        <f t="shared" si="787"/>
        <v>0</v>
      </c>
      <c r="AH2702" s="103">
        <f t="shared" si="788"/>
        <v>0</v>
      </c>
      <c r="AI2702" s="103">
        <f t="shared" si="789"/>
        <v>0</v>
      </c>
      <c r="AJ2702" s="103">
        <f t="shared" si="790"/>
        <v>0</v>
      </c>
    </row>
    <row r="2703" spans="4:36">
      <c r="D2703" s="16" t="s">
        <v>864</v>
      </c>
      <c r="E2703" s="16">
        <v>33690.6366</v>
      </c>
      <c r="F2703" s="16">
        <v>32052.5377</v>
      </c>
      <c r="G2703" s="16">
        <v>32046.0393</v>
      </c>
      <c r="H2703" s="16">
        <v>6.4984</v>
      </c>
      <c r="I2703" s="16">
        <v>6.9114</v>
      </c>
      <c r="J2703" s="16">
        <v>501.9137</v>
      </c>
      <c r="K2703" s="16">
        <v>408.8119</v>
      </c>
      <c r="L2703" s="16">
        <v>21.7475</v>
      </c>
      <c r="M2703" s="16">
        <v>71.3543</v>
      </c>
      <c r="N2703" s="16">
        <v>895.7499</v>
      </c>
      <c r="O2703" s="16">
        <v>895.7499</v>
      </c>
      <c r="P2703" s="16">
        <v>0</v>
      </c>
      <c r="Q2703" s="16">
        <v>9.2604</v>
      </c>
      <c r="R2703" s="16">
        <v>224.2635</v>
      </c>
      <c r="S2703" s="16">
        <v>209.0711</v>
      </c>
      <c r="T2703" s="16">
        <v>0</v>
      </c>
      <c r="U2703" s="16">
        <v>15.1924</v>
      </c>
      <c r="V2703" s="16">
        <v>0</v>
      </c>
      <c r="W2703" s="16">
        <v>0</v>
      </c>
      <c r="X2703" s="16">
        <v>0</v>
      </c>
      <c r="Y2703" s="16">
        <v>0</v>
      </c>
      <c r="Z2703" s="16">
        <v>0</v>
      </c>
      <c r="AE2703" s="103">
        <f t="shared" si="785"/>
        <v>-2.8101965199312e-12</v>
      </c>
      <c r="AF2703" s="103">
        <f t="shared" si="786"/>
        <v>4.01456645704457e-13</v>
      </c>
      <c r="AG2703" s="103">
        <f t="shared" si="787"/>
        <v>0</v>
      </c>
      <c r="AH2703" s="103">
        <f t="shared" si="788"/>
        <v>0</v>
      </c>
      <c r="AI2703" s="103">
        <f t="shared" si="789"/>
        <v>0</v>
      </c>
      <c r="AJ2703" s="103">
        <f t="shared" si="790"/>
        <v>0</v>
      </c>
    </row>
    <row r="2704" spans="3:58">
      <c r="C2704" s="16" t="s">
        <v>368</v>
      </c>
      <c r="D2704" s="16" t="s">
        <v>88</v>
      </c>
      <c r="E2704" s="16">
        <v>0</v>
      </c>
      <c r="F2704" s="16">
        <v>0</v>
      </c>
      <c r="G2704" s="16">
        <v>0</v>
      </c>
      <c r="H2704" s="16">
        <v>0</v>
      </c>
      <c r="I2704" s="16">
        <v>0</v>
      </c>
      <c r="J2704" s="16">
        <v>0</v>
      </c>
      <c r="K2704" s="16">
        <v>0</v>
      </c>
      <c r="L2704" s="16">
        <v>0</v>
      </c>
      <c r="M2704" s="16">
        <v>0</v>
      </c>
      <c r="N2704" s="16">
        <v>0</v>
      </c>
      <c r="O2704" s="16">
        <v>0</v>
      </c>
      <c r="P2704" s="16">
        <v>0</v>
      </c>
      <c r="Q2704" s="16">
        <v>0</v>
      </c>
      <c r="R2704" s="16">
        <v>0</v>
      </c>
      <c r="S2704" s="16">
        <v>0</v>
      </c>
      <c r="T2704" s="16">
        <v>0</v>
      </c>
      <c r="U2704" s="16">
        <v>0</v>
      </c>
      <c r="V2704" s="16">
        <v>0</v>
      </c>
      <c r="W2704" s="16">
        <v>0</v>
      </c>
      <c r="X2704" s="16">
        <v>0</v>
      </c>
      <c r="Y2704" s="16">
        <v>0</v>
      </c>
      <c r="Z2704" s="16">
        <v>0</v>
      </c>
      <c r="AE2704" s="103">
        <f t="shared" si="785"/>
        <v>0</v>
      </c>
      <c r="AF2704" s="103">
        <f t="shared" si="786"/>
        <v>0</v>
      </c>
      <c r="AG2704" s="103">
        <f t="shared" si="787"/>
        <v>0</v>
      </c>
      <c r="AH2704" s="103">
        <f t="shared" si="788"/>
        <v>0</v>
      </c>
      <c r="AI2704" s="103">
        <f t="shared" si="789"/>
        <v>0</v>
      </c>
      <c r="AJ2704" s="103">
        <f t="shared" si="790"/>
        <v>0</v>
      </c>
      <c r="AK2704" s="16">
        <f t="shared" ref="AK2704:BF2704" si="797">E2704-SUM(E2705:E2709)</f>
        <v>0</v>
      </c>
      <c r="AL2704" s="16">
        <f t="shared" si="797"/>
        <v>0</v>
      </c>
      <c r="AM2704" s="16">
        <f t="shared" si="797"/>
        <v>0</v>
      </c>
      <c r="AN2704" s="16">
        <f t="shared" si="797"/>
        <v>0</v>
      </c>
      <c r="AO2704" s="16">
        <f t="shared" si="797"/>
        <v>0</v>
      </c>
      <c r="AP2704" s="16">
        <f t="shared" si="797"/>
        <v>0</v>
      </c>
      <c r="AQ2704" s="16">
        <f t="shared" si="797"/>
        <v>0</v>
      </c>
      <c r="AR2704" s="16">
        <f t="shared" si="797"/>
        <v>0</v>
      </c>
      <c r="AS2704" s="16">
        <f t="shared" si="797"/>
        <v>0</v>
      </c>
      <c r="AT2704" s="16">
        <f t="shared" si="797"/>
        <v>0</v>
      </c>
      <c r="AU2704" s="16">
        <f t="shared" si="797"/>
        <v>0</v>
      </c>
      <c r="AV2704" s="16">
        <f t="shared" si="797"/>
        <v>0</v>
      </c>
      <c r="AW2704" s="16">
        <f t="shared" si="797"/>
        <v>0</v>
      </c>
      <c r="AX2704" s="16">
        <f t="shared" si="797"/>
        <v>0</v>
      </c>
      <c r="AY2704" s="16">
        <f t="shared" si="797"/>
        <v>0</v>
      </c>
      <c r="AZ2704" s="16">
        <f t="shared" si="797"/>
        <v>0</v>
      </c>
      <c r="BA2704" s="16">
        <f t="shared" si="797"/>
        <v>0</v>
      </c>
      <c r="BB2704" s="16">
        <f t="shared" si="797"/>
        <v>0</v>
      </c>
      <c r="BC2704" s="16">
        <f t="shared" si="797"/>
        <v>0</v>
      </c>
      <c r="BD2704" s="16">
        <f t="shared" si="797"/>
        <v>0</v>
      </c>
      <c r="BE2704" s="16">
        <f t="shared" si="797"/>
        <v>0</v>
      </c>
      <c r="BF2704" s="16">
        <f t="shared" si="797"/>
        <v>0</v>
      </c>
    </row>
    <row r="2705" spans="4:36">
      <c r="D2705" s="16" t="s">
        <v>860</v>
      </c>
      <c r="E2705" s="16">
        <v>0</v>
      </c>
      <c r="F2705" s="16">
        <v>0</v>
      </c>
      <c r="G2705" s="16">
        <v>0</v>
      </c>
      <c r="H2705" s="16">
        <v>0</v>
      </c>
      <c r="I2705" s="16">
        <v>0</v>
      </c>
      <c r="J2705" s="16">
        <v>0</v>
      </c>
      <c r="K2705" s="16">
        <v>0</v>
      </c>
      <c r="L2705" s="16">
        <v>0</v>
      </c>
      <c r="M2705" s="16">
        <v>0</v>
      </c>
      <c r="N2705" s="16">
        <v>0</v>
      </c>
      <c r="O2705" s="16">
        <v>0</v>
      </c>
      <c r="P2705" s="16">
        <v>0</v>
      </c>
      <c r="Q2705" s="16">
        <v>0</v>
      </c>
      <c r="R2705" s="16">
        <v>0</v>
      </c>
      <c r="S2705" s="16">
        <v>0</v>
      </c>
      <c r="T2705" s="16">
        <v>0</v>
      </c>
      <c r="U2705" s="16">
        <v>0</v>
      </c>
      <c r="V2705" s="16">
        <v>0</v>
      </c>
      <c r="W2705" s="16">
        <v>0</v>
      </c>
      <c r="X2705" s="16">
        <v>0</v>
      </c>
      <c r="Y2705" s="16">
        <v>0</v>
      </c>
      <c r="Z2705" s="16">
        <v>0</v>
      </c>
      <c r="AE2705" s="103">
        <f t="shared" si="785"/>
        <v>0</v>
      </c>
      <c r="AF2705" s="103">
        <f t="shared" si="786"/>
        <v>0</v>
      </c>
      <c r="AG2705" s="103">
        <f t="shared" si="787"/>
        <v>0</v>
      </c>
      <c r="AH2705" s="103">
        <f t="shared" si="788"/>
        <v>0</v>
      </c>
      <c r="AI2705" s="103">
        <f t="shared" si="789"/>
        <v>0</v>
      </c>
      <c r="AJ2705" s="103">
        <f t="shared" si="790"/>
        <v>0</v>
      </c>
    </row>
    <row r="2706" spans="4:36">
      <c r="D2706" s="16" t="s">
        <v>861</v>
      </c>
      <c r="E2706" s="16">
        <v>0</v>
      </c>
      <c r="F2706" s="16">
        <v>0</v>
      </c>
      <c r="G2706" s="16">
        <v>0</v>
      </c>
      <c r="H2706" s="16">
        <v>0</v>
      </c>
      <c r="I2706" s="16">
        <v>0</v>
      </c>
      <c r="J2706" s="16">
        <v>0</v>
      </c>
      <c r="K2706" s="16">
        <v>0</v>
      </c>
      <c r="L2706" s="16">
        <v>0</v>
      </c>
      <c r="M2706" s="16">
        <v>0</v>
      </c>
      <c r="N2706" s="16">
        <v>0</v>
      </c>
      <c r="O2706" s="16">
        <v>0</v>
      </c>
      <c r="P2706" s="16">
        <v>0</v>
      </c>
      <c r="Q2706" s="16">
        <v>0</v>
      </c>
      <c r="R2706" s="16">
        <v>0</v>
      </c>
      <c r="S2706" s="16">
        <v>0</v>
      </c>
      <c r="T2706" s="16">
        <v>0</v>
      </c>
      <c r="U2706" s="16">
        <v>0</v>
      </c>
      <c r="V2706" s="16">
        <v>0</v>
      </c>
      <c r="W2706" s="16">
        <v>0</v>
      </c>
      <c r="X2706" s="16">
        <v>0</v>
      </c>
      <c r="Y2706" s="16">
        <v>0</v>
      </c>
      <c r="Z2706" s="16">
        <v>0</v>
      </c>
      <c r="AE2706" s="103">
        <f t="shared" si="785"/>
        <v>0</v>
      </c>
      <c r="AF2706" s="103">
        <f t="shared" si="786"/>
        <v>0</v>
      </c>
      <c r="AG2706" s="103">
        <f t="shared" si="787"/>
        <v>0</v>
      </c>
      <c r="AH2706" s="103">
        <f t="shared" si="788"/>
        <v>0</v>
      </c>
      <c r="AI2706" s="103">
        <f t="shared" si="789"/>
        <v>0</v>
      </c>
      <c r="AJ2706" s="103">
        <f t="shared" si="790"/>
        <v>0</v>
      </c>
    </row>
    <row r="2707" spans="4:36">
      <c r="D2707" s="16" t="s">
        <v>862</v>
      </c>
      <c r="E2707" s="16">
        <v>0</v>
      </c>
      <c r="F2707" s="16">
        <v>0</v>
      </c>
      <c r="G2707" s="16">
        <v>0</v>
      </c>
      <c r="H2707" s="16">
        <v>0</v>
      </c>
      <c r="I2707" s="16">
        <v>0</v>
      </c>
      <c r="J2707" s="16">
        <v>0</v>
      </c>
      <c r="K2707" s="16">
        <v>0</v>
      </c>
      <c r="L2707" s="16">
        <v>0</v>
      </c>
      <c r="M2707" s="16">
        <v>0</v>
      </c>
      <c r="N2707" s="16">
        <v>0</v>
      </c>
      <c r="O2707" s="16">
        <v>0</v>
      </c>
      <c r="P2707" s="16">
        <v>0</v>
      </c>
      <c r="Q2707" s="16">
        <v>0</v>
      </c>
      <c r="R2707" s="16">
        <v>0</v>
      </c>
      <c r="S2707" s="16">
        <v>0</v>
      </c>
      <c r="T2707" s="16">
        <v>0</v>
      </c>
      <c r="U2707" s="16">
        <v>0</v>
      </c>
      <c r="V2707" s="16">
        <v>0</v>
      </c>
      <c r="W2707" s="16">
        <v>0</v>
      </c>
      <c r="X2707" s="16">
        <v>0</v>
      </c>
      <c r="Y2707" s="16">
        <v>0</v>
      </c>
      <c r="Z2707" s="16">
        <v>0</v>
      </c>
      <c r="AE2707" s="103">
        <f t="shared" si="785"/>
        <v>0</v>
      </c>
      <c r="AF2707" s="103">
        <f t="shared" si="786"/>
        <v>0</v>
      </c>
      <c r="AG2707" s="103">
        <f t="shared" si="787"/>
        <v>0</v>
      </c>
      <c r="AH2707" s="103">
        <f t="shared" si="788"/>
        <v>0</v>
      </c>
      <c r="AI2707" s="103">
        <f t="shared" si="789"/>
        <v>0</v>
      </c>
      <c r="AJ2707" s="103">
        <f t="shared" si="790"/>
        <v>0</v>
      </c>
    </row>
    <row r="2708" spans="4:36">
      <c r="D2708" s="16" t="s">
        <v>863</v>
      </c>
      <c r="E2708" s="16">
        <v>0</v>
      </c>
      <c r="F2708" s="16">
        <v>0</v>
      </c>
      <c r="G2708" s="16">
        <v>0</v>
      </c>
      <c r="H2708" s="16">
        <v>0</v>
      </c>
      <c r="I2708" s="16">
        <v>0</v>
      </c>
      <c r="J2708" s="16">
        <v>0</v>
      </c>
      <c r="K2708" s="16">
        <v>0</v>
      </c>
      <c r="L2708" s="16">
        <v>0</v>
      </c>
      <c r="M2708" s="16">
        <v>0</v>
      </c>
      <c r="N2708" s="16">
        <v>0</v>
      </c>
      <c r="O2708" s="16">
        <v>0</v>
      </c>
      <c r="P2708" s="16">
        <v>0</v>
      </c>
      <c r="Q2708" s="16">
        <v>0</v>
      </c>
      <c r="R2708" s="16">
        <v>0</v>
      </c>
      <c r="S2708" s="16">
        <v>0</v>
      </c>
      <c r="T2708" s="16">
        <v>0</v>
      </c>
      <c r="U2708" s="16">
        <v>0</v>
      </c>
      <c r="V2708" s="16">
        <v>0</v>
      </c>
      <c r="W2708" s="16">
        <v>0</v>
      </c>
      <c r="X2708" s="16">
        <v>0</v>
      </c>
      <c r="Y2708" s="16">
        <v>0</v>
      </c>
      <c r="Z2708" s="16">
        <v>0</v>
      </c>
      <c r="AE2708" s="103">
        <f t="shared" si="785"/>
        <v>0</v>
      </c>
      <c r="AF2708" s="103">
        <f t="shared" si="786"/>
        <v>0</v>
      </c>
      <c r="AG2708" s="103">
        <f t="shared" si="787"/>
        <v>0</v>
      </c>
      <c r="AH2708" s="103">
        <f t="shared" si="788"/>
        <v>0</v>
      </c>
      <c r="AI2708" s="103">
        <f t="shared" si="789"/>
        <v>0</v>
      </c>
      <c r="AJ2708" s="103">
        <f t="shared" si="790"/>
        <v>0</v>
      </c>
    </row>
    <row r="2709" spans="4:36">
      <c r="D2709" s="16" t="s">
        <v>864</v>
      </c>
      <c r="E2709" s="16">
        <v>0</v>
      </c>
      <c r="F2709" s="16">
        <v>0</v>
      </c>
      <c r="G2709" s="16">
        <v>0</v>
      </c>
      <c r="H2709" s="16">
        <v>0</v>
      </c>
      <c r="I2709" s="16">
        <v>0</v>
      </c>
      <c r="J2709" s="16">
        <v>0</v>
      </c>
      <c r="K2709" s="16">
        <v>0</v>
      </c>
      <c r="L2709" s="16">
        <v>0</v>
      </c>
      <c r="M2709" s="16">
        <v>0</v>
      </c>
      <c r="N2709" s="16">
        <v>0</v>
      </c>
      <c r="O2709" s="16">
        <v>0</v>
      </c>
      <c r="P2709" s="16">
        <v>0</v>
      </c>
      <c r="Q2709" s="16">
        <v>0</v>
      </c>
      <c r="R2709" s="16">
        <v>0</v>
      </c>
      <c r="S2709" s="16">
        <v>0</v>
      </c>
      <c r="T2709" s="16">
        <v>0</v>
      </c>
      <c r="U2709" s="16">
        <v>0</v>
      </c>
      <c r="V2709" s="16">
        <v>0</v>
      </c>
      <c r="W2709" s="16">
        <v>0</v>
      </c>
      <c r="X2709" s="16">
        <v>0</v>
      </c>
      <c r="Y2709" s="16">
        <v>0</v>
      </c>
      <c r="Z2709" s="16">
        <v>0</v>
      </c>
      <c r="AE2709" s="103">
        <f t="shared" si="785"/>
        <v>0</v>
      </c>
      <c r="AF2709" s="103">
        <f t="shared" si="786"/>
        <v>0</v>
      </c>
      <c r="AG2709" s="103">
        <f t="shared" si="787"/>
        <v>0</v>
      </c>
      <c r="AH2709" s="103">
        <f t="shared" si="788"/>
        <v>0</v>
      </c>
      <c r="AI2709" s="103">
        <f t="shared" si="789"/>
        <v>0</v>
      </c>
      <c r="AJ2709" s="103">
        <f t="shared" si="790"/>
        <v>0</v>
      </c>
    </row>
    <row r="2710" spans="1:80">
      <c r="A2710" s="16" t="s">
        <v>945</v>
      </c>
      <c r="B2710" s="16">
        <v>66820.3443999999</v>
      </c>
      <c r="C2710" s="16" t="s">
        <v>88</v>
      </c>
      <c r="D2710" s="16" t="s">
        <v>88</v>
      </c>
      <c r="E2710" s="16">
        <v>14093.6491</v>
      </c>
      <c r="F2710" s="16">
        <v>10029.0367</v>
      </c>
      <c r="G2710" s="16">
        <v>10029.0367</v>
      </c>
      <c r="H2710" s="16">
        <v>0</v>
      </c>
      <c r="I2710" s="16">
        <v>8.0072</v>
      </c>
      <c r="J2710" s="16">
        <v>57.7445</v>
      </c>
      <c r="K2710" s="16">
        <v>0</v>
      </c>
      <c r="L2710" s="16">
        <v>5.4</v>
      </c>
      <c r="M2710" s="16">
        <v>52.3445</v>
      </c>
      <c r="N2710" s="16">
        <v>2546.0508</v>
      </c>
      <c r="O2710" s="16">
        <v>2546.0508</v>
      </c>
      <c r="P2710" s="16">
        <v>0</v>
      </c>
      <c r="Q2710" s="16">
        <v>163.3602</v>
      </c>
      <c r="R2710" s="16">
        <v>1081.3062</v>
      </c>
      <c r="S2710" s="16">
        <v>186.898</v>
      </c>
      <c r="T2710" s="16">
        <v>0</v>
      </c>
      <c r="U2710" s="16">
        <v>894.408199999998</v>
      </c>
      <c r="V2710" s="16">
        <v>202.2202</v>
      </c>
      <c r="W2710" s="16">
        <v>195.5722</v>
      </c>
      <c r="X2710" s="16">
        <v>0</v>
      </c>
      <c r="Y2710" s="16">
        <v>6.648</v>
      </c>
      <c r="Z2710" s="16">
        <v>5.9233</v>
      </c>
      <c r="AB2710" s="101">
        <f>(F2710+K2710+L2710)/B2710</f>
        <v>0.150170382839272</v>
      </c>
      <c r="AE2710" s="103">
        <f t="shared" si="785"/>
        <v>0</v>
      </c>
      <c r="AF2710" s="103">
        <f t="shared" si="786"/>
        <v>0</v>
      </c>
      <c r="AG2710" s="103">
        <f t="shared" si="787"/>
        <v>0</v>
      </c>
      <c r="AH2710" s="103">
        <f t="shared" si="788"/>
        <v>0</v>
      </c>
      <c r="AI2710" s="103">
        <f t="shared" si="789"/>
        <v>1.93267624126747e-12</v>
      </c>
      <c r="AJ2710" s="103">
        <f t="shared" si="790"/>
        <v>0</v>
      </c>
      <c r="AK2710" s="16">
        <f t="shared" ref="AK2710:BF2710" si="798">E2710-SUM(E2711:E2715)</f>
        <v>0</v>
      </c>
      <c r="AL2710" s="16">
        <f t="shared" si="798"/>
        <v>0</v>
      </c>
      <c r="AM2710" s="16">
        <f t="shared" si="798"/>
        <v>0</v>
      </c>
      <c r="AN2710" s="16">
        <f t="shared" si="798"/>
        <v>0</v>
      </c>
      <c r="AO2710" s="16">
        <f t="shared" si="798"/>
        <v>0</v>
      </c>
      <c r="AP2710" s="16">
        <f t="shared" si="798"/>
        <v>0</v>
      </c>
      <c r="AQ2710" s="16">
        <f t="shared" si="798"/>
        <v>0</v>
      </c>
      <c r="AR2710" s="16">
        <f t="shared" si="798"/>
        <v>0</v>
      </c>
      <c r="AS2710" s="16">
        <f t="shared" si="798"/>
        <v>0</v>
      </c>
      <c r="AT2710" s="16">
        <f t="shared" si="798"/>
        <v>0</v>
      </c>
      <c r="AU2710" s="16">
        <f t="shared" si="798"/>
        <v>0</v>
      </c>
      <c r="AV2710" s="16">
        <f t="shared" si="798"/>
        <v>0</v>
      </c>
      <c r="AW2710" s="16">
        <f t="shared" si="798"/>
        <v>0</v>
      </c>
      <c r="AX2710" s="16">
        <f t="shared" si="798"/>
        <v>0</v>
      </c>
      <c r="AY2710" s="16">
        <f t="shared" si="798"/>
        <v>0</v>
      </c>
      <c r="AZ2710" s="16">
        <f t="shared" si="798"/>
        <v>0</v>
      </c>
      <c r="BA2710" s="16">
        <f t="shared" si="798"/>
        <v>0</v>
      </c>
      <c r="BB2710" s="16">
        <f t="shared" si="798"/>
        <v>0</v>
      </c>
      <c r="BC2710" s="16">
        <f t="shared" si="798"/>
        <v>0</v>
      </c>
      <c r="BD2710" s="16">
        <f t="shared" si="798"/>
        <v>0</v>
      </c>
      <c r="BE2710" s="16">
        <f t="shared" si="798"/>
        <v>0</v>
      </c>
      <c r="BF2710" s="16">
        <f t="shared" si="798"/>
        <v>0</v>
      </c>
      <c r="BG2710" s="104">
        <f t="shared" ref="BG2710:CB2710" si="799">E2710-E2716-E2722-E2728-E2734</f>
        <v>0</v>
      </c>
      <c r="BH2710" s="104">
        <f t="shared" si="799"/>
        <v>0</v>
      </c>
      <c r="BI2710" s="104">
        <f t="shared" si="799"/>
        <v>0</v>
      </c>
      <c r="BJ2710" s="104">
        <f t="shared" si="799"/>
        <v>0</v>
      </c>
      <c r="BK2710" s="104">
        <f t="shared" si="799"/>
        <v>0</v>
      </c>
      <c r="BL2710" s="104">
        <f t="shared" si="799"/>
        <v>0</v>
      </c>
      <c r="BM2710" s="104">
        <f t="shared" si="799"/>
        <v>0</v>
      </c>
      <c r="BN2710" s="104">
        <f t="shared" si="799"/>
        <v>0</v>
      </c>
      <c r="BO2710" s="104">
        <f t="shared" si="799"/>
        <v>0</v>
      </c>
      <c r="BP2710" s="104">
        <f t="shared" si="799"/>
        <v>0</v>
      </c>
      <c r="BQ2710" s="104">
        <f t="shared" si="799"/>
        <v>0</v>
      </c>
      <c r="BR2710" s="104">
        <f t="shared" si="799"/>
        <v>0</v>
      </c>
      <c r="BS2710" s="104">
        <f t="shared" si="799"/>
        <v>-1.77635683940025e-14</v>
      </c>
      <c r="BT2710" s="104">
        <f t="shared" si="799"/>
        <v>0</v>
      </c>
      <c r="BU2710" s="104">
        <f t="shared" si="799"/>
        <v>0</v>
      </c>
      <c r="BV2710" s="104">
        <f t="shared" si="799"/>
        <v>0</v>
      </c>
      <c r="BW2710" s="104">
        <f t="shared" si="799"/>
        <v>0</v>
      </c>
      <c r="BX2710" s="104">
        <f t="shared" si="799"/>
        <v>0</v>
      </c>
      <c r="BY2710" s="104">
        <f t="shared" si="799"/>
        <v>0</v>
      </c>
      <c r="BZ2710" s="104">
        <f t="shared" si="799"/>
        <v>0</v>
      </c>
      <c r="CA2710" s="104">
        <f t="shared" si="799"/>
        <v>0</v>
      </c>
      <c r="CB2710" s="104">
        <f t="shared" si="799"/>
        <v>0</v>
      </c>
    </row>
    <row r="2711" spans="4:36">
      <c r="D2711" s="16" t="s">
        <v>860</v>
      </c>
      <c r="E2711" s="16">
        <v>0</v>
      </c>
      <c r="F2711" s="16">
        <v>0</v>
      </c>
      <c r="G2711" s="16">
        <v>0</v>
      </c>
      <c r="H2711" s="16">
        <v>0</v>
      </c>
      <c r="I2711" s="16">
        <v>0</v>
      </c>
      <c r="J2711" s="16">
        <v>0</v>
      </c>
      <c r="K2711" s="16">
        <v>0</v>
      </c>
      <c r="L2711" s="16">
        <v>0</v>
      </c>
      <c r="M2711" s="16">
        <v>0</v>
      </c>
      <c r="N2711" s="16">
        <v>0</v>
      </c>
      <c r="O2711" s="16">
        <v>0</v>
      </c>
      <c r="P2711" s="16">
        <v>0</v>
      </c>
      <c r="Q2711" s="16">
        <v>0</v>
      </c>
      <c r="R2711" s="16">
        <v>0</v>
      </c>
      <c r="S2711" s="16">
        <v>0</v>
      </c>
      <c r="T2711" s="16">
        <v>0</v>
      </c>
      <c r="U2711" s="16">
        <v>0</v>
      </c>
      <c r="V2711" s="16">
        <v>0</v>
      </c>
      <c r="W2711" s="16">
        <v>0</v>
      </c>
      <c r="X2711" s="16">
        <v>0</v>
      </c>
      <c r="Y2711" s="16">
        <v>0</v>
      </c>
      <c r="Z2711" s="16">
        <v>0</v>
      </c>
      <c r="AE2711" s="103">
        <f t="shared" si="785"/>
        <v>0</v>
      </c>
      <c r="AF2711" s="103">
        <f t="shared" si="786"/>
        <v>0</v>
      </c>
      <c r="AG2711" s="103">
        <f t="shared" si="787"/>
        <v>0</v>
      </c>
      <c r="AH2711" s="103">
        <f t="shared" si="788"/>
        <v>0</v>
      </c>
      <c r="AI2711" s="103">
        <f t="shared" si="789"/>
        <v>0</v>
      </c>
      <c r="AJ2711" s="103">
        <f t="shared" si="790"/>
        <v>0</v>
      </c>
    </row>
    <row r="2712" spans="4:36">
      <c r="D2712" s="16" t="s">
        <v>861</v>
      </c>
      <c r="E2712" s="16">
        <v>0</v>
      </c>
      <c r="F2712" s="16">
        <v>0</v>
      </c>
      <c r="G2712" s="16">
        <v>0</v>
      </c>
      <c r="H2712" s="16">
        <v>0</v>
      </c>
      <c r="I2712" s="16">
        <v>0</v>
      </c>
      <c r="J2712" s="16">
        <v>0</v>
      </c>
      <c r="K2712" s="16">
        <v>0</v>
      </c>
      <c r="L2712" s="16">
        <v>0</v>
      </c>
      <c r="M2712" s="16">
        <v>0</v>
      </c>
      <c r="N2712" s="16">
        <v>0</v>
      </c>
      <c r="O2712" s="16">
        <v>0</v>
      </c>
      <c r="P2712" s="16">
        <v>0</v>
      </c>
      <c r="Q2712" s="16">
        <v>0</v>
      </c>
      <c r="R2712" s="16">
        <v>0</v>
      </c>
      <c r="S2712" s="16">
        <v>0</v>
      </c>
      <c r="T2712" s="16">
        <v>0</v>
      </c>
      <c r="U2712" s="16">
        <v>0</v>
      </c>
      <c r="V2712" s="16">
        <v>0</v>
      </c>
      <c r="W2712" s="16">
        <v>0</v>
      </c>
      <c r="X2712" s="16">
        <v>0</v>
      </c>
      <c r="Y2712" s="16">
        <v>0</v>
      </c>
      <c r="Z2712" s="16">
        <v>0</v>
      </c>
      <c r="AE2712" s="103">
        <f t="shared" si="785"/>
        <v>0</v>
      </c>
      <c r="AF2712" s="103">
        <f t="shared" si="786"/>
        <v>0</v>
      </c>
      <c r="AG2712" s="103">
        <f t="shared" si="787"/>
        <v>0</v>
      </c>
      <c r="AH2712" s="103">
        <f t="shared" si="788"/>
        <v>0</v>
      </c>
      <c r="AI2712" s="103">
        <f t="shared" si="789"/>
        <v>0</v>
      </c>
      <c r="AJ2712" s="103">
        <f t="shared" si="790"/>
        <v>0</v>
      </c>
    </row>
    <row r="2713" spans="4:36">
      <c r="D2713" s="16" t="s">
        <v>862</v>
      </c>
      <c r="E2713" s="16">
        <v>0</v>
      </c>
      <c r="F2713" s="16">
        <v>0</v>
      </c>
      <c r="G2713" s="16">
        <v>0</v>
      </c>
      <c r="H2713" s="16">
        <v>0</v>
      </c>
      <c r="I2713" s="16">
        <v>0</v>
      </c>
      <c r="J2713" s="16">
        <v>0</v>
      </c>
      <c r="K2713" s="16">
        <v>0</v>
      </c>
      <c r="L2713" s="16">
        <v>0</v>
      </c>
      <c r="M2713" s="16">
        <v>0</v>
      </c>
      <c r="N2713" s="16">
        <v>0</v>
      </c>
      <c r="O2713" s="16">
        <v>0</v>
      </c>
      <c r="P2713" s="16">
        <v>0</v>
      </c>
      <c r="Q2713" s="16">
        <v>0</v>
      </c>
      <c r="R2713" s="16">
        <v>0</v>
      </c>
      <c r="S2713" s="16">
        <v>0</v>
      </c>
      <c r="T2713" s="16">
        <v>0</v>
      </c>
      <c r="U2713" s="16">
        <v>0</v>
      </c>
      <c r="V2713" s="16">
        <v>0</v>
      </c>
      <c r="W2713" s="16">
        <v>0</v>
      </c>
      <c r="X2713" s="16">
        <v>0</v>
      </c>
      <c r="Y2713" s="16">
        <v>0</v>
      </c>
      <c r="Z2713" s="16">
        <v>0</v>
      </c>
      <c r="AE2713" s="103">
        <f t="shared" si="785"/>
        <v>0</v>
      </c>
      <c r="AF2713" s="103">
        <f t="shared" si="786"/>
        <v>0</v>
      </c>
      <c r="AG2713" s="103">
        <f t="shared" si="787"/>
        <v>0</v>
      </c>
      <c r="AH2713" s="103">
        <f t="shared" si="788"/>
        <v>0</v>
      </c>
      <c r="AI2713" s="103">
        <f t="shared" si="789"/>
        <v>0</v>
      </c>
      <c r="AJ2713" s="103">
        <f t="shared" si="790"/>
        <v>0</v>
      </c>
    </row>
    <row r="2714" spans="4:36">
      <c r="D2714" s="16" t="s">
        <v>863</v>
      </c>
      <c r="E2714" s="16">
        <v>0</v>
      </c>
      <c r="F2714" s="16">
        <v>0</v>
      </c>
      <c r="G2714" s="16">
        <v>0</v>
      </c>
      <c r="H2714" s="16">
        <v>0</v>
      </c>
      <c r="I2714" s="16">
        <v>0</v>
      </c>
      <c r="J2714" s="16">
        <v>0</v>
      </c>
      <c r="K2714" s="16">
        <v>0</v>
      </c>
      <c r="L2714" s="16">
        <v>0</v>
      </c>
      <c r="M2714" s="16">
        <v>0</v>
      </c>
      <c r="N2714" s="16">
        <v>0</v>
      </c>
      <c r="O2714" s="16">
        <v>0</v>
      </c>
      <c r="P2714" s="16">
        <v>0</v>
      </c>
      <c r="Q2714" s="16">
        <v>0</v>
      </c>
      <c r="R2714" s="16">
        <v>0</v>
      </c>
      <c r="S2714" s="16">
        <v>0</v>
      </c>
      <c r="T2714" s="16">
        <v>0</v>
      </c>
      <c r="U2714" s="16">
        <v>0</v>
      </c>
      <c r="V2714" s="16">
        <v>0</v>
      </c>
      <c r="W2714" s="16">
        <v>0</v>
      </c>
      <c r="X2714" s="16">
        <v>0</v>
      </c>
      <c r="Y2714" s="16">
        <v>0</v>
      </c>
      <c r="Z2714" s="16">
        <v>0</v>
      </c>
      <c r="AE2714" s="103">
        <f t="shared" si="785"/>
        <v>0</v>
      </c>
      <c r="AF2714" s="103">
        <f t="shared" si="786"/>
        <v>0</v>
      </c>
      <c r="AG2714" s="103">
        <f t="shared" si="787"/>
        <v>0</v>
      </c>
      <c r="AH2714" s="103">
        <f t="shared" si="788"/>
        <v>0</v>
      </c>
      <c r="AI2714" s="103">
        <f t="shared" si="789"/>
        <v>0</v>
      </c>
      <c r="AJ2714" s="103">
        <f t="shared" si="790"/>
        <v>0</v>
      </c>
    </row>
    <row r="2715" spans="4:36">
      <c r="D2715" s="16" t="s">
        <v>864</v>
      </c>
      <c r="E2715" s="16">
        <v>14093.6491</v>
      </c>
      <c r="F2715" s="16">
        <v>10029.0367</v>
      </c>
      <c r="G2715" s="16">
        <v>10029.0367</v>
      </c>
      <c r="H2715" s="16">
        <v>0</v>
      </c>
      <c r="I2715" s="16">
        <v>8.0072</v>
      </c>
      <c r="J2715" s="16">
        <v>57.7445</v>
      </c>
      <c r="K2715" s="16">
        <v>0</v>
      </c>
      <c r="L2715" s="16">
        <v>5.4</v>
      </c>
      <c r="M2715" s="16">
        <v>52.3445</v>
      </c>
      <c r="N2715" s="16">
        <v>2546.0508</v>
      </c>
      <c r="O2715" s="16">
        <v>2546.0508</v>
      </c>
      <c r="P2715" s="16">
        <v>0</v>
      </c>
      <c r="Q2715" s="16">
        <v>163.3602</v>
      </c>
      <c r="R2715" s="16">
        <v>1081.3062</v>
      </c>
      <c r="S2715" s="16">
        <v>186.898</v>
      </c>
      <c r="T2715" s="16">
        <v>0</v>
      </c>
      <c r="U2715" s="16">
        <v>894.408199999998</v>
      </c>
      <c r="V2715" s="16">
        <v>202.2202</v>
      </c>
      <c r="W2715" s="16">
        <v>195.5722</v>
      </c>
      <c r="X2715" s="16">
        <v>0</v>
      </c>
      <c r="Y2715" s="16">
        <v>6.648</v>
      </c>
      <c r="Z2715" s="16">
        <v>5.9233</v>
      </c>
      <c r="AE2715" s="103">
        <f t="shared" si="785"/>
        <v>0</v>
      </c>
      <c r="AF2715" s="103">
        <f t="shared" si="786"/>
        <v>0</v>
      </c>
      <c r="AG2715" s="103">
        <f t="shared" si="787"/>
        <v>0</v>
      </c>
      <c r="AH2715" s="103">
        <f t="shared" si="788"/>
        <v>0</v>
      </c>
      <c r="AI2715" s="103">
        <f t="shared" si="789"/>
        <v>1.93267624126747e-12</v>
      </c>
      <c r="AJ2715" s="103">
        <f t="shared" si="790"/>
        <v>0</v>
      </c>
    </row>
    <row r="2716" spans="3:58">
      <c r="C2716" s="16" t="s">
        <v>865</v>
      </c>
      <c r="D2716" s="16" t="s">
        <v>88</v>
      </c>
      <c r="E2716" s="16">
        <v>0</v>
      </c>
      <c r="F2716" s="16">
        <v>0</v>
      </c>
      <c r="G2716" s="16">
        <v>0</v>
      </c>
      <c r="H2716" s="16">
        <v>0</v>
      </c>
      <c r="I2716" s="16">
        <v>0</v>
      </c>
      <c r="J2716" s="16">
        <v>0</v>
      </c>
      <c r="K2716" s="16">
        <v>0</v>
      </c>
      <c r="L2716" s="16">
        <v>0</v>
      </c>
      <c r="M2716" s="16">
        <v>0</v>
      </c>
      <c r="N2716" s="16">
        <v>0</v>
      </c>
      <c r="O2716" s="16">
        <v>0</v>
      </c>
      <c r="P2716" s="16">
        <v>0</v>
      </c>
      <c r="Q2716" s="16">
        <v>0</v>
      </c>
      <c r="R2716" s="16">
        <v>0</v>
      </c>
      <c r="S2716" s="16">
        <v>0</v>
      </c>
      <c r="T2716" s="16">
        <v>0</v>
      </c>
      <c r="U2716" s="16">
        <v>0</v>
      </c>
      <c r="V2716" s="16">
        <v>0</v>
      </c>
      <c r="W2716" s="16">
        <v>0</v>
      </c>
      <c r="X2716" s="16">
        <v>0</v>
      </c>
      <c r="Y2716" s="16">
        <v>0</v>
      </c>
      <c r="Z2716" s="16">
        <v>0</v>
      </c>
      <c r="AE2716" s="103">
        <f t="shared" si="785"/>
        <v>0</v>
      </c>
      <c r="AF2716" s="103">
        <f t="shared" si="786"/>
        <v>0</v>
      </c>
      <c r="AG2716" s="103">
        <f t="shared" si="787"/>
        <v>0</v>
      </c>
      <c r="AH2716" s="103">
        <f t="shared" si="788"/>
        <v>0</v>
      </c>
      <c r="AI2716" s="103">
        <f t="shared" si="789"/>
        <v>0</v>
      </c>
      <c r="AJ2716" s="103">
        <f t="shared" si="790"/>
        <v>0</v>
      </c>
      <c r="AK2716" s="16">
        <f t="shared" ref="AK2716:BF2716" si="800">E2716-SUM(E2717:E2721)</f>
        <v>0</v>
      </c>
      <c r="AL2716" s="16">
        <f t="shared" si="800"/>
        <v>0</v>
      </c>
      <c r="AM2716" s="16">
        <f t="shared" si="800"/>
        <v>0</v>
      </c>
      <c r="AN2716" s="16">
        <f t="shared" si="800"/>
        <v>0</v>
      </c>
      <c r="AO2716" s="16">
        <f t="shared" si="800"/>
        <v>0</v>
      </c>
      <c r="AP2716" s="16">
        <f t="shared" si="800"/>
        <v>0</v>
      </c>
      <c r="AQ2716" s="16">
        <f t="shared" si="800"/>
        <v>0</v>
      </c>
      <c r="AR2716" s="16">
        <f t="shared" si="800"/>
        <v>0</v>
      </c>
      <c r="AS2716" s="16">
        <f t="shared" si="800"/>
        <v>0</v>
      </c>
      <c r="AT2716" s="16">
        <f t="shared" si="800"/>
        <v>0</v>
      </c>
      <c r="AU2716" s="16">
        <f t="shared" si="800"/>
        <v>0</v>
      </c>
      <c r="AV2716" s="16">
        <f t="shared" si="800"/>
        <v>0</v>
      </c>
      <c r="AW2716" s="16">
        <f t="shared" si="800"/>
        <v>0</v>
      </c>
      <c r="AX2716" s="16">
        <f t="shared" si="800"/>
        <v>0</v>
      </c>
      <c r="AY2716" s="16">
        <f t="shared" si="800"/>
        <v>0</v>
      </c>
      <c r="AZ2716" s="16">
        <f t="shared" si="800"/>
        <v>0</v>
      </c>
      <c r="BA2716" s="16">
        <f t="shared" si="800"/>
        <v>0</v>
      </c>
      <c r="BB2716" s="16">
        <f t="shared" si="800"/>
        <v>0</v>
      </c>
      <c r="BC2716" s="16">
        <f t="shared" si="800"/>
        <v>0</v>
      </c>
      <c r="BD2716" s="16">
        <f t="shared" si="800"/>
        <v>0</v>
      </c>
      <c r="BE2716" s="16">
        <f t="shared" si="800"/>
        <v>0</v>
      </c>
      <c r="BF2716" s="16">
        <f t="shared" si="800"/>
        <v>0</v>
      </c>
    </row>
    <row r="2717" spans="4:36">
      <c r="D2717" s="16" t="s">
        <v>860</v>
      </c>
      <c r="E2717" s="16">
        <v>0</v>
      </c>
      <c r="F2717" s="16">
        <v>0</v>
      </c>
      <c r="G2717" s="16">
        <v>0</v>
      </c>
      <c r="H2717" s="16">
        <v>0</v>
      </c>
      <c r="I2717" s="16">
        <v>0</v>
      </c>
      <c r="J2717" s="16">
        <v>0</v>
      </c>
      <c r="K2717" s="16">
        <v>0</v>
      </c>
      <c r="L2717" s="16">
        <v>0</v>
      </c>
      <c r="M2717" s="16">
        <v>0</v>
      </c>
      <c r="N2717" s="16">
        <v>0</v>
      </c>
      <c r="O2717" s="16">
        <v>0</v>
      </c>
      <c r="P2717" s="16">
        <v>0</v>
      </c>
      <c r="Q2717" s="16">
        <v>0</v>
      </c>
      <c r="R2717" s="16">
        <v>0</v>
      </c>
      <c r="S2717" s="16">
        <v>0</v>
      </c>
      <c r="T2717" s="16">
        <v>0</v>
      </c>
      <c r="U2717" s="16">
        <v>0</v>
      </c>
      <c r="V2717" s="16">
        <v>0</v>
      </c>
      <c r="W2717" s="16">
        <v>0</v>
      </c>
      <c r="X2717" s="16">
        <v>0</v>
      </c>
      <c r="Y2717" s="16">
        <v>0</v>
      </c>
      <c r="Z2717" s="16">
        <v>0</v>
      </c>
      <c r="AE2717" s="103">
        <f t="shared" si="785"/>
        <v>0</v>
      </c>
      <c r="AF2717" s="103">
        <f t="shared" si="786"/>
        <v>0</v>
      </c>
      <c r="AG2717" s="103">
        <f t="shared" si="787"/>
        <v>0</v>
      </c>
      <c r="AH2717" s="103">
        <f t="shared" si="788"/>
        <v>0</v>
      </c>
      <c r="AI2717" s="103">
        <f t="shared" si="789"/>
        <v>0</v>
      </c>
      <c r="AJ2717" s="103">
        <f t="shared" si="790"/>
        <v>0</v>
      </c>
    </row>
    <row r="2718" spans="4:36">
      <c r="D2718" s="16" t="s">
        <v>861</v>
      </c>
      <c r="E2718" s="16">
        <v>0</v>
      </c>
      <c r="F2718" s="16">
        <v>0</v>
      </c>
      <c r="G2718" s="16">
        <v>0</v>
      </c>
      <c r="H2718" s="16">
        <v>0</v>
      </c>
      <c r="I2718" s="16">
        <v>0</v>
      </c>
      <c r="J2718" s="16">
        <v>0</v>
      </c>
      <c r="K2718" s="16">
        <v>0</v>
      </c>
      <c r="L2718" s="16">
        <v>0</v>
      </c>
      <c r="M2718" s="16">
        <v>0</v>
      </c>
      <c r="N2718" s="16">
        <v>0</v>
      </c>
      <c r="O2718" s="16">
        <v>0</v>
      </c>
      <c r="P2718" s="16">
        <v>0</v>
      </c>
      <c r="Q2718" s="16">
        <v>0</v>
      </c>
      <c r="R2718" s="16">
        <v>0</v>
      </c>
      <c r="S2718" s="16">
        <v>0</v>
      </c>
      <c r="T2718" s="16">
        <v>0</v>
      </c>
      <c r="U2718" s="16">
        <v>0</v>
      </c>
      <c r="V2718" s="16">
        <v>0</v>
      </c>
      <c r="W2718" s="16">
        <v>0</v>
      </c>
      <c r="X2718" s="16">
        <v>0</v>
      </c>
      <c r="Y2718" s="16">
        <v>0</v>
      </c>
      <c r="Z2718" s="16">
        <v>0</v>
      </c>
      <c r="AE2718" s="103">
        <f t="shared" si="785"/>
        <v>0</v>
      </c>
      <c r="AF2718" s="103">
        <f t="shared" si="786"/>
        <v>0</v>
      </c>
      <c r="AG2718" s="103">
        <f t="shared" si="787"/>
        <v>0</v>
      </c>
      <c r="AH2718" s="103">
        <f t="shared" si="788"/>
        <v>0</v>
      </c>
      <c r="AI2718" s="103">
        <f t="shared" si="789"/>
        <v>0</v>
      </c>
      <c r="AJ2718" s="103">
        <f t="shared" si="790"/>
        <v>0</v>
      </c>
    </row>
    <row r="2719" spans="4:36">
      <c r="D2719" s="16" t="s">
        <v>862</v>
      </c>
      <c r="E2719" s="16">
        <v>0</v>
      </c>
      <c r="F2719" s="16">
        <v>0</v>
      </c>
      <c r="G2719" s="16">
        <v>0</v>
      </c>
      <c r="H2719" s="16">
        <v>0</v>
      </c>
      <c r="I2719" s="16">
        <v>0</v>
      </c>
      <c r="J2719" s="16">
        <v>0</v>
      </c>
      <c r="K2719" s="16">
        <v>0</v>
      </c>
      <c r="L2719" s="16">
        <v>0</v>
      </c>
      <c r="M2719" s="16">
        <v>0</v>
      </c>
      <c r="N2719" s="16">
        <v>0</v>
      </c>
      <c r="O2719" s="16">
        <v>0</v>
      </c>
      <c r="P2719" s="16">
        <v>0</v>
      </c>
      <c r="Q2719" s="16">
        <v>0</v>
      </c>
      <c r="R2719" s="16">
        <v>0</v>
      </c>
      <c r="S2719" s="16">
        <v>0</v>
      </c>
      <c r="T2719" s="16">
        <v>0</v>
      </c>
      <c r="U2719" s="16">
        <v>0</v>
      </c>
      <c r="V2719" s="16">
        <v>0</v>
      </c>
      <c r="W2719" s="16">
        <v>0</v>
      </c>
      <c r="X2719" s="16">
        <v>0</v>
      </c>
      <c r="Y2719" s="16">
        <v>0</v>
      </c>
      <c r="Z2719" s="16">
        <v>0</v>
      </c>
      <c r="AE2719" s="103">
        <f t="shared" si="785"/>
        <v>0</v>
      </c>
      <c r="AF2719" s="103">
        <f t="shared" si="786"/>
        <v>0</v>
      </c>
      <c r="AG2719" s="103">
        <f t="shared" si="787"/>
        <v>0</v>
      </c>
      <c r="AH2719" s="103">
        <f t="shared" si="788"/>
        <v>0</v>
      </c>
      <c r="AI2719" s="103">
        <f t="shared" si="789"/>
        <v>0</v>
      </c>
      <c r="AJ2719" s="103">
        <f t="shared" si="790"/>
        <v>0</v>
      </c>
    </row>
    <row r="2720" spans="4:36">
      <c r="D2720" s="16" t="s">
        <v>863</v>
      </c>
      <c r="E2720" s="16">
        <v>0</v>
      </c>
      <c r="F2720" s="16">
        <v>0</v>
      </c>
      <c r="G2720" s="16">
        <v>0</v>
      </c>
      <c r="H2720" s="16">
        <v>0</v>
      </c>
      <c r="I2720" s="16">
        <v>0</v>
      </c>
      <c r="J2720" s="16">
        <v>0</v>
      </c>
      <c r="K2720" s="16">
        <v>0</v>
      </c>
      <c r="L2720" s="16">
        <v>0</v>
      </c>
      <c r="M2720" s="16">
        <v>0</v>
      </c>
      <c r="N2720" s="16">
        <v>0</v>
      </c>
      <c r="O2720" s="16">
        <v>0</v>
      </c>
      <c r="P2720" s="16">
        <v>0</v>
      </c>
      <c r="Q2720" s="16">
        <v>0</v>
      </c>
      <c r="R2720" s="16">
        <v>0</v>
      </c>
      <c r="S2720" s="16">
        <v>0</v>
      </c>
      <c r="T2720" s="16">
        <v>0</v>
      </c>
      <c r="U2720" s="16">
        <v>0</v>
      </c>
      <c r="V2720" s="16">
        <v>0</v>
      </c>
      <c r="W2720" s="16">
        <v>0</v>
      </c>
      <c r="X2720" s="16">
        <v>0</v>
      </c>
      <c r="Y2720" s="16">
        <v>0</v>
      </c>
      <c r="Z2720" s="16">
        <v>0</v>
      </c>
      <c r="AE2720" s="103">
        <f t="shared" si="785"/>
        <v>0</v>
      </c>
      <c r="AF2720" s="103">
        <f t="shared" si="786"/>
        <v>0</v>
      </c>
      <c r="AG2720" s="103">
        <f t="shared" si="787"/>
        <v>0</v>
      </c>
      <c r="AH2720" s="103">
        <f t="shared" si="788"/>
        <v>0</v>
      </c>
      <c r="AI2720" s="103">
        <f t="shared" si="789"/>
        <v>0</v>
      </c>
      <c r="AJ2720" s="103">
        <f t="shared" si="790"/>
        <v>0</v>
      </c>
    </row>
    <row r="2721" spans="4:36">
      <c r="D2721" s="16" t="s">
        <v>864</v>
      </c>
      <c r="E2721" s="16">
        <v>0</v>
      </c>
      <c r="F2721" s="16">
        <v>0</v>
      </c>
      <c r="G2721" s="16">
        <v>0</v>
      </c>
      <c r="H2721" s="16">
        <v>0</v>
      </c>
      <c r="I2721" s="16">
        <v>0</v>
      </c>
      <c r="J2721" s="16">
        <v>0</v>
      </c>
      <c r="K2721" s="16">
        <v>0</v>
      </c>
      <c r="L2721" s="16">
        <v>0</v>
      </c>
      <c r="M2721" s="16">
        <v>0</v>
      </c>
      <c r="N2721" s="16">
        <v>0</v>
      </c>
      <c r="O2721" s="16">
        <v>0</v>
      </c>
      <c r="P2721" s="16">
        <v>0</v>
      </c>
      <c r="Q2721" s="16">
        <v>0</v>
      </c>
      <c r="R2721" s="16">
        <v>0</v>
      </c>
      <c r="S2721" s="16">
        <v>0</v>
      </c>
      <c r="T2721" s="16">
        <v>0</v>
      </c>
      <c r="U2721" s="16">
        <v>0</v>
      </c>
      <c r="V2721" s="16">
        <v>0</v>
      </c>
      <c r="W2721" s="16">
        <v>0</v>
      </c>
      <c r="X2721" s="16">
        <v>0</v>
      </c>
      <c r="Y2721" s="16">
        <v>0</v>
      </c>
      <c r="Z2721" s="16">
        <v>0</v>
      </c>
      <c r="AE2721" s="103">
        <f t="shared" si="785"/>
        <v>0</v>
      </c>
      <c r="AF2721" s="103">
        <f t="shared" si="786"/>
        <v>0</v>
      </c>
      <c r="AG2721" s="103">
        <f t="shared" si="787"/>
        <v>0</v>
      </c>
      <c r="AH2721" s="103">
        <f t="shared" si="788"/>
        <v>0</v>
      </c>
      <c r="AI2721" s="103">
        <f t="shared" si="789"/>
        <v>0</v>
      </c>
      <c r="AJ2721" s="103">
        <f t="shared" si="790"/>
        <v>0</v>
      </c>
    </row>
    <row r="2722" spans="3:58">
      <c r="C2722" s="16" t="s">
        <v>866</v>
      </c>
      <c r="D2722" s="16" t="s">
        <v>88</v>
      </c>
      <c r="E2722" s="16">
        <v>2618.7214</v>
      </c>
      <c r="F2722" s="16">
        <v>1114.9423</v>
      </c>
      <c r="G2722" s="16">
        <v>1114.9423</v>
      </c>
      <c r="H2722" s="16">
        <v>0</v>
      </c>
      <c r="I2722" s="16">
        <v>0</v>
      </c>
      <c r="J2722" s="16">
        <v>8.6503</v>
      </c>
      <c r="K2722" s="16">
        <v>0</v>
      </c>
      <c r="L2722" s="16">
        <v>0</v>
      </c>
      <c r="M2722" s="16">
        <v>8.6503</v>
      </c>
      <c r="N2722" s="16">
        <v>1215.0339</v>
      </c>
      <c r="O2722" s="16">
        <v>1215.0339</v>
      </c>
      <c r="P2722" s="16">
        <v>0</v>
      </c>
      <c r="Q2722" s="16">
        <v>155.2246</v>
      </c>
      <c r="R2722" s="16">
        <v>24.3392</v>
      </c>
      <c r="S2722" s="16">
        <v>20.7579</v>
      </c>
      <c r="T2722" s="16">
        <v>0</v>
      </c>
      <c r="U2722" s="16">
        <v>3.5813</v>
      </c>
      <c r="V2722" s="16">
        <v>94.6078</v>
      </c>
      <c r="W2722" s="16">
        <v>89.4331</v>
      </c>
      <c r="X2722" s="16">
        <v>0</v>
      </c>
      <c r="Y2722" s="16">
        <v>5.1747</v>
      </c>
      <c r="Z2722" s="16">
        <v>5.9233</v>
      </c>
      <c r="AE2722" s="103">
        <f t="shared" si="785"/>
        <v>0</v>
      </c>
      <c r="AF2722" s="103">
        <f t="shared" si="786"/>
        <v>0</v>
      </c>
      <c r="AG2722" s="103">
        <f t="shared" si="787"/>
        <v>0</v>
      </c>
      <c r="AH2722" s="103">
        <f t="shared" si="788"/>
        <v>0</v>
      </c>
      <c r="AI2722" s="103">
        <f t="shared" si="789"/>
        <v>0</v>
      </c>
      <c r="AJ2722" s="103">
        <f t="shared" si="790"/>
        <v>0</v>
      </c>
      <c r="AK2722" s="16">
        <f t="shared" ref="AK2722:BF2722" si="801">E2722-SUM(E2723:E2727)</f>
        <v>0</v>
      </c>
      <c r="AL2722" s="16">
        <f t="shared" si="801"/>
        <v>0</v>
      </c>
      <c r="AM2722" s="16">
        <f t="shared" si="801"/>
        <v>0</v>
      </c>
      <c r="AN2722" s="16">
        <f t="shared" si="801"/>
        <v>0</v>
      </c>
      <c r="AO2722" s="16">
        <f t="shared" si="801"/>
        <v>0</v>
      </c>
      <c r="AP2722" s="16">
        <f t="shared" si="801"/>
        <v>0</v>
      </c>
      <c r="AQ2722" s="16">
        <f t="shared" si="801"/>
        <v>0</v>
      </c>
      <c r="AR2722" s="16">
        <f t="shared" si="801"/>
        <v>0</v>
      </c>
      <c r="AS2722" s="16">
        <f t="shared" si="801"/>
        <v>0</v>
      </c>
      <c r="AT2722" s="16">
        <f t="shared" si="801"/>
        <v>0</v>
      </c>
      <c r="AU2722" s="16">
        <f t="shared" si="801"/>
        <v>0</v>
      </c>
      <c r="AV2722" s="16">
        <f t="shared" si="801"/>
        <v>0</v>
      </c>
      <c r="AW2722" s="16">
        <f t="shared" si="801"/>
        <v>0</v>
      </c>
      <c r="AX2722" s="16">
        <f t="shared" si="801"/>
        <v>0</v>
      </c>
      <c r="AY2722" s="16">
        <f t="shared" si="801"/>
        <v>0</v>
      </c>
      <c r="AZ2722" s="16">
        <f t="shared" si="801"/>
        <v>0</v>
      </c>
      <c r="BA2722" s="16">
        <f t="shared" si="801"/>
        <v>0</v>
      </c>
      <c r="BB2722" s="16">
        <f t="shared" si="801"/>
        <v>0</v>
      </c>
      <c r="BC2722" s="16">
        <f t="shared" si="801"/>
        <v>0</v>
      </c>
      <c r="BD2722" s="16">
        <f t="shared" si="801"/>
        <v>0</v>
      </c>
      <c r="BE2722" s="16">
        <f t="shared" si="801"/>
        <v>0</v>
      </c>
      <c r="BF2722" s="16">
        <f t="shared" si="801"/>
        <v>0</v>
      </c>
    </row>
    <row r="2723" spans="4:36">
      <c r="D2723" s="16" t="s">
        <v>860</v>
      </c>
      <c r="E2723" s="16">
        <v>0</v>
      </c>
      <c r="F2723" s="16">
        <v>0</v>
      </c>
      <c r="G2723" s="16">
        <v>0</v>
      </c>
      <c r="H2723" s="16">
        <v>0</v>
      </c>
      <c r="I2723" s="16">
        <v>0</v>
      </c>
      <c r="J2723" s="16">
        <v>0</v>
      </c>
      <c r="K2723" s="16">
        <v>0</v>
      </c>
      <c r="L2723" s="16">
        <v>0</v>
      </c>
      <c r="M2723" s="16">
        <v>0</v>
      </c>
      <c r="N2723" s="16">
        <v>0</v>
      </c>
      <c r="O2723" s="16">
        <v>0</v>
      </c>
      <c r="P2723" s="16">
        <v>0</v>
      </c>
      <c r="Q2723" s="16">
        <v>0</v>
      </c>
      <c r="R2723" s="16">
        <v>0</v>
      </c>
      <c r="S2723" s="16">
        <v>0</v>
      </c>
      <c r="T2723" s="16">
        <v>0</v>
      </c>
      <c r="U2723" s="16">
        <v>0</v>
      </c>
      <c r="V2723" s="16">
        <v>0</v>
      </c>
      <c r="W2723" s="16">
        <v>0</v>
      </c>
      <c r="X2723" s="16">
        <v>0</v>
      </c>
      <c r="Y2723" s="16">
        <v>0</v>
      </c>
      <c r="Z2723" s="16">
        <v>0</v>
      </c>
      <c r="AE2723" s="103">
        <f t="shared" si="785"/>
        <v>0</v>
      </c>
      <c r="AF2723" s="103">
        <f t="shared" si="786"/>
        <v>0</v>
      </c>
      <c r="AG2723" s="103">
        <f t="shared" si="787"/>
        <v>0</v>
      </c>
      <c r="AH2723" s="103">
        <f t="shared" si="788"/>
        <v>0</v>
      </c>
      <c r="AI2723" s="103">
        <f t="shared" si="789"/>
        <v>0</v>
      </c>
      <c r="AJ2723" s="103">
        <f t="shared" si="790"/>
        <v>0</v>
      </c>
    </row>
    <row r="2724" spans="4:36">
      <c r="D2724" s="16" t="s">
        <v>861</v>
      </c>
      <c r="E2724" s="16">
        <v>0</v>
      </c>
      <c r="F2724" s="16">
        <v>0</v>
      </c>
      <c r="G2724" s="16">
        <v>0</v>
      </c>
      <c r="H2724" s="16">
        <v>0</v>
      </c>
      <c r="I2724" s="16">
        <v>0</v>
      </c>
      <c r="J2724" s="16">
        <v>0</v>
      </c>
      <c r="K2724" s="16">
        <v>0</v>
      </c>
      <c r="L2724" s="16">
        <v>0</v>
      </c>
      <c r="M2724" s="16">
        <v>0</v>
      </c>
      <c r="N2724" s="16">
        <v>0</v>
      </c>
      <c r="O2724" s="16">
        <v>0</v>
      </c>
      <c r="P2724" s="16">
        <v>0</v>
      </c>
      <c r="Q2724" s="16">
        <v>0</v>
      </c>
      <c r="R2724" s="16">
        <v>0</v>
      </c>
      <c r="S2724" s="16">
        <v>0</v>
      </c>
      <c r="T2724" s="16">
        <v>0</v>
      </c>
      <c r="U2724" s="16">
        <v>0</v>
      </c>
      <c r="V2724" s="16">
        <v>0</v>
      </c>
      <c r="W2724" s="16">
        <v>0</v>
      </c>
      <c r="X2724" s="16">
        <v>0</v>
      </c>
      <c r="Y2724" s="16">
        <v>0</v>
      </c>
      <c r="Z2724" s="16">
        <v>0</v>
      </c>
      <c r="AE2724" s="103">
        <f t="shared" si="785"/>
        <v>0</v>
      </c>
      <c r="AF2724" s="103">
        <f t="shared" si="786"/>
        <v>0</v>
      </c>
      <c r="AG2724" s="103">
        <f t="shared" si="787"/>
        <v>0</v>
      </c>
      <c r="AH2724" s="103">
        <f t="shared" si="788"/>
        <v>0</v>
      </c>
      <c r="AI2724" s="103">
        <f t="shared" si="789"/>
        <v>0</v>
      </c>
      <c r="AJ2724" s="103">
        <f t="shared" si="790"/>
        <v>0</v>
      </c>
    </row>
    <row r="2725" spans="4:36">
      <c r="D2725" s="16" t="s">
        <v>862</v>
      </c>
      <c r="E2725" s="16">
        <v>0</v>
      </c>
      <c r="F2725" s="16">
        <v>0</v>
      </c>
      <c r="G2725" s="16">
        <v>0</v>
      </c>
      <c r="H2725" s="16">
        <v>0</v>
      </c>
      <c r="I2725" s="16">
        <v>0</v>
      </c>
      <c r="J2725" s="16">
        <v>0</v>
      </c>
      <c r="K2725" s="16">
        <v>0</v>
      </c>
      <c r="L2725" s="16">
        <v>0</v>
      </c>
      <c r="M2725" s="16">
        <v>0</v>
      </c>
      <c r="N2725" s="16">
        <v>0</v>
      </c>
      <c r="O2725" s="16">
        <v>0</v>
      </c>
      <c r="P2725" s="16">
        <v>0</v>
      </c>
      <c r="Q2725" s="16">
        <v>0</v>
      </c>
      <c r="R2725" s="16">
        <v>0</v>
      </c>
      <c r="S2725" s="16">
        <v>0</v>
      </c>
      <c r="T2725" s="16">
        <v>0</v>
      </c>
      <c r="U2725" s="16">
        <v>0</v>
      </c>
      <c r="V2725" s="16">
        <v>0</v>
      </c>
      <c r="W2725" s="16">
        <v>0</v>
      </c>
      <c r="X2725" s="16">
        <v>0</v>
      </c>
      <c r="Y2725" s="16">
        <v>0</v>
      </c>
      <c r="Z2725" s="16">
        <v>0</v>
      </c>
      <c r="AE2725" s="103">
        <f t="shared" si="785"/>
        <v>0</v>
      </c>
      <c r="AF2725" s="103">
        <f t="shared" si="786"/>
        <v>0</v>
      </c>
      <c r="AG2725" s="103">
        <f t="shared" si="787"/>
        <v>0</v>
      </c>
      <c r="AH2725" s="103">
        <f t="shared" si="788"/>
        <v>0</v>
      </c>
      <c r="AI2725" s="103">
        <f t="shared" si="789"/>
        <v>0</v>
      </c>
      <c r="AJ2725" s="103">
        <f t="shared" si="790"/>
        <v>0</v>
      </c>
    </row>
    <row r="2726" spans="4:36">
      <c r="D2726" s="16" t="s">
        <v>863</v>
      </c>
      <c r="E2726" s="16">
        <v>0</v>
      </c>
      <c r="F2726" s="16">
        <v>0</v>
      </c>
      <c r="G2726" s="16">
        <v>0</v>
      </c>
      <c r="H2726" s="16">
        <v>0</v>
      </c>
      <c r="I2726" s="16">
        <v>0</v>
      </c>
      <c r="J2726" s="16">
        <v>0</v>
      </c>
      <c r="K2726" s="16">
        <v>0</v>
      </c>
      <c r="L2726" s="16">
        <v>0</v>
      </c>
      <c r="M2726" s="16">
        <v>0</v>
      </c>
      <c r="N2726" s="16">
        <v>0</v>
      </c>
      <c r="O2726" s="16">
        <v>0</v>
      </c>
      <c r="P2726" s="16">
        <v>0</v>
      </c>
      <c r="Q2726" s="16">
        <v>0</v>
      </c>
      <c r="R2726" s="16">
        <v>0</v>
      </c>
      <c r="S2726" s="16">
        <v>0</v>
      </c>
      <c r="T2726" s="16">
        <v>0</v>
      </c>
      <c r="U2726" s="16">
        <v>0</v>
      </c>
      <c r="V2726" s="16">
        <v>0</v>
      </c>
      <c r="W2726" s="16">
        <v>0</v>
      </c>
      <c r="X2726" s="16">
        <v>0</v>
      </c>
      <c r="Y2726" s="16">
        <v>0</v>
      </c>
      <c r="Z2726" s="16">
        <v>0</v>
      </c>
      <c r="AE2726" s="103">
        <f t="shared" si="785"/>
        <v>0</v>
      </c>
      <c r="AF2726" s="103">
        <f t="shared" si="786"/>
        <v>0</v>
      </c>
      <c r="AG2726" s="103">
        <f t="shared" si="787"/>
        <v>0</v>
      </c>
      <c r="AH2726" s="103">
        <f t="shared" si="788"/>
        <v>0</v>
      </c>
      <c r="AI2726" s="103">
        <f t="shared" si="789"/>
        <v>0</v>
      </c>
      <c r="AJ2726" s="103">
        <f t="shared" si="790"/>
        <v>0</v>
      </c>
    </row>
    <row r="2727" spans="4:36">
      <c r="D2727" s="16" t="s">
        <v>864</v>
      </c>
      <c r="E2727" s="16">
        <v>2618.7214</v>
      </c>
      <c r="F2727" s="16">
        <v>1114.9423</v>
      </c>
      <c r="G2727" s="16">
        <v>1114.9423</v>
      </c>
      <c r="H2727" s="16">
        <v>0</v>
      </c>
      <c r="I2727" s="16">
        <v>0</v>
      </c>
      <c r="J2727" s="16">
        <v>8.6503</v>
      </c>
      <c r="K2727" s="16">
        <v>0</v>
      </c>
      <c r="L2727" s="16">
        <v>0</v>
      </c>
      <c r="M2727" s="16">
        <v>8.6503</v>
      </c>
      <c r="N2727" s="16">
        <v>1215.0339</v>
      </c>
      <c r="O2727" s="16">
        <v>1215.0339</v>
      </c>
      <c r="P2727" s="16">
        <v>0</v>
      </c>
      <c r="Q2727" s="16">
        <v>155.2246</v>
      </c>
      <c r="R2727" s="16">
        <v>24.3392</v>
      </c>
      <c r="S2727" s="16">
        <v>20.7579</v>
      </c>
      <c r="T2727" s="16">
        <v>0</v>
      </c>
      <c r="U2727" s="16">
        <v>3.5813</v>
      </c>
      <c r="V2727" s="16">
        <v>94.6078</v>
      </c>
      <c r="W2727" s="16">
        <v>89.4331</v>
      </c>
      <c r="X2727" s="16">
        <v>0</v>
      </c>
      <c r="Y2727" s="16">
        <v>5.1747</v>
      </c>
      <c r="Z2727" s="16">
        <v>5.9233</v>
      </c>
      <c r="AE2727" s="103">
        <f t="shared" si="785"/>
        <v>0</v>
      </c>
      <c r="AF2727" s="103">
        <f t="shared" si="786"/>
        <v>0</v>
      </c>
      <c r="AG2727" s="103">
        <f t="shared" si="787"/>
        <v>0</v>
      </c>
      <c r="AH2727" s="103">
        <f t="shared" si="788"/>
        <v>0</v>
      </c>
      <c r="AI2727" s="103">
        <f t="shared" si="789"/>
        <v>0</v>
      </c>
      <c r="AJ2727" s="103">
        <f t="shared" si="790"/>
        <v>0</v>
      </c>
    </row>
    <row r="2728" spans="3:58">
      <c r="C2728" s="16" t="s">
        <v>867</v>
      </c>
      <c r="D2728" s="16" t="s">
        <v>88</v>
      </c>
      <c r="E2728" s="16">
        <v>11474.9277</v>
      </c>
      <c r="F2728" s="16">
        <v>8914.0944</v>
      </c>
      <c r="G2728" s="16">
        <v>8914.0944</v>
      </c>
      <c r="H2728" s="16">
        <v>0</v>
      </c>
      <c r="I2728" s="16">
        <v>8.0072</v>
      </c>
      <c r="J2728" s="16">
        <v>49.0942</v>
      </c>
      <c r="K2728" s="16">
        <v>0</v>
      </c>
      <c r="L2728" s="16">
        <v>5.4</v>
      </c>
      <c r="M2728" s="16">
        <v>43.6942</v>
      </c>
      <c r="N2728" s="16">
        <v>1331.0169</v>
      </c>
      <c r="O2728" s="16">
        <v>1331.0169</v>
      </c>
      <c r="P2728" s="16">
        <v>0</v>
      </c>
      <c r="Q2728" s="16">
        <v>8.1356</v>
      </c>
      <c r="R2728" s="16">
        <v>1056.967</v>
      </c>
      <c r="S2728" s="16">
        <v>166.1401</v>
      </c>
      <c r="T2728" s="16">
        <v>0</v>
      </c>
      <c r="U2728" s="16">
        <v>890.826899999998</v>
      </c>
      <c r="V2728" s="16">
        <v>107.6124</v>
      </c>
      <c r="W2728" s="16">
        <v>106.1391</v>
      </c>
      <c r="X2728" s="16">
        <v>0</v>
      </c>
      <c r="Y2728" s="16">
        <v>1.4733</v>
      </c>
      <c r="Z2728" s="16">
        <v>0</v>
      </c>
      <c r="AE2728" s="103">
        <f t="shared" si="785"/>
        <v>5.32907051820075e-14</v>
      </c>
      <c r="AF2728" s="103">
        <f t="shared" si="786"/>
        <v>0</v>
      </c>
      <c r="AG2728" s="103">
        <f t="shared" si="787"/>
        <v>0</v>
      </c>
      <c r="AH2728" s="103">
        <f t="shared" si="788"/>
        <v>0</v>
      </c>
      <c r="AI2728" s="103">
        <f t="shared" si="789"/>
        <v>2.1600499167107e-12</v>
      </c>
      <c r="AJ2728" s="103">
        <f t="shared" si="790"/>
        <v>-5.32907051820075e-15</v>
      </c>
      <c r="AK2728" s="16">
        <f t="shared" ref="AK2728:BF2728" si="802">E2728-SUM(E2729:E2733)</f>
        <v>0</v>
      </c>
      <c r="AL2728" s="16">
        <f t="shared" si="802"/>
        <v>0</v>
      </c>
      <c r="AM2728" s="16">
        <f t="shared" si="802"/>
        <v>0</v>
      </c>
      <c r="AN2728" s="16">
        <f t="shared" si="802"/>
        <v>0</v>
      </c>
      <c r="AO2728" s="16">
        <f t="shared" si="802"/>
        <v>0</v>
      </c>
      <c r="AP2728" s="16">
        <f t="shared" si="802"/>
        <v>0</v>
      </c>
      <c r="AQ2728" s="16">
        <f t="shared" si="802"/>
        <v>0</v>
      </c>
      <c r="AR2728" s="16">
        <f t="shared" si="802"/>
        <v>0</v>
      </c>
      <c r="AS2728" s="16">
        <f t="shared" si="802"/>
        <v>0</v>
      </c>
      <c r="AT2728" s="16">
        <f t="shared" si="802"/>
        <v>0</v>
      </c>
      <c r="AU2728" s="16">
        <f t="shared" si="802"/>
        <v>0</v>
      </c>
      <c r="AV2728" s="16">
        <f t="shared" si="802"/>
        <v>0</v>
      </c>
      <c r="AW2728" s="16">
        <f t="shared" si="802"/>
        <v>0</v>
      </c>
      <c r="AX2728" s="16">
        <f t="shared" si="802"/>
        <v>0</v>
      </c>
      <c r="AY2728" s="16">
        <f t="shared" si="802"/>
        <v>0</v>
      </c>
      <c r="AZ2728" s="16">
        <f t="shared" si="802"/>
        <v>0</v>
      </c>
      <c r="BA2728" s="16">
        <f t="shared" si="802"/>
        <v>0</v>
      </c>
      <c r="BB2728" s="16">
        <f t="shared" si="802"/>
        <v>0</v>
      </c>
      <c r="BC2728" s="16">
        <f t="shared" si="802"/>
        <v>0</v>
      </c>
      <c r="BD2728" s="16">
        <f t="shared" si="802"/>
        <v>0</v>
      </c>
      <c r="BE2728" s="16">
        <f t="shared" si="802"/>
        <v>0</v>
      </c>
      <c r="BF2728" s="16">
        <f t="shared" si="802"/>
        <v>0</v>
      </c>
    </row>
    <row r="2729" spans="4:36">
      <c r="D2729" s="16" t="s">
        <v>860</v>
      </c>
      <c r="E2729" s="16">
        <v>0</v>
      </c>
      <c r="F2729" s="16">
        <v>0</v>
      </c>
      <c r="G2729" s="16">
        <v>0</v>
      </c>
      <c r="H2729" s="16">
        <v>0</v>
      </c>
      <c r="I2729" s="16">
        <v>0</v>
      </c>
      <c r="J2729" s="16">
        <v>0</v>
      </c>
      <c r="K2729" s="16">
        <v>0</v>
      </c>
      <c r="L2729" s="16">
        <v>0</v>
      </c>
      <c r="M2729" s="16">
        <v>0</v>
      </c>
      <c r="N2729" s="16">
        <v>0</v>
      </c>
      <c r="O2729" s="16">
        <v>0</v>
      </c>
      <c r="P2729" s="16">
        <v>0</v>
      </c>
      <c r="Q2729" s="16">
        <v>0</v>
      </c>
      <c r="R2729" s="16">
        <v>0</v>
      </c>
      <c r="S2729" s="16">
        <v>0</v>
      </c>
      <c r="T2729" s="16">
        <v>0</v>
      </c>
      <c r="U2729" s="16">
        <v>0</v>
      </c>
      <c r="V2729" s="16">
        <v>0</v>
      </c>
      <c r="W2729" s="16">
        <v>0</v>
      </c>
      <c r="X2729" s="16">
        <v>0</v>
      </c>
      <c r="Y2729" s="16">
        <v>0</v>
      </c>
      <c r="Z2729" s="16">
        <v>0</v>
      </c>
      <c r="AE2729" s="103">
        <f t="shared" si="785"/>
        <v>0</v>
      </c>
      <c r="AF2729" s="103">
        <f t="shared" si="786"/>
        <v>0</v>
      </c>
      <c r="AG2729" s="103">
        <f t="shared" si="787"/>
        <v>0</v>
      </c>
      <c r="AH2729" s="103">
        <f t="shared" si="788"/>
        <v>0</v>
      </c>
      <c r="AI2729" s="103">
        <f t="shared" si="789"/>
        <v>0</v>
      </c>
      <c r="AJ2729" s="103">
        <f t="shared" si="790"/>
        <v>0</v>
      </c>
    </row>
    <row r="2730" spans="4:36">
      <c r="D2730" s="16" t="s">
        <v>861</v>
      </c>
      <c r="E2730" s="16">
        <v>0</v>
      </c>
      <c r="F2730" s="16">
        <v>0</v>
      </c>
      <c r="G2730" s="16">
        <v>0</v>
      </c>
      <c r="H2730" s="16">
        <v>0</v>
      </c>
      <c r="I2730" s="16">
        <v>0</v>
      </c>
      <c r="J2730" s="16">
        <v>0</v>
      </c>
      <c r="K2730" s="16">
        <v>0</v>
      </c>
      <c r="L2730" s="16">
        <v>0</v>
      </c>
      <c r="M2730" s="16">
        <v>0</v>
      </c>
      <c r="N2730" s="16">
        <v>0</v>
      </c>
      <c r="O2730" s="16">
        <v>0</v>
      </c>
      <c r="P2730" s="16">
        <v>0</v>
      </c>
      <c r="Q2730" s="16">
        <v>0</v>
      </c>
      <c r="R2730" s="16">
        <v>0</v>
      </c>
      <c r="S2730" s="16">
        <v>0</v>
      </c>
      <c r="T2730" s="16">
        <v>0</v>
      </c>
      <c r="U2730" s="16">
        <v>0</v>
      </c>
      <c r="V2730" s="16">
        <v>0</v>
      </c>
      <c r="W2730" s="16">
        <v>0</v>
      </c>
      <c r="X2730" s="16">
        <v>0</v>
      </c>
      <c r="Y2730" s="16">
        <v>0</v>
      </c>
      <c r="Z2730" s="16">
        <v>0</v>
      </c>
      <c r="AE2730" s="103">
        <f t="shared" si="785"/>
        <v>0</v>
      </c>
      <c r="AF2730" s="103">
        <f t="shared" si="786"/>
        <v>0</v>
      </c>
      <c r="AG2730" s="103">
        <f t="shared" si="787"/>
        <v>0</v>
      </c>
      <c r="AH2730" s="103">
        <f t="shared" si="788"/>
        <v>0</v>
      </c>
      <c r="AI2730" s="103">
        <f t="shared" si="789"/>
        <v>0</v>
      </c>
      <c r="AJ2730" s="103">
        <f t="shared" si="790"/>
        <v>0</v>
      </c>
    </row>
    <row r="2731" spans="4:36">
      <c r="D2731" s="16" t="s">
        <v>862</v>
      </c>
      <c r="E2731" s="16">
        <v>0</v>
      </c>
      <c r="F2731" s="16">
        <v>0</v>
      </c>
      <c r="G2731" s="16">
        <v>0</v>
      </c>
      <c r="H2731" s="16">
        <v>0</v>
      </c>
      <c r="I2731" s="16">
        <v>0</v>
      </c>
      <c r="J2731" s="16">
        <v>0</v>
      </c>
      <c r="K2731" s="16">
        <v>0</v>
      </c>
      <c r="L2731" s="16">
        <v>0</v>
      </c>
      <c r="M2731" s="16">
        <v>0</v>
      </c>
      <c r="N2731" s="16">
        <v>0</v>
      </c>
      <c r="O2731" s="16">
        <v>0</v>
      </c>
      <c r="P2731" s="16">
        <v>0</v>
      </c>
      <c r="Q2731" s="16">
        <v>0</v>
      </c>
      <c r="R2731" s="16">
        <v>0</v>
      </c>
      <c r="S2731" s="16">
        <v>0</v>
      </c>
      <c r="T2731" s="16">
        <v>0</v>
      </c>
      <c r="U2731" s="16">
        <v>0</v>
      </c>
      <c r="V2731" s="16">
        <v>0</v>
      </c>
      <c r="W2731" s="16">
        <v>0</v>
      </c>
      <c r="X2731" s="16">
        <v>0</v>
      </c>
      <c r="Y2731" s="16">
        <v>0</v>
      </c>
      <c r="Z2731" s="16">
        <v>0</v>
      </c>
      <c r="AE2731" s="103">
        <f t="shared" si="785"/>
        <v>0</v>
      </c>
      <c r="AF2731" s="103">
        <f t="shared" si="786"/>
        <v>0</v>
      </c>
      <c r="AG2731" s="103">
        <f t="shared" si="787"/>
        <v>0</v>
      </c>
      <c r="AH2731" s="103">
        <f t="shared" si="788"/>
        <v>0</v>
      </c>
      <c r="AI2731" s="103">
        <f t="shared" si="789"/>
        <v>0</v>
      </c>
      <c r="AJ2731" s="103">
        <f t="shared" si="790"/>
        <v>0</v>
      </c>
    </row>
    <row r="2732" spans="4:36">
      <c r="D2732" s="16" t="s">
        <v>863</v>
      </c>
      <c r="E2732" s="16">
        <v>0</v>
      </c>
      <c r="F2732" s="16">
        <v>0</v>
      </c>
      <c r="G2732" s="16">
        <v>0</v>
      </c>
      <c r="H2732" s="16">
        <v>0</v>
      </c>
      <c r="I2732" s="16">
        <v>0</v>
      </c>
      <c r="J2732" s="16">
        <v>0</v>
      </c>
      <c r="K2732" s="16">
        <v>0</v>
      </c>
      <c r="L2732" s="16">
        <v>0</v>
      </c>
      <c r="M2732" s="16">
        <v>0</v>
      </c>
      <c r="N2732" s="16">
        <v>0</v>
      </c>
      <c r="O2732" s="16">
        <v>0</v>
      </c>
      <c r="P2732" s="16">
        <v>0</v>
      </c>
      <c r="Q2732" s="16">
        <v>0</v>
      </c>
      <c r="R2732" s="16">
        <v>0</v>
      </c>
      <c r="S2732" s="16">
        <v>0</v>
      </c>
      <c r="T2732" s="16">
        <v>0</v>
      </c>
      <c r="U2732" s="16">
        <v>0</v>
      </c>
      <c r="V2732" s="16">
        <v>0</v>
      </c>
      <c r="W2732" s="16">
        <v>0</v>
      </c>
      <c r="X2732" s="16">
        <v>0</v>
      </c>
      <c r="Y2732" s="16">
        <v>0</v>
      </c>
      <c r="Z2732" s="16">
        <v>0</v>
      </c>
      <c r="AE2732" s="103">
        <f t="shared" si="785"/>
        <v>0</v>
      </c>
      <c r="AF2732" s="103">
        <f t="shared" si="786"/>
        <v>0</v>
      </c>
      <c r="AG2732" s="103">
        <f t="shared" si="787"/>
        <v>0</v>
      </c>
      <c r="AH2732" s="103">
        <f t="shared" si="788"/>
        <v>0</v>
      </c>
      <c r="AI2732" s="103">
        <f t="shared" si="789"/>
        <v>0</v>
      </c>
      <c r="AJ2732" s="103">
        <f t="shared" si="790"/>
        <v>0</v>
      </c>
    </row>
    <row r="2733" spans="4:36">
      <c r="D2733" s="16" t="s">
        <v>864</v>
      </c>
      <c r="E2733" s="16">
        <v>11474.9277</v>
      </c>
      <c r="F2733" s="16">
        <v>8914.0944</v>
      </c>
      <c r="G2733" s="16">
        <v>8914.0944</v>
      </c>
      <c r="H2733" s="16">
        <v>0</v>
      </c>
      <c r="I2733" s="16">
        <v>8.0072</v>
      </c>
      <c r="J2733" s="16">
        <v>49.0942</v>
      </c>
      <c r="K2733" s="16">
        <v>0</v>
      </c>
      <c r="L2733" s="16">
        <v>5.4</v>
      </c>
      <c r="M2733" s="16">
        <v>43.6942</v>
      </c>
      <c r="N2733" s="16">
        <v>1331.0169</v>
      </c>
      <c r="O2733" s="16">
        <v>1331.0169</v>
      </c>
      <c r="P2733" s="16">
        <v>0</v>
      </c>
      <c r="Q2733" s="16">
        <v>8.1356</v>
      </c>
      <c r="R2733" s="16">
        <v>1056.967</v>
      </c>
      <c r="S2733" s="16">
        <v>166.1401</v>
      </c>
      <c r="T2733" s="16">
        <v>0</v>
      </c>
      <c r="U2733" s="16">
        <v>890.826899999998</v>
      </c>
      <c r="V2733" s="16">
        <v>107.6124</v>
      </c>
      <c r="W2733" s="16">
        <v>106.1391</v>
      </c>
      <c r="X2733" s="16">
        <v>0</v>
      </c>
      <c r="Y2733" s="16">
        <v>1.4733</v>
      </c>
      <c r="Z2733" s="16">
        <v>0</v>
      </c>
      <c r="AE2733" s="103">
        <f t="shared" ref="AE2733:AE2796" si="803">E2733-F2733-I2733-J2733-N2733-R2733-V2733-Z2733-Q2733</f>
        <v>5.32907051820075e-14</v>
      </c>
      <c r="AF2733" s="103">
        <f t="shared" ref="AF2733:AF2796" si="804">F2733-G2733-H2733</f>
        <v>0</v>
      </c>
      <c r="AG2733" s="103">
        <f t="shared" ref="AG2733:AG2796" si="805">J2733-K2733-L2733-M2733</f>
        <v>0</v>
      </c>
      <c r="AH2733" s="103">
        <f t="shared" ref="AH2733:AH2796" si="806">N2733-O2733-P2733</f>
        <v>0</v>
      </c>
      <c r="AI2733" s="103">
        <f t="shared" ref="AI2733:AI2796" si="807">R2733-S2733-T2733-U2733</f>
        <v>2.1600499167107e-12</v>
      </c>
      <c r="AJ2733" s="103">
        <f t="shared" ref="AJ2733:AJ2796" si="808">V2733-W2733-X2733-Y2733</f>
        <v>-5.32907051820075e-15</v>
      </c>
    </row>
    <row r="2734" spans="3:58">
      <c r="C2734" s="16" t="s">
        <v>368</v>
      </c>
      <c r="D2734" s="16" t="s">
        <v>88</v>
      </c>
      <c r="E2734" s="16">
        <v>0</v>
      </c>
      <c r="F2734" s="16">
        <v>0</v>
      </c>
      <c r="G2734" s="16">
        <v>0</v>
      </c>
      <c r="H2734" s="16">
        <v>0</v>
      </c>
      <c r="I2734" s="16">
        <v>0</v>
      </c>
      <c r="J2734" s="16">
        <v>0</v>
      </c>
      <c r="K2734" s="16">
        <v>0</v>
      </c>
      <c r="L2734" s="16">
        <v>0</v>
      </c>
      <c r="M2734" s="16">
        <v>0</v>
      </c>
      <c r="N2734" s="16">
        <v>0</v>
      </c>
      <c r="O2734" s="16">
        <v>0</v>
      </c>
      <c r="P2734" s="16">
        <v>0</v>
      </c>
      <c r="Q2734" s="16">
        <v>0</v>
      </c>
      <c r="R2734" s="16">
        <v>0</v>
      </c>
      <c r="S2734" s="16">
        <v>0</v>
      </c>
      <c r="T2734" s="16">
        <v>0</v>
      </c>
      <c r="U2734" s="16">
        <v>0</v>
      </c>
      <c r="V2734" s="16">
        <v>0</v>
      </c>
      <c r="W2734" s="16">
        <v>0</v>
      </c>
      <c r="X2734" s="16">
        <v>0</v>
      </c>
      <c r="Y2734" s="16">
        <v>0</v>
      </c>
      <c r="Z2734" s="16">
        <v>0</v>
      </c>
      <c r="AE2734" s="103">
        <f t="shared" si="803"/>
        <v>0</v>
      </c>
      <c r="AF2734" s="103">
        <f t="shared" si="804"/>
        <v>0</v>
      </c>
      <c r="AG2734" s="103">
        <f t="shared" si="805"/>
        <v>0</v>
      </c>
      <c r="AH2734" s="103">
        <f t="shared" si="806"/>
        <v>0</v>
      </c>
      <c r="AI2734" s="103">
        <f t="shared" si="807"/>
        <v>0</v>
      </c>
      <c r="AJ2734" s="103">
        <f t="shared" si="808"/>
        <v>0</v>
      </c>
      <c r="AK2734" s="16">
        <f t="shared" ref="AK2734:BF2734" si="809">E2734-SUM(E2735:E2739)</f>
        <v>0</v>
      </c>
      <c r="AL2734" s="16">
        <f t="shared" si="809"/>
        <v>0</v>
      </c>
      <c r="AM2734" s="16">
        <f t="shared" si="809"/>
        <v>0</v>
      </c>
      <c r="AN2734" s="16">
        <f t="shared" si="809"/>
        <v>0</v>
      </c>
      <c r="AO2734" s="16">
        <f t="shared" si="809"/>
        <v>0</v>
      </c>
      <c r="AP2734" s="16">
        <f t="shared" si="809"/>
        <v>0</v>
      </c>
      <c r="AQ2734" s="16">
        <f t="shared" si="809"/>
        <v>0</v>
      </c>
      <c r="AR2734" s="16">
        <f t="shared" si="809"/>
        <v>0</v>
      </c>
      <c r="AS2734" s="16">
        <f t="shared" si="809"/>
        <v>0</v>
      </c>
      <c r="AT2734" s="16">
        <f t="shared" si="809"/>
        <v>0</v>
      </c>
      <c r="AU2734" s="16">
        <f t="shared" si="809"/>
        <v>0</v>
      </c>
      <c r="AV2734" s="16">
        <f t="shared" si="809"/>
        <v>0</v>
      </c>
      <c r="AW2734" s="16">
        <f t="shared" si="809"/>
        <v>0</v>
      </c>
      <c r="AX2734" s="16">
        <f t="shared" si="809"/>
        <v>0</v>
      </c>
      <c r="AY2734" s="16">
        <f t="shared" si="809"/>
        <v>0</v>
      </c>
      <c r="AZ2734" s="16">
        <f t="shared" si="809"/>
        <v>0</v>
      </c>
      <c r="BA2734" s="16">
        <f t="shared" si="809"/>
        <v>0</v>
      </c>
      <c r="BB2734" s="16">
        <f t="shared" si="809"/>
        <v>0</v>
      </c>
      <c r="BC2734" s="16">
        <f t="shared" si="809"/>
        <v>0</v>
      </c>
      <c r="BD2734" s="16">
        <f t="shared" si="809"/>
        <v>0</v>
      </c>
      <c r="BE2734" s="16">
        <f t="shared" si="809"/>
        <v>0</v>
      </c>
      <c r="BF2734" s="16">
        <f t="shared" si="809"/>
        <v>0</v>
      </c>
    </row>
    <row r="2735" spans="4:36">
      <c r="D2735" s="16" t="s">
        <v>860</v>
      </c>
      <c r="E2735" s="16">
        <v>0</v>
      </c>
      <c r="F2735" s="16">
        <v>0</v>
      </c>
      <c r="G2735" s="16">
        <v>0</v>
      </c>
      <c r="H2735" s="16">
        <v>0</v>
      </c>
      <c r="I2735" s="16">
        <v>0</v>
      </c>
      <c r="J2735" s="16">
        <v>0</v>
      </c>
      <c r="K2735" s="16">
        <v>0</v>
      </c>
      <c r="L2735" s="16">
        <v>0</v>
      </c>
      <c r="M2735" s="16">
        <v>0</v>
      </c>
      <c r="N2735" s="16">
        <v>0</v>
      </c>
      <c r="O2735" s="16">
        <v>0</v>
      </c>
      <c r="P2735" s="16">
        <v>0</v>
      </c>
      <c r="Q2735" s="16">
        <v>0</v>
      </c>
      <c r="R2735" s="16">
        <v>0</v>
      </c>
      <c r="S2735" s="16">
        <v>0</v>
      </c>
      <c r="T2735" s="16">
        <v>0</v>
      </c>
      <c r="U2735" s="16">
        <v>0</v>
      </c>
      <c r="V2735" s="16">
        <v>0</v>
      </c>
      <c r="W2735" s="16">
        <v>0</v>
      </c>
      <c r="X2735" s="16">
        <v>0</v>
      </c>
      <c r="Y2735" s="16">
        <v>0</v>
      </c>
      <c r="Z2735" s="16">
        <v>0</v>
      </c>
      <c r="AE2735" s="103">
        <f t="shared" si="803"/>
        <v>0</v>
      </c>
      <c r="AF2735" s="103">
        <f t="shared" si="804"/>
        <v>0</v>
      </c>
      <c r="AG2735" s="103">
        <f t="shared" si="805"/>
        <v>0</v>
      </c>
      <c r="AH2735" s="103">
        <f t="shared" si="806"/>
        <v>0</v>
      </c>
      <c r="AI2735" s="103">
        <f t="shared" si="807"/>
        <v>0</v>
      </c>
      <c r="AJ2735" s="103">
        <f t="shared" si="808"/>
        <v>0</v>
      </c>
    </row>
    <row r="2736" spans="4:36">
      <c r="D2736" s="16" t="s">
        <v>861</v>
      </c>
      <c r="E2736" s="16">
        <v>0</v>
      </c>
      <c r="F2736" s="16">
        <v>0</v>
      </c>
      <c r="G2736" s="16">
        <v>0</v>
      </c>
      <c r="H2736" s="16">
        <v>0</v>
      </c>
      <c r="I2736" s="16">
        <v>0</v>
      </c>
      <c r="J2736" s="16">
        <v>0</v>
      </c>
      <c r="K2736" s="16">
        <v>0</v>
      </c>
      <c r="L2736" s="16">
        <v>0</v>
      </c>
      <c r="M2736" s="16">
        <v>0</v>
      </c>
      <c r="N2736" s="16">
        <v>0</v>
      </c>
      <c r="O2736" s="16">
        <v>0</v>
      </c>
      <c r="P2736" s="16">
        <v>0</v>
      </c>
      <c r="Q2736" s="16">
        <v>0</v>
      </c>
      <c r="R2736" s="16">
        <v>0</v>
      </c>
      <c r="S2736" s="16">
        <v>0</v>
      </c>
      <c r="T2736" s="16">
        <v>0</v>
      </c>
      <c r="U2736" s="16">
        <v>0</v>
      </c>
      <c r="V2736" s="16">
        <v>0</v>
      </c>
      <c r="W2736" s="16">
        <v>0</v>
      </c>
      <c r="X2736" s="16">
        <v>0</v>
      </c>
      <c r="Y2736" s="16">
        <v>0</v>
      </c>
      <c r="Z2736" s="16">
        <v>0</v>
      </c>
      <c r="AE2736" s="103">
        <f t="shared" si="803"/>
        <v>0</v>
      </c>
      <c r="AF2736" s="103">
        <f t="shared" si="804"/>
        <v>0</v>
      </c>
      <c r="AG2736" s="103">
        <f t="shared" si="805"/>
        <v>0</v>
      </c>
      <c r="AH2736" s="103">
        <f t="shared" si="806"/>
        <v>0</v>
      </c>
      <c r="AI2736" s="103">
        <f t="shared" si="807"/>
        <v>0</v>
      </c>
      <c r="AJ2736" s="103">
        <f t="shared" si="808"/>
        <v>0</v>
      </c>
    </row>
    <row r="2737" spans="4:36">
      <c r="D2737" s="16" t="s">
        <v>862</v>
      </c>
      <c r="E2737" s="16">
        <v>0</v>
      </c>
      <c r="F2737" s="16">
        <v>0</v>
      </c>
      <c r="G2737" s="16">
        <v>0</v>
      </c>
      <c r="H2737" s="16">
        <v>0</v>
      </c>
      <c r="I2737" s="16">
        <v>0</v>
      </c>
      <c r="J2737" s="16">
        <v>0</v>
      </c>
      <c r="K2737" s="16">
        <v>0</v>
      </c>
      <c r="L2737" s="16">
        <v>0</v>
      </c>
      <c r="M2737" s="16">
        <v>0</v>
      </c>
      <c r="N2737" s="16">
        <v>0</v>
      </c>
      <c r="O2737" s="16">
        <v>0</v>
      </c>
      <c r="P2737" s="16">
        <v>0</v>
      </c>
      <c r="Q2737" s="16">
        <v>0</v>
      </c>
      <c r="R2737" s="16">
        <v>0</v>
      </c>
      <c r="S2737" s="16">
        <v>0</v>
      </c>
      <c r="T2737" s="16">
        <v>0</v>
      </c>
      <c r="U2737" s="16">
        <v>0</v>
      </c>
      <c r="V2737" s="16">
        <v>0</v>
      </c>
      <c r="W2737" s="16">
        <v>0</v>
      </c>
      <c r="X2737" s="16">
        <v>0</v>
      </c>
      <c r="Y2737" s="16">
        <v>0</v>
      </c>
      <c r="Z2737" s="16">
        <v>0</v>
      </c>
      <c r="AE2737" s="103">
        <f t="shared" si="803"/>
        <v>0</v>
      </c>
      <c r="AF2737" s="103">
        <f t="shared" si="804"/>
        <v>0</v>
      </c>
      <c r="AG2737" s="103">
        <f t="shared" si="805"/>
        <v>0</v>
      </c>
      <c r="AH2737" s="103">
        <f t="shared" si="806"/>
        <v>0</v>
      </c>
      <c r="AI2737" s="103">
        <f t="shared" si="807"/>
        <v>0</v>
      </c>
      <c r="AJ2737" s="103">
        <f t="shared" si="808"/>
        <v>0</v>
      </c>
    </row>
    <row r="2738" spans="4:36">
      <c r="D2738" s="16" t="s">
        <v>863</v>
      </c>
      <c r="E2738" s="16">
        <v>0</v>
      </c>
      <c r="F2738" s="16">
        <v>0</v>
      </c>
      <c r="G2738" s="16">
        <v>0</v>
      </c>
      <c r="H2738" s="16">
        <v>0</v>
      </c>
      <c r="I2738" s="16">
        <v>0</v>
      </c>
      <c r="J2738" s="16">
        <v>0</v>
      </c>
      <c r="K2738" s="16">
        <v>0</v>
      </c>
      <c r="L2738" s="16">
        <v>0</v>
      </c>
      <c r="M2738" s="16">
        <v>0</v>
      </c>
      <c r="N2738" s="16">
        <v>0</v>
      </c>
      <c r="O2738" s="16">
        <v>0</v>
      </c>
      <c r="P2738" s="16">
        <v>0</v>
      </c>
      <c r="Q2738" s="16">
        <v>0</v>
      </c>
      <c r="R2738" s="16">
        <v>0</v>
      </c>
      <c r="S2738" s="16">
        <v>0</v>
      </c>
      <c r="T2738" s="16">
        <v>0</v>
      </c>
      <c r="U2738" s="16">
        <v>0</v>
      </c>
      <c r="V2738" s="16">
        <v>0</v>
      </c>
      <c r="W2738" s="16">
        <v>0</v>
      </c>
      <c r="X2738" s="16">
        <v>0</v>
      </c>
      <c r="Y2738" s="16">
        <v>0</v>
      </c>
      <c r="Z2738" s="16">
        <v>0</v>
      </c>
      <c r="AE2738" s="103">
        <f t="shared" si="803"/>
        <v>0</v>
      </c>
      <c r="AF2738" s="103">
        <f t="shared" si="804"/>
        <v>0</v>
      </c>
      <c r="AG2738" s="103">
        <f t="shared" si="805"/>
        <v>0</v>
      </c>
      <c r="AH2738" s="103">
        <f t="shared" si="806"/>
        <v>0</v>
      </c>
      <c r="AI2738" s="103">
        <f t="shared" si="807"/>
        <v>0</v>
      </c>
      <c r="AJ2738" s="103">
        <f t="shared" si="808"/>
        <v>0</v>
      </c>
    </row>
    <row r="2739" spans="4:36">
      <c r="D2739" s="16" t="s">
        <v>864</v>
      </c>
      <c r="E2739" s="16">
        <v>0</v>
      </c>
      <c r="F2739" s="16">
        <v>0</v>
      </c>
      <c r="G2739" s="16">
        <v>0</v>
      </c>
      <c r="H2739" s="16">
        <v>0</v>
      </c>
      <c r="I2739" s="16">
        <v>0</v>
      </c>
      <c r="J2739" s="16">
        <v>0</v>
      </c>
      <c r="K2739" s="16">
        <v>0</v>
      </c>
      <c r="L2739" s="16">
        <v>0</v>
      </c>
      <c r="M2739" s="16">
        <v>0</v>
      </c>
      <c r="N2739" s="16">
        <v>0</v>
      </c>
      <c r="O2739" s="16">
        <v>0</v>
      </c>
      <c r="P2739" s="16">
        <v>0</v>
      </c>
      <c r="Q2739" s="16">
        <v>0</v>
      </c>
      <c r="R2739" s="16">
        <v>0</v>
      </c>
      <c r="S2739" s="16">
        <v>0</v>
      </c>
      <c r="T2739" s="16">
        <v>0</v>
      </c>
      <c r="U2739" s="16">
        <v>0</v>
      </c>
      <c r="V2739" s="16">
        <v>0</v>
      </c>
      <c r="W2739" s="16">
        <v>0</v>
      </c>
      <c r="X2739" s="16">
        <v>0</v>
      </c>
      <c r="Y2739" s="16">
        <v>0</v>
      </c>
      <c r="Z2739" s="16">
        <v>0</v>
      </c>
      <c r="AE2739" s="103">
        <f t="shared" si="803"/>
        <v>0</v>
      </c>
      <c r="AF2739" s="103">
        <f t="shared" si="804"/>
        <v>0</v>
      </c>
      <c r="AG2739" s="103">
        <f t="shared" si="805"/>
        <v>0</v>
      </c>
      <c r="AH2739" s="103">
        <f t="shared" si="806"/>
        <v>0</v>
      </c>
      <c r="AI2739" s="103">
        <f t="shared" si="807"/>
        <v>0</v>
      </c>
      <c r="AJ2739" s="103">
        <f t="shared" si="808"/>
        <v>0</v>
      </c>
    </row>
    <row r="2740" spans="1:80">
      <c r="A2740" s="16" t="s">
        <v>238</v>
      </c>
      <c r="B2740" s="16">
        <v>993940.1351</v>
      </c>
      <c r="C2740" s="16" t="s">
        <v>88</v>
      </c>
      <c r="D2740" s="16" t="s">
        <v>88</v>
      </c>
      <c r="E2740" s="16">
        <v>224248.7103</v>
      </c>
      <c r="F2740" s="16">
        <v>184342.463</v>
      </c>
      <c r="G2740" s="16">
        <v>184236.9432</v>
      </c>
      <c r="H2740" s="16">
        <v>105.5198</v>
      </c>
      <c r="I2740" s="16">
        <v>3731.7632</v>
      </c>
      <c r="J2740" s="16">
        <v>4179.4665</v>
      </c>
      <c r="K2740" s="16">
        <v>605.4348</v>
      </c>
      <c r="L2740" s="16">
        <v>696.9507</v>
      </c>
      <c r="M2740" s="16">
        <v>2877.081</v>
      </c>
      <c r="N2740" s="16">
        <v>20082.9752</v>
      </c>
      <c r="O2740" s="16">
        <v>20082.9752</v>
      </c>
      <c r="P2740" s="16">
        <v>0</v>
      </c>
      <c r="Q2740" s="16">
        <v>301.0447</v>
      </c>
      <c r="R2740" s="16">
        <v>8554.9795</v>
      </c>
      <c r="S2740" s="16">
        <v>5388.0518</v>
      </c>
      <c r="T2740" s="16">
        <v>7.2351</v>
      </c>
      <c r="U2740" s="16">
        <v>3159.6926</v>
      </c>
      <c r="V2740" s="16">
        <v>3044.0201</v>
      </c>
      <c r="W2740" s="16">
        <v>1768.7815</v>
      </c>
      <c r="X2740" s="16">
        <v>1.4893</v>
      </c>
      <c r="Y2740" s="16">
        <v>1273.7493</v>
      </c>
      <c r="Z2740" s="16">
        <v>11.9981</v>
      </c>
      <c r="AB2740" s="101">
        <f>(F2740+K2740+L2740)/B2740</f>
        <v>0.186776690007917</v>
      </c>
      <c r="AE2740" s="103">
        <f t="shared" si="803"/>
        <v>1.33582034322899e-11</v>
      </c>
      <c r="AF2740" s="103">
        <f t="shared" si="804"/>
        <v>-1.9980461729574e-11</v>
      </c>
      <c r="AG2740" s="103">
        <f t="shared" si="805"/>
        <v>0</v>
      </c>
      <c r="AH2740" s="103">
        <f t="shared" si="806"/>
        <v>0</v>
      </c>
      <c r="AI2740" s="103">
        <f t="shared" si="807"/>
        <v>0</v>
      </c>
      <c r="AJ2740" s="103">
        <f t="shared" si="808"/>
        <v>0</v>
      </c>
      <c r="AK2740" s="16">
        <f t="shared" ref="AK2740:BF2740" si="810">E2740-SUM(E2741:E2745)</f>
        <v>0</v>
      </c>
      <c r="AL2740" s="16">
        <f t="shared" si="810"/>
        <v>0</v>
      </c>
      <c r="AM2740" s="16">
        <f t="shared" si="810"/>
        <v>0</v>
      </c>
      <c r="AN2740" s="16">
        <f t="shared" si="810"/>
        <v>0</v>
      </c>
      <c r="AO2740" s="16">
        <f t="shared" si="810"/>
        <v>0</v>
      </c>
      <c r="AP2740" s="16">
        <f t="shared" si="810"/>
        <v>0</v>
      </c>
      <c r="AQ2740" s="16">
        <f t="shared" si="810"/>
        <v>0</v>
      </c>
      <c r="AR2740" s="16">
        <f t="shared" si="810"/>
        <v>0</v>
      </c>
      <c r="AS2740" s="16">
        <f t="shared" si="810"/>
        <v>0</v>
      </c>
      <c r="AT2740" s="16">
        <f t="shared" si="810"/>
        <v>0</v>
      </c>
      <c r="AU2740" s="16">
        <f t="shared" si="810"/>
        <v>0</v>
      </c>
      <c r="AV2740" s="16">
        <f t="shared" si="810"/>
        <v>0</v>
      </c>
      <c r="AW2740" s="16">
        <f t="shared" si="810"/>
        <v>0</v>
      </c>
      <c r="AX2740" s="16">
        <f t="shared" si="810"/>
        <v>0</v>
      </c>
      <c r="AY2740" s="16">
        <f t="shared" si="810"/>
        <v>0</v>
      </c>
      <c r="AZ2740" s="16">
        <f t="shared" si="810"/>
        <v>0</v>
      </c>
      <c r="BA2740" s="16">
        <f t="shared" si="810"/>
        <v>0</v>
      </c>
      <c r="BB2740" s="16">
        <f t="shared" si="810"/>
        <v>0</v>
      </c>
      <c r="BC2740" s="16">
        <f t="shared" si="810"/>
        <v>0</v>
      </c>
      <c r="BD2740" s="16">
        <f t="shared" si="810"/>
        <v>0</v>
      </c>
      <c r="BE2740" s="16">
        <f t="shared" si="810"/>
        <v>0</v>
      </c>
      <c r="BF2740" s="16">
        <f t="shared" si="810"/>
        <v>0</v>
      </c>
      <c r="BG2740" s="104">
        <f t="shared" ref="BG2740:CB2740" si="811">E2740-E2746-E2752-E2758-E2764</f>
        <v>0</v>
      </c>
      <c r="BH2740" s="104">
        <f t="shared" si="811"/>
        <v>0</v>
      </c>
      <c r="BI2740" s="104">
        <f t="shared" si="811"/>
        <v>0</v>
      </c>
      <c r="BJ2740" s="104">
        <f t="shared" si="811"/>
        <v>0</v>
      </c>
      <c r="BK2740" s="104">
        <f t="shared" si="811"/>
        <v>0</v>
      </c>
      <c r="BL2740" s="104">
        <f t="shared" si="811"/>
        <v>0</v>
      </c>
      <c r="BM2740" s="104">
        <f t="shared" si="811"/>
        <v>0</v>
      </c>
      <c r="BN2740" s="104">
        <f t="shared" si="811"/>
        <v>0</v>
      </c>
      <c r="BO2740" s="104">
        <f t="shared" si="811"/>
        <v>0</v>
      </c>
      <c r="BP2740" s="104">
        <f t="shared" si="811"/>
        <v>0</v>
      </c>
      <c r="BQ2740" s="104">
        <f t="shared" si="811"/>
        <v>0</v>
      </c>
      <c r="BR2740" s="104">
        <f t="shared" si="811"/>
        <v>0</v>
      </c>
      <c r="BS2740" s="104">
        <f t="shared" si="811"/>
        <v>0</v>
      </c>
      <c r="BT2740" s="104">
        <f t="shared" si="811"/>
        <v>0</v>
      </c>
      <c r="BU2740" s="104">
        <f t="shared" si="811"/>
        <v>0</v>
      </c>
      <c r="BV2740" s="104">
        <f t="shared" si="811"/>
        <v>0</v>
      </c>
      <c r="BW2740" s="104">
        <f t="shared" si="811"/>
        <v>0</v>
      </c>
      <c r="BX2740" s="104">
        <f t="shared" si="811"/>
        <v>0</v>
      </c>
      <c r="BY2740" s="104">
        <f t="shared" si="811"/>
        <v>0</v>
      </c>
      <c r="BZ2740" s="104">
        <f t="shared" si="811"/>
        <v>0</v>
      </c>
      <c r="CA2740" s="104">
        <f t="shared" si="811"/>
        <v>0</v>
      </c>
      <c r="CB2740" s="104">
        <f t="shared" si="811"/>
        <v>0</v>
      </c>
    </row>
    <row r="2741" spans="4:36">
      <c r="D2741" s="16" t="s">
        <v>860</v>
      </c>
      <c r="E2741" s="16">
        <v>44006.0851000001</v>
      </c>
      <c r="F2741" s="16">
        <v>40445.5653000001</v>
      </c>
      <c r="G2741" s="16">
        <v>40416.3799000001</v>
      </c>
      <c r="H2741" s="16">
        <v>29.1854</v>
      </c>
      <c r="I2741" s="16">
        <v>2004.8829</v>
      </c>
      <c r="J2741" s="16">
        <v>118.053</v>
      </c>
      <c r="K2741" s="16">
        <v>0</v>
      </c>
      <c r="L2741" s="16">
        <v>98.6515</v>
      </c>
      <c r="M2741" s="16">
        <v>19.4015</v>
      </c>
      <c r="N2741" s="16">
        <v>1378.6724</v>
      </c>
      <c r="O2741" s="16">
        <v>1378.6724</v>
      </c>
      <c r="P2741" s="16">
        <v>0</v>
      </c>
      <c r="Q2741" s="16">
        <v>0</v>
      </c>
      <c r="R2741" s="16">
        <v>58.9115</v>
      </c>
      <c r="S2741" s="16">
        <v>58.9115</v>
      </c>
      <c r="T2741" s="16">
        <v>0</v>
      </c>
      <c r="U2741" s="16">
        <v>0</v>
      </c>
      <c r="V2741" s="16">
        <v>0</v>
      </c>
      <c r="W2741" s="16">
        <v>0</v>
      </c>
      <c r="X2741" s="16">
        <v>0</v>
      </c>
      <c r="Y2741" s="16">
        <v>0</v>
      </c>
      <c r="Z2741" s="16">
        <v>0</v>
      </c>
      <c r="AE2741" s="103">
        <f t="shared" si="803"/>
        <v>1.98241423277068e-12</v>
      </c>
      <c r="AF2741" s="103">
        <f t="shared" si="804"/>
        <v>-5.15854026161833e-12</v>
      </c>
      <c r="AG2741" s="103">
        <f t="shared" si="805"/>
        <v>0</v>
      </c>
      <c r="AH2741" s="103">
        <f t="shared" si="806"/>
        <v>0</v>
      </c>
      <c r="AI2741" s="103">
        <f t="shared" si="807"/>
        <v>0</v>
      </c>
      <c r="AJ2741" s="103">
        <f t="shared" si="808"/>
        <v>0</v>
      </c>
    </row>
    <row r="2742" spans="4:36">
      <c r="D2742" s="16" t="s">
        <v>861</v>
      </c>
      <c r="E2742" s="16">
        <v>28230.7465</v>
      </c>
      <c r="F2742" s="16">
        <v>15697.6414</v>
      </c>
      <c r="G2742" s="16">
        <v>15691.3053</v>
      </c>
      <c r="H2742" s="16">
        <v>6.3361</v>
      </c>
      <c r="I2742" s="16">
        <v>998.3921</v>
      </c>
      <c r="J2742" s="16">
        <v>2490.1306</v>
      </c>
      <c r="K2742" s="16">
        <v>0</v>
      </c>
      <c r="L2742" s="16">
        <v>251.852</v>
      </c>
      <c r="M2742" s="16">
        <v>2238.2786</v>
      </c>
      <c r="N2742" s="16">
        <v>3537.1765</v>
      </c>
      <c r="O2742" s="16">
        <v>3537.1765</v>
      </c>
      <c r="P2742" s="16">
        <v>0</v>
      </c>
      <c r="Q2742" s="16">
        <v>0</v>
      </c>
      <c r="R2742" s="16">
        <v>4662.1646</v>
      </c>
      <c r="S2742" s="16">
        <v>2773.0233</v>
      </c>
      <c r="T2742" s="16">
        <v>7.2351</v>
      </c>
      <c r="U2742" s="16">
        <v>1881.9062</v>
      </c>
      <c r="V2742" s="16">
        <v>845.1452</v>
      </c>
      <c r="W2742" s="16">
        <v>491.9643</v>
      </c>
      <c r="X2742" s="16">
        <v>0</v>
      </c>
      <c r="Y2742" s="16">
        <v>353.1809</v>
      </c>
      <c r="Z2742" s="16">
        <v>0.0961</v>
      </c>
      <c r="AE2742" s="103">
        <f t="shared" si="803"/>
        <v>-3.62529450903537e-13</v>
      </c>
      <c r="AF2742" s="103">
        <f t="shared" si="804"/>
        <v>4.42312853010662e-13</v>
      </c>
      <c r="AG2742" s="103">
        <f t="shared" si="805"/>
        <v>0</v>
      </c>
      <c r="AH2742" s="103">
        <f t="shared" si="806"/>
        <v>0</v>
      </c>
      <c r="AI2742" s="103">
        <f t="shared" si="807"/>
        <v>0</v>
      </c>
      <c r="AJ2742" s="103">
        <f t="shared" si="808"/>
        <v>0</v>
      </c>
    </row>
    <row r="2743" spans="4:36">
      <c r="D2743" s="16" t="s">
        <v>862</v>
      </c>
      <c r="E2743" s="16">
        <v>6600.77589999999</v>
      </c>
      <c r="F2743" s="16">
        <v>6397.68159999999</v>
      </c>
      <c r="G2743" s="16">
        <v>6397.68159999999</v>
      </c>
      <c r="H2743" s="16">
        <v>0</v>
      </c>
      <c r="I2743" s="16">
        <v>0</v>
      </c>
      <c r="J2743" s="16">
        <v>0</v>
      </c>
      <c r="K2743" s="16">
        <v>0</v>
      </c>
      <c r="L2743" s="16">
        <v>0</v>
      </c>
      <c r="M2743" s="16">
        <v>0</v>
      </c>
      <c r="N2743" s="16">
        <v>149.2068</v>
      </c>
      <c r="O2743" s="16">
        <v>149.2068</v>
      </c>
      <c r="P2743" s="16">
        <v>0</v>
      </c>
      <c r="Q2743" s="16">
        <v>24.7933</v>
      </c>
      <c r="R2743" s="16">
        <v>29.0942</v>
      </c>
      <c r="S2743" s="16">
        <v>10.8662</v>
      </c>
      <c r="T2743" s="16">
        <v>0</v>
      </c>
      <c r="U2743" s="16">
        <v>18.228</v>
      </c>
      <c r="V2743" s="16">
        <v>0</v>
      </c>
      <c r="W2743" s="16">
        <v>0</v>
      </c>
      <c r="X2743" s="16">
        <v>0</v>
      </c>
      <c r="Y2743" s="16">
        <v>0</v>
      </c>
      <c r="Z2743" s="16">
        <v>0</v>
      </c>
      <c r="AE2743" s="103">
        <f t="shared" si="803"/>
        <v>-2.38031816479634e-13</v>
      </c>
      <c r="AF2743" s="103">
        <f t="shared" si="804"/>
        <v>0</v>
      </c>
      <c r="AG2743" s="103">
        <f t="shared" si="805"/>
        <v>0</v>
      </c>
      <c r="AH2743" s="103">
        <f t="shared" si="806"/>
        <v>0</v>
      </c>
      <c r="AI2743" s="103">
        <f t="shared" si="807"/>
        <v>0</v>
      </c>
      <c r="AJ2743" s="103">
        <f t="shared" si="808"/>
        <v>0</v>
      </c>
    </row>
    <row r="2744" spans="4:36">
      <c r="D2744" s="16" t="s">
        <v>863</v>
      </c>
      <c r="E2744" s="16">
        <v>0</v>
      </c>
      <c r="F2744" s="16">
        <v>0</v>
      </c>
      <c r="G2744" s="16">
        <v>0</v>
      </c>
      <c r="H2744" s="16">
        <v>0</v>
      </c>
      <c r="I2744" s="16">
        <v>0</v>
      </c>
      <c r="J2744" s="16">
        <v>0</v>
      </c>
      <c r="K2744" s="16">
        <v>0</v>
      </c>
      <c r="L2744" s="16">
        <v>0</v>
      </c>
      <c r="M2744" s="16">
        <v>0</v>
      </c>
      <c r="N2744" s="16">
        <v>0</v>
      </c>
      <c r="O2744" s="16">
        <v>0</v>
      </c>
      <c r="P2744" s="16">
        <v>0</v>
      </c>
      <c r="Q2744" s="16">
        <v>0</v>
      </c>
      <c r="R2744" s="16">
        <v>0</v>
      </c>
      <c r="S2744" s="16">
        <v>0</v>
      </c>
      <c r="T2744" s="16">
        <v>0</v>
      </c>
      <c r="U2744" s="16">
        <v>0</v>
      </c>
      <c r="V2744" s="16">
        <v>0</v>
      </c>
      <c r="W2744" s="16">
        <v>0</v>
      </c>
      <c r="X2744" s="16">
        <v>0</v>
      </c>
      <c r="Y2744" s="16">
        <v>0</v>
      </c>
      <c r="Z2744" s="16">
        <v>0</v>
      </c>
      <c r="AE2744" s="103">
        <f t="shared" si="803"/>
        <v>0</v>
      </c>
      <c r="AF2744" s="103">
        <f t="shared" si="804"/>
        <v>0</v>
      </c>
      <c r="AG2744" s="103">
        <f t="shared" si="805"/>
        <v>0</v>
      </c>
      <c r="AH2744" s="103">
        <f t="shared" si="806"/>
        <v>0</v>
      </c>
      <c r="AI2744" s="103">
        <f t="shared" si="807"/>
        <v>0</v>
      </c>
      <c r="AJ2744" s="103">
        <f t="shared" si="808"/>
        <v>0</v>
      </c>
    </row>
    <row r="2745" spans="4:36">
      <c r="D2745" s="16" t="s">
        <v>864</v>
      </c>
      <c r="E2745" s="16">
        <v>145411.1028</v>
      </c>
      <c r="F2745" s="16">
        <v>121801.5747</v>
      </c>
      <c r="G2745" s="16">
        <v>121731.5764</v>
      </c>
      <c r="H2745" s="16">
        <v>69.9983</v>
      </c>
      <c r="I2745" s="16">
        <v>728.4882</v>
      </c>
      <c r="J2745" s="16">
        <v>1571.2829</v>
      </c>
      <c r="K2745" s="16">
        <v>605.4348</v>
      </c>
      <c r="L2745" s="16">
        <v>346.4472</v>
      </c>
      <c r="M2745" s="16">
        <v>619.4009</v>
      </c>
      <c r="N2745" s="16">
        <v>15017.9195</v>
      </c>
      <c r="O2745" s="16">
        <v>15017.9195</v>
      </c>
      <c r="P2745" s="16">
        <v>0</v>
      </c>
      <c r="Q2745" s="16">
        <v>276.2514</v>
      </c>
      <c r="R2745" s="16">
        <v>3804.8092</v>
      </c>
      <c r="S2745" s="16">
        <v>2545.2508</v>
      </c>
      <c r="T2745" s="16">
        <v>0</v>
      </c>
      <c r="U2745" s="16">
        <v>1259.5584</v>
      </c>
      <c r="V2745" s="16">
        <v>2198.8749</v>
      </c>
      <c r="W2745" s="16">
        <v>1276.8172</v>
      </c>
      <c r="X2745" s="16">
        <v>1.4893</v>
      </c>
      <c r="Y2745" s="16">
        <v>920.5684</v>
      </c>
      <c r="Z2745" s="16">
        <v>11.902</v>
      </c>
      <c r="AE2745" s="103">
        <f t="shared" si="803"/>
        <v>-2.1032064978499e-12</v>
      </c>
      <c r="AF2745" s="103">
        <f t="shared" si="804"/>
        <v>-7.98650034994353e-12</v>
      </c>
      <c r="AG2745" s="103">
        <f t="shared" si="805"/>
        <v>0</v>
      </c>
      <c r="AH2745" s="103">
        <f t="shared" si="806"/>
        <v>0</v>
      </c>
      <c r="AI2745" s="103">
        <f t="shared" si="807"/>
        <v>0</v>
      </c>
      <c r="AJ2745" s="103">
        <f t="shared" si="808"/>
        <v>0</v>
      </c>
    </row>
    <row r="2746" spans="3:58">
      <c r="C2746" s="16" t="s">
        <v>865</v>
      </c>
      <c r="D2746" s="16" t="s">
        <v>88</v>
      </c>
      <c r="E2746" s="16">
        <v>8494.7379</v>
      </c>
      <c r="F2746" s="16">
        <v>5811.5765</v>
      </c>
      <c r="G2746" s="16">
        <v>5811.5765</v>
      </c>
      <c r="H2746" s="16">
        <v>0</v>
      </c>
      <c r="I2746" s="16">
        <v>1422.7928</v>
      </c>
      <c r="J2746" s="16">
        <v>270.3771</v>
      </c>
      <c r="K2746" s="16">
        <v>20.0356</v>
      </c>
      <c r="L2746" s="16">
        <v>175.7116</v>
      </c>
      <c r="M2746" s="16">
        <v>74.6299</v>
      </c>
      <c r="N2746" s="16">
        <v>812.509</v>
      </c>
      <c r="O2746" s="16">
        <v>812.509</v>
      </c>
      <c r="P2746" s="16">
        <v>0</v>
      </c>
      <c r="Q2746" s="16">
        <v>41.1998</v>
      </c>
      <c r="R2746" s="16">
        <v>120.9235</v>
      </c>
      <c r="S2746" s="16">
        <v>2.153</v>
      </c>
      <c r="T2746" s="16">
        <v>0</v>
      </c>
      <c r="U2746" s="16">
        <v>118.7705</v>
      </c>
      <c r="V2746" s="16">
        <v>10.1812</v>
      </c>
      <c r="W2746" s="16">
        <v>10.0792</v>
      </c>
      <c r="X2746" s="16">
        <v>0</v>
      </c>
      <c r="Y2746" s="16">
        <v>0.102</v>
      </c>
      <c r="Z2746" s="16">
        <v>5.178</v>
      </c>
      <c r="AE2746" s="103">
        <f t="shared" si="803"/>
        <v>6.3948846218409e-14</v>
      </c>
      <c r="AF2746" s="103">
        <f t="shared" si="804"/>
        <v>0</v>
      </c>
      <c r="AG2746" s="103">
        <f t="shared" si="805"/>
        <v>0</v>
      </c>
      <c r="AH2746" s="103">
        <f t="shared" si="806"/>
        <v>0</v>
      </c>
      <c r="AI2746" s="103">
        <f t="shared" si="807"/>
        <v>0</v>
      </c>
      <c r="AJ2746" s="103">
        <f t="shared" si="808"/>
        <v>3.19189119579733e-16</v>
      </c>
      <c r="AK2746" s="16">
        <f t="shared" ref="AK2746:BF2746" si="812">E2746-SUM(E2747:E2751)</f>
        <v>0</v>
      </c>
      <c r="AL2746" s="16">
        <f t="shared" si="812"/>
        <v>0</v>
      </c>
      <c r="AM2746" s="16">
        <f t="shared" si="812"/>
        <v>0</v>
      </c>
      <c r="AN2746" s="16">
        <f t="shared" si="812"/>
        <v>0</v>
      </c>
      <c r="AO2746" s="16">
        <f t="shared" si="812"/>
        <v>0</v>
      </c>
      <c r="AP2746" s="16">
        <f t="shared" si="812"/>
        <v>0</v>
      </c>
      <c r="AQ2746" s="16">
        <f t="shared" si="812"/>
        <v>0</v>
      </c>
      <c r="AR2746" s="16">
        <f t="shared" si="812"/>
        <v>0</v>
      </c>
      <c r="AS2746" s="16">
        <f t="shared" si="812"/>
        <v>0</v>
      </c>
      <c r="AT2746" s="16">
        <f t="shared" si="812"/>
        <v>0</v>
      </c>
      <c r="AU2746" s="16">
        <f t="shared" si="812"/>
        <v>0</v>
      </c>
      <c r="AV2746" s="16">
        <f t="shared" si="812"/>
        <v>0</v>
      </c>
      <c r="AW2746" s="16">
        <f t="shared" si="812"/>
        <v>0</v>
      </c>
      <c r="AX2746" s="16">
        <f t="shared" si="812"/>
        <v>0</v>
      </c>
      <c r="AY2746" s="16">
        <f t="shared" si="812"/>
        <v>0</v>
      </c>
      <c r="AZ2746" s="16">
        <f t="shared" si="812"/>
        <v>0</v>
      </c>
      <c r="BA2746" s="16">
        <f t="shared" si="812"/>
        <v>0</v>
      </c>
      <c r="BB2746" s="16">
        <f t="shared" si="812"/>
        <v>0</v>
      </c>
      <c r="BC2746" s="16">
        <f t="shared" si="812"/>
        <v>0</v>
      </c>
      <c r="BD2746" s="16">
        <f t="shared" si="812"/>
        <v>0</v>
      </c>
      <c r="BE2746" s="16">
        <f t="shared" si="812"/>
        <v>0</v>
      </c>
      <c r="BF2746" s="16">
        <f t="shared" si="812"/>
        <v>0</v>
      </c>
    </row>
    <row r="2747" spans="4:36">
      <c r="D2747" s="16" t="s">
        <v>860</v>
      </c>
      <c r="E2747" s="16">
        <v>6120.9349</v>
      </c>
      <c r="F2747" s="16">
        <v>4387.1551</v>
      </c>
      <c r="G2747" s="16">
        <v>4387.1551</v>
      </c>
      <c r="H2747" s="16">
        <v>0</v>
      </c>
      <c r="I2747" s="16">
        <v>1328.9328</v>
      </c>
      <c r="J2747" s="16">
        <v>6.5756</v>
      </c>
      <c r="K2747" s="16">
        <v>0</v>
      </c>
      <c r="L2747" s="16">
        <v>3.5388</v>
      </c>
      <c r="M2747" s="16">
        <v>3.0368</v>
      </c>
      <c r="N2747" s="16">
        <v>396.1184</v>
      </c>
      <c r="O2747" s="16">
        <v>396.1184</v>
      </c>
      <c r="P2747" s="16">
        <v>0</v>
      </c>
      <c r="Q2747" s="16">
        <v>0</v>
      </c>
      <c r="R2747" s="16">
        <v>2.153</v>
      </c>
      <c r="S2747" s="16">
        <v>2.153</v>
      </c>
      <c r="T2747" s="16">
        <v>0</v>
      </c>
      <c r="U2747" s="16">
        <v>0</v>
      </c>
      <c r="V2747" s="16">
        <v>0</v>
      </c>
      <c r="W2747" s="16">
        <v>0</v>
      </c>
      <c r="X2747" s="16">
        <v>0</v>
      </c>
      <c r="Y2747" s="16">
        <v>0</v>
      </c>
      <c r="Z2747" s="16">
        <v>0</v>
      </c>
      <c r="AE2747" s="103">
        <f t="shared" si="803"/>
        <v>1.90514271025677e-13</v>
      </c>
      <c r="AF2747" s="103">
        <f t="shared" si="804"/>
        <v>0</v>
      </c>
      <c r="AG2747" s="103">
        <f t="shared" si="805"/>
        <v>0</v>
      </c>
      <c r="AH2747" s="103">
        <f t="shared" si="806"/>
        <v>0</v>
      </c>
      <c r="AI2747" s="103">
        <f t="shared" si="807"/>
        <v>0</v>
      </c>
      <c r="AJ2747" s="103">
        <f t="shared" si="808"/>
        <v>0</v>
      </c>
    </row>
    <row r="2748" spans="4:36">
      <c r="D2748" s="16" t="s">
        <v>861</v>
      </c>
      <c r="E2748" s="16">
        <v>599.7038</v>
      </c>
      <c r="F2748" s="16">
        <v>435.7654</v>
      </c>
      <c r="G2748" s="16">
        <v>435.7654</v>
      </c>
      <c r="H2748" s="16">
        <v>0</v>
      </c>
      <c r="I2748" s="16">
        <v>15.9834</v>
      </c>
      <c r="J2748" s="16">
        <v>95.3212</v>
      </c>
      <c r="K2748" s="16">
        <v>0</v>
      </c>
      <c r="L2748" s="16">
        <v>65.5533</v>
      </c>
      <c r="M2748" s="16">
        <v>29.7679</v>
      </c>
      <c r="N2748" s="16">
        <v>29.9561</v>
      </c>
      <c r="O2748" s="16">
        <v>29.9561</v>
      </c>
      <c r="P2748" s="16">
        <v>0</v>
      </c>
      <c r="Q2748" s="16">
        <v>0</v>
      </c>
      <c r="R2748" s="16">
        <v>21.9774</v>
      </c>
      <c r="S2748" s="16">
        <v>0</v>
      </c>
      <c r="T2748" s="16">
        <v>0</v>
      </c>
      <c r="U2748" s="16">
        <v>21.9774</v>
      </c>
      <c r="V2748" s="16">
        <v>0.6042</v>
      </c>
      <c r="W2748" s="16">
        <v>0.6042</v>
      </c>
      <c r="X2748" s="16">
        <v>0</v>
      </c>
      <c r="Y2748" s="16">
        <v>0</v>
      </c>
      <c r="Z2748" s="16">
        <v>0.0961</v>
      </c>
      <c r="AE2748" s="103">
        <f t="shared" si="803"/>
        <v>9.28424004342787e-15</v>
      </c>
      <c r="AF2748" s="103">
        <f t="shared" si="804"/>
        <v>0</v>
      </c>
      <c r="AG2748" s="103">
        <f t="shared" si="805"/>
        <v>0</v>
      </c>
      <c r="AH2748" s="103">
        <f t="shared" si="806"/>
        <v>0</v>
      </c>
      <c r="AI2748" s="103">
        <f t="shared" si="807"/>
        <v>0</v>
      </c>
      <c r="AJ2748" s="103">
        <f t="shared" si="808"/>
        <v>0</v>
      </c>
    </row>
    <row r="2749" spans="4:36">
      <c r="D2749" s="16" t="s">
        <v>862</v>
      </c>
      <c r="E2749" s="16">
        <v>314.0081</v>
      </c>
      <c r="F2749" s="16">
        <v>272.1278</v>
      </c>
      <c r="G2749" s="16">
        <v>272.1278</v>
      </c>
      <c r="H2749" s="16">
        <v>0</v>
      </c>
      <c r="I2749" s="16">
        <v>0</v>
      </c>
      <c r="J2749" s="16">
        <v>0</v>
      </c>
      <c r="K2749" s="16">
        <v>0</v>
      </c>
      <c r="L2749" s="16">
        <v>0</v>
      </c>
      <c r="M2749" s="16">
        <v>0</v>
      </c>
      <c r="N2749" s="16">
        <v>6.8039</v>
      </c>
      <c r="O2749" s="16">
        <v>6.8039</v>
      </c>
      <c r="P2749" s="16">
        <v>0</v>
      </c>
      <c r="Q2749" s="16">
        <v>24.7933</v>
      </c>
      <c r="R2749" s="16">
        <v>10.2831</v>
      </c>
      <c r="S2749" s="16">
        <v>0</v>
      </c>
      <c r="T2749" s="16">
        <v>0</v>
      </c>
      <c r="U2749" s="16">
        <v>10.2831</v>
      </c>
      <c r="V2749" s="16">
        <v>0</v>
      </c>
      <c r="W2749" s="16">
        <v>0</v>
      </c>
      <c r="X2749" s="16">
        <v>0</v>
      </c>
      <c r="Y2749" s="16">
        <v>0</v>
      </c>
      <c r="Z2749" s="16">
        <v>0</v>
      </c>
      <c r="AE2749" s="103">
        <f t="shared" si="803"/>
        <v>3.90798504668055e-14</v>
      </c>
      <c r="AF2749" s="103">
        <f t="shared" si="804"/>
        <v>0</v>
      </c>
      <c r="AG2749" s="103">
        <f t="shared" si="805"/>
        <v>0</v>
      </c>
      <c r="AH2749" s="103">
        <f t="shared" si="806"/>
        <v>0</v>
      </c>
      <c r="AI2749" s="103">
        <f t="shared" si="807"/>
        <v>0</v>
      </c>
      <c r="AJ2749" s="103">
        <f t="shared" si="808"/>
        <v>0</v>
      </c>
    </row>
    <row r="2750" spans="4:36">
      <c r="D2750" s="16" t="s">
        <v>863</v>
      </c>
      <c r="E2750" s="16">
        <v>0</v>
      </c>
      <c r="F2750" s="16">
        <v>0</v>
      </c>
      <c r="G2750" s="16">
        <v>0</v>
      </c>
      <c r="H2750" s="16">
        <v>0</v>
      </c>
      <c r="I2750" s="16">
        <v>0</v>
      </c>
      <c r="J2750" s="16">
        <v>0</v>
      </c>
      <c r="K2750" s="16">
        <v>0</v>
      </c>
      <c r="L2750" s="16">
        <v>0</v>
      </c>
      <c r="M2750" s="16">
        <v>0</v>
      </c>
      <c r="N2750" s="16">
        <v>0</v>
      </c>
      <c r="O2750" s="16">
        <v>0</v>
      </c>
      <c r="P2750" s="16">
        <v>0</v>
      </c>
      <c r="Q2750" s="16">
        <v>0</v>
      </c>
      <c r="R2750" s="16">
        <v>0</v>
      </c>
      <c r="S2750" s="16">
        <v>0</v>
      </c>
      <c r="T2750" s="16">
        <v>0</v>
      </c>
      <c r="U2750" s="16">
        <v>0</v>
      </c>
      <c r="V2750" s="16">
        <v>0</v>
      </c>
      <c r="W2750" s="16">
        <v>0</v>
      </c>
      <c r="X2750" s="16">
        <v>0</v>
      </c>
      <c r="Y2750" s="16">
        <v>0</v>
      </c>
      <c r="Z2750" s="16">
        <v>0</v>
      </c>
      <c r="AE2750" s="103">
        <f t="shared" si="803"/>
        <v>0</v>
      </c>
      <c r="AF2750" s="103">
        <f t="shared" si="804"/>
        <v>0</v>
      </c>
      <c r="AG2750" s="103">
        <f t="shared" si="805"/>
        <v>0</v>
      </c>
      <c r="AH2750" s="103">
        <f t="shared" si="806"/>
        <v>0</v>
      </c>
      <c r="AI2750" s="103">
        <f t="shared" si="807"/>
        <v>0</v>
      </c>
      <c r="AJ2750" s="103">
        <f t="shared" si="808"/>
        <v>0</v>
      </c>
    </row>
    <row r="2751" spans="4:36">
      <c r="D2751" s="16" t="s">
        <v>864</v>
      </c>
      <c r="E2751" s="16">
        <v>1460.0911</v>
      </c>
      <c r="F2751" s="16">
        <v>716.5282</v>
      </c>
      <c r="G2751" s="16">
        <v>716.5282</v>
      </c>
      <c r="H2751" s="16">
        <v>0</v>
      </c>
      <c r="I2751" s="16">
        <v>77.8766</v>
      </c>
      <c r="J2751" s="16">
        <v>168.4803</v>
      </c>
      <c r="K2751" s="16">
        <v>20.0356</v>
      </c>
      <c r="L2751" s="16">
        <v>106.6195</v>
      </c>
      <c r="M2751" s="16">
        <v>41.8252</v>
      </c>
      <c r="N2751" s="16">
        <v>379.6306</v>
      </c>
      <c r="O2751" s="16">
        <v>379.6306</v>
      </c>
      <c r="P2751" s="16">
        <v>0</v>
      </c>
      <c r="Q2751" s="16">
        <v>16.4065</v>
      </c>
      <c r="R2751" s="16">
        <v>86.51</v>
      </c>
      <c r="S2751" s="16">
        <v>0</v>
      </c>
      <c r="T2751" s="16">
        <v>0</v>
      </c>
      <c r="U2751" s="16">
        <v>86.51</v>
      </c>
      <c r="V2751" s="16">
        <v>9.577</v>
      </c>
      <c r="W2751" s="16">
        <v>9.475</v>
      </c>
      <c r="X2751" s="16">
        <v>0</v>
      </c>
      <c r="Y2751" s="16">
        <v>0.102</v>
      </c>
      <c r="Z2751" s="16">
        <v>5.0819</v>
      </c>
      <c r="AE2751" s="103">
        <f t="shared" si="803"/>
        <v>5.32907051820075e-14</v>
      </c>
      <c r="AF2751" s="103">
        <f t="shared" si="804"/>
        <v>0</v>
      </c>
      <c r="AG2751" s="103">
        <f t="shared" si="805"/>
        <v>0</v>
      </c>
      <c r="AH2751" s="103">
        <f t="shared" si="806"/>
        <v>0</v>
      </c>
      <c r="AI2751" s="103">
        <f t="shared" si="807"/>
        <v>0</v>
      </c>
      <c r="AJ2751" s="103">
        <f t="shared" si="808"/>
        <v>3.19189119579733e-16</v>
      </c>
    </row>
    <row r="2752" spans="3:58">
      <c r="C2752" s="16" t="s">
        <v>866</v>
      </c>
      <c r="D2752" s="16" t="s">
        <v>88</v>
      </c>
      <c r="E2752" s="16">
        <v>9011.1413</v>
      </c>
      <c r="F2752" s="16">
        <v>3743.8919</v>
      </c>
      <c r="G2752" s="16">
        <v>3725.7133</v>
      </c>
      <c r="H2752" s="16">
        <v>18.1786</v>
      </c>
      <c r="I2752" s="16">
        <v>62.8561</v>
      </c>
      <c r="J2752" s="16">
        <v>222.0998</v>
      </c>
      <c r="K2752" s="16">
        <v>0</v>
      </c>
      <c r="L2752" s="16">
        <v>12.7032</v>
      </c>
      <c r="M2752" s="16">
        <v>209.3966</v>
      </c>
      <c r="N2752" s="16">
        <v>3967.9496</v>
      </c>
      <c r="O2752" s="16">
        <v>3967.9496</v>
      </c>
      <c r="P2752" s="16">
        <v>0</v>
      </c>
      <c r="Q2752" s="16">
        <v>28.1746</v>
      </c>
      <c r="R2752" s="16">
        <v>706.3089</v>
      </c>
      <c r="S2752" s="16">
        <v>455.2906</v>
      </c>
      <c r="T2752" s="16">
        <v>0</v>
      </c>
      <c r="U2752" s="16">
        <v>251.0183</v>
      </c>
      <c r="V2752" s="16">
        <v>273.0403</v>
      </c>
      <c r="W2752" s="16">
        <v>0</v>
      </c>
      <c r="X2752" s="16">
        <v>0</v>
      </c>
      <c r="Y2752" s="16">
        <v>273.0403</v>
      </c>
      <c r="Z2752" s="16">
        <v>6.8201</v>
      </c>
      <c r="AE2752" s="103">
        <f t="shared" si="803"/>
        <v>-1.05870867628255e-12</v>
      </c>
      <c r="AF2752" s="103">
        <f t="shared" si="804"/>
        <v>1.88293824976427e-13</v>
      </c>
      <c r="AG2752" s="103">
        <f t="shared" si="805"/>
        <v>0</v>
      </c>
      <c r="AH2752" s="103">
        <f t="shared" si="806"/>
        <v>0</v>
      </c>
      <c r="AI2752" s="103">
        <f t="shared" si="807"/>
        <v>0</v>
      </c>
      <c r="AJ2752" s="103">
        <f t="shared" si="808"/>
        <v>0</v>
      </c>
      <c r="AK2752" s="16">
        <f t="shared" ref="AK2752:BF2752" si="813">E2752-SUM(E2753:E2757)</f>
        <v>0</v>
      </c>
      <c r="AL2752" s="16">
        <f t="shared" si="813"/>
        <v>0</v>
      </c>
      <c r="AM2752" s="16">
        <f t="shared" si="813"/>
        <v>0</v>
      </c>
      <c r="AN2752" s="16">
        <f t="shared" si="813"/>
        <v>0</v>
      </c>
      <c r="AO2752" s="16">
        <f t="shared" si="813"/>
        <v>0</v>
      </c>
      <c r="AP2752" s="16">
        <f t="shared" si="813"/>
        <v>0</v>
      </c>
      <c r="AQ2752" s="16">
        <f t="shared" si="813"/>
        <v>0</v>
      </c>
      <c r="AR2752" s="16">
        <f t="shared" si="813"/>
        <v>0</v>
      </c>
      <c r="AS2752" s="16">
        <f t="shared" si="813"/>
        <v>0</v>
      </c>
      <c r="AT2752" s="16">
        <f t="shared" si="813"/>
        <v>0</v>
      </c>
      <c r="AU2752" s="16">
        <f t="shared" si="813"/>
        <v>0</v>
      </c>
      <c r="AV2752" s="16">
        <f t="shared" si="813"/>
        <v>0</v>
      </c>
      <c r="AW2752" s="16">
        <f t="shared" si="813"/>
        <v>0</v>
      </c>
      <c r="AX2752" s="16">
        <f t="shared" si="813"/>
        <v>0</v>
      </c>
      <c r="AY2752" s="16">
        <f t="shared" si="813"/>
        <v>0</v>
      </c>
      <c r="AZ2752" s="16">
        <f t="shared" si="813"/>
        <v>0</v>
      </c>
      <c r="BA2752" s="16">
        <f t="shared" si="813"/>
        <v>0</v>
      </c>
      <c r="BB2752" s="16">
        <f t="shared" si="813"/>
        <v>0</v>
      </c>
      <c r="BC2752" s="16">
        <f t="shared" si="813"/>
        <v>0</v>
      </c>
      <c r="BD2752" s="16">
        <f t="shared" si="813"/>
        <v>0</v>
      </c>
      <c r="BE2752" s="16">
        <f t="shared" si="813"/>
        <v>0</v>
      </c>
      <c r="BF2752" s="16">
        <f t="shared" si="813"/>
        <v>0</v>
      </c>
    </row>
    <row r="2753" spans="4:36">
      <c r="D2753" s="16" t="s">
        <v>860</v>
      </c>
      <c r="E2753" s="16">
        <v>127.16</v>
      </c>
      <c r="F2753" s="16">
        <v>90.4172</v>
      </c>
      <c r="G2753" s="16">
        <v>90.4172</v>
      </c>
      <c r="H2753" s="16">
        <v>0</v>
      </c>
      <c r="I2753" s="16">
        <v>0</v>
      </c>
      <c r="J2753" s="16">
        <v>0</v>
      </c>
      <c r="K2753" s="16">
        <v>0</v>
      </c>
      <c r="L2753" s="16">
        <v>0</v>
      </c>
      <c r="M2753" s="16">
        <v>0</v>
      </c>
      <c r="N2753" s="16">
        <v>36.5499</v>
      </c>
      <c r="O2753" s="16">
        <v>36.5499</v>
      </c>
      <c r="P2753" s="16">
        <v>0</v>
      </c>
      <c r="Q2753" s="16">
        <v>0</v>
      </c>
      <c r="R2753" s="16">
        <v>0.1929</v>
      </c>
      <c r="S2753" s="16">
        <v>0.1929</v>
      </c>
      <c r="T2753" s="16">
        <v>0</v>
      </c>
      <c r="U2753" s="16">
        <v>0</v>
      </c>
      <c r="V2753" s="16">
        <v>0</v>
      </c>
      <c r="W2753" s="16">
        <v>0</v>
      </c>
      <c r="X2753" s="16">
        <v>0</v>
      </c>
      <c r="Y2753" s="16">
        <v>0</v>
      </c>
      <c r="Z2753" s="16">
        <v>0</v>
      </c>
      <c r="AE2753" s="103">
        <f t="shared" si="803"/>
        <v>1.63757896132211e-15</v>
      </c>
      <c r="AF2753" s="103">
        <f t="shared" si="804"/>
        <v>0</v>
      </c>
      <c r="AG2753" s="103">
        <f t="shared" si="805"/>
        <v>0</v>
      </c>
      <c r="AH2753" s="103">
        <f t="shared" si="806"/>
        <v>0</v>
      </c>
      <c r="AI2753" s="103">
        <f t="shared" si="807"/>
        <v>0</v>
      </c>
      <c r="AJ2753" s="103">
        <f t="shared" si="808"/>
        <v>0</v>
      </c>
    </row>
    <row r="2754" spans="4:36">
      <c r="D2754" s="16" t="s">
        <v>861</v>
      </c>
      <c r="E2754" s="16">
        <v>1567.7084</v>
      </c>
      <c r="F2754" s="16">
        <v>645.9461</v>
      </c>
      <c r="G2754" s="16">
        <v>644.0966</v>
      </c>
      <c r="H2754" s="16">
        <v>1.8495</v>
      </c>
      <c r="I2754" s="16">
        <v>25.2102</v>
      </c>
      <c r="J2754" s="16">
        <v>154.6902</v>
      </c>
      <c r="K2754" s="16">
        <v>0</v>
      </c>
      <c r="L2754" s="16">
        <v>10.0866</v>
      </c>
      <c r="M2754" s="16">
        <v>144.6036</v>
      </c>
      <c r="N2754" s="16">
        <v>182.6704</v>
      </c>
      <c r="O2754" s="16">
        <v>182.6704</v>
      </c>
      <c r="P2754" s="16">
        <v>0</v>
      </c>
      <c r="Q2754" s="16">
        <v>0</v>
      </c>
      <c r="R2754" s="16">
        <v>287.8286</v>
      </c>
      <c r="S2754" s="16">
        <v>146.2559</v>
      </c>
      <c r="T2754" s="16">
        <v>0</v>
      </c>
      <c r="U2754" s="16">
        <v>141.5727</v>
      </c>
      <c r="V2754" s="16">
        <v>271.3629</v>
      </c>
      <c r="W2754" s="16">
        <v>0</v>
      </c>
      <c r="X2754" s="16">
        <v>0</v>
      </c>
      <c r="Y2754" s="16">
        <v>271.3629</v>
      </c>
      <c r="Z2754" s="16">
        <v>0</v>
      </c>
      <c r="AE2754" s="103">
        <f t="shared" si="803"/>
        <v>0</v>
      </c>
      <c r="AF2754" s="103">
        <f t="shared" si="804"/>
        <v>3.46389583683049e-14</v>
      </c>
      <c r="AG2754" s="103">
        <f t="shared" si="805"/>
        <v>0</v>
      </c>
      <c r="AH2754" s="103">
        <f t="shared" si="806"/>
        <v>0</v>
      </c>
      <c r="AI2754" s="103">
        <f t="shared" si="807"/>
        <v>0</v>
      </c>
      <c r="AJ2754" s="103">
        <f t="shared" si="808"/>
        <v>0</v>
      </c>
    </row>
    <row r="2755" spans="4:36">
      <c r="D2755" s="16" t="s">
        <v>862</v>
      </c>
      <c r="E2755" s="16">
        <v>38.9237</v>
      </c>
      <c r="F2755" s="16">
        <v>38.9237</v>
      </c>
      <c r="G2755" s="16">
        <v>38.9237</v>
      </c>
      <c r="H2755" s="16">
        <v>0</v>
      </c>
      <c r="I2755" s="16">
        <v>0</v>
      </c>
      <c r="J2755" s="16">
        <v>0</v>
      </c>
      <c r="K2755" s="16">
        <v>0</v>
      </c>
      <c r="L2755" s="16">
        <v>0</v>
      </c>
      <c r="M2755" s="16">
        <v>0</v>
      </c>
      <c r="N2755" s="16">
        <v>0</v>
      </c>
      <c r="O2755" s="16">
        <v>0</v>
      </c>
      <c r="P2755" s="16">
        <v>0</v>
      </c>
      <c r="Q2755" s="16">
        <v>0</v>
      </c>
      <c r="R2755" s="16">
        <v>0</v>
      </c>
      <c r="S2755" s="16">
        <v>0</v>
      </c>
      <c r="T2755" s="16">
        <v>0</v>
      </c>
      <c r="U2755" s="16">
        <v>0</v>
      </c>
      <c r="V2755" s="16">
        <v>0</v>
      </c>
      <c r="W2755" s="16">
        <v>0</v>
      </c>
      <c r="X2755" s="16">
        <v>0</v>
      </c>
      <c r="Y2755" s="16">
        <v>0</v>
      </c>
      <c r="Z2755" s="16">
        <v>0</v>
      </c>
      <c r="AE2755" s="103">
        <f t="shared" si="803"/>
        <v>0</v>
      </c>
      <c r="AF2755" s="103">
        <f t="shared" si="804"/>
        <v>0</v>
      </c>
      <c r="AG2755" s="103">
        <f t="shared" si="805"/>
        <v>0</v>
      </c>
      <c r="AH2755" s="103">
        <f t="shared" si="806"/>
        <v>0</v>
      </c>
      <c r="AI2755" s="103">
        <f t="shared" si="807"/>
        <v>0</v>
      </c>
      <c r="AJ2755" s="103">
        <f t="shared" si="808"/>
        <v>0</v>
      </c>
    </row>
    <row r="2756" spans="4:36">
      <c r="D2756" s="16" t="s">
        <v>863</v>
      </c>
      <c r="E2756" s="16">
        <v>0</v>
      </c>
      <c r="F2756" s="16">
        <v>0</v>
      </c>
      <c r="G2756" s="16">
        <v>0</v>
      </c>
      <c r="H2756" s="16">
        <v>0</v>
      </c>
      <c r="I2756" s="16">
        <v>0</v>
      </c>
      <c r="J2756" s="16">
        <v>0</v>
      </c>
      <c r="K2756" s="16">
        <v>0</v>
      </c>
      <c r="L2756" s="16">
        <v>0</v>
      </c>
      <c r="M2756" s="16">
        <v>0</v>
      </c>
      <c r="N2756" s="16">
        <v>0</v>
      </c>
      <c r="O2756" s="16">
        <v>0</v>
      </c>
      <c r="P2756" s="16">
        <v>0</v>
      </c>
      <c r="Q2756" s="16">
        <v>0</v>
      </c>
      <c r="R2756" s="16">
        <v>0</v>
      </c>
      <c r="S2756" s="16">
        <v>0</v>
      </c>
      <c r="T2756" s="16">
        <v>0</v>
      </c>
      <c r="U2756" s="16">
        <v>0</v>
      </c>
      <c r="V2756" s="16">
        <v>0</v>
      </c>
      <c r="W2756" s="16">
        <v>0</v>
      </c>
      <c r="X2756" s="16">
        <v>0</v>
      </c>
      <c r="Y2756" s="16">
        <v>0</v>
      </c>
      <c r="Z2756" s="16">
        <v>0</v>
      </c>
      <c r="AE2756" s="103">
        <f t="shared" si="803"/>
        <v>0</v>
      </c>
      <c r="AF2756" s="103">
        <f t="shared" si="804"/>
        <v>0</v>
      </c>
      <c r="AG2756" s="103">
        <f t="shared" si="805"/>
        <v>0</v>
      </c>
      <c r="AH2756" s="103">
        <f t="shared" si="806"/>
        <v>0</v>
      </c>
      <c r="AI2756" s="103">
        <f t="shared" si="807"/>
        <v>0</v>
      </c>
      <c r="AJ2756" s="103">
        <f t="shared" si="808"/>
        <v>0</v>
      </c>
    </row>
    <row r="2757" spans="4:36">
      <c r="D2757" s="16" t="s">
        <v>864</v>
      </c>
      <c r="E2757" s="16">
        <v>7277.3492</v>
      </c>
      <c r="F2757" s="16">
        <v>2968.6049</v>
      </c>
      <c r="G2757" s="16">
        <v>2952.2758</v>
      </c>
      <c r="H2757" s="16">
        <v>16.3291</v>
      </c>
      <c r="I2757" s="16">
        <v>37.6459</v>
      </c>
      <c r="J2757" s="16">
        <v>67.4096</v>
      </c>
      <c r="K2757" s="16">
        <v>0</v>
      </c>
      <c r="L2757" s="16">
        <v>2.6166</v>
      </c>
      <c r="M2757" s="16">
        <v>64.793</v>
      </c>
      <c r="N2757" s="16">
        <v>3748.7293</v>
      </c>
      <c r="O2757" s="16">
        <v>3748.7293</v>
      </c>
      <c r="P2757" s="16">
        <v>0</v>
      </c>
      <c r="Q2757" s="16">
        <v>28.1746</v>
      </c>
      <c r="R2757" s="16">
        <v>418.2874</v>
      </c>
      <c r="S2757" s="16">
        <v>308.8418</v>
      </c>
      <c r="T2757" s="16">
        <v>0</v>
      </c>
      <c r="U2757" s="16">
        <v>109.4456</v>
      </c>
      <c r="V2757" s="16">
        <v>1.6774</v>
      </c>
      <c r="W2757" s="16">
        <v>0</v>
      </c>
      <c r="X2757" s="16">
        <v>0</v>
      </c>
      <c r="Y2757" s="16">
        <v>1.6774</v>
      </c>
      <c r="Z2757" s="16">
        <v>6.8201</v>
      </c>
      <c r="AE2757" s="103">
        <f t="shared" si="803"/>
        <v>-5.6843418860808e-14</v>
      </c>
      <c r="AF2757" s="103">
        <f t="shared" si="804"/>
        <v>-7.46069872548105e-14</v>
      </c>
      <c r="AG2757" s="103">
        <f t="shared" si="805"/>
        <v>0</v>
      </c>
      <c r="AH2757" s="103">
        <f t="shared" si="806"/>
        <v>0</v>
      </c>
      <c r="AI2757" s="103">
        <f t="shared" si="807"/>
        <v>0</v>
      </c>
      <c r="AJ2757" s="103">
        <f t="shared" si="808"/>
        <v>0</v>
      </c>
    </row>
    <row r="2758" spans="3:58">
      <c r="C2758" s="16" t="s">
        <v>867</v>
      </c>
      <c r="D2758" s="16" t="s">
        <v>88</v>
      </c>
      <c r="E2758" s="16">
        <v>206742.8311</v>
      </c>
      <c r="F2758" s="16">
        <v>174786.9946</v>
      </c>
      <c r="G2758" s="16">
        <v>174699.6534</v>
      </c>
      <c r="H2758" s="16">
        <v>87.3412</v>
      </c>
      <c r="I2758" s="16">
        <v>2246.1143</v>
      </c>
      <c r="J2758" s="16">
        <v>3686.9896</v>
      </c>
      <c r="K2758" s="16">
        <v>585.3992</v>
      </c>
      <c r="L2758" s="16">
        <v>508.5359</v>
      </c>
      <c r="M2758" s="16">
        <v>2593.0545</v>
      </c>
      <c r="N2758" s="16">
        <v>15302.5166</v>
      </c>
      <c r="O2758" s="16">
        <v>15302.5166</v>
      </c>
      <c r="P2758" s="16">
        <v>0</v>
      </c>
      <c r="Q2758" s="16">
        <v>231.6703</v>
      </c>
      <c r="R2758" s="16">
        <v>7727.7471</v>
      </c>
      <c r="S2758" s="16">
        <v>4930.6082</v>
      </c>
      <c r="T2758" s="16">
        <v>7.2351</v>
      </c>
      <c r="U2758" s="16">
        <v>2789.9038</v>
      </c>
      <c r="V2758" s="16">
        <v>2760.7986</v>
      </c>
      <c r="W2758" s="16">
        <v>1758.7023</v>
      </c>
      <c r="X2758" s="16">
        <v>1.4893</v>
      </c>
      <c r="Y2758" s="16">
        <v>1000.607</v>
      </c>
      <c r="Z2758" s="16">
        <v>0</v>
      </c>
      <c r="AE2758" s="103">
        <f t="shared" si="803"/>
        <v>2.50111042987555e-12</v>
      </c>
      <c r="AF2758" s="103">
        <f t="shared" si="804"/>
        <v>-4.70379291073186e-12</v>
      </c>
      <c r="AG2758" s="103">
        <f t="shared" si="805"/>
        <v>0</v>
      </c>
      <c r="AH2758" s="103">
        <f t="shared" si="806"/>
        <v>0</v>
      </c>
      <c r="AI2758" s="103">
        <f t="shared" si="807"/>
        <v>0</v>
      </c>
      <c r="AJ2758" s="103">
        <f t="shared" si="808"/>
        <v>0</v>
      </c>
      <c r="AK2758" s="16">
        <f t="shared" ref="AK2758:BF2758" si="814">E2758-SUM(E2759:E2763)</f>
        <v>0</v>
      </c>
      <c r="AL2758" s="16">
        <f t="shared" si="814"/>
        <v>0</v>
      </c>
      <c r="AM2758" s="16">
        <f t="shared" si="814"/>
        <v>0</v>
      </c>
      <c r="AN2758" s="16">
        <f t="shared" si="814"/>
        <v>0</v>
      </c>
      <c r="AO2758" s="16">
        <f t="shared" si="814"/>
        <v>0</v>
      </c>
      <c r="AP2758" s="16">
        <f t="shared" si="814"/>
        <v>0</v>
      </c>
      <c r="AQ2758" s="16">
        <f t="shared" si="814"/>
        <v>0</v>
      </c>
      <c r="AR2758" s="16">
        <f t="shared" si="814"/>
        <v>0</v>
      </c>
      <c r="AS2758" s="16">
        <f t="shared" si="814"/>
        <v>0</v>
      </c>
      <c r="AT2758" s="16">
        <f t="shared" si="814"/>
        <v>0</v>
      </c>
      <c r="AU2758" s="16">
        <f t="shared" si="814"/>
        <v>0</v>
      </c>
      <c r="AV2758" s="16">
        <f t="shared" si="814"/>
        <v>0</v>
      </c>
      <c r="AW2758" s="16">
        <f t="shared" si="814"/>
        <v>0</v>
      </c>
      <c r="AX2758" s="16">
        <f t="shared" si="814"/>
        <v>0</v>
      </c>
      <c r="AY2758" s="16">
        <f t="shared" si="814"/>
        <v>0</v>
      </c>
      <c r="AZ2758" s="16">
        <f t="shared" si="814"/>
        <v>0</v>
      </c>
      <c r="BA2758" s="16">
        <f t="shared" si="814"/>
        <v>0</v>
      </c>
      <c r="BB2758" s="16">
        <f t="shared" si="814"/>
        <v>0</v>
      </c>
      <c r="BC2758" s="16">
        <f t="shared" si="814"/>
        <v>0</v>
      </c>
      <c r="BD2758" s="16">
        <f t="shared" si="814"/>
        <v>0</v>
      </c>
      <c r="BE2758" s="16">
        <f t="shared" si="814"/>
        <v>0</v>
      </c>
      <c r="BF2758" s="16">
        <f t="shared" si="814"/>
        <v>0</v>
      </c>
    </row>
    <row r="2759" spans="4:36">
      <c r="D2759" s="16" t="s">
        <v>860</v>
      </c>
      <c r="E2759" s="16">
        <v>37757.9902</v>
      </c>
      <c r="F2759" s="16">
        <v>35967.993</v>
      </c>
      <c r="G2759" s="16">
        <v>35938.8076</v>
      </c>
      <c r="H2759" s="16">
        <v>29.1854</v>
      </c>
      <c r="I2759" s="16">
        <v>675.9501</v>
      </c>
      <c r="J2759" s="16">
        <v>111.4774</v>
      </c>
      <c r="K2759" s="16">
        <v>0</v>
      </c>
      <c r="L2759" s="16">
        <v>95.1127</v>
      </c>
      <c r="M2759" s="16">
        <v>16.3647</v>
      </c>
      <c r="N2759" s="16">
        <v>946.0041</v>
      </c>
      <c r="O2759" s="16">
        <v>946.0041</v>
      </c>
      <c r="P2759" s="16">
        <v>0</v>
      </c>
      <c r="Q2759" s="16">
        <v>0</v>
      </c>
      <c r="R2759" s="16">
        <v>56.5656</v>
      </c>
      <c r="S2759" s="16">
        <v>56.5656</v>
      </c>
      <c r="T2759" s="16">
        <v>0</v>
      </c>
      <c r="U2759" s="16">
        <v>0</v>
      </c>
      <c r="V2759" s="16">
        <v>0</v>
      </c>
      <c r="W2759" s="16">
        <v>0</v>
      </c>
      <c r="X2759" s="16">
        <v>0</v>
      </c>
      <c r="Y2759" s="16">
        <v>0</v>
      </c>
      <c r="Z2759" s="16">
        <v>0</v>
      </c>
      <c r="AE2759" s="103">
        <f t="shared" si="803"/>
        <v>-2.03215222427389e-12</v>
      </c>
      <c r="AF2759" s="103">
        <f t="shared" si="804"/>
        <v>2.1174173525651e-12</v>
      </c>
      <c r="AG2759" s="103">
        <f t="shared" si="805"/>
        <v>0</v>
      </c>
      <c r="AH2759" s="103">
        <f t="shared" si="806"/>
        <v>0</v>
      </c>
      <c r="AI2759" s="103">
        <f t="shared" si="807"/>
        <v>0</v>
      </c>
      <c r="AJ2759" s="103">
        <f t="shared" si="808"/>
        <v>0</v>
      </c>
    </row>
    <row r="2760" spans="4:36">
      <c r="D2760" s="16" t="s">
        <v>861</v>
      </c>
      <c r="E2760" s="16">
        <v>26063.3343</v>
      </c>
      <c r="F2760" s="16">
        <v>14615.9299</v>
      </c>
      <c r="G2760" s="16">
        <v>14611.4433</v>
      </c>
      <c r="H2760" s="16">
        <v>4.4866</v>
      </c>
      <c r="I2760" s="16">
        <v>957.1985</v>
      </c>
      <c r="J2760" s="16">
        <v>2240.1192</v>
      </c>
      <c r="K2760" s="16">
        <v>0</v>
      </c>
      <c r="L2760" s="16">
        <v>176.2121</v>
      </c>
      <c r="M2760" s="16">
        <v>2063.9071</v>
      </c>
      <c r="N2760" s="16">
        <v>3324.55</v>
      </c>
      <c r="O2760" s="16">
        <v>3324.55</v>
      </c>
      <c r="P2760" s="16">
        <v>0</v>
      </c>
      <c r="Q2760" s="16">
        <v>0</v>
      </c>
      <c r="R2760" s="16">
        <v>4352.3586</v>
      </c>
      <c r="S2760" s="16">
        <v>2626.7674</v>
      </c>
      <c r="T2760" s="16">
        <v>7.2351</v>
      </c>
      <c r="U2760" s="16">
        <v>1718.3561</v>
      </c>
      <c r="V2760" s="16">
        <v>573.1781</v>
      </c>
      <c r="W2760" s="16">
        <v>491.3601</v>
      </c>
      <c r="X2760" s="16">
        <v>0</v>
      </c>
      <c r="Y2760" s="16">
        <v>81.818</v>
      </c>
      <c r="Z2760" s="16">
        <v>0</v>
      </c>
      <c r="AE2760" s="103">
        <f t="shared" si="803"/>
        <v>0</v>
      </c>
      <c r="AF2760" s="103">
        <f t="shared" si="804"/>
        <v>-1.63868918434673e-12</v>
      </c>
      <c r="AG2760" s="103">
        <f t="shared" si="805"/>
        <v>0</v>
      </c>
      <c r="AH2760" s="103">
        <f t="shared" si="806"/>
        <v>0</v>
      </c>
      <c r="AI2760" s="103">
        <f t="shared" si="807"/>
        <v>0</v>
      </c>
      <c r="AJ2760" s="103">
        <f t="shared" si="808"/>
        <v>0</v>
      </c>
    </row>
    <row r="2761" spans="4:36">
      <c r="D2761" s="16" t="s">
        <v>862</v>
      </c>
      <c r="E2761" s="16">
        <v>6247.84409999999</v>
      </c>
      <c r="F2761" s="16">
        <v>6086.63009999999</v>
      </c>
      <c r="G2761" s="16">
        <v>6086.63009999999</v>
      </c>
      <c r="H2761" s="16">
        <v>0</v>
      </c>
      <c r="I2761" s="16">
        <v>0</v>
      </c>
      <c r="J2761" s="16">
        <v>0</v>
      </c>
      <c r="K2761" s="16">
        <v>0</v>
      </c>
      <c r="L2761" s="16">
        <v>0</v>
      </c>
      <c r="M2761" s="16">
        <v>0</v>
      </c>
      <c r="N2761" s="16">
        <v>142.4029</v>
      </c>
      <c r="O2761" s="16">
        <v>142.4029</v>
      </c>
      <c r="P2761" s="16">
        <v>0</v>
      </c>
      <c r="Q2761" s="16">
        <v>0</v>
      </c>
      <c r="R2761" s="16">
        <v>18.8111</v>
      </c>
      <c r="S2761" s="16">
        <v>10.8662</v>
      </c>
      <c r="T2761" s="16">
        <v>0</v>
      </c>
      <c r="U2761" s="16">
        <v>7.9449</v>
      </c>
      <c r="V2761" s="16">
        <v>0</v>
      </c>
      <c r="W2761" s="16">
        <v>0</v>
      </c>
      <c r="X2761" s="16">
        <v>0</v>
      </c>
      <c r="Y2761" s="16">
        <v>0</v>
      </c>
      <c r="Z2761" s="16">
        <v>0</v>
      </c>
      <c r="AE2761" s="103">
        <f t="shared" si="803"/>
        <v>-4.61852778244065e-14</v>
      </c>
      <c r="AF2761" s="103">
        <f t="shared" si="804"/>
        <v>0</v>
      </c>
      <c r="AG2761" s="103">
        <f t="shared" si="805"/>
        <v>0</v>
      </c>
      <c r="AH2761" s="103">
        <f t="shared" si="806"/>
        <v>0</v>
      </c>
      <c r="AI2761" s="103">
        <f t="shared" si="807"/>
        <v>0</v>
      </c>
      <c r="AJ2761" s="103">
        <f t="shared" si="808"/>
        <v>0</v>
      </c>
    </row>
    <row r="2762" spans="4:36">
      <c r="D2762" s="16" t="s">
        <v>863</v>
      </c>
      <c r="E2762" s="16">
        <v>0</v>
      </c>
      <c r="F2762" s="16">
        <v>0</v>
      </c>
      <c r="G2762" s="16">
        <v>0</v>
      </c>
      <c r="H2762" s="16">
        <v>0</v>
      </c>
      <c r="I2762" s="16">
        <v>0</v>
      </c>
      <c r="J2762" s="16">
        <v>0</v>
      </c>
      <c r="K2762" s="16">
        <v>0</v>
      </c>
      <c r="L2762" s="16">
        <v>0</v>
      </c>
      <c r="M2762" s="16">
        <v>0</v>
      </c>
      <c r="N2762" s="16">
        <v>0</v>
      </c>
      <c r="O2762" s="16">
        <v>0</v>
      </c>
      <c r="P2762" s="16">
        <v>0</v>
      </c>
      <c r="Q2762" s="16">
        <v>0</v>
      </c>
      <c r="R2762" s="16">
        <v>0</v>
      </c>
      <c r="S2762" s="16">
        <v>0</v>
      </c>
      <c r="T2762" s="16">
        <v>0</v>
      </c>
      <c r="U2762" s="16">
        <v>0</v>
      </c>
      <c r="V2762" s="16">
        <v>0</v>
      </c>
      <c r="W2762" s="16">
        <v>0</v>
      </c>
      <c r="X2762" s="16">
        <v>0</v>
      </c>
      <c r="Y2762" s="16">
        <v>0</v>
      </c>
      <c r="Z2762" s="16">
        <v>0</v>
      </c>
      <c r="AE2762" s="103">
        <f t="shared" si="803"/>
        <v>0</v>
      </c>
      <c r="AF2762" s="103">
        <f t="shared" si="804"/>
        <v>0</v>
      </c>
      <c r="AG2762" s="103">
        <f t="shared" si="805"/>
        <v>0</v>
      </c>
      <c r="AH2762" s="103">
        <f t="shared" si="806"/>
        <v>0</v>
      </c>
      <c r="AI2762" s="103">
        <f t="shared" si="807"/>
        <v>0</v>
      </c>
      <c r="AJ2762" s="103">
        <f t="shared" si="808"/>
        <v>0</v>
      </c>
    </row>
    <row r="2763" spans="4:36">
      <c r="D2763" s="16" t="s">
        <v>864</v>
      </c>
      <c r="E2763" s="16">
        <v>136673.6625</v>
      </c>
      <c r="F2763" s="16">
        <v>118116.4416</v>
      </c>
      <c r="G2763" s="16">
        <v>118062.7724</v>
      </c>
      <c r="H2763" s="16">
        <v>53.6692</v>
      </c>
      <c r="I2763" s="16">
        <v>612.9657</v>
      </c>
      <c r="J2763" s="16">
        <v>1335.393</v>
      </c>
      <c r="K2763" s="16">
        <v>585.3992</v>
      </c>
      <c r="L2763" s="16">
        <v>237.2111</v>
      </c>
      <c r="M2763" s="16">
        <v>512.7827</v>
      </c>
      <c r="N2763" s="16">
        <v>10889.5596</v>
      </c>
      <c r="O2763" s="16">
        <v>10889.5596</v>
      </c>
      <c r="P2763" s="16">
        <v>0</v>
      </c>
      <c r="Q2763" s="16">
        <v>231.6703</v>
      </c>
      <c r="R2763" s="16">
        <v>3300.0118</v>
      </c>
      <c r="S2763" s="16">
        <v>2236.409</v>
      </c>
      <c r="T2763" s="16">
        <v>0</v>
      </c>
      <c r="U2763" s="16">
        <v>1063.6028</v>
      </c>
      <c r="V2763" s="16">
        <v>2187.6205</v>
      </c>
      <c r="W2763" s="16">
        <v>1267.3422</v>
      </c>
      <c r="X2763" s="16">
        <v>1.4893</v>
      </c>
      <c r="Y2763" s="16">
        <v>918.789</v>
      </c>
      <c r="Z2763" s="16">
        <v>0</v>
      </c>
      <c r="AE2763" s="103">
        <f t="shared" si="803"/>
        <v>-1.13686837721616e-12</v>
      </c>
      <c r="AF2763" s="103">
        <f t="shared" si="804"/>
        <v>3.91509047403815e-12</v>
      </c>
      <c r="AG2763" s="103">
        <f t="shared" si="805"/>
        <v>0</v>
      </c>
      <c r="AH2763" s="103">
        <f t="shared" si="806"/>
        <v>0</v>
      </c>
      <c r="AI2763" s="103">
        <f t="shared" si="807"/>
        <v>0</v>
      </c>
      <c r="AJ2763" s="103">
        <f t="shared" si="808"/>
        <v>0</v>
      </c>
    </row>
    <row r="2764" spans="3:58">
      <c r="C2764" s="16" t="s">
        <v>368</v>
      </c>
      <c r="D2764" s="16" t="s">
        <v>88</v>
      </c>
      <c r="E2764" s="16">
        <v>0</v>
      </c>
      <c r="F2764" s="16">
        <v>0</v>
      </c>
      <c r="G2764" s="16">
        <v>0</v>
      </c>
      <c r="H2764" s="16">
        <v>0</v>
      </c>
      <c r="I2764" s="16">
        <v>0</v>
      </c>
      <c r="J2764" s="16">
        <v>0</v>
      </c>
      <c r="K2764" s="16">
        <v>0</v>
      </c>
      <c r="L2764" s="16">
        <v>0</v>
      </c>
      <c r="M2764" s="16">
        <v>0</v>
      </c>
      <c r="N2764" s="16">
        <v>0</v>
      </c>
      <c r="O2764" s="16">
        <v>0</v>
      </c>
      <c r="P2764" s="16">
        <v>0</v>
      </c>
      <c r="Q2764" s="16">
        <v>0</v>
      </c>
      <c r="R2764" s="16">
        <v>0</v>
      </c>
      <c r="S2764" s="16">
        <v>0</v>
      </c>
      <c r="T2764" s="16">
        <v>0</v>
      </c>
      <c r="U2764" s="16">
        <v>0</v>
      </c>
      <c r="V2764" s="16">
        <v>0</v>
      </c>
      <c r="W2764" s="16">
        <v>0</v>
      </c>
      <c r="X2764" s="16">
        <v>0</v>
      </c>
      <c r="Y2764" s="16">
        <v>0</v>
      </c>
      <c r="Z2764" s="16">
        <v>0</v>
      </c>
      <c r="AE2764" s="103">
        <f t="shared" si="803"/>
        <v>0</v>
      </c>
      <c r="AF2764" s="103">
        <f t="shared" si="804"/>
        <v>0</v>
      </c>
      <c r="AG2764" s="103">
        <f t="shared" si="805"/>
        <v>0</v>
      </c>
      <c r="AH2764" s="103">
        <f t="shared" si="806"/>
        <v>0</v>
      </c>
      <c r="AI2764" s="103">
        <f t="shared" si="807"/>
        <v>0</v>
      </c>
      <c r="AJ2764" s="103">
        <f t="shared" si="808"/>
        <v>0</v>
      </c>
      <c r="AK2764" s="16">
        <f t="shared" ref="AK2764:BF2764" si="815">E2764-SUM(E2765:E2769)</f>
        <v>0</v>
      </c>
      <c r="AL2764" s="16">
        <f t="shared" si="815"/>
        <v>0</v>
      </c>
      <c r="AM2764" s="16">
        <f t="shared" si="815"/>
        <v>0</v>
      </c>
      <c r="AN2764" s="16">
        <f t="shared" si="815"/>
        <v>0</v>
      </c>
      <c r="AO2764" s="16">
        <f t="shared" si="815"/>
        <v>0</v>
      </c>
      <c r="AP2764" s="16">
        <f t="shared" si="815"/>
        <v>0</v>
      </c>
      <c r="AQ2764" s="16">
        <f t="shared" si="815"/>
        <v>0</v>
      </c>
      <c r="AR2764" s="16">
        <f t="shared" si="815"/>
        <v>0</v>
      </c>
      <c r="AS2764" s="16">
        <f t="shared" si="815"/>
        <v>0</v>
      </c>
      <c r="AT2764" s="16">
        <f t="shared" si="815"/>
        <v>0</v>
      </c>
      <c r="AU2764" s="16">
        <f t="shared" si="815"/>
        <v>0</v>
      </c>
      <c r="AV2764" s="16">
        <f t="shared" si="815"/>
        <v>0</v>
      </c>
      <c r="AW2764" s="16">
        <f t="shared" si="815"/>
        <v>0</v>
      </c>
      <c r="AX2764" s="16">
        <f t="shared" si="815"/>
        <v>0</v>
      </c>
      <c r="AY2764" s="16">
        <f t="shared" si="815"/>
        <v>0</v>
      </c>
      <c r="AZ2764" s="16">
        <f t="shared" si="815"/>
        <v>0</v>
      </c>
      <c r="BA2764" s="16">
        <f t="shared" si="815"/>
        <v>0</v>
      </c>
      <c r="BB2764" s="16">
        <f t="shared" si="815"/>
        <v>0</v>
      </c>
      <c r="BC2764" s="16">
        <f t="shared" si="815"/>
        <v>0</v>
      </c>
      <c r="BD2764" s="16">
        <f t="shared" si="815"/>
        <v>0</v>
      </c>
      <c r="BE2764" s="16">
        <f t="shared" si="815"/>
        <v>0</v>
      </c>
      <c r="BF2764" s="16">
        <f t="shared" si="815"/>
        <v>0</v>
      </c>
    </row>
    <row r="2765" spans="4:36">
      <c r="D2765" s="16" t="s">
        <v>860</v>
      </c>
      <c r="E2765" s="16">
        <v>0</v>
      </c>
      <c r="F2765" s="16">
        <v>0</v>
      </c>
      <c r="G2765" s="16">
        <v>0</v>
      </c>
      <c r="H2765" s="16">
        <v>0</v>
      </c>
      <c r="I2765" s="16">
        <v>0</v>
      </c>
      <c r="J2765" s="16">
        <v>0</v>
      </c>
      <c r="K2765" s="16">
        <v>0</v>
      </c>
      <c r="L2765" s="16">
        <v>0</v>
      </c>
      <c r="M2765" s="16">
        <v>0</v>
      </c>
      <c r="N2765" s="16">
        <v>0</v>
      </c>
      <c r="O2765" s="16">
        <v>0</v>
      </c>
      <c r="P2765" s="16">
        <v>0</v>
      </c>
      <c r="Q2765" s="16">
        <v>0</v>
      </c>
      <c r="R2765" s="16">
        <v>0</v>
      </c>
      <c r="S2765" s="16">
        <v>0</v>
      </c>
      <c r="T2765" s="16">
        <v>0</v>
      </c>
      <c r="U2765" s="16">
        <v>0</v>
      </c>
      <c r="V2765" s="16">
        <v>0</v>
      </c>
      <c r="W2765" s="16">
        <v>0</v>
      </c>
      <c r="X2765" s="16">
        <v>0</v>
      </c>
      <c r="Y2765" s="16">
        <v>0</v>
      </c>
      <c r="Z2765" s="16">
        <v>0</v>
      </c>
      <c r="AE2765" s="103">
        <f t="shared" si="803"/>
        <v>0</v>
      </c>
      <c r="AF2765" s="103">
        <f t="shared" si="804"/>
        <v>0</v>
      </c>
      <c r="AG2765" s="103">
        <f t="shared" si="805"/>
        <v>0</v>
      </c>
      <c r="AH2765" s="103">
        <f t="shared" si="806"/>
        <v>0</v>
      </c>
      <c r="AI2765" s="103">
        <f t="shared" si="807"/>
        <v>0</v>
      </c>
      <c r="AJ2765" s="103">
        <f t="shared" si="808"/>
        <v>0</v>
      </c>
    </row>
    <row r="2766" spans="4:36">
      <c r="D2766" s="16" t="s">
        <v>861</v>
      </c>
      <c r="E2766" s="16">
        <v>0</v>
      </c>
      <c r="F2766" s="16">
        <v>0</v>
      </c>
      <c r="G2766" s="16">
        <v>0</v>
      </c>
      <c r="H2766" s="16">
        <v>0</v>
      </c>
      <c r="I2766" s="16">
        <v>0</v>
      </c>
      <c r="J2766" s="16">
        <v>0</v>
      </c>
      <c r="K2766" s="16">
        <v>0</v>
      </c>
      <c r="L2766" s="16">
        <v>0</v>
      </c>
      <c r="M2766" s="16">
        <v>0</v>
      </c>
      <c r="N2766" s="16">
        <v>0</v>
      </c>
      <c r="O2766" s="16">
        <v>0</v>
      </c>
      <c r="P2766" s="16">
        <v>0</v>
      </c>
      <c r="Q2766" s="16">
        <v>0</v>
      </c>
      <c r="R2766" s="16">
        <v>0</v>
      </c>
      <c r="S2766" s="16">
        <v>0</v>
      </c>
      <c r="T2766" s="16">
        <v>0</v>
      </c>
      <c r="U2766" s="16">
        <v>0</v>
      </c>
      <c r="V2766" s="16">
        <v>0</v>
      </c>
      <c r="W2766" s="16">
        <v>0</v>
      </c>
      <c r="X2766" s="16">
        <v>0</v>
      </c>
      <c r="Y2766" s="16">
        <v>0</v>
      </c>
      <c r="Z2766" s="16">
        <v>0</v>
      </c>
      <c r="AE2766" s="103">
        <f t="shared" si="803"/>
        <v>0</v>
      </c>
      <c r="AF2766" s="103">
        <f t="shared" si="804"/>
        <v>0</v>
      </c>
      <c r="AG2766" s="103">
        <f t="shared" si="805"/>
        <v>0</v>
      </c>
      <c r="AH2766" s="103">
        <f t="shared" si="806"/>
        <v>0</v>
      </c>
      <c r="AI2766" s="103">
        <f t="shared" si="807"/>
        <v>0</v>
      </c>
      <c r="AJ2766" s="103">
        <f t="shared" si="808"/>
        <v>0</v>
      </c>
    </row>
    <row r="2767" spans="4:36">
      <c r="D2767" s="16" t="s">
        <v>862</v>
      </c>
      <c r="E2767" s="16">
        <v>0</v>
      </c>
      <c r="F2767" s="16">
        <v>0</v>
      </c>
      <c r="G2767" s="16">
        <v>0</v>
      </c>
      <c r="H2767" s="16">
        <v>0</v>
      </c>
      <c r="I2767" s="16">
        <v>0</v>
      </c>
      <c r="J2767" s="16">
        <v>0</v>
      </c>
      <c r="K2767" s="16">
        <v>0</v>
      </c>
      <c r="L2767" s="16">
        <v>0</v>
      </c>
      <c r="M2767" s="16">
        <v>0</v>
      </c>
      <c r="N2767" s="16">
        <v>0</v>
      </c>
      <c r="O2767" s="16">
        <v>0</v>
      </c>
      <c r="P2767" s="16">
        <v>0</v>
      </c>
      <c r="Q2767" s="16">
        <v>0</v>
      </c>
      <c r="R2767" s="16">
        <v>0</v>
      </c>
      <c r="S2767" s="16">
        <v>0</v>
      </c>
      <c r="T2767" s="16">
        <v>0</v>
      </c>
      <c r="U2767" s="16">
        <v>0</v>
      </c>
      <c r="V2767" s="16">
        <v>0</v>
      </c>
      <c r="W2767" s="16">
        <v>0</v>
      </c>
      <c r="X2767" s="16">
        <v>0</v>
      </c>
      <c r="Y2767" s="16">
        <v>0</v>
      </c>
      <c r="Z2767" s="16">
        <v>0</v>
      </c>
      <c r="AE2767" s="103">
        <f t="shared" si="803"/>
        <v>0</v>
      </c>
      <c r="AF2767" s="103">
        <f t="shared" si="804"/>
        <v>0</v>
      </c>
      <c r="AG2767" s="103">
        <f t="shared" si="805"/>
        <v>0</v>
      </c>
      <c r="AH2767" s="103">
        <f t="shared" si="806"/>
        <v>0</v>
      </c>
      <c r="AI2767" s="103">
        <f t="shared" si="807"/>
        <v>0</v>
      </c>
      <c r="AJ2767" s="103">
        <f t="shared" si="808"/>
        <v>0</v>
      </c>
    </row>
    <row r="2768" spans="4:36">
      <c r="D2768" s="16" t="s">
        <v>863</v>
      </c>
      <c r="E2768" s="16">
        <v>0</v>
      </c>
      <c r="F2768" s="16">
        <v>0</v>
      </c>
      <c r="G2768" s="16">
        <v>0</v>
      </c>
      <c r="H2768" s="16">
        <v>0</v>
      </c>
      <c r="I2768" s="16">
        <v>0</v>
      </c>
      <c r="J2768" s="16">
        <v>0</v>
      </c>
      <c r="K2768" s="16">
        <v>0</v>
      </c>
      <c r="L2768" s="16">
        <v>0</v>
      </c>
      <c r="M2768" s="16">
        <v>0</v>
      </c>
      <c r="N2768" s="16">
        <v>0</v>
      </c>
      <c r="O2768" s="16">
        <v>0</v>
      </c>
      <c r="P2768" s="16">
        <v>0</v>
      </c>
      <c r="Q2768" s="16">
        <v>0</v>
      </c>
      <c r="R2768" s="16">
        <v>0</v>
      </c>
      <c r="S2768" s="16">
        <v>0</v>
      </c>
      <c r="T2768" s="16">
        <v>0</v>
      </c>
      <c r="U2768" s="16">
        <v>0</v>
      </c>
      <c r="V2768" s="16">
        <v>0</v>
      </c>
      <c r="W2768" s="16">
        <v>0</v>
      </c>
      <c r="X2768" s="16">
        <v>0</v>
      </c>
      <c r="Y2768" s="16">
        <v>0</v>
      </c>
      <c r="Z2768" s="16">
        <v>0</v>
      </c>
      <c r="AE2768" s="103">
        <f t="shared" si="803"/>
        <v>0</v>
      </c>
      <c r="AF2768" s="103">
        <f t="shared" si="804"/>
        <v>0</v>
      </c>
      <c r="AG2768" s="103">
        <f t="shared" si="805"/>
        <v>0</v>
      </c>
      <c r="AH2768" s="103">
        <f t="shared" si="806"/>
        <v>0</v>
      </c>
      <c r="AI2768" s="103">
        <f t="shared" si="807"/>
        <v>0</v>
      </c>
      <c r="AJ2768" s="103">
        <f t="shared" si="808"/>
        <v>0</v>
      </c>
    </row>
    <row r="2769" spans="4:36">
      <c r="D2769" s="16" t="s">
        <v>864</v>
      </c>
      <c r="E2769" s="16">
        <v>0</v>
      </c>
      <c r="F2769" s="16">
        <v>0</v>
      </c>
      <c r="G2769" s="16">
        <v>0</v>
      </c>
      <c r="H2769" s="16">
        <v>0</v>
      </c>
      <c r="I2769" s="16">
        <v>0</v>
      </c>
      <c r="J2769" s="16">
        <v>0</v>
      </c>
      <c r="K2769" s="16">
        <v>0</v>
      </c>
      <c r="L2769" s="16">
        <v>0</v>
      </c>
      <c r="M2769" s="16">
        <v>0</v>
      </c>
      <c r="N2769" s="16">
        <v>0</v>
      </c>
      <c r="O2769" s="16">
        <v>0</v>
      </c>
      <c r="P2769" s="16">
        <v>0</v>
      </c>
      <c r="Q2769" s="16">
        <v>0</v>
      </c>
      <c r="R2769" s="16">
        <v>0</v>
      </c>
      <c r="S2769" s="16">
        <v>0</v>
      </c>
      <c r="T2769" s="16">
        <v>0</v>
      </c>
      <c r="U2769" s="16">
        <v>0</v>
      </c>
      <c r="V2769" s="16">
        <v>0</v>
      </c>
      <c r="W2769" s="16">
        <v>0</v>
      </c>
      <c r="X2769" s="16">
        <v>0</v>
      </c>
      <c r="Y2769" s="16">
        <v>0</v>
      </c>
      <c r="Z2769" s="16">
        <v>0</v>
      </c>
      <c r="AE2769" s="103">
        <f t="shared" si="803"/>
        <v>0</v>
      </c>
      <c r="AF2769" s="103">
        <f t="shared" si="804"/>
        <v>0</v>
      </c>
      <c r="AG2769" s="103">
        <f t="shared" si="805"/>
        <v>0</v>
      </c>
      <c r="AH2769" s="103">
        <f t="shared" si="806"/>
        <v>0</v>
      </c>
      <c r="AI2769" s="103">
        <f t="shared" si="807"/>
        <v>0</v>
      </c>
      <c r="AJ2769" s="103">
        <f t="shared" si="808"/>
        <v>0</v>
      </c>
    </row>
    <row r="2770" spans="1:80">
      <c r="A2770" s="16" t="s">
        <v>946</v>
      </c>
      <c r="B2770" s="16">
        <v>290747.744100001</v>
      </c>
      <c r="C2770" s="16" t="s">
        <v>88</v>
      </c>
      <c r="D2770" s="16" t="s">
        <v>88</v>
      </c>
      <c r="E2770" s="16">
        <v>56336.0267999999</v>
      </c>
      <c r="F2770" s="16">
        <v>36288.3003999999</v>
      </c>
      <c r="G2770" s="16">
        <v>36257.4986999999</v>
      </c>
      <c r="H2770" s="16">
        <v>30.8017</v>
      </c>
      <c r="I2770" s="16">
        <v>824.3127</v>
      </c>
      <c r="J2770" s="16">
        <v>2457.6521</v>
      </c>
      <c r="K2770" s="16">
        <v>0</v>
      </c>
      <c r="L2770" s="16">
        <v>10.0866</v>
      </c>
      <c r="M2770" s="16">
        <v>2447.5655</v>
      </c>
      <c r="N2770" s="16">
        <v>9694.1034</v>
      </c>
      <c r="O2770" s="16">
        <v>9694.1034</v>
      </c>
      <c r="P2770" s="16">
        <v>0</v>
      </c>
      <c r="Q2770" s="16">
        <v>96.0597</v>
      </c>
      <c r="R2770" s="16">
        <v>6234.9806</v>
      </c>
      <c r="S2770" s="16">
        <v>4142.3221</v>
      </c>
      <c r="T2770" s="16">
        <v>7.2351</v>
      </c>
      <c r="U2770" s="16">
        <v>2085.4234</v>
      </c>
      <c r="V2770" s="16">
        <v>733.7978</v>
      </c>
      <c r="W2770" s="16">
        <v>396.879</v>
      </c>
      <c r="X2770" s="16">
        <v>0</v>
      </c>
      <c r="Y2770" s="16">
        <v>336.9188</v>
      </c>
      <c r="Z2770" s="16">
        <v>6.8201</v>
      </c>
      <c r="AB2770" s="101">
        <f>(F2770+K2770+L2770)/B2770</f>
        <v>0.124844948023106</v>
      </c>
      <c r="AE2770" s="103">
        <f t="shared" si="803"/>
        <v>1.74793512996985e-12</v>
      </c>
      <c r="AF2770" s="103">
        <f t="shared" si="804"/>
        <v>-3.65574237548572e-12</v>
      </c>
      <c r="AG2770" s="103">
        <f t="shared" si="805"/>
        <v>0</v>
      </c>
      <c r="AH2770" s="103">
        <f t="shared" si="806"/>
        <v>0</v>
      </c>
      <c r="AI2770" s="103">
        <f t="shared" si="807"/>
        <v>0</v>
      </c>
      <c r="AJ2770" s="103">
        <f t="shared" si="808"/>
        <v>0</v>
      </c>
      <c r="AK2770" s="16">
        <f t="shared" ref="AK2770:BF2770" si="816">E2770-SUM(E2771:E2775)</f>
        <v>0</v>
      </c>
      <c r="AL2770" s="16">
        <f t="shared" si="816"/>
        <v>0</v>
      </c>
      <c r="AM2770" s="16">
        <f t="shared" si="816"/>
        <v>0</v>
      </c>
      <c r="AN2770" s="16">
        <f t="shared" si="816"/>
        <v>0</v>
      </c>
      <c r="AO2770" s="16">
        <f t="shared" si="816"/>
        <v>0</v>
      </c>
      <c r="AP2770" s="16">
        <f t="shared" si="816"/>
        <v>0</v>
      </c>
      <c r="AQ2770" s="16">
        <f t="shared" si="816"/>
        <v>0</v>
      </c>
      <c r="AR2770" s="16">
        <f t="shared" si="816"/>
        <v>0</v>
      </c>
      <c r="AS2770" s="16">
        <f t="shared" si="816"/>
        <v>0</v>
      </c>
      <c r="AT2770" s="16">
        <f t="shared" si="816"/>
        <v>0</v>
      </c>
      <c r="AU2770" s="16">
        <f t="shared" si="816"/>
        <v>0</v>
      </c>
      <c r="AV2770" s="16">
        <f t="shared" si="816"/>
        <v>0</v>
      </c>
      <c r="AW2770" s="16">
        <f t="shared" si="816"/>
        <v>0</v>
      </c>
      <c r="AX2770" s="16">
        <f t="shared" si="816"/>
        <v>0</v>
      </c>
      <c r="AY2770" s="16">
        <f t="shared" si="816"/>
        <v>0</v>
      </c>
      <c r="AZ2770" s="16">
        <f t="shared" si="816"/>
        <v>0</v>
      </c>
      <c r="BA2770" s="16">
        <f t="shared" si="816"/>
        <v>0</v>
      </c>
      <c r="BB2770" s="16">
        <f t="shared" si="816"/>
        <v>0</v>
      </c>
      <c r="BC2770" s="16">
        <f t="shared" si="816"/>
        <v>0</v>
      </c>
      <c r="BD2770" s="16">
        <f t="shared" si="816"/>
        <v>0</v>
      </c>
      <c r="BE2770" s="16">
        <f t="shared" si="816"/>
        <v>0</v>
      </c>
      <c r="BF2770" s="16">
        <f t="shared" si="816"/>
        <v>0</v>
      </c>
      <c r="BG2770" s="104">
        <f t="shared" ref="BG2770:CB2770" si="817">E2770-E2776-E2782-E2788-E2794</f>
        <v>0</v>
      </c>
      <c r="BH2770" s="104">
        <f t="shared" si="817"/>
        <v>0</v>
      </c>
      <c r="BI2770" s="104">
        <f t="shared" si="817"/>
        <v>0</v>
      </c>
      <c r="BJ2770" s="104">
        <f t="shared" si="817"/>
        <v>0</v>
      </c>
      <c r="BK2770" s="104">
        <f t="shared" si="817"/>
        <v>0</v>
      </c>
      <c r="BL2770" s="104">
        <f t="shared" si="817"/>
        <v>0</v>
      </c>
      <c r="BM2770" s="104">
        <f t="shared" si="817"/>
        <v>0</v>
      </c>
      <c r="BN2770" s="104">
        <f t="shared" si="817"/>
        <v>0</v>
      </c>
      <c r="BO2770" s="104">
        <f t="shared" si="817"/>
        <v>0</v>
      </c>
      <c r="BP2770" s="104">
        <f t="shared" si="817"/>
        <v>0</v>
      </c>
      <c r="BQ2770" s="104">
        <f t="shared" si="817"/>
        <v>0</v>
      </c>
      <c r="BR2770" s="104">
        <f t="shared" si="817"/>
        <v>0</v>
      </c>
      <c r="BS2770" s="104">
        <f t="shared" si="817"/>
        <v>0</v>
      </c>
      <c r="BT2770" s="104">
        <f t="shared" si="817"/>
        <v>0</v>
      </c>
      <c r="BU2770" s="104">
        <f t="shared" si="817"/>
        <v>0</v>
      </c>
      <c r="BV2770" s="104">
        <f t="shared" si="817"/>
        <v>0</v>
      </c>
      <c r="BW2770" s="104">
        <f t="shared" si="817"/>
        <v>0</v>
      </c>
      <c r="BX2770" s="104">
        <f t="shared" si="817"/>
        <v>0</v>
      </c>
      <c r="BY2770" s="104">
        <f t="shared" si="817"/>
        <v>0</v>
      </c>
      <c r="BZ2770" s="104">
        <f t="shared" si="817"/>
        <v>0</v>
      </c>
      <c r="CA2770" s="104">
        <f t="shared" si="817"/>
        <v>0</v>
      </c>
      <c r="CB2770" s="104">
        <f t="shared" si="817"/>
        <v>0</v>
      </c>
    </row>
    <row r="2771" spans="4:36">
      <c r="D2771" s="16" t="s">
        <v>860</v>
      </c>
      <c r="E2771" s="16">
        <v>1926.2525</v>
      </c>
      <c r="F2771" s="16">
        <v>1637.0919</v>
      </c>
      <c r="G2771" s="16">
        <v>1637.0919</v>
      </c>
      <c r="H2771" s="16">
        <v>0</v>
      </c>
      <c r="I2771" s="16">
        <v>0</v>
      </c>
      <c r="J2771" s="16">
        <v>3.9153</v>
      </c>
      <c r="K2771" s="16">
        <v>0</v>
      </c>
      <c r="L2771" s="16">
        <v>0</v>
      </c>
      <c r="M2771" s="16">
        <v>3.9153</v>
      </c>
      <c r="N2771" s="16">
        <v>239.9382</v>
      </c>
      <c r="O2771" s="16">
        <v>239.9382</v>
      </c>
      <c r="P2771" s="16">
        <v>0</v>
      </c>
      <c r="Q2771" s="16">
        <v>0</v>
      </c>
      <c r="R2771" s="16">
        <v>45.3071</v>
      </c>
      <c r="S2771" s="16">
        <v>45.3071</v>
      </c>
      <c r="T2771" s="16">
        <v>0</v>
      </c>
      <c r="U2771" s="16">
        <v>0</v>
      </c>
      <c r="V2771" s="16">
        <v>0</v>
      </c>
      <c r="W2771" s="16">
        <v>0</v>
      </c>
      <c r="X2771" s="16">
        <v>0</v>
      </c>
      <c r="Y2771" s="16">
        <v>0</v>
      </c>
      <c r="Z2771" s="16">
        <v>0</v>
      </c>
      <c r="AE2771" s="103">
        <f t="shared" si="803"/>
        <v>1.63424829224823e-13</v>
      </c>
      <c r="AF2771" s="103">
        <f t="shared" si="804"/>
        <v>0</v>
      </c>
      <c r="AG2771" s="103">
        <f t="shared" si="805"/>
        <v>0</v>
      </c>
      <c r="AH2771" s="103">
        <f t="shared" si="806"/>
        <v>0</v>
      </c>
      <c r="AI2771" s="103">
        <f t="shared" si="807"/>
        <v>0</v>
      </c>
      <c r="AJ2771" s="103">
        <f t="shared" si="808"/>
        <v>0</v>
      </c>
    </row>
    <row r="2772" spans="4:36">
      <c r="D2772" s="16" t="s">
        <v>861</v>
      </c>
      <c r="E2772" s="16">
        <v>18733.1844</v>
      </c>
      <c r="F2772" s="16">
        <v>8071.1662</v>
      </c>
      <c r="G2772" s="16">
        <v>8065.8783</v>
      </c>
      <c r="H2772" s="16">
        <v>5.2879</v>
      </c>
      <c r="I2772" s="16">
        <v>768.337</v>
      </c>
      <c r="J2772" s="16">
        <v>2187.4537</v>
      </c>
      <c r="K2772" s="16">
        <v>0</v>
      </c>
      <c r="L2772" s="16">
        <v>10.0866</v>
      </c>
      <c r="M2772" s="16">
        <v>2177.3671</v>
      </c>
      <c r="N2772" s="16">
        <v>2903.0947</v>
      </c>
      <c r="O2772" s="16">
        <v>2903.0947</v>
      </c>
      <c r="P2772" s="16">
        <v>0</v>
      </c>
      <c r="Q2772" s="16">
        <v>0</v>
      </c>
      <c r="R2772" s="16">
        <v>4141.8769</v>
      </c>
      <c r="S2772" s="16">
        <v>2437.2981</v>
      </c>
      <c r="T2772" s="16">
        <v>7.2351</v>
      </c>
      <c r="U2772" s="16">
        <v>1697.3437</v>
      </c>
      <c r="V2772" s="16">
        <v>661.2559</v>
      </c>
      <c r="W2772" s="16">
        <v>366.9603</v>
      </c>
      <c r="X2772" s="16">
        <v>0</v>
      </c>
      <c r="Y2772" s="16">
        <v>294.2956</v>
      </c>
      <c r="Z2772" s="16">
        <v>0</v>
      </c>
      <c r="AE2772" s="103">
        <f t="shared" si="803"/>
        <v>-7.95807864051312e-13</v>
      </c>
      <c r="AF2772" s="103">
        <f t="shared" si="804"/>
        <v>-6.45705711121991e-13</v>
      </c>
      <c r="AG2772" s="103">
        <f t="shared" si="805"/>
        <v>0</v>
      </c>
      <c r="AH2772" s="103">
        <f t="shared" si="806"/>
        <v>0</v>
      </c>
      <c r="AI2772" s="103">
        <f t="shared" si="807"/>
        <v>0</v>
      </c>
      <c r="AJ2772" s="103">
        <f t="shared" si="808"/>
        <v>0</v>
      </c>
    </row>
    <row r="2773" spans="4:36">
      <c r="D2773" s="16" t="s">
        <v>862</v>
      </c>
      <c r="E2773" s="16">
        <v>118.092</v>
      </c>
      <c r="F2773" s="16">
        <v>115.8922</v>
      </c>
      <c r="G2773" s="16">
        <v>115.8922</v>
      </c>
      <c r="H2773" s="16">
        <v>0</v>
      </c>
      <c r="I2773" s="16">
        <v>0</v>
      </c>
      <c r="J2773" s="16">
        <v>0</v>
      </c>
      <c r="K2773" s="16">
        <v>0</v>
      </c>
      <c r="L2773" s="16">
        <v>0</v>
      </c>
      <c r="M2773" s="16">
        <v>0</v>
      </c>
      <c r="N2773" s="16">
        <v>0.6125</v>
      </c>
      <c r="O2773" s="16">
        <v>0.6125</v>
      </c>
      <c r="P2773" s="16">
        <v>0</v>
      </c>
      <c r="Q2773" s="16">
        <v>0</v>
      </c>
      <c r="R2773" s="16">
        <v>1.5873</v>
      </c>
      <c r="S2773" s="16">
        <v>1.5873</v>
      </c>
      <c r="T2773" s="16">
        <v>0</v>
      </c>
      <c r="U2773" s="16">
        <v>0</v>
      </c>
      <c r="V2773" s="16">
        <v>0</v>
      </c>
      <c r="W2773" s="16">
        <v>0</v>
      </c>
      <c r="X2773" s="16">
        <v>0</v>
      </c>
      <c r="Y2773" s="16">
        <v>0</v>
      </c>
      <c r="Z2773" s="16">
        <v>0</v>
      </c>
      <c r="AE2773" s="103">
        <f t="shared" si="803"/>
        <v>-3.77475828372553e-15</v>
      </c>
      <c r="AF2773" s="103">
        <f t="shared" si="804"/>
        <v>0</v>
      </c>
      <c r="AG2773" s="103">
        <f t="shared" si="805"/>
        <v>0</v>
      </c>
      <c r="AH2773" s="103">
        <f t="shared" si="806"/>
        <v>0</v>
      </c>
      <c r="AI2773" s="103">
        <f t="shared" si="807"/>
        <v>0</v>
      </c>
      <c r="AJ2773" s="103">
        <f t="shared" si="808"/>
        <v>0</v>
      </c>
    </row>
    <row r="2774" spans="4:36">
      <c r="D2774" s="16" t="s">
        <v>863</v>
      </c>
      <c r="E2774" s="16">
        <v>0</v>
      </c>
      <c r="F2774" s="16">
        <v>0</v>
      </c>
      <c r="G2774" s="16">
        <v>0</v>
      </c>
      <c r="H2774" s="16">
        <v>0</v>
      </c>
      <c r="I2774" s="16">
        <v>0</v>
      </c>
      <c r="J2774" s="16">
        <v>0</v>
      </c>
      <c r="K2774" s="16">
        <v>0</v>
      </c>
      <c r="L2774" s="16">
        <v>0</v>
      </c>
      <c r="M2774" s="16">
        <v>0</v>
      </c>
      <c r="N2774" s="16">
        <v>0</v>
      </c>
      <c r="O2774" s="16">
        <v>0</v>
      </c>
      <c r="P2774" s="16">
        <v>0</v>
      </c>
      <c r="Q2774" s="16">
        <v>0</v>
      </c>
      <c r="R2774" s="16">
        <v>0</v>
      </c>
      <c r="S2774" s="16">
        <v>0</v>
      </c>
      <c r="T2774" s="16">
        <v>0</v>
      </c>
      <c r="U2774" s="16">
        <v>0</v>
      </c>
      <c r="V2774" s="16">
        <v>0</v>
      </c>
      <c r="W2774" s="16">
        <v>0</v>
      </c>
      <c r="X2774" s="16">
        <v>0</v>
      </c>
      <c r="Y2774" s="16">
        <v>0</v>
      </c>
      <c r="Z2774" s="16">
        <v>0</v>
      </c>
      <c r="AE2774" s="103">
        <f t="shared" si="803"/>
        <v>0</v>
      </c>
      <c r="AF2774" s="103">
        <f t="shared" si="804"/>
        <v>0</v>
      </c>
      <c r="AG2774" s="103">
        <f t="shared" si="805"/>
        <v>0</v>
      </c>
      <c r="AH2774" s="103">
        <f t="shared" si="806"/>
        <v>0</v>
      </c>
      <c r="AI2774" s="103">
        <f t="shared" si="807"/>
        <v>0</v>
      </c>
      <c r="AJ2774" s="103">
        <f t="shared" si="808"/>
        <v>0</v>
      </c>
    </row>
    <row r="2775" spans="4:36">
      <c r="D2775" s="16" t="s">
        <v>864</v>
      </c>
      <c r="E2775" s="16">
        <v>35558.4978999999</v>
      </c>
      <c r="F2775" s="16">
        <v>26464.1500999999</v>
      </c>
      <c r="G2775" s="16">
        <v>26438.6362999999</v>
      </c>
      <c r="H2775" s="16">
        <v>25.5138</v>
      </c>
      <c r="I2775" s="16">
        <v>55.9757</v>
      </c>
      <c r="J2775" s="16">
        <v>266.2831</v>
      </c>
      <c r="K2775" s="16">
        <v>0</v>
      </c>
      <c r="L2775" s="16">
        <v>0</v>
      </c>
      <c r="M2775" s="16">
        <v>266.2831</v>
      </c>
      <c r="N2775" s="16">
        <v>6550.458</v>
      </c>
      <c r="O2775" s="16">
        <v>6550.458</v>
      </c>
      <c r="P2775" s="16">
        <v>0</v>
      </c>
      <c r="Q2775" s="16">
        <v>96.0597</v>
      </c>
      <c r="R2775" s="16">
        <v>2046.2093</v>
      </c>
      <c r="S2775" s="16">
        <v>1658.1296</v>
      </c>
      <c r="T2775" s="16">
        <v>0</v>
      </c>
      <c r="U2775" s="16">
        <v>388.0797</v>
      </c>
      <c r="V2775" s="16">
        <v>72.5419</v>
      </c>
      <c r="W2775" s="16">
        <v>29.9187</v>
      </c>
      <c r="X2775" s="16">
        <v>0</v>
      </c>
      <c r="Y2775" s="16">
        <v>42.6232</v>
      </c>
      <c r="Z2775" s="16">
        <v>6.8201</v>
      </c>
      <c r="AE2775" s="103">
        <f t="shared" si="803"/>
        <v>-1.49213974509621e-12</v>
      </c>
      <c r="AF2775" s="103">
        <f t="shared" si="804"/>
        <v>6.28830321147689e-13</v>
      </c>
      <c r="AG2775" s="103">
        <f t="shared" si="805"/>
        <v>0</v>
      </c>
      <c r="AH2775" s="103">
        <f t="shared" si="806"/>
        <v>0</v>
      </c>
      <c r="AI2775" s="103">
        <f t="shared" si="807"/>
        <v>0</v>
      </c>
      <c r="AJ2775" s="103">
        <f t="shared" si="808"/>
        <v>0</v>
      </c>
    </row>
    <row r="2776" spans="3:58">
      <c r="C2776" s="16" t="s">
        <v>865</v>
      </c>
      <c r="D2776" s="16" t="s">
        <v>88</v>
      </c>
      <c r="E2776" s="16">
        <v>0</v>
      </c>
      <c r="F2776" s="16">
        <v>0</v>
      </c>
      <c r="G2776" s="16">
        <v>0</v>
      </c>
      <c r="H2776" s="16">
        <v>0</v>
      </c>
      <c r="I2776" s="16">
        <v>0</v>
      </c>
      <c r="J2776" s="16">
        <v>0</v>
      </c>
      <c r="K2776" s="16">
        <v>0</v>
      </c>
      <c r="L2776" s="16">
        <v>0</v>
      </c>
      <c r="M2776" s="16">
        <v>0</v>
      </c>
      <c r="N2776" s="16">
        <v>0</v>
      </c>
      <c r="O2776" s="16">
        <v>0</v>
      </c>
      <c r="P2776" s="16">
        <v>0</v>
      </c>
      <c r="Q2776" s="16">
        <v>0</v>
      </c>
      <c r="R2776" s="16">
        <v>0</v>
      </c>
      <c r="S2776" s="16">
        <v>0</v>
      </c>
      <c r="T2776" s="16">
        <v>0</v>
      </c>
      <c r="U2776" s="16">
        <v>0</v>
      </c>
      <c r="V2776" s="16">
        <v>0</v>
      </c>
      <c r="W2776" s="16">
        <v>0</v>
      </c>
      <c r="X2776" s="16">
        <v>0</v>
      </c>
      <c r="Y2776" s="16">
        <v>0</v>
      </c>
      <c r="Z2776" s="16">
        <v>0</v>
      </c>
      <c r="AE2776" s="103">
        <f t="shared" si="803"/>
        <v>0</v>
      </c>
      <c r="AF2776" s="103">
        <f t="shared" si="804"/>
        <v>0</v>
      </c>
      <c r="AG2776" s="103">
        <f t="shared" si="805"/>
        <v>0</v>
      </c>
      <c r="AH2776" s="103">
        <f t="shared" si="806"/>
        <v>0</v>
      </c>
      <c r="AI2776" s="103">
        <f t="shared" si="807"/>
        <v>0</v>
      </c>
      <c r="AJ2776" s="103">
        <f t="shared" si="808"/>
        <v>0</v>
      </c>
      <c r="AK2776" s="16">
        <f t="shared" ref="AK2776:BF2776" si="818">E2776-SUM(E2777:E2781)</f>
        <v>0</v>
      </c>
      <c r="AL2776" s="16">
        <f t="shared" si="818"/>
        <v>0</v>
      </c>
      <c r="AM2776" s="16">
        <f t="shared" si="818"/>
        <v>0</v>
      </c>
      <c r="AN2776" s="16">
        <f t="shared" si="818"/>
        <v>0</v>
      </c>
      <c r="AO2776" s="16">
        <f t="shared" si="818"/>
        <v>0</v>
      </c>
      <c r="AP2776" s="16">
        <f t="shared" si="818"/>
        <v>0</v>
      </c>
      <c r="AQ2776" s="16">
        <f t="shared" si="818"/>
        <v>0</v>
      </c>
      <c r="AR2776" s="16">
        <f t="shared" si="818"/>
        <v>0</v>
      </c>
      <c r="AS2776" s="16">
        <f t="shared" si="818"/>
        <v>0</v>
      </c>
      <c r="AT2776" s="16">
        <f t="shared" si="818"/>
        <v>0</v>
      </c>
      <c r="AU2776" s="16">
        <f t="shared" si="818"/>
        <v>0</v>
      </c>
      <c r="AV2776" s="16">
        <f t="shared" si="818"/>
        <v>0</v>
      </c>
      <c r="AW2776" s="16">
        <f t="shared" si="818"/>
        <v>0</v>
      </c>
      <c r="AX2776" s="16">
        <f t="shared" si="818"/>
        <v>0</v>
      </c>
      <c r="AY2776" s="16">
        <f t="shared" si="818"/>
        <v>0</v>
      </c>
      <c r="AZ2776" s="16">
        <f t="shared" si="818"/>
        <v>0</v>
      </c>
      <c r="BA2776" s="16">
        <f t="shared" si="818"/>
        <v>0</v>
      </c>
      <c r="BB2776" s="16">
        <f t="shared" si="818"/>
        <v>0</v>
      </c>
      <c r="BC2776" s="16">
        <f t="shared" si="818"/>
        <v>0</v>
      </c>
      <c r="BD2776" s="16">
        <f t="shared" si="818"/>
        <v>0</v>
      </c>
      <c r="BE2776" s="16">
        <f t="shared" si="818"/>
        <v>0</v>
      </c>
      <c r="BF2776" s="16">
        <f t="shared" si="818"/>
        <v>0</v>
      </c>
    </row>
    <row r="2777" spans="4:36">
      <c r="D2777" s="16" t="s">
        <v>860</v>
      </c>
      <c r="E2777" s="16">
        <v>0</v>
      </c>
      <c r="F2777" s="16">
        <v>0</v>
      </c>
      <c r="G2777" s="16">
        <v>0</v>
      </c>
      <c r="H2777" s="16">
        <v>0</v>
      </c>
      <c r="I2777" s="16">
        <v>0</v>
      </c>
      <c r="J2777" s="16">
        <v>0</v>
      </c>
      <c r="K2777" s="16">
        <v>0</v>
      </c>
      <c r="L2777" s="16">
        <v>0</v>
      </c>
      <c r="M2777" s="16">
        <v>0</v>
      </c>
      <c r="N2777" s="16">
        <v>0</v>
      </c>
      <c r="O2777" s="16">
        <v>0</v>
      </c>
      <c r="P2777" s="16">
        <v>0</v>
      </c>
      <c r="Q2777" s="16">
        <v>0</v>
      </c>
      <c r="R2777" s="16">
        <v>0</v>
      </c>
      <c r="S2777" s="16">
        <v>0</v>
      </c>
      <c r="T2777" s="16">
        <v>0</v>
      </c>
      <c r="U2777" s="16">
        <v>0</v>
      </c>
      <c r="V2777" s="16">
        <v>0</v>
      </c>
      <c r="W2777" s="16">
        <v>0</v>
      </c>
      <c r="X2777" s="16">
        <v>0</v>
      </c>
      <c r="Y2777" s="16">
        <v>0</v>
      </c>
      <c r="Z2777" s="16">
        <v>0</v>
      </c>
      <c r="AE2777" s="103">
        <f t="shared" si="803"/>
        <v>0</v>
      </c>
      <c r="AF2777" s="103">
        <f t="shared" si="804"/>
        <v>0</v>
      </c>
      <c r="AG2777" s="103">
        <f t="shared" si="805"/>
        <v>0</v>
      </c>
      <c r="AH2777" s="103">
        <f t="shared" si="806"/>
        <v>0</v>
      </c>
      <c r="AI2777" s="103">
        <f t="shared" si="807"/>
        <v>0</v>
      </c>
      <c r="AJ2777" s="103">
        <f t="shared" si="808"/>
        <v>0</v>
      </c>
    </row>
    <row r="2778" spans="4:36">
      <c r="D2778" s="16" t="s">
        <v>861</v>
      </c>
      <c r="E2778" s="16">
        <v>0</v>
      </c>
      <c r="F2778" s="16">
        <v>0</v>
      </c>
      <c r="G2778" s="16">
        <v>0</v>
      </c>
      <c r="H2778" s="16">
        <v>0</v>
      </c>
      <c r="I2778" s="16">
        <v>0</v>
      </c>
      <c r="J2778" s="16">
        <v>0</v>
      </c>
      <c r="K2778" s="16">
        <v>0</v>
      </c>
      <c r="L2778" s="16">
        <v>0</v>
      </c>
      <c r="M2778" s="16">
        <v>0</v>
      </c>
      <c r="N2778" s="16">
        <v>0</v>
      </c>
      <c r="O2778" s="16">
        <v>0</v>
      </c>
      <c r="P2778" s="16">
        <v>0</v>
      </c>
      <c r="Q2778" s="16">
        <v>0</v>
      </c>
      <c r="R2778" s="16">
        <v>0</v>
      </c>
      <c r="S2778" s="16">
        <v>0</v>
      </c>
      <c r="T2778" s="16">
        <v>0</v>
      </c>
      <c r="U2778" s="16">
        <v>0</v>
      </c>
      <c r="V2778" s="16">
        <v>0</v>
      </c>
      <c r="W2778" s="16">
        <v>0</v>
      </c>
      <c r="X2778" s="16">
        <v>0</v>
      </c>
      <c r="Y2778" s="16">
        <v>0</v>
      </c>
      <c r="Z2778" s="16">
        <v>0</v>
      </c>
      <c r="AE2778" s="103">
        <f t="shared" si="803"/>
        <v>0</v>
      </c>
      <c r="AF2778" s="103">
        <f t="shared" si="804"/>
        <v>0</v>
      </c>
      <c r="AG2778" s="103">
        <f t="shared" si="805"/>
        <v>0</v>
      </c>
      <c r="AH2778" s="103">
        <f t="shared" si="806"/>
        <v>0</v>
      </c>
      <c r="AI2778" s="103">
        <f t="shared" si="807"/>
        <v>0</v>
      </c>
      <c r="AJ2778" s="103">
        <f t="shared" si="808"/>
        <v>0</v>
      </c>
    </row>
    <row r="2779" spans="4:36">
      <c r="D2779" s="16" t="s">
        <v>862</v>
      </c>
      <c r="E2779" s="16">
        <v>0</v>
      </c>
      <c r="F2779" s="16">
        <v>0</v>
      </c>
      <c r="G2779" s="16">
        <v>0</v>
      </c>
      <c r="H2779" s="16">
        <v>0</v>
      </c>
      <c r="I2779" s="16">
        <v>0</v>
      </c>
      <c r="J2779" s="16">
        <v>0</v>
      </c>
      <c r="K2779" s="16">
        <v>0</v>
      </c>
      <c r="L2779" s="16">
        <v>0</v>
      </c>
      <c r="M2779" s="16">
        <v>0</v>
      </c>
      <c r="N2779" s="16">
        <v>0</v>
      </c>
      <c r="O2779" s="16">
        <v>0</v>
      </c>
      <c r="P2779" s="16">
        <v>0</v>
      </c>
      <c r="Q2779" s="16">
        <v>0</v>
      </c>
      <c r="R2779" s="16">
        <v>0</v>
      </c>
      <c r="S2779" s="16">
        <v>0</v>
      </c>
      <c r="T2779" s="16">
        <v>0</v>
      </c>
      <c r="U2779" s="16">
        <v>0</v>
      </c>
      <c r="V2779" s="16">
        <v>0</v>
      </c>
      <c r="W2779" s="16">
        <v>0</v>
      </c>
      <c r="X2779" s="16">
        <v>0</v>
      </c>
      <c r="Y2779" s="16">
        <v>0</v>
      </c>
      <c r="Z2779" s="16">
        <v>0</v>
      </c>
      <c r="AE2779" s="103">
        <f t="shared" si="803"/>
        <v>0</v>
      </c>
      <c r="AF2779" s="103">
        <f t="shared" si="804"/>
        <v>0</v>
      </c>
      <c r="AG2779" s="103">
        <f t="shared" si="805"/>
        <v>0</v>
      </c>
      <c r="AH2779" s="103">
        <f t="shared" si="806"/>
        <v>0</v>
      </c>
      <c r="AI2779" s="103">
        <f t="shared" si="807"/>
        <v>0</v>
      </c>
      <c r="AJ2779" s="103">
        <f t="shared" si="808"/>
        <v>0</v>
      </c>
    </row>
    <row r="2780" spans="4:36">
      <c r="D2780" s="16" t="s">
        <v>863</v>
      </c>
      <c r="E2780" s="16">
        <v>0</v>
      </c>
      <c r="F2780" s="16">
        <v>0</v>
      </c>
      <c r="G2780" s="16">
        <v>0</v>
      </c>
      <c r="H2780" s="16">
        <v>0</v>
      </c>
      <c r="I2780" s="16">
        <v>0</v>
      </c>
      <c r="J2780" s="16">
        <v>0</v>
      </c>
      <c r="K2780" s="16">
        <v>0</v>
      </c>
      <c r="L2780" s="16">
        <v>0</v>
      </c>
      <c r="M2780" s="16">
        <v>0</v>
      </c>
      <c r="N2780" s="16">
        <v>0</v>
      </c>
      <c r="O2780" s="16">
        <v>0</v>
      </c>
      <c r="P2780" s="16">
        <v>0</v>
      </c>
      <c r="Q2780" s="16">
        <v>0</v>
      </c>
      <c r="R2780" s="16">
        <v>0</v>
      </c>
      <c r="S2780" s="16">
        <v>0</v>
      </c>
      <c r="T2780" s="16">
        <v>0</v>
      </c>
      <c r="U2780" s="16">
        <v>0</v>
      </c>
      <c r="V2780" s="16">
        <v>0</v>
      </c>
      <c r="W2780" s="16">
        <v>0</v>
      </c>
      <c r="X2780" s="16">
        <v>0</v>
      </c>
      <c r="Y2780" s="16">
        <v>0</v>
      </c>
      <c r="Z2780" s="16">
        <v>0</v>
      </c>
      <c r="AE2780" s="103">
        <f t="shared" si="803"/>
        <v>0</v>
      </c>
      <c r="AF2780" s="103">
        <f t="shared" si="804"/>
        <v>0</v>
      </c>
      <c r="AG2780" s="103">
        <f t="shared" si="805"/>
        <v>0</v>
      </c>
      <c r="AH2780" s="103">
        <f t="shared" si="806"/>
        <v>0</v>
      </c>
      <c r="AI2780" s="103">
        <f t="shared" si="807"/>
        <v>0</v>
      </c>
      <c r="AJ2780" s="103">
        <f t="shared" si="808"/>
        <v>0</v>
      </c>
    </row>
    <row r="2781" spans="4:36">
      <c r="D2781" s="16" t="s">
        <v>864</v>
      </c>
      <c r="E2781" s="16">
        <v>0</v>
      </c>
      <c r="F2781" s="16">
        <v>0</v>
      </c>
      <c r="G2781" s="16">
        <v>0</v>
      </c>
      <c r="H2781" s="16">
        <v>0</v>
      </c>
      <c r="I2781" s="16">
        <v>0</v>
      </c>
      <c r="J2781" s="16">
        <v>0</v>
      </c>
      <c r="K2781" s="16">
        <v>0</v>
      </c>
      <c r="L2781" s="16">
        <v>0</v>
      </c>
      <c r="M2781" s="16">
        <v>0</v>
      </c>
      <c r="N2781" s="16">
        <v>0</v>
      </c>
      <c r="O2781" s="16">
        <v>0</v>
      </c>
      <c r="P2781" s="16">
        <v>0</v>
      </c>
      <c r="Q2781" s="16">
        <v>0</v>
      </c>
      <c r="R2781" s="16">
        <v>0</v>
      </c>
      <c r="S2781" s="16">
        <v>0</v>
      </c>
      <c r="T2781" s="16">
        <v>0</v>
      </c>
      <c r="U2781" s="16">
        <v>0</v>
      </c>
      <c r="V2781" s="16">
        <v>0</v>
      </c>
      <c r="W2781" s="16">
        <v>0</v>
      </c>
      <c r="X2781" s="16">
        <v>0</v>
      </c>
      <c r="Y2781" s="16">
        <v>0</v>
      </c>
      <c r="Z2781" s="16">
        <v>0</v>
      </c>
      <c r="AE2781" s="103">
        <f t="shared" si="803"/>
        <v>0</v>
      </c>
      <c r="AF2781" s="103">
        <f t="shared" si="804"/>
        <v>0</v>
      </c>
      <c r="AG2781" s="103">
        <f t="shared" si="805"/>
        <v>0</v>
      </c>
      <c r="AH2781" s="103">
        <f t="shared" si="806"/>
        <v>0</v>
      </c>
      <c r="AI2781" s="103">
        <f t="shared" si="807"/>
        <v>0</v>
      </c>
      <c r="AJ2781" s="103">
        <f t="shared" si="808"/>
        <v>0</v>
      </c>
    </row>
    <row r="2782" spans="3:58">
      <c r="C2782" s="16" t="s">
        <v>866</v>
      </c>
      <c r="D2782" s="16" t="s">
        <v>88</v>
      </c>
      <c r="E2782" s="16">
        <v>7729.7876</v>
      </c>
      <c r="F2782" s="16">
        <v>3644.0559</v>
      </c>
      <c r="G2782" s="16">
        <v>3625.8773</v>
      </c>
      <c r="H2782" s="16">
        <v>18.1786</v>
      </c>
      <c r="I2782" s="16">
        <v>62.8561</v>
      </c>
      <c r="J2782" s="16">
        <v>219.4832</v>
      </c>
      <c r="K2782" s="16">
        <v>0</v>
      </c>
      <c r="L2782" s="16">
        <v>10.0866</v>
      </c>
      <c r="M2782" s="16">
        <v>209.3966</v>
      </c>
      <c r="N2782" s="16">
        <v>2921.9356</v>
      </c>
      <c r="O2782" s="16">
        <v>2921.9356</v>
      </c>
      <c r="P2782" s="16">
        <v>0</v>
      </c>
      <c r="Q2782" s="16">
        <v>28.1746</v>
      </c>
      <c r="R2782" s="16">
        <v>573.4218</v>
      </c>
      <c r="S2782" s="16">
        <v>417.5923</v>
      </c>
      <c r="T2782" s="16">
        <v>0</v>
      </c>
      <c r="U2782" s="16">
        <v>155.8295</v>
      </c>
      <c r="V2782" s="16">
        <v>273.0403</v>
      </c>
      <c r="W2782" s="16">
        <v>0</v>
      </c>
      <c r="X2782" s="16">
        <v>0</v>
      </c>
      <c r="Y2782" s="16">
        <v>273.0403</v>
      </c>
      <c r="Z2782" s="16">
        <v>6.8201</v>
      </c>
      <c r="AE2782" s="103">
        <f t="shared" si="803"/>
        <v>-3.5527136788005e-14</v>
      </c>
      <c r="AF2782" s="103">
        <f t="shared" si="804"/>
        <v>-2.66453525910038e-13</v>
      </c>
      <c r="AG2782" s="103">
        <f t="shared" si="805"/>
        <v>0</v>
      </c>
      <c r="AH2782" s="103">
        <f t="shared" si="806"/>
        <v>0</v>
      </c>
      <c r="AI2782" s="103">
        <f t="shared" si="807"/>
        <v>0</v>
      </c>
      <c r="AJ2782" s="103">
        <f t="shared" si="808"/>
        <v>0</v>
      </c>
      <c r="AK2782" s="16">
        <f t="shared" ref="AK2782:BF2782" si="819">E2782-SUM(E2783:E2787)</f>
        <v>0</v>
      </c>
      <c r="AL2782" s="16">
        <f t="shared" si="819"/>
        <v>0</v>
      </c>
      <c r="AM2782" s="16">
        <f t="shared" si="819"/>
        <v>0</v>
      </c>
      <c r="AN2782" s="16">
        <f t="shared" si="819"/>
        <v>0</v>
      </c>
      <c r="AO2782" s="16">
        <f t="shared" si="819"/>
        <v>0</v>
      </c>
      <c r="AP2782" s="16">
        <f t="shared" si="819"/>
        <v>0</v>
      </c>
      <c r="AQ2782" s="16">
        <f t="shared" si="819"/>
        <v>0</v>
      </c>
      <c r="AR2782" s="16">
        <f t="shared" si="819"/>
        <v>0</v>
      </c>
      <c r="AS2782" s="16">
        <f t="shared" si="819"/>
        <v>0</v>
      </c>
      <c r="AT2782" s="16">
        <f t="shared" si="819"/>
        <v>0</v>
      </c>
      <c r="AU2782" s="16">
        <f t="shared" si="819"/>
        <v>0</v>
      </c>
      <c r="AV2782" s="16">
        <f t="shared" si="819"/>
        <v>0</v>
      </c>
      <c r="AW2782" s="16">
        <f t="shared" si="819"/>
        <v>0</v>
      </c>
      <c r="AX2782" s="16">
        <f t="shared" si="819"/>
        <v>0</v>
      </c>
      <c r="AY2782" s="16">
        <f t="shared" si="819"/>
        <v>0</v>
      </c>
      <c r="AZ2782" s="16">
        <f t="shared" si="819"/>
        <v>0</v>
      </c>
      <c r="BA2782" s="16">
        <f t="shared" si="819"/>
        <v>0</v>
      </c>
      <c r="BB2782" s="16">
        <f t="shared" si="819"/>
        <v>0</v>
      </c>
      <c r="BC2782" s="16">
        <f t="shared" si="819"/>
        <v>0</v>
      </c>
      <c r="BD2782" s="16">
        <f t="shared" si="819"/>
        <v>0</v>
      </c>
      <c r="BE2782" s="16">
        <f t="shared" si="819"/>
        <v>0</v>
      </c>
      <c r="BF2782" s="16">
        <f t="shared" si="819"/>
        <v>0</v>
      </c>
    </row>
    <row r="2783" spans="4:36">
      <c r="D2783" s="16" t="s">
        <v>860</v>
      </c>
      <c r="E2783" s="16">
        <v>94.2272</v>
      </c>
      <c r="F2783" s="16">
        <v>57.4844</v>
      </c>
      <c r="G2783" s="16">
        <v>57.4844</v>
      </c>
      <c r="H2783" s="16">
        <v>0</v>
      </c>
      <c r="I2783" s="16">
        <v>0</v>
      </c>
      <c r="J2783" s="16">
        <v>0</v>
      </c>
      <c r="K2783" s="16">
        <v>0</v>
      </c>
      <c r="L2783" s="16">
        <v>0</v>
      </c>
      <c r="M2783" s="16">
        <v>0</v>
      </c>
      <c r="N2783" s="16">
        <v>36.5499</v>
      </c>
      <c r="O2783" s="16">
        <v>36.5499</v>
      </c>
      <c r="P2783" s="16">
        <v>0</v>
      </c>
      <c r="Q2783" s="16">
        <v>0</v>
      </c>
      <c r="R2783" s="16">
        <v>0.1929</v>
      </c>
      <c r="S2783" s="16">
        <v>0.1929</v>
      </c>
      <c r="T2783" s="16">
        <v>0</v>
      </c>
      <c r="U2783" s="16">
        <v>0</v>
      </c>
      <c r="V2783" s="16">
        <v>0</v>
      </c>
      <c r="W2783" s="16">
        <v>0</v>
      </c>
      <c r="X2783" s="16">
        <v>0</v>
      </c>
      <c r="Y2783" s="16">
        <v>0</v>
      </c>
      <c r="Z2783" s="16">
        <v>0</v>
      </c>
      <c r="AE2783" s="103">
        <f t="shared" si="803"/>
        <v>-5.4678483962789e-15</v>
      </c>
      <c r="AF2783" s="103">
        <f t="shared" si="804"/>
        <v>0</v>
      </c>
      <c r="AG2783" s="103">
        <f t="shared" si="805"/>
        <v>0</v>
      </c>
      <c r="AH2783" s="103">
        <f t="shared" si="806"/>
        <v>0</v>
      </c>
      <c r="AI2783" s="103">
        <f t="shared" si="807"/>
        <v>0</v>
      </c>
      <c r="AJ2783" s="103">
        <f t="shared" si="808"/>
        <v>0</v>
      </c>
    </row>
    <row r="2784" spans="4:36">
      <c r="D2784" s="16" t="s">
        <v>861</v>
      </c>
      <c r="E2784" s="16">
        <v>1551.4927</v>
      </c>
      <c r="F2784" s="16">
        <v>629.7304</v>
      </c>
      <c r="G2784" s="16">
        <v>627.8809</v>
      </c>
      <c r="H2784" s="16">
        <v>1.8495</v>
      </c>
      <c r="I2784" s="16">
        <v>25.2102</v>
      </c>
      <c r="J2784" s="16">
        <v>154.6902</v>
      </c>
      <c r="K2784" s="16">
        <v>0</v>
      </c>
      <c r="L2784" s="16">
        <v>10.0866</v>
      </c>
      <c r="M2784" s="16">
        <v>144.6036</v>
      </c>
      <c r="N2784" s="16">
        <v>182.6704</v>
      </c>
      <c r="O2784" s="16">
        <v>182.6704</v>
      </c>
      <c r="P2784" s="16">
        <v>0</v>
      </c>
      <c r="Q2784" s="16">
        <v>0</v>
      </c>
      <c r="R2784" s="16">
        <v>287.8286</v>
      </c>
      <c r="S2784" s="16">
        <v>146.2559</v>
      </c>
      <c r="T2784" s="16">
        <v>0</v>
      </c>
      <c r="U2784" s="16">
        <v>141.5727</v>
      </c>
      <c r="V2784" s="16">
        <v>271.3629</v>
      </c>
      <c r="W2784" s="16">
        <v>0</v>
      </c>
      <c r="X2784" s="16">
        <v>0</v>
      </c>
      <c r="Y2784" s="16">
        <v>271.3629</v>
      </c>
      <c r="Z2784" s="16">
        <v>0</v>
      </c>
      <c r="AE2784" s="103">
        <f t="shared" si="803"/>
        <v>0</v>
      </c>
      <c r="AF2784" s="103">
        <f t="shared" si="804"/>
        <v>3.46389583683049e-14</v>
      </c>
      <c r="AG2784" s="103">
        <f t="shared" si="805"/>
        <v>0</v>
      </c>
      <c r="AH2784" s="103">
        <f t="shared" si="806"/>
        <v>0</v>
      </c>
      <c r="AI2784" s="103">
        <f t="shared" si="807"/>
        <v>0</v>
      </c>
      <c r="AJ2784" s="103">
        <f t="shared" si="808"/>
        <v>0</v>
      </c>
    </row>
    <row r="2785" spans="4:36">
      <c r="D2785" s="16" t="s">
        <v>862</v>
      </c>
      <c r="E2785" s="16">
        <v>38.1808</v>
      </c>
      <c r="F2785" s="16">
        <v>38.1808</v>
      </c>
      <c r="G2785" s="16">
        <v>38.1808</v>
      </c>
      <c r="H2785" s="16">
        <v>0</v>
      </c>
      <c r="I2785" s="16">
        <v>0</v>
      </c>
      <c r="J2785" s="16">
        <v>0</v>
      </c>
      <c r="K2785" s="16">
        <v>0</v>
      </c>
      <c r="L2785" s="16">
        <v>0</v>
      </c>
      <c r="M2785" s="16">
        <v>0</v>
      </c>
      <c r="N2785" s="16">
        <v>0</v>
      </c>
      <c r="O2785" s="16">
        <v>0</v>
      </c>
      <c r="P2785" s="16">
        <v>0</v>
      </c>
      <c r="Q2785" s="16">
        <v>0</v>
      </c>
      <c r="R2785" s="16">
        <v>0</v>
      </c>
      <c r="S2785" s="16">
        <v>0</v>
      </c>
      <c r="T2785" s="16">
        <v>0</v>
      </c>
      <c r="U2785" s="16">
        <v>0</v>
      </c>
      <c r="V2785" s="16">
        <v>0</v>
      </c>
      <c r="W2785" s="16">
        <v>0</v>
      </c>
      <c r="X2785" s="16">
        <v>0</v>
      </c>
      <c r="Y2785" s="16">
        <v>0</v>
      </c>
      <c r="Z2785" s="16">
        <v>0</v>
      </c>
      <c r="AE2785" s="103">
        <f t="shared" si="803"/>
        <v>0</v>
      </c>
      <c r="AF2785" s="103">
        <f t="shared" si="804"/>
        <v>0</v>
      </c>
      <c r="AG2785" s="103">
        <f t="shared" si="805"/>
        <v>0</v>
      </c>
      <c r="AH2785" s="103">
        <f t="shared" si="806"/>
        <v>0</v>
      </c>
      <c r="AI2785" s="103">
        <f t="shared" si="807"/>
        <v>0</v>
      </c>
      <c r="AJ2785" s="103">
        <f t="shared" si="808"/>
        <v>0</v>
      </c>
    </row>
    <row r="2786" spans="4:36">
      <c r="D2786" s="16" t="s">
        <v>863</v>
      </c>
      <c r="E2786" s="16">
        <v>0</v>
      </c>
      <c r="F2786" s="16">
        <v>0</v>
      </c>
      <c r="G2786" s="16">
        <v>0</v>
      </c>
      <c r="H2786" s="16">
        <v>0</v>
      </c>
      <c r="I2786" s="16">
        <v>0</v>
      </c>
      <c r="J2786" s="16">
        <v>0</v>
      </c>
      <c r="K2786" s="16">
        <v>0</v>
      </c>
      <c r="L2786" s="16">
        <v>0</v>
      </c>
      <c r="M2786" s="16">
        <v>0</v>
      </c>
      <c r="N2786" s="16">
        <v>0</v>
      </c>
      <c r="O2786" s="16">
        <v>0</v>
      </c>
      <c r="P2786" s="16">
        <v>0</v>
      </c>
      <c r="Q2786" s="16">
        <v>0</v>
      </c>
      <c r="R2786" s="16">
        <v>0</v>
      </c>
      <c r="S2786" s="16">
        <v>0</v>
      </c>
      <c r="T2786" s="16">
        <v>0</v>
      </c>
      <c r="U2786" s="16">
        <v>0</v>
      </c>
      <c r="V2786" s="16">
        <v>0</v>
      </c>
      <c r="W2786" s="16">
        <v>0</v>
      </c>
      <c r="X2786" s="16">
        <v>0</v>
      </c>
      <c r="Y2786" s="16">
        <v>0</v>
      </c>
      <c r="Z2786" s="16">
        <v>0</v>
      </c>
      <c r="AE2786" s="103">
        <f t="shared" si="803"/>
        <v>0</v>
      </c>
      <c r="AF2786" s="103">
        <f t="shared" si="804"/>
        <v>0</v>
      </c>
      <c r="AG2786" s="103">
        <f t="shared" si="805"/>
        <v>0</v>
      </c>
      <c r="AH2786" s="103">
        <f t="shared" si="806"/>
        <v>0</v>
      </c>
      <c r="AI2786" s="103">
        <f t="shared" si="807"/>
        <v>0</v>
      </c>
      <c r="AJ2786" s="103">
        <f t="shared" si="808"/>
        <v>0</v>
      </c>
    </row>
    <row r="2787" spans="4:36">
      <c r="D2787" s="16" t="s">
        <v>864</v>
      </c>
      <c r="E2787" s="16">
        <v>6045.8869</v>
      </c>
      <c r="F2787" s="16">
        <v>2918.6603</v>
      </c>
      <c r="G2787" s="16">
        <v>2902.3312</v>
      </c>
      <c r="H2787" s="16">
        <v>16.3291</v>
      </c>
      <c r="I2787" s="16">
        <v>37.6459</v>
      </c>
      <c r="J2787" s="16">
        <v>64.793</v>
      </c>
      <c r="K2787" s="16">
        <v>0</v>
      </c>
      <c r="L2787" s="16">
        <v>0</v>
      </c>
      <c r="M2787" s="16">
        <v>64.793</v>
      </c>
      <c r="N2787" s="16">
        <v>2702.7153</v>
      </c>
      <c r="O2787" s="16">
        <v>2702.7153</v>
      </c>
      <c r="P2787" s="16">
        <v>0</v>
      </c>
      <c r="Q2787" s="16">
        <v>28.1746</v>
      </c>
      <c r="R2787" s="16">
        <v>285.4003</v>
      </c>
      <c r="S2787" s="16">
        <v>271.1435</v>
      </c>
      <c r="T2787" s="16">
        <v>0</v>
      </c>
      <c r="U2787" s="16">
        <v>14.2568</v>
      </c>
      <c r="V2787" s="16">
        <v>1.6774</v>
      </c>
      <c r="W2787" s="16">
        <v>0</v>
      </c>
      <c r="X2787" s="16">
        <v>0</v>
      </c>
      <c r="Y2787" s="16">
        <v>1.6774</v>
      </c>
      <c r="Z2787" s="16">
        <v>6.8201</v>
      </c>
      <c r="AE2787" s="103">
        <f t="shared" si="803"/>
        <v>4.54747350886464e-13</v>
      </c>
      <c r="AF2787" s="103">
        <f t="shared" si="804"/>
        <v>-7.46069872548105e-14</v>
      </c>
      <c r="AG2787" s="103">
        <f t="shared" si="805"/>
        <v>0</v>
      </c>
      <c r="AH2787" s="103">
        <f t="shared" si="806"/>
        <v>0</v>
      </c>
      <c r="AI2787" s="103">
        <f t="shared" si="807"/>
        <v>0</v>
      </c>
      <c r="AJ2787" s="103">
        <f t="shared" si="808"/>
        <v>0</v>
      </c>
    </row>
    <row r="2788" spans="3:58">
      <c r="C2788" s="16" t="s">
        <v>867</v>
      </c>
      <c r="D2788" s="16" t="s">
        <v>88</v>
      </c>
      <c r="E2788" s="16">
        <v>48606.2391999999</v>
      </c>
      <c r="F2788" s="16">
        <v>32644.2444999999</v>
      </c>
      <c r="G2788" s="16">
        <v>32631.6213999999</v>
      </c>
      <c r="H2788" s="16">
        <v>12.6231</v>
      </c>
      <c r="I2788" s="16">
        <v>761.4566</v>
      </c>
      <c r="J2788" s="16">
        <v>2238.1689</v>
      </c>
      <c r="K2788" s="16">
        <v>0</v>
      </c>
      <c r="L2788" s="16">
        <v>0</v>
      </c>
      <c r="M2788" s="16">
        <v>2238.1689</v>
      </c>
      <c r="N2788" s="16">
        <v>6772.1678</v>
      </c>
      <c r="O2788" s="16">
        <v>6772.1678</v>
      </c>
      <c r="P2788" s="16">
        <v>0</v>
      </c>
      <c r="Q2788" s="16">
        <v>67.8851</v>
      </c>
      <c r="R2788" s="16">
        <v>5661.5588</v>
      </c>
      <c r="S2788" s="16">
        <v>3724.7298</v>
      </c>
      <c r="T2788" s="16">
        <v>7.2351</v>
      </c>
      <c r="U2788" s="16">
        <v>1929.5939</v>
      </c>
      <c r="V2788" s="16">
        <v>460.7575</v>
      </c>
      <c r="W2788" s="16">
        <v>396.879</v>
      </c>
      <c r="X2788" s="16">
        <v>0</v>
      </c>
      <c r="Y2788" s="16">
        <v>63.8785</v>
      </c>
      <c r="Z2788" s="16">
        <v>0</v>
      </c>
      <c r="AE2788" s="103">
        <f t="shared" si="803"/>
        <v>2.8705926524708e-12</v>
      </c>
      <c r="AF2788" s="103">
        <f t="shared" si="804"/>
        <v>-2.93454149868921e-12</v>
      </c>
      <c r="AG2788" s="103">
        <f t="shared" si="805"/>
        <v>0</v>
      </c>
      <c r="AH2788" s="103">
        <f t="shared" si="806"/>
        <v>0</v>
      </c>
      <c r="AI2788" s="103">
        <f t="shared" si="807"/>
        <v>0</v>
      </c>
      <c r="AJ2788" s="103">
        <f t="shared" si="808"/>
        <v>0</v>
      </c>
      <c r="AK2788" s="16">
        <f t="shared" ref="AK2788:BF2788" si="820">E2788-SUM(E2789:E2793)</f>
        <v>0</v>
      </c>
      <c r="AL2788" s="16">
        <f t="shared" si="820"/>
        <v>0</v>
      </c>
      <c r="AM2788" s="16">
        <f t="shared" si="820"/>
        <v>0</v>
      </c>
      <c r="AN2788" s="16">
        <f t="shared" si="820"/>
        <v>0</v>
      </c>
      <c r="AO2788" s="16">
        <f t="shared" si="820"/>
        <v>0</v>
      </c>
      <c r="AP2788" s="16">
        <f t="shared" si="820"/>
        <v>0</v>
      </c>
      <c r="AQ2788" s="16">
        <f t="shared" si="820"/>
        <v>0</v>
      </c>
      <c r="AR2788" s="16">
        <f t="shared" si="820"/>
        <v>0</v>
      </c>
      <c r="AS2788" s="16">
        <f t="shared" si="820"/>
        <v>0</v>
      </c>
      <c r="AT2788" s="16">
        <f t="shared" si="820"/>
        <v>0</v>
      </c>
      <c r="AU2788" s="16">
        <f t="shared" si="820"/>
        <v>0</v>
      </c>
      <c r="AV2788" s="16">
        <f t="shared" si="820"/>
        <v>0</v>
      </c>
      <c r="AW2788" s="16">
        <f t="shared" si="820"/>
        <v>0</v>
      </c>
      <c r="AX2788" s="16">
        <f t="shared" si="820"/>
        <v>0</v>
      </c>
      <c r="AY2788" s="16">
        <f t="shared" si="820"/>
        <v>0</v>
      </c>
      <c r="AZ2788" s="16">
        <f t="shared" si="820"/>
        <v>0</v>
      </c>
      <c r="BA2788" s="16">
        <f t="shared" si="820"/>
        <v>0</v>
      </c>
      <c r="BB2788" s="16">
        <f t="shared" si="820"/>
        <v>0</v>
      </c>
      <c r="BC2788" s="16">
        <f t="shared" si="820"/>
        <v>0</v>
      </c>
      <c r="BD2788" s="16">
        <f t="shared" si="820"/>
        <v>0</v>
      </c>
      <c r="BE2788" s="16">
        <f t="shared" si="820"/>
        <v>0</v>
      </c>
      <c r="BF2788" s="16">
        <f t="shared" si="820"/>
        <v>0</v>
      </c>
    </row>
    <row r="2789" spans="4:36">
      <c r="D2789" s="16" t="s">
        <v>860</v>
      </c>
      <c r="E2789" s="16">
        <v>1832.0253</v>
      </c>
      <c r="F2789" s="16">
        <v>1579.6075</v>
      </c>
      <c r="G2789" s="16">
        <v>1579.6075</v>
      </c>
      <c r="H2789" s="16">
        <v>0</v>
      </c>
      <c r="I2789" s="16">
        <v>0</v>
      </c>
      <c r="J2789" s="16">
        <v>3.9153</v>
      </c>
      <c r="K2789" s="16">
        <v>0</v>
      </c>
      <c r="L2789" s="16">
        <v>0</v>
      </c>
      <c r="M2789" s="16">
        <v>3.9153</v>
      </c>
      <c r="N2789" s="16">
        <v>203.3883</v>
      </c>
      <c r="O2789" s="16">
        <v>203.3883</v>
      </c>
      <c r="P2789" s="16">
        <v>0</v>
      </c>
      <c r="Q2789" s="16">
        <v>0</v>
      </c>
      <c r="R2789" s="16">
        <v>45.1142</v>
      </c>
      <c r="S2789" s="16">
        <v>45.1142</v>
      </c>
      <c r="T2789" s="16">
        <v>0</v>
      </c>
      <c r="U2789" s="16">
        <v>0</v>
      </c>
      <c r="V2789" s="16">
        <v>0</v>
      </c>
      <c r="W2789" s="16">
        <v>0</v>
      </c>
      <c r="X2789" s="16">
        <v>0</v>
      </c>
      <c r="Y2789" s="16">
        <v>0</v>
      </c>
      <c r="Z2789" s="16">
        <v>0</v>
      </c>
      <c r="AE2789" s="103">
        <f t="shared" si="803"/>
        <v>-4.2632564145606e-14</v>
      </c>
      <c r="AF2789" s="103">
        <f t="shared" si="804"/>
        <v>0</v>
      </c>
      <c r="AG2789" s="103">
        <f t="shared" si="805"/>
        <v>0</v>
      </c>
      <c r="AH2789" s="103">
        <f t="shared" si="806"/>
        <v>0</v>
      </c>
      <c r="AI2789" s="103">
        <f t="shared" si="807"/>
        <v>0</v>
      </c>
      <c r="AJ2789" s="103">
        <f t="shared" si="808"/>
        <v>0</v>
      </c>
    </row>
    <row r="2790" spans="4:36">
      <c r="D2790" s="16" t="s">
        <v>861</v>
      </c>
      <c r="E2790" s="16">
        <v>17181.6917</v>
      </c>
      <c r="F2790" s="16">
        <v>7441.4358</v>
      </c>
      <c r="G2790" s="16">
        <v>7437.9974</v>
      </c>
      <c r="H2790" s="16">
        <v>3.4384</v>
      </c>
      <c r="I2790" s="16">
        <v>743.1268</v>
      </c>
      <c r="J2790" s="16">
        <v>2032.7635</v>
      </c>
      <c r="K2790" s="16">
        <v>0</v>
      </c>
      <c r="L2790" s="16">
        <v>0</v>
      </c>
      <c r="M2790" s="16">
        <v>2032.7635</v>
      </c>
      <c r="N2790" s="16">
        <v>2720.4243</v>
      </c>
      <c r="O2790" s="16">
        <v>2720.4243</v>
      </c>
      <c r="P2790" s="16">
        <v>0</v>
      </c>
      <c r="Q2790" s="16">
        <v>0</v>
      </c>
      <c r="R2790" s="16">
        <v>3854.0483</v>
      </c>
      <c r="S2790" s="16">
        <v>2291.0422</v>
      </c>
      <c r="T2790" s="16">
        <v>7.2351</v>
      </c>
      <c r="U2790" s="16">
        <v>1555.771</v>
      </c>
      <c r="V2790" s="16">
        <v>389.893</v>
      </c>
      <c r="W2790" s="16">
        <v>366.9603</v>
      </c>
      <c r="X2790" s="16">
        <v>0</v>
      </c>
      <c r="Y2790" s="16">
        <v>22.9327</v>
      </c>
      <c r="Z2790" s="16">
        <v>0</v>
      </c>
      <c r="AE2790" s="103">
        <f t="shared" si="803"/>
        <v>5.11590769747272e-13</v>
      </c>
      <c r="AF2790" s="103">
        <f t="shared" si="804"/>
        <v>0</v>
      </c>
      <c r="AG2790" s="103">
        <f t="shared" si="805"/>
        <v>0</v>
      </c>
      <c r="AH2790" s="103">
        <f t="shared" si="806"/>
        <v>0</v>
      </c>
      <c r="AI2790" s="103">
        <f t="shared" si="807"/>
        <v>0</v>
      </c>
      <c r="AJ2790" s="103">
        <f t="shared" si="808"/>
        <v>-4.61852778244065e-14</v>
      </c>
    </row>
    <row r="2791" spans="4:36">
      <c r="D2791" s="16" t="s">
        <v>862</v>
      </c>
      <c r="E2791" s="16">
        <v>79.9112</v>
      </c>
      <c r="F2791" s="16">
        <v>77.7114</v>
      </c>
      <c r="G2791" s="16">
        <v>77.7114</v>
      </c>
      <c r="H2791" s="16">
        <v>0</v>
      </c>
      <c r="I2791" s="16">
        <v>0</v>
      </c>
      <c r="J2791" s="16">
        <v>0</v>
      </c>
      <c r="K2791" s="16">
        <v>0</v>
      </c>
      <c r="L2791" s="16">
        <v>0</v>
      </c>
      <c r="M2791" s="16">
        <v>0</v>
      </c>
      <c r="N2791" s="16">
        <v>0.6125</v>
      </c>
      <c r="O2791" s="16">
        <v>0.6125</v>
      </c>
      <c r="P2791" s="16">
        <v>0</v>
      </c>
      <c r="Q2791" s="16">
        <v>0</v>
      </c>
      <c r="R2791" s="16">
        <v>1.5873</v>
      </c>
      <c r="S2791" s="16">
        <v>1.5873</v>
      </c>
      <c r="T2791" s="16">
        <v>0</v>
      </c>
      <c r="U2791" s="16">
        <v>0</v>
      </c>
      <c r="V2791" s="16">
        <v>0</v>
      </c>
      <c r="W2791" s="16">
        <v>0</v>
      </c>
      <c r="X2791" s="16">
        <v>0</v>
      </c>
      <c r="Y2791" s="16">
        <v>0</v>
      </c>
      <c r="Z2791" s="16">
        <v>0</v>
      </c>
      <c r="AE2791" s="103">
        <f t="shared" si="803"/>
        <v>-3.77475828372553e-15</v>
      </c>
      <c r="AF2791" s="103">
        <f t="shared" si="804"/>
        <v>0</v>
      </c>
      <c r="AG2791" s="103">
        <f t="shared" si="805"/>
        <v>0</v>
      </c>
      <c r="AH2791" s="103">
        <f t="shared" si="806"/>
        <v>0</v>
      </c>
      <c r="AI2791" s="103">
        <f t="shared" si="807"/>
        <v>0</v>
      </c>
      <c r="AJ2791" s="103">
        <f t="shared" si="808"/>
        <v>0</v>
      </c>
    </row>
    <row r="2792" spans="4:36">
      <c r="D2792" s="16" t="s">
        <v>863</v>
      </c>
      <c r="E2792" s="16">
        <v>0</v>
      </c>
      <c r="F2792" s="16">
        <v>0</v>
      </c>
      <c r="G2792" s="16">
        <v>0</v>
      </c>
      <c r="H2792" s="16">
        <v>0</v>
      </c>
      <c r="I2792" s="16">
        <v>0</v>
      </c>
      <c r="J2792" s="16">
        <v>0</v>
      </c>
      <c r="K2792" s="16">
        <v>0</v>
      </c>
      <c r="L2792" s="16">
        <v>0</v>
      </c>
      <c r="M2792" s="16">
        <v>0</v>
      </c>
      <c r="N2792" s="16">
        <v>0</v>
      </c>
      <c r="O2792" s="16">
        <v>0</v>
      </c>
      <c r="P2792" s="16">
        <v>0</v>
      </c>
      <c r="Q2792" s="16">
        <v>0</v>
      </c>
      <c r="R2792" s="16">
        <v>0</v>
      </c>
      <c r="S2792" s="16">
        <v>0</v>
      </c>
      <c r="T2792" s="16">
        <v>0</v>
      </c>
      <c r="U2792" s="16">
        <v>0</v>
      </c>
      <c r="V2792" s="16">
        <v>0</v>
      </c>
      <c r="W2792" s="16">
        <v>0</v>
      </c>
      <c r="X2792" s="16">
        <v>0</v>
      </c>
      <c r="Y2792" s="16">
        <v>0</v>
      </c>
      <c r="Z2792" s="16">
        <v>0</v>
      </c>
      <c r="AE2792" s="103">
        <f t="shared" si="803"/>
        <v>0</v>
      </c>
      <c r="AF2792" s="103">
        <f t="shared" si="804"/>
        <v>0</v>
      </c>
      <c r="AG2792" s="103">
        <f t="shared" si="805"/>
        <v>0</v>
      </c>
      <c r="AH2792" s="103">
        <f t="shared" si="806"/>
        <v>0</v>
      </c>
      <c r="AI2792" s="103">
        <f t="shared" si="807"/>
        <v>0</v>
      </c>
      <c r="AJ2792" s="103">
        <f t="shared" si="808"/>
        <v>0</v>
      </c>
    </row>
    <row r="2793" spans="4:36">
      <c r="D2793" s="16" t="s">
        <v>864</v>
      </c>
      <c r="E2793" s="16">
        <v>29512.6109999999</v>
      </c>
      <c r="F2793" s="16">
        <v>23545.4897999999</v>
      </c>
      <c r="G2793" s="16">
        <v>23536.3050999999</v>
      </c>
      <c r="H2793" s="16">
        <v>9.1847</v>
      </c>
      <c r="I2793" s="16">
        <v>18.3298</v>
      </c>
      <c r="J2793" s="16">
        <v>201.4901</v>
      </c>
      <c r="K2793" s="16">
        <v>0</v>
      </c>
      <c r="L2793" s="16">
        <v>0</v>
      </c>
      <c r="M2793" s="16">
        <v>201.4901</v>
      </c>
      <c r="N2793" s="16">
        <v>3847.7427</v>
      </c>
      <c r="O2793" s="16">
        <v>3847.7427</v>
      </c>
      <c r="P2793" s="16">
        <v>0</v>
      </c>
      <c r="Q2793" s="16">
        <v>67.8851</v>
      </c>
      <c r="R2793" s="16">
        <v>1760.809</v>
      </c>
      <c r="S2793" s="16">
        <v>1386.9861</v>
      </c>
      <c r="T2793" s="16">
        <v>0</v>
      </c>
      <c r="U2793" s="16">
        <v>373.8229</v>
      </c>
      <c r="V2793" s="16">
        <v>70.8645</v>
      </c>
      <c r="W2793" s="16">
        <v>29.9187</v>
      </c>
      <c r="X2793" s="16">
        <v>0</v>
      </c>
      <c r="Y2793" s="16">
        <v>40.9458</v>
      </c>
      <c r="Z2793" s="16">
        <v>0</v>
      </c>
      <c r="AE2793" s="103">
        <f t="shared" si="803"/>
        <v>-2.40163444686914e-12</v>
      </c>
      <c r="AF2793" s="103">
        <f t="shared" si="804"/>
        <v>1.61293201017543e-12</v>
      </c>
      <c r="AG2793" s="103">
        <f t="shared" si="805"/>
        <v>0</v>
      </c>
      <c r="AH2793" s="103">
        <f t="shared" si="806"/>
        <v>0</v>
      </c>
      <c r="AI2793" s="103">
        <f t="shared" si="807"/>
        <v>0</v>
      </c>
      <c r="AJ2793" s="103">
        <f t="shared" si="808"/>
        <v>0</v>
      </c>
    </row>
    <row r="2794" spans="3:58">
      <c r="C2794" s="16" t="s">
        <v>368</v>
      </c>
      <c r="D2794" s="16" t="s">
        <v>88</v>
      </c>
      <c r="E2794" s="16">
        <v>0</v>
      </c>
      <c r="F2794" s="16">
        <v>0</v>
      </c>
      <c r="G2794" s="16">
        <v>0</v>
      </c>
      <c r="H2794" s="16">
        <v>0</v>
      </c>
      <c r="I2794" s="16">
        <v>0</v>
      </c>
      <c r="J2794" s="16">
        <v>0</v>
      </c>
      <c r="K2794" s="16">
        <v>0</v>
      </c>
      <c r="L2794" s="16">
        <v>0</v>
      </c>
      <c r="M2794" s="16">
        <v>0</v>
      </c>
      <c r="N2794" s="16">
        <v>0</v>
      </c>
      <c r="O2794" s="16">
        <v>0</v>
      </c>
      <c r="P2794" s="16">
        <v>0</v>
      </c>
      <c r="Q2794" s="16">
        <v>0</v>
      </c>
      <c r="R2794" s="16">
        <v>0</v>
      </c>
      <c r="S2794" s="16">
        <v>0</v>
      </c>
      <c r="T2794" s="16">
        <v>0</v>
      </c>
      <c r="U2794" s="16">
        <v>0</v>
      </c>
      <c r="V2794" s="16">
        <v>0</v>
      </c>
      <c r="W2794" s="16">
        <v>0</v>
      </c>
      <c r="X2794" s="16">
        <v>0</v>
      </c>
      <c r="Y2794" s="16">
        <v>0</v>
      </c>
      <c r="Z2794" s="16">
        <v>0</v>
      </c>
      <c r="AE2794" s="103">
        <f t="shared" si="803"/>
        <v>0</v>
      </c>
      <c r="AF2794" s="103">
        <f t="shared" si="804"/>
        <v>0</v>
      </c>
      <c r="AG2794" s="103">
        <f t="shared" si="805"/>
        <v>0</v>
      </c>
      <c r="AH2794" s="103">
        <f t="shared" si="806"/>
        <v>0</v>
      </c>
      <c r="AI2794" s="103">
        <f t="shared" si="807"/>
        <v>0</v>
      </c>
      <c r="AJ2794" s="103">
        <f t="shared" si="808"/>
        <v>0</v>
      </c>
      <c r="AK2794" s="16">
        <f t="shared" ref="AK2794:BF2794" si="821">E2794-SUM(E2795:E2799)</f>
        <v>0</v>
      </c>
      <c r="AL2794" s="16">
        <f t="shared" si="821"/>
        <v>0</v>
      </c>
      <c r="AM2794" s="16">
        <f t="shared" si="821"/>
        <v>0</v>
      </c>
      <c r="AN2794" s="16">
        <f t="shared" si="821"/>
        <v>0</v>
      </c>
      <c r="AO2794" s="16">
        <f t="shared" si="821"/>
        <v>0</v>
      </c>
      <c r="AP2794" s="16">
        <f t="shared" si="821"/>
        <v>0</v>
      </c>
      <c r="AQ2794" s="16">
        <f t="shared" si="821"/>
        <v>0</v>
      </c>
      <c r="AR2794" s="16">
        <f t="shared" si="821"/>
        <v>0</v>
      </c>
      <c r="AS2794" s="16">
        <f t="shared" si="821"/>
        <v>0</v>
      </c>
      <c r="AT2794" s="16">
        <f t="shared" si="821"/>
        <v>0</v>
      </c>
      <c r="AU2794" s="16">
        <f t="shared" si="821"/>
        <v>0</v>
      </c>
      <c r="AV2794" s="16">
        <f t="shared" si="821"/>
        <v>0</v>
      </c>
      <c r="AW2794" s="16">
        <f t="shared" si="821"/>
        <v>0</v>
      </c>
      <c r="AX2794" s="16">
        <f t="shared" si="821"/>
        <v>0</v>
      </c>
      <c r="AY2794" s="16">
        <f t="shared" si="821"/>
        <v>0</v>
      </c>
      <c r="AZ2794" s="16">
        <f t="shared" si="821"/>
        <v>0</v>
      </c>
      <c r="BA2794" s="16">
        <f t="shared" si="821"/>
        <v>0</v>
      </c>
      <c r="BB2794" s="16">
        <f t="shared" si="821"/>
        <v>0</v>
      </c>
      <c r="BC2794" s="16">
        <f t="shared" si="821"/>
        <v>0</v>
      </c>
      <c r="BD2794" s="16">
        <f t="shared" si="821"/>
        <v>0</v>
      </c>
      <c r="BE2794" s="16">
        <f t="shared" si="821"/>
        <v>0</v>
      </c>
      <c r="BF2794" s="16">
        <f t="shared" si="821"/>
        <v>0</v>
      </c>
    </row>
    <row r="2795" spans="4:36">
      <c r="D2795" s="16" t="s">
        <v>860</v>
      </c>
      <c r="E2795" s="16">
        <v>0</v>
      </c>
      <c r="F2795" s="16">
        <v>0</v>
      </c>
      <c r="G2795" s="16">
        <v>0</v>
      </c>
      <c r="H2795" s="16">
        <v>0</v>
      </c>
      <c r="I2795" s="16">
        <v>0</v>
      </c>
      <c r="J2795" s="16">
        <v>0</v>
      </c>
      <c r="K2795" s="16">
        <v>0</v>
      </c>
      <c r="L2795" s="16">
        <v>0</v>
      </c>
      <c r="M2795" s="16">
        <v>0</v>
      </c>
      <c r="N2795" s="16">
        <v>0</v>
      </c>
      <c r="O2795" s="16">
        <v>0</v>
      </c>
      <c r="P2795" s="16">
        <v>0</v>
      </c>
      <c r="Q2795" s="16">
        <v>0</v>
      </c>
      <c r="R2795" s="16">
        <v>0</v>
      </c>
      <c r="S2795" s="16">
        <v>0</v>
      </c>
      <c r="T2795" s="16">
        <v>0</v>
      </c>
      <c r="U2795" s="16">
        <v>0</v>
      </c>
      <c r="V2795" s="16">
        <v>0</v>
      </c>
      <c r="W2795" s="16">
        <v>0</v>
      </c>
      <c r="X2795" s="16">
        <v>0</v>
      </c>
      <c r="Y2795" s="16">
        <v>0</v>
      </c>
      <c r="Z2795" s="16">
        <v>0</v>
      </c>
      <c r="AE2795" s="103">
        <f t="shared" si="803"/>
        <v>0</v>
      </c>
      <c r="AF2795" s="103">
        <f t="shared" si="804"/>
        <v>0</v>
      </c>
      <c r="AG2795" s="103">
        <f t="shared" si="805"/>
        <v>0</v>
      </c>
      <c r="AH2795" s="103">
        <f t="shared" si="806"/>
        <v>0</v>
      </c>
      <c r="AI2795" s="103">
        <f t="shared" si="807"/>
        <v>0</v>
      </c>
      <c r="AJ2795" s="103">
        <f t="shared" si="808"/>
        <v>0</v>
      </c>
    </row>
    <row r="2796" spans="4:36">
      <c r="D2796" s="16" t="s">
        <v>861</v>
      </c>
      <c r="E2796" s="16">
        <v>0</v>
      </c>
      <c r="F2796" s="16">
        <v>0</v>
      </c>
      <c r="G2796" s="16">
        <v>0</v>
      </c>
      <c r="H2796" s="16">
        <v>0</v>
      </c>
      <c r="I2796" s="16">
        <v>0</v>
      </c>
      <c r="J2796" s="16">
        <v>0</v>
      </c>
      <c r="K2796" s="16">
        <v>0</v>
      </c>
      <c r="L2796" s="16">
        <v>0</v>
      </c>
      <c r="M2796" s="16">
        <v>0</v>
      </c>
      <c r="N2796" s="16">
        <v>0</v>
      </c>
      <c r="O2796" s="16">
        <v>0</v>
      </c>
      <c r="P2796" s="16">
        <v>0</v>
      </c>
      <c r="Q2796" s="16">
        <v>0</v>
      </c>
      <c r="R2796" s="16">
        <v>0</v>
      </c>
      <c r="S2796" s="16">
        <v>0</v>
      </c>
      <c r="T2796" s="16">
        <v>0</v>
      </c>
      <c r="U2796" s="16">
        <v>0</v>
      </c>
      <c r="V2796" s="16">
        <v>0</v>
      </c>
      <c r="W2796" s="16">
        <v>0</v>
      </c>
      <c r="X2796" s="16">
        <v>0</v>
      </c>
      <c r="Y2796" s="16">
        <v>0</v>
      </c>
      <c r="Z2796" s="16">
        <v>0</v>
      </c>
      <c r="AE2796" s="103">
        <f t="shared" si="803"/>
        <v>0</v>
      </c>
      <c r="AF2796" s="103">
        <f t="shared" si="804"/>
        <v>0</v>
      </c>
      <c r="AG2796" s="103">
        <f t="shared" si="805"/>
        <v>0</v>
      </c>
      <c r="AH2796" s="103">
        <f t="shared" si="806"/>
        <v>0</v>
      </c>
      <c r="AI2796" s="103">
        <f t="shared" si="807"/>
        <v>0</v>
      </c>
      <c r="AJ2796" s="103">
        <f t="shared" si="808"/>
        <v>0</v>
      </c>
    </row>
    <row r="2797" spans="4:36">
      <c r="D2797" s="16" t="s">
        <v>862</v>
      </c>
      <c r="E2797" s="16">
        <v>0</v>
      </c>
      <c r="F2797" s="16">
        <v>0</v>
      </c>
      <c r="G2797" s="16">
        <v>0</v>
      </c>
      <c r="H2797" s="16">
        <v>0</v>
      </c>
      <c r="I2797" s="16">
        <v>0</v>
      </c>
      <c r="J2797" s="16">
        <v>0</v>
      </c>
      <c r="K2797" s="16">
        <v>0</v>
      </c>
      <c r="L2797" s="16">
        <v>0</v>
      </c>
      <c r="M2797" s="16">
        <v>0</v>
      </c>
      <c r="N2797" s="16">
        <v>0</v>
      </c>
      <c r="O2797" s="16">
        <v>0</v>
      </c>
      <c r="P2797" s="16">
        <v>0</v>
      </c>
      <c r="Q2797" s="16">
        <v>0</v>
      </c>
      <c r="R2797" s="16">
        <v>0</v>
      </c>
      <c r="S2797" s="16">
        <v>0</v>
      </c>
      <c r="T2797" s="16">
        <v>0</v>
      </c>
      <c r="U2797" s="16">
        <v>0</v>
      </c>
      <c r="V2797" s="16">
        <v>0</v>
      </c>
      <c r="W2797" s="16">
        <v>0</v>
      </c>
      <c r="X2797" s="16">
        <v>0</v>
      </c>
      <c r="Y2797" s="16">
        <v>0</v>
      </c>
      <c r="Z2797" s="16">
        <v>0</v>
      </c>
      <c r="AE2797" s="103">
        <f t="shared" ref="AE2797:AE2860" si="822">E2797-F2797-I2797-J2797-N2797-R2797-V2797-Z2797-Q2797</f>
        <v>0</v>
      </c>
      <c r="AF2797" s="103">
        <f t="shared" ref="AF2797:AF2860" si="823">F2797-G2797-H2797</f>
        <v>0</v>
      </c>
      <c r="AG2797" s="103">
        <f t="shared" ref="AG2797:AG2860" si="824">J2797-K2797-L2797-M2797</f>
        <v>0</v>
      </c>
      <c r="AH2797" s="103">
        <f t="shared" ref="AH2797:AH2860" si="825">N2797-O2797-P2797</f>
        <v>0</v>
      </c>
      <c r="AI2797" s="103">
        <f t="shared" ref="AI2797:AI2860" si="826">R2797-S2797-T2797-U2797</f>
        <v>0</v>
      </c>
      <c r="AJ2797" s="103">
        <f t="shared" ref="AJ2797:AJ2860" si="827">V2797-W2797-X2797-Y2797</f>
        <v>0</v>
      </c>
    </row>
    <row r="2798" spans="4:36">
      <c r="D2798" s="16" t="s">
        <v>863</v>
      </c>
      <c r="E2798" s="16">
        <v>0</v>
      </c>
      <c r="F2798" s="16">
        <v>0</v>
      </c>
      <c r="G2798" s="16">
        <v>0</v>
      </c>
      <c r="H2798" s="16">
        <v>0</v>
      </c>
      <c r="I2798" s="16">
        <v>0</v>
      </c>
      <c r="J2798" s="16">
        <v>0</v>
      </c>
      <c r="K2798" s="16">
        <v>0</v>
      </c>
      <c r="L2798" s="16">
        <v>0</v>
      </c>
      <c r="M2798" s="16">
        <v>0</v>
      </c>
      <c r="N2798" s="16">
        <v>0</v>
      </c>
      <c r="O2798" s="16">
        <v>0</v>
      </c>
      <c r="P2798" s="16">
        <v>0</v>
      </c>
      <c r="Q2798" s="16">
        <v>0</v>
      </c>
      <c r="R2798" s="16">
        <v>0</v>
      </c>
      <c r="S2798" s="16">
        <v>0</v>
      </c>
      <c r="T2798" s="16">
        <v>0</v>
      </c>
      <c r="U2798" s="16">
        <v>0</v>
      </c>
      <c r="V2798" s="16">
        <v>0</v>
      </c>
      <c r="W2798" s="16">
        <v>0</v>
      </c>
      <c r="X2798" s="16">
        <v>0</v>
      </c>
      <c r="Y2798" s="16">
        <v>0</v>
      </c>
      <c r="Z2798" s="16">
        <v>0</v>
      </c>
      <c r="AE2798" s="103">
        <f t="shared" si="822"/>
        <v>0</v>
      </c>
      <c r="AF2798" s="103">
        <f t="shared" si="823"/>
        <v>0</v>
      </c>
      <c r="AG2798" s="103">
        <f t="shared" si="824"/>
        <v>0</v>
      </c>
      <c r="AH2798" s="103">
        <f t="shared" si="825"/>
        <v>0</v>
      </c>
      <c r="AI2798" s="103">
        <f t="shared" si="826"/>
        <v>0</v>
      </c>
      <c r="AJ2798" s="103">
        <f t="shared" si="827"/>
        <v>0</v>
      </c>
    </row>
    <row r="2799" spans="4:36">
      <c r="D2799" s="16" t="s">
        <v>864</v>
      </c>
      <c r="E2799" s="16">
        <v>0</v>
      </c>
      <c r="F2799" s="16">
        <v>0</v>
      </c>
      <c r="G2799" s="16">
        <v>0</v>
      </c>
      <c r="H2799" s="16">
        <v>0</v>
      </c>
      <c r="I2799" s="16">
        <v>0</v>
      </c>
      <c r="J2799" s="16">
        <v>0</v>
      </c>
      <c r="K2799" s="16">
        <v>0</v>
      </c>
      <c r="L2799" s="16">
        <v>0</v>
      </c>
      <c r="M2799" s="16">
        <v>0</v>
      </c>
      <c r="N2799" s="16">
        <v>0</v>
      </c>
      <c r="O2799" s="16">
        <v>0</v>
      </c>
      <c r="P2799" s="16">
        <v>0</v>
      </c>
      <c r="Q2799" s="16">
        <v>0</v>
      </c>
      <c r="R2799" s="16">
        <v>0</v>
      </c>
      <c r="S2799" s="16">
        <v>0</v>
      </c>
      <c r="T2799" s="16">
        <v>0</v>
      </c>
      <c r="U2799" s="16">
        <v>0</v>
      </c>
      <c r="V2799" s="16">
        <v>0</v>
      </c>
      <c r="W2799" s="16">
        <v>0</v>
      </c>
      <c r="X2799" s="16">
        <v>0</v>
      </c>
      <c r="Y2799" s="16">
        <v>0</v>
      </c>
      <c r="Z2799" s="16">
        <v>0</v>
      </c>
      <c r="AE2799" s="103">
        <f t="shared" si="822"/>
        <v>0</v>
      </c>
      <c r="AF2799" s="103">
        <f t="shared" si="823"/>
        <v>0</v>
      </c>
      <c r="AG2799" s="103">
        <f t="shared" si="824"/>
        <v>0</v>
      </c>
      <c r="AH2799" s="103">
        <f t="shared" si="825"/>
        <v>0</v>
      </c>
      <c r="AI2799" s="103">
        <f t="shared" si="826"/>
        <v>0</v>
      </c>
      <c r="AJ2799" s="103">
        <f t="shared" si="827"/>
        <v>0</v>
      </c>
    </row>
    <row r="2800" spans="1:80">
      <c r="A2800" s="16" t="s">
        <v>947</v>
      </c>
      <c r="B2800" s="16">
        <v>119682.5509</v>
      </c>
      <c r="C2800" s="16" t="s">
        <v>88</v>
      </c>
      <c r="D2800" s="16" t="s">
        <v>88</v>
      </c>
      <c r="E2800" s="16">
        <v>53561.6395</v>
      </c>
      <c r="F2800" s="16">
        <v>51567.1325</v>
      </c>
      <c r="G2800" s="16">
        <v>51567.1325</v>
      </c>
      <c r="H2800" s="16">
        <v>0</v>
      </c>
      <c r="I2800" s="16">
        <v>0</v>
      </c>
      <c r="J2800" s="16">
        <v>9.0857</v>
      </c>
      <c r="K2800" s="16">
        <v>3.7677</v>
      </c>
      <c r="L2800" s="16">
        <v>5.318</v>
      </c>
      <c r="M2800" s="16">
        <v>0</v>
      </c>
      <c r="N2800" s="16">
        <v>1670.4011</v>
      </c>
      <c r="O2800" s="16">
        <v>1670.4011</v>
      </c>
      <c r="P2800" s="16">
        <v>0</v>
      </c>
      <c r="Q2800" s="16">
        <v>36.5213</v>
      </c>
      <c r="R2800" s="16">
        <v>278.4989</v>
      </c>
      <c r="S2800" s="16">
        <v>76.0605</v>
      </c>
      <c r="T2800" s="16">
        <v>0</v>
      </c>
      <c r="U2800" s="16">
        <v>202.4384</v>
      </c>
      <c r="V2800" s="16">
        <v>0</v>
      </c>
      <c r="W2800" s="16">
        <v>0</v>
      </c>
      <c r="X2800" s="16">
        <v>0</v>
      </c>
      <c r="Y2800" s="16">
        <v>0</v>
      </c>
      <c r="Z2800" s="16">
        <v>0</v>
      </c>
      <c r="AB2800" s="101">
        <f>(F2800+K2800+L2800)/B2800</f>
        <v>0.430941835816101</v>
      </c>
      <c r="AE2800" s="103">
        <f t="shared" si="822"/>
        <v>-2.33058017329313e-12</v>
      </c>
      <c r="AF2800" s="103">
        <f t="shared" si="823"/>
        <v>0</v>
      </c>
      <c r="AG2800" s="103">
        <f t="shared" si="824"/>
        <v>0</v>
      </c>
      <c r="AH2800" s="103">
        <f t="shared" si="825"/>
        <v>0</v>
      </c>
      <c r="AI2800" s="103">
        <f t="shared" si="826"/>
        <v>0</v>
      </c>
      <c r="AJ2800" s="103">
        <f t="shared" si="827"/>
        <v>0</v>
      </c>
      <c r="AK2800" s="16">
        <f t="shared" ref="AK2800:BF2800" si="828">E2800-SUM(E2801:E2805)</f>
        <v>0</v>
      </c>
      <c r="AL2800" s="16">
        <f t="shared" si="828"/>
        <v>0</v>
      </c>
      <c r="AM2800" s="16">
        <f t="shared" si="828"/>
        <v>0</v>
      </c>
      <c r="AN2800" s="16">
        <f t="shared" si="828"/>
        <v>0</v>
      </c>
      <c r="AO2800" s="16">
        <f t="shared" si="828"/>
        <v>0</v>
      </c>
      <c r="AP2800" s="16">
        <f t="shared" si="828"/>
        <v>0</v>
      </c>
      <c r="AQ2800" s="16">
        <f t="shared" si="828"/>
        <v>0</v>
      </c>
      <c r="AR2800" s="16">
        <f t="shared" si="828"/>
        <v>0</v>
      </c>
      <c r="AS2800" s="16">
        <f t="shared" si="828"/>
        <v>0</v>
      </c>
      <c r="AT2800" s="16">
        <f t="shared" si="828"/>
        <v>0</v>
      </c>
      <c r="AU2800" s="16">
        <f t="shared" si="828"/>
        <v>0</v>
      </c>
      <c r="AV2800" s="16">
        <f t="shared" si="828"/>
        <v>0</v>
      </c>
      <c r="AW2800" s="16">
        <f t="shared" si="828"/>
        <v>0</v>
      </c>
      <c r="AX2800" s="16">
        <f t="shared" si="828"/>
        <v>0</v>
      </c>
      <c r="AY2800" s="16">
        <f t="shared" si="828"/>
        <v>0</v>
      </c>
      <c r="AZ2800" s="16">
        <f t="shared" si="828"/>
        <v>0</v>
      </c>
      <c r="BA2800" s="16">
        <f t="shared" si="828"/>
        <v>0</v>
      </c>
      <c r="BB2800" s="16">
        <f t="shared" si="828"/>
        <v>0</v>
      </c>
      <c r="BC2800" s="16">
        <f t="shared" si="828"/>
        <v>0</v>
      </c>
      <c r="BD2800" s="16">
        <f t="shared" si="828"/>
        <v>0</v>
      </c>
      <c r="BE2800" s="16">
        <f t="shared" si="828"/>
        <v>0</v>
      </c>
      <c r="BF2800" s="16">
        <f t="shared" si="828"/>
        <v>0</v>
      </c>
      <c r="BG2800" s="104">
        <f t="shared" ref="BG2800:CB2800" si="829">E2800-E2806-E2812-E2818-E2824</f>
        <v>0</v>
      </c>
      <c r="BH2800" s="104">
        <f t="shared" si="829"/>
        <v>0</v>
      </c>
      <c r="BI2800" s="104">
        <f t="shared" si="829"/>
        <v>0</v>
      </c>
      <c r="BJ2800" s="104">
        <f t="shared" si="829"/>
        <v>0</v>
      </c>
      <c r="BK2800" s="104">
        <f t="shared" si="829"/>
        <v>0</v>
      </c>
      <c r="BL2800" s="104">
        <f t="shared" si="829"/>
        <v>0</v>
      </c>
      <c r="BM2800" s="104">
        <f t="shared" si="829"/>
        <v>0</v>
      </c>
      <c r="BN2800" s="104">
        <f t="shared" si="829"/>
        <v>0</v>
      </c>
      <c r="BO2800" s="104">
        <f t="shared" si="829"/>
        <v>0</v>
      </c>
      <c r="BP2800" s="104">
        <f t="shared" si="829"/>
        <v>0</v>
      </c>
      <c r="BQ2800" s="104">
        <f t="shared" si="829"/>
        <v>0</v>
      </c>
      <c r="BR2800" s="104">
        <f t="shared" si="829"/>
        <v>0</v>
      </c>
      <c r="BS2800" s="104">
        <f t="shared" si="829"/>
        <v>0</v>
      </c>
      <c r="BT2800" s="104">
        <f t="shared" si="829"/>
        <v>0</v>
      </c>
      <c r="BU2800" s="104">
        <f t="shared" si="829"/>
        <v>0</v>
      </c>
      <c r="BV2800" s="104">
        <f t="shared" si="829"/>
        <v>0</v>
      </c>
      <c r="BW2800" s="104">
        <f t="shared" si="829"/>
        <v>0</v>
      </c>
      <c r="BX2800" s="104">
        <f t="shared" si="829"/>
        <v>0</v>
      </c>
      <c r="BY2800" s="104">
        <f t="shared" si="829"/>
        <v>0</v>
      </c>
      <c r="BZ2800" s="104">
        <f t="shared" si="829"/>
        <v>0</v>
      </c>
      <c r="CA2800" s="104">
        <f t="shared" si="829"/>
        <v>0</v>
      </c>
      <c r="CB2800" s="104">
        <f t="shared" si="829"/>
        <v>0</v>
      </c>
    </row>
    <row r="2801" spans="4:36">
      <c r="D2801" s="16" t="s">
        <v>860</v>
      </c>
      <c r="E2801" s="16">
        <v>31084.2348</v>
      </c>
      <c r="F2801" s="16">
        <v>30514.4101</v>
      </c>
      <c r="G2801" s="16">
        <v>30514.4101</v>
      </c>
      <c r="H2801" s="16">
        <v>0</v>
      </c>
      <c r="I2801" s="16">
        <v>0</v>
      </c>
      <c r="J2801" s="16">
        <v>2.7014</v>
      </c>
      <c r="K2801" s="16">
        <v>0</v>
      </c>
      <c r="L2801" s="16">
        <v>2.7014</v>
      </c>
      <c r="M2801" s="16">
        <v>0</v>
      </c>
      <c r="N2801" s="16">
        <v>561.0077</v>
      </c>
      <c r="O2801" s="16">
        <v>561.0077</v>
      </c>
      <c r="P2801" s="16">
        <v>0</v>
      </c>
      <c r="Q2801" s="16">
        <v>0</v>
      </c>
      <c r="R2801" s="16">
        <v>6.1156</v>
      </c>
      <c r="S2801" s="16">
        <v>6.1156</v>
      </c>
      <c r="T2801" s="16">
        <v>0</v>
      </c>
      <c r="U2801" s="16">
        <v>0</v>
      </c>
      <c r="V2801" s="16">
        <v>0</v>
      </c>
      <c r="W2801" s="16">
        <v>0</v>
      </c>
      <c r="X2801" s="16">
        <v>0</v>
      </c>
      <c r="Y2801" s="16">
        <v>0</v>
      </c>
      <c r="Z2801" s="16">
        <v>0</v>
      </c>
      <c r="AE2801" s="103">
        <f t="shared" si="822"/>
        <v>-2.64233079860787e-12</v>
      </c>
      <c r="AF2801" s="103">
        <f t="shared" si="823"/>
        <v>0</v>
      </c>
      <c r="AG2801" s="103">
        <f t="shared" si="824"/>
        <v>0</v>
      </c>
      <c r="AH2801" s="103">
        <f t="shared" si="825"/>
        <v>0</v>
      </c>
      <c r="AI2801" s="103">
        <f t="shared" si="826"/>
        <v>0</v>
      </c>
      <c r="AJ2801" s="103">
        <f t="shared" si="827"/>
        <v>0</v>
      </c>
    </row>
    <row r="2802" spans="4:36">
      <c r="D2802" s="16" t="s">
        <v>861</v>
      </c>
      <c r="E2802" s="16">
        <v>0</v>
      </c>
      <c r="F2802" s="16">
        <v>0</v>
      </c>
      <c r="G2802" s="16">
        <v>0</v>
      </c>
      <c r="H2802" s="16">
        <v>0</v>
      </c>
      <c r="I2802" s="16">
        <v>0</v>
      </c>
      <c r="J2802" s="16">
        <v>0</v>
      </c>
      <c r="K2802" s="16">
        <v>0</v>
      </c>
      <c r="L2802" s="16">
        <v>0</v>
      </c>
      <c r="M2802" s="16">
        <v>0</v>
      </c>
      <c r="N2802" s="16">
        <v>0</v>
      </c>
      <c r="O2802" s="16">
        <v>0</v>
      </c>
      <c r="P2802" s="16">
        <v>0</v>
      </c>
      <c r="Q2802" s="16">
        <v>0</v>
      </c>
      <c r="R2802" s="16">
        <v>0</v>
      </c>
      <c r="S2802" s="16">
        <v>0</v>
      </c>
      <c r="T2802" s="16">
        <v>0</v>
      </c>
      <c r="U2802" s="16">
        <v>0</v>
      </c>
      <c r="V2802" s="16">
        <v>0</v>
      </c>
      <c r="W2802" s="16">
        <v>0</v>
      </c>
      <c r="X2802" s="16">
        <v>0</v>
      </c>
      <c r="Y2802" s="16">
        <v>0</v>
      </c>
      <c r="Z2802" s="16">
        <v>0</v>
      </c>
      <c r="AE2802" s="103">
        <f t="shared" si="822"/>
        <v>0</v>
      </c>
      <c r="AF2802" s="103">
        <f t="shared" si="823"/>
        <v>0</v>
      </c>
      <c r="AG2802" s="103">
        <f t="shared" si="824"/>
        <v>0</v>
      </c>
      <c r="AH2802" s="103">
        <f t="shared" si="825"/>
        <v>0</v>
      </c>
      <c r="AI2802" s="103">
        <f t="shared" si="826"/>
        <v>0</v>
      </c>
      <c r="AJ2802" s="103">
        <f t="shared" si="827"/>
        <v>0</v>
      </c>
    </row>
    <row r="2803" spans="4:36">
      <c r="D2803" s="16" t="s">
        <v>862</v>
      </c>
      <c r="E2803" s="16">
        <v>6482.68389999999</v>
      </c>
      <c r="F2803" s="16">
        <v>6281.78939999999</v>
      </c>
      <c r="G2803" s="16">
        <v>6281.78939999999</v>
      </c>
      <c r="H2803" s="16">
        <v>0</v>
      </c>
      <c r="I2803" s="16">
        <v>0</v>
      </c>
      <c r="J2803" s="16">
        <v>0</v>
      </c>
      <c r="K2803" s="16">
        <v>0</v>
      </c>
      <c r="L2803" s="16">
        <v>0</v>
      </c>
      <c r="M2803" s="16">
        <v>0</v>
      </c>
      <c r="N2803" s="16">
        <v>148.5943</v>
      </c>
      <c r="O2803" s="16">
        <v>148.5943</v>
      </c>
      <c r="P2803" s="16">
        <v>0</v>
      </c>
      <c r="Q2803" s="16">
        <v>24.7933</v>
      </c>
      <c r="R2803" s="16">
        <v>27.5069</v>
      </c>
      <c r="S2803" s="16">
        <v>9.2789</v>
      </c>
      <c r="T2803" s="16">
        <v>0</v>
      </c>
      <c r="U2803" s="16">
        <v>18.228</v>
      </c>
      <c r="V2803" s="16">
        <v>0</v>
      </c>
      <c r="W2803" s="16">
        <v>0</v>
      </c>
      <c r="X2803" s="16">
        <v>0</v>
      </c>
      <c r="Y2803" s="16">
        <v>0</v>
      </c>
      <c r="Z2803" s="16">
        <v>0</v>
      </c>
      <c r="AE2803" s="103">
        <f t="shared" si="822"/>
        <v>3.30402372128447e-13</v>
      </c>
      <c r="AF2803" s="103">
        <f t="shared" si="823"/>
        <v>0</v>
      </c>
      <c r="AG2803" s="103">
        <f t="shared" si="824"/>
        <v>0</v>
      </c>
      <c r="AH2803" s="103">
        <f t="shared" si="825"/>
        <v>0</v>
      </c>
      <c r="AI2803" s="103">
        <f t="shared" si="826"/>
        <v>0</v>
      </c>
      <c r="AJ2803" s="103">
        <f t="shared" si="827"/>
        <v>0</v>
      </c>
    </row>
    <row r="2804" spans="4:36">
      <c r="D2804" s="16" t="s">
        <v>863</v>
      </c>
      <c r="E2804" s="16">
        <v>0</v>
      </c>
      <c r="F2804" s="16">
        <v>0</v>
      </c>
      <c r="G2804" s="16">
        <v>0</v>
      </c>
      <c r="H2804" s="16">
        <v>0</v>
      </c>
      <c r="I2804" s="16">
        <v>0</v>
      </c>
      <c r="J2804" s="16">
        <v>0</v>
      </c>
      <c r="K2804" s="16">
        <v>0</v>
      </c>
      <c r="L2804" s="16">
        <v>0</v>
      </c>
      <c r="M2804" s="16">
        <v>0</v>
      </c>
      <c r="N2804" s="16">
        <v>0</v>
      </c>
      <c r="O2804" s="16">
        <v>0</v>
      </c>
      <c r="P2804" s="16">
        <v>0</v>
      </c>
      <c r="Q2804" s="16">
        <v>0</v>
      </c>
      <c r="R2804" s="16">
        <v>0</v>
      </c>
      <c r="S2804" s="16">
        <v>0</v>
      </c>
      <c r="T2804" s="16">
        <v>0</v>
      </c>
      <c r="U2804" s="16">
        <v>0</v>
      </c>
      <c r="V2804" s="16">
        <v>0</v>
      </c>
      <c r="W2804" s="16">
        <v>0</v>
      </c>
      <c r="X2804" s="16">
        <v>0</v>
      </c>
      <c r="Y2804" s="16">
        <v>0</v>
      </c>
      <c r="Z2804" s="16">
        <v>0</v>
      </c>
      <c r="AE2804" s="103">
        <f t="shared" si="822"/>
        <v>0</v>
      </c>
      <c r="AF2804" s="103">
        <f t="shared" si="823"/>
        <v>0</v>
      </c>
      <c r="AG2804" s="103">
        <f t="shared" si="824"/>
        <v>0</v>
      </c>
      <c r="AH2804" s="103">
        <f t="shared" si="825"/>
        <v>0</v>
      </c>
      <c r="AI2804" s="103">
        <f t="shared" si="826"/>
        <v>0</v>
      </c>
      <c r="AJ2804" s="103">
        <f t="shared" si="827"/>
        <v>0</v>
      </c>
    </row>
    <row r="2805" spans="4:36">
      <c r="D2805" s="16" t="s">
        <v>864</v>
      </c>
      <c r="E2805" s="16">
        <v>15994.7208</v>
      </c>
      <c r="F2805" s="16">
        <v>14770.933</v>
      </c>
      <c r="G2805" s="16">
        <v>14770.933</v>
      </c>
      <c r="H2805" s="16">
        <v>0</v>
      </c>
      <c r="I2805" s="16">
        <v>0</v>
      </c>
      <c r="J2805" s="16">
        <v>6.3843</v>
      </c>
      <c r="K2805" s="16">
        <v>3.7677</v>
      </c>
      <c r="L2805" s="16">
        <v>2.6166</v>
      </c>
      <c r="M2805" s="16">
        <v>0</v>
      </c>
      <c r="N2805" s="16">
        <v>960.7991</v>
      </c>
      <c r="O2805" s="16">
        <v>960.7991</v>
      </c>
      <c r="P2805" s="16">
        <v>0</v>
      </c>
      <c r="Q2805" s="16">
        <v>11.728</v>
      </c>
      <c r="R2805" s="16">
        <v>244.8764</v>
      </c>
      <c r="S2805" s="16">
        <v>60.666</v>
      </c>
      <c r="T2805" s="16">
        <v>0</v>
      </c>
      <c r="U2805" s="16">
        <v>184.2104</v>
      </c>
      <c r="V2805" s="16">
        <v>0</v>
      </c>
      <c r="W2805" s="16">
        <v>0</v>
      </c>
      <c r="X2805" s="16">
        <v>0</v>
      </c>
      <c r="Y2805" s="16">
        <v>0</v>
      </c>
      <c r="Z2805" s="16">
        <v>0</v>
      </c>
      <c r="AE2805" s="103">
        <f t="shared" si="822"/>
        <v>-1.63957736276643e-12</v>
      </c>
      <c r="AF2805" s="103">
        <f t="shared" si="823"/>
        <v>0</v>
      </c>
      <c r="AG2805" s="103">
        <f t="shared" si="824"/>
        <v>0</v>
      </c>
      <c r="AH2805" s="103">
        <f t="shared" si="825"/>
        <v>0</v>
      </c>
      <c r="AI2805" s="103">
        <f t="shared" si="826"/>
        <v>0</v>
      </c>
      <c r="AJ2805" s="103">
        <f t="shared" si="827"/>
        <v>0</v>
      </c>
    </row>
    <row r="2806" spans="3:58">
      <c r="C2806" s="16" t="s">
        <v>865</v>
      </c>
      <c r="D2806" s="16" t="s">
        <v>88</v>
      </c>
      <c r="E2806" s="16">
        <v>2765.9571</v>
      </c>
      <c r="F2806" s="16">
        <v>2644.1385</v>
      </c>
      <c r="G2806" s="16">
        <v>2644.1385</v>
      </c>
      <c r="H2806" s="16">
        <v>0</v>
      </c>
      <c r="I2806" s="16">
        <v>0</v>
      </c>
      <c r="J2806" s="16">
        <v>0</v>
      </c>
      <c r="K2806" s="16">
        <v>0</v>
      </c>
      <c r="L2806" s="16">
        <v>0</v>
      </c>
      <c r="M2806" s="16">
        <v>0</v>
      </c>
      <c r="N2806" s="16">
        <v>77.8389</v>
      </c>
      <c r="O2806" s="16">
        <v>77.8389</v>
      </c>
      <c r="P2806" s="16">
        <v>0</v>
      </c>
      <c r="Q2806" s="16">
        <v>24.995</v>
      </c>
      <c r="R2806" s="16">
        <v>18.9847</v>
      </c>
      <c r="S2806" s="16">
        <v>2.153</v>
      </c>
      <c r="T2806" s="16">
        <v>0</v>
      </c>
      <c r="U2806" s="16">
        <v>16.8317</v>
      </c>
      <c r="V2806" s="16">
        <v>0</v>
      </c>
      <c r="W2806" s="16">
        <v>0</v>
      </c>
      <c r="X2806" s="16">
        <v>0</v>
      </c>
      <c r="Y2806" s="16">
        <v>0</v>
      </c>
      <c r="Z2806" s="16">
        <v>0</v>
      </c>
      <c r="AE2806" s="103">
        <f t="shared" si="822"/>
        <v>6.3948846218409e-14</v>
      </c>
      <c r="AF2806" s="103">
        <f t="shared" si="823"/>
        <v>0</v>
      </c>
      <c r="AG2806" s="103">
        <f t="shared" si="824"/>
        <v>0</v>
      </c>
      <c r="AH2806" s="103">
        <f t="shared" si="825"/>
        <v>0</v>
      </c>
      <c r="AI2806" s="103">
        <f t="shared" si="826"/>
        <v>0</v>
      </c>
      <c r="AJ2806" s="103">
        <f t="shared" si="827"/>
        <v>0</v>
      </c>
      <c r="AK2806" s="16">
        <f t="shared" ref="AK2806:BF2806" si="830">E2806-SUM(E2807:E2811)</f>
        <v>0</v>
      </c>
      <c r="AL2806" s="16">
        <f t="shared" si="830"/>
        <v>0</v>
      </c>
      <c r="AM2806" s="16">
        <f t="shared" si="830"/>
        <v>0</v>
      </c>
      <c r="AN2806" s="16">
        <f t="shared" si="830"/>
        <v>0</v>
      </c>
      <c r="AO2806" s="16">
        <f t="shared" si="830"/>
        <v>0</v>
      </c>
      <c r="AP2806" s="16">
        <f t="shared" si="830"/>
        <v>0</v>
      </c>
      <c r="AQ2806" s="16">
        <f t="shared" si="830"/>
        <v>0</v>
      </c>
      <c r="AR2806" s="16">
        <f t="shared" si="830"/>
        <v>0</v>
      </c>
      <c r="AS2806" s="16">
        <f t="shared" si="830"/>
        <v>0</v>
      </c>
      <c r="AT2806" s="16">
        <f t="shared" si="830"/>
        <v>0</v>
      </c>
      <c r="AU2806" s="16">
        <f t="shared" si="830"/>
        <v>0</v>
      </c>
      <c r="AV2806" s="16">
        <f t="shared" si="830"/>
        <v>0</v>
      </c>
      <c r="AW2806" s="16">
        <f t="shared" si="830"/>
        <v>0</v>
      </c>
      <c r="AX2806" s="16">
        <f t="shared" si="830"/>
        <v>0</v>
      </c>
      <c r="AY2806" s="16">
        <f t="shared" si="830"/>
        <v>0</v>
      </c>
      <c r="AZ2806" s="16">
        <f t="shared" si="830"/>
        <v>0</v>
      </c>
      <c r="BA2806" s="16">
        <f t="shared" si="830"/>
        <v>0</v>
      </c>
      <c r="BB2806" s="16">
        <f t="shared" si="830"/>
        <v>0</v>
      </c>
      <c r="BC2806" s="16">
        <f t="shared" si="830"/>
        <v>0</v>
      </c>
      <c r="BD2806" s="16">
        <f t="shared" si="830"/>
        <v>0</v>
      </c>
      <c r="BE2806" s="16">
        <f t="shared" si="830"/>
        <v>0</v>
      </c>
      <c r="BF2806" s="16">
        <f t="shared" si="830"/>
        <v>0</v>
      </c>
    </row>
    <row r="2807" spans="4:36">
      <c r="D2807" s="16" t="s">
        <v>860</v>
      </c>
      <c r="E2807" s="16">
        <v>2267.749</v>
      </c>
      <c r="F2807" s="16">
        <v>2198.4284</v>
      </c>
      <c r="G2807" s="16">
        <v>2198.4284</v>
      </c>
      <c r="H2807" s="16">
        <v>0</v>
      </c>
      <c r="I2807" s="16">
        <v>0</v>
      </c>
      <c r="J2807" s="16">
        <v>0</v>
      </c>
      <c r="K2807" s="16">
        <v>0</v>
      </c>
      <c r="L2807" s="16">
        <v>0</v>
      </c>
      <c r="M2807" s="16">
        <v>0</v>
      </c>
      <c r="N2807" s="16">
        <v>67.1676</v>
      </c>
      <c r="O2807" s="16">
        <v>67.1676</v>
      </c>
      <c r="P2807" s="16">
        <v>0</v>
      </c>
      <c r="Q2807" s="16">
        <v>0</v>
      </c>
      <c r="R2807" s="16">
        <v>2.153</v>
      </c>
      <c r="S2807" s="16">
        <v>2.153</v>
      </c>
      <c r="T2807" s="16">
        <v>0</v>
      </c>
      <c r="U2807" s="16">
        <v>0</v>
      </c>
      <c r="V2807" s="16">
        <v>0</v>
      </c>
      <c r="W2807" s="16">
        <v>0</v>
      </c>
      <c r="X2807" s="16">
        <v>0</v>
      </c>
      <c r="Y2807" s="16">
        <v>0</v>
      </c>
      <c r="Z2807" s="16">
        <v>0</v>
      </c>
      <c r="AE2807" s="103">
        <f t="shared" si="822"/>
        <v>1.99840144432528e-14</v>
      </c>
      <c r="AF2807" s="103">
        <f t="shared" si="823"/>
        <v>0</v>
      </c>
      <c r="AG2807" s="103">
        <f t="shared" si="824"/>
        <v>0</v>
      </c>
      <c r="AH2807" s="103">
        <f t="shared" si="825"/>
        <v>0</v>
      </c>
      <c r="AI2807" s="103">
        <f t="shared" si="826"/>
        <v>0</v>
      </c>
      <c r="AJ2807" s="103">
        <f t="shared" si="827"/>
        <v>0</v>
      </c>
    </row>
    <row r="2808" spans="4:36">
      <c r="D2808" s="16" t="s">
        <v>861</v>
      </c>
      <c r="E2808" s="16">
        <v>0</v>
      </c>
      <c r="F2808" s="16">
        <v>0</v>
      </c>
      <c r="G2808" s="16">
        <v>0</v>
      </c>
      <c r="H2808" s="16">
        <v>0</v>
      </c>
      <c r="I2808" s="16">
        <v>0</v>
      </c>
      <c r="J2808" s="16">
        <v>0</v>
      </c>
      <c r="K2808" s="16">
        <v>0</v>
      </c>
      <c r="L2808" s="16">
        <v>0</v>
      </c>
      <c r="M2808" s="16">
        <v>0</v>
      </c>
      <c r="N2808" s="16">
        <v>0</v>
      </c>
      <c r="O2808" s="16">
        <v>0</v>
      </c>
      <c r="P2808" s="16">
        <v>0</v>
      </c>
      <c r="Q2808" s="16">
        <v>0</v>
      </c>
      <c r="R2808" s="16">
        <v>0</v>
      </c>
      <c r="S2808" s="16">
        <v>0</v>
      </c>
      <c r="T2808" s="16">
        <v>0</v>
      </c>
      <c r="U2808" s="16">
        <v>0</v>
      </c>
      <c r="V2808" s="16">
        <v>0</v>
      </c>
      <c r="W2808" s="16">
        <v>0</v>
      </c>
      <c r="X2808" s="16">
        <v>0</v>
      </c>
      <c r="Y2808" s="16">
        <v>0</v>
      </c>
      <c r="Z2808" s="16">
        <v>0</v>
      </c>
      <c r="AE2808" s="103">
        <f t="shared" si="822"/>
        <v>0</v>
      </c>
      <c r="AF2808" s="103">
        <f t="shared" si="823"/>
        <v>0</v>
      </c>
      <c r="AG2808" s="103">
        <f t="shared" si="824"/>
        <v>0</v>
      </c>
      <c r="AH2808" s="103">
        <f t="shared" si="825"/>
        <v>0</v>
      </c>
      <c r="AI2808" s="103">
        <f t="shared" si="826"/>
        <v>0</v>
      </c>
      <c r="AJ2808" s="103">
        <f t="shared" si="827"/>
        <v>0</v>
      </c>
    </row>
    <row r="2809" spans="4:36">
      <c r="D2809" s="16" t="s">
        <v>862</v>
      </c>
      <c r="E2809" s="16">
        <v>314.0081</v>
      </c>
      <c r="F2809" s="16">
        <v>272.1278</v>
      </c>
      <c r="G2809" s="16">
        <v>272.1278</v>
      </c>
      <c r="H2809" s="16">
        <v>0</v>
      </c>
      <c r="I2809" s="16">
        <v>0</v>
      </c>
      <c r="J2809" s="16">
        <v>0</v>
      </c>
      <c r="K2809" s="16">
        <v>0</v>
      </c>
      <c r="L2809" s="16">
        <v>0</v>
      </c>
      <c r="M2809" s="16">
        <v>0</v>
      </c>
      <c r="N2809" s="16">
        <v>6.8039</v>
      </c>
      <c r="O2809" s="16">
        <v>6.8039</v>
      </c>
      <c r="P2809" s="16">
        <v>0</v>
      </c>
      <c r="Q2809" s="16">
        <v>24.7933</v>
      </c>
      <c r="R2809" s="16">
        <v>10.2831</v>
      </c>
      <c r="S2809" s="16">
        <v>0</v>
      </c>
      <c r="T2809" s="16">
        <v>0</v>
      </c>
      <c r="U2809" s="16">
        <v>10.2831</v>
      </c>
      <c r="V2809" s="16">
        <v>0</v>
      </c>
      <c r="W2809" s="16">
        <v>0</v>
      </c>
      <c r="X2809" s="16">
        <v>0</v>
      </c>
      <c r="Y2809" s="16">
        <v>0</v>
      </c>
      <c r="Z2809" s="16">
        <v>0</v>
      </c>
      <c r="AE2809" s="103">
        <f t="shared" si="822"/>
        <v>3.90798504668055e-14</v>
      </c>
      <c r="AF2809" s="103">
        <f t="shared" si="823"/>
        <v>0</v>
      </c>
      <c r="AG2809" s="103">
        <f t="shared" si="824"/>
        <v>0</v>
      </c>
      <c r="AH2809" s="103">
        <f t="shared" si="825"/>
        <v>0</v>
      </c>
      <c r="AI2809" s="103">
        <f t="shared" si="826"/>
        <v>0</v>
      </c>
      <c r="AJ2809" s="103">
        <f t="shared" si="827"/>
        <v>0</v>
      </c>
    </row>
    <row r="2810" spans="4:36">
      <c r="D2810" s="16" t="s">
        <v>863</v>
      </c>
      <c r="E2810" s="16">
        <v>0</v>
      </c>
      <c r="F2810" s="16">
        <v>0</v>
      </c>
      <c r="G2810" s="16">
        <v>0</v>
      </c>
      <c r="H2810" s="16">
        <v>0</v>
      </c>
      <c r="I2810" s="16">
        <v>0</v>
      </c>
      <c r="J2810" s="16">
        <v>0</v>
      </c>
      <c r="K2810" s="16">
        <v>0</v>
      </c>
      <c r="L2810" s="16">
        <v>0</v>
      </c>
      <c r="M2810" s="16">
        <v>0</v>
      </c>
      <c r="N2810" s="16">
        <v>0</v>
      </c>
      <c r="O2810" s="16">
        <v>0</v>
      </c>
      <c r="P2810" s="16">
        <v>0</v>
      </c>
      <c r="Q2810" s="16">
        <v>0</v>
      </c>
      <c r="R2810" s="16">
        <v>0</v>
      </c>
      <c r="S2810" s="16">
        <v>0</v>
      </c>
      <c r="T2810" s="16">
        <v>0</v>
      </c>
      <c r="U2810" s="16">
        <v>0</v>
      </c>
      <c r="V2810" s="16">
        <v>0</v>
      </c>
      <c r="W2810" s="16">
        <v>0</v>
      </c>
      <c r="X2810" s="16">
        <v>0</v>
      </c>
      <c r="Y2810" s="16">
        <v>0</v>
      </c>
      <c r="Z2810" s="16">
        <v>0</v>
      </c>
      <c r="AE2810" s="103">
        <f t="shared" si="822"/>
        <v>0</v>
      </c>
      <c r="AF2810" s="103">
        <f t="shared" si="823"/>
        <v>0</v>
      </c>
      <c r="AG2810" s="103">
        <f t="shared" si="824"/>
        <v>0</v>
      </c>
      <c r="AH2810" s="103">
        <f t="shared" si="825"/>
        <v>0</v>
      </c>
      <c r="AI2810" s="103">
        <f t="shared" si="826"/>
        <v>0</v>
      </c>
      <c r="AJ2810" s="103">
        <f t="shared" si="827"/>
        <v>0</v>
      </c>
    </row>
    <row r="2811" spans="4:36">
      <c r="D2811" s="16" t="s">
        <v>864</v>
      </c>
      <c r="E2811" s="16">
        <v>184.2</v>
      </c>
      <c r="F2811" s="16">
        <v>173.5823</v>
      </c>
      <c r="G2811" s="16">
        <v>173.5823</v>
      </c>
      <c r="H2811" s="16">
        <v>0</v>
      </c>
      <c r="I2811" s="16">
        <v>0</v>
      </c>
      <c r="J2811" s="16">
        <v>0</v>
      </c>
      <c r="K2811" s="16">
        <v>0</v>
      </c>
      <c r="L2811" s="16">
        <v>0</v>
      </c>
      <c r="M2811" s="16">
        <v>0</v>
      </c>
      <c r="N2811" s="16">
        <v>3.8674</v>
      </c>
      <c r="O2811" s="16">
        <v>3.8674</v>
      </c>
      <c r="P2811" s="16">
        <v>0</v>
      </c>
      <c r="Q2811" s="16">
        <v>0.2017</v>
      </c>
      <c r="R2811" s="16">
        <v>6.5486</v>
      </c>
      <c r="S2811" s="16">
        <v>0</v>
      </c>
      <c r="T2811" s="16">
        <v>0</v>
      </c>
      <c r="U2811" s="16">
        <v>6.5486</v>
      </c>
      <c r="V2811" s="16">
        <v>0</v>
      </c>
      <c r="W2811" s="16">
        <v>0</v>
      </c>
      <c r="X2811" s="16">
        <v>0</v>
      </c>
      <c r="Y2811" s="16">
        <v>0</v>
      </c>
      <c r="Z2811" s="16">
        <v>0</v>
      </c>
      <c r="AE2811" s="103">
        <f t="shared" si="822"/>
        <v>-1.53210777398272e-14</v>
      </c>
      <c r="AF2811" s="103">
        <f t="shared" si="823"/>
        <v>0</v>
      </c>
      <c r="AG2811" s="103">
        <f t="shared" si="824"/>
        <v>0</v>
      </c>
      <c r="AH2811" s="103">
        <f t="shared" si="825"/>
        <v>0</v>
      </c>
      <c r="AI2811" s="103">
        <f t="shared" si="826"/>
        <v>0</v>
      </c>
      <c r="AJ2811" s="103">
        <f t="shared" si="827"/>
        <v>0</v>
      </c>
    </row>
    <row r="2812" spans="3:58">
      <c r="C2812" s="16" t="s">
        <v>866</v>
      </c>
      <c r="D2812" s="16" t="s">
        <v>88</v>
      </c>
      <c r="E2812" s="16">
        <v>350.6623</v>
      </c>
      <c r="F2812" s="16">
        <v>43.5673</v>
      </c>
      <c r="G2812" s="16">
        <v>43.5673</v>
      </c>
      <c r="H2812" s="16">
        <v>0</v>
      </c>
      <c r="I2812" s="16">
        <v>0</v>
      </c>
      <c r="J2812" s="16">
        <v>2.6166</v>
      </c>
      <c r="K2812" s="16">
        <v>0</v>
      </c>
      <c r="L2812" s="16">
        <v>2.6166</v>
      </c>
      <c r="M2812" s="16">
        <v>0</v>
      </c>
      <c r="N2812" s="16">
        <v>177.529</v>
      </c>
      <c r="O2812" s="16">
        <v>177.529</v>
      </c>
      <c r="P2812" s="16">
        <v>0</v>
      </c>
      <c r="Q2812" s="16">
        <v>0</v>
      </c>
      <c r="R2812" s="16">
        <v>126.9494</v>
      </c>
      <c r="S2812" s="16">
        <v>31.9622</v>
      </c>
      <c r="T2812" s="16">
        <v>0</v>
      </c>
      <c r="U2812" s="16">
        <v>94.9872</v>
      </c>
      <c r="V2812" s="16">
        <v>0</v>
      </c>
      <c r="W2812" s="16">
        <v>0</v>
      </c>
      <c r="X2812" s="16">
        <v>0</v>
      </c>
      <c r="Y2812" s="16">
        <v>0</v>
      </c>
      <c r="Z2812" s="16">
        <v>0</v>
      </c>
      <c r="AE2812" s="103">
        <f t="shared" si="822"/>
        <v>0</v>
      </c>
      <c r="AF2812" s="103">
        <f t="shared" si="823"/>
        <v>0</v>
      </c>
      <c r="AG2812" s="103">
        <f t="shared" si="824"/>
        <v>0</v>
      </c>
      <c r="AH2812" s="103">
        <f t="shared" si="825"/>
        <v>0</v>
      </c>
      <c r="AI2812" s="103">
        <f t="shared" si="826"/>
        <v>0</v>
      </c>
      <c r="AJ2812" s="103">
        <f t="shared" si="827"/>
        <v>0</v>
      </c>
      <c r="AK2812" s="16">
        <f t="shared" ref="AK2812:BF2812" si="831">E2812-SUM(E2813:E2817)</f>
        <v>0</v>
      </c>
      <c r="AL2812" s="16">
        <f t="shared" si="831"/>
        <v>0</v>
      </c>
      <c r="AM2812" s="16">
        <f t="shared" si="831"/>
        <v>0</v>
      </c>
      <c r="AN2812" s="16">
        <f t="shared" si="831"/>
        <v>0</v>
      </c>
      <c r="AO2812" s="16">
        <f t="shared" si="831"/>
        <v>0</v>
      </c>
      <c r="AP2812" s="16">
        <f t="shared" si="831"/>
        <v>0</v>
      </c>
      <c r="AQ2812" s="16">
        <f t="shared" si="831"/>
        <v>0</v>
      </c>
      <c r="AR2812" s="16">
        <f t="shared" si="831"/>
        <v>0</v>
      </c>
      <c r="AS2812" s="16">
        <f t="shared" si="831"/>
        <v>0</v>
      </c>
      <c r="AT2812" s="16">
        <f t="shared" si="831"/>
        <v>0</v>
      </c>
      <c r="AU2812" s="16">
        <f t="shared" si="831"/>
        <v>0</v>
      </c>
      <c r="AV2812" s="16">
        <f t="shared" si="831"/>
        <v>0</v>
      </c>
      <c r="AW2812" s="16">
        <f t="shared" si="831"/>
        <v>0</v>
      </c>
      <c r="AX2812" s="16">
        <f t="shared" si="831"/>
        <v>0</v>
      </c>
      <c r="AY2812" s="16">
        <f t="shared" si="831"/>
        <v>0</v>
      </c>
      <c r="AZ2812" s="16">
        <f t="shared" si="831"/>
        <v>0</v>
      </c>
      <c r="BA2812" s="16">
        <f t="shared" si="831"/>
        <v>0</v>
      </c>
      <c r="BB2812" s="16">
        <f t="shared" si="831"/>
        <v>0</v>
      </c>
      <c r="BC2812" s="16">
        <f t="shared" si="831"/>
        <v>0</v>
      </c>
      <c r="BD2812" s="16">
        <f t="shared" si="831"/>
        <v>0</v>
      </c>
      <c r="BE2812" s="16">
        <f t="shared" si="831"/>
        <v>0</v>
      </c>
      <c r="BF2812" s="16">
        <f t="shared" si="831"/>
        <v>0</v>
      </c>
    </row>
    <row r="2813" spans="4:36">
      <c r="D2813" s="16" t="s">
        <v>860</v>
      </c>
      <c r="E2813" s="16">
        <v>32.9328</v>
      </c>
      <c r="F2813" s="16">
        <v>32.9328</v>
      </c>
      <c r="G2813" s="16">
        <v>32.9328</v>
      </c>
      <c r="H2813" s="16">
        <v>0</v>
      </c>
      <c r="I2813" s="16">
        <v>0</v>
      </c>
      <c r="J2813" s="16">
        <v>0</v>
      </c>
      <c r="K2813" s="16">
        <v>0</v>
      </c>
      <c r="L2813" s="16">
        <v>0</v>
      </c>
      <c r="M2813" s="16">
        <v>0</v>
      </c>
      <c r="N2813" s="16">
        <v>0</v>
      </c>
      <c r="O2813" s="16">
        <v>0</v>
      </c>
      <c r="P2813" s="16">
        <v>0</v>
      </c>
      <c r="Q2813" s="16">
        <v>0</v>
      </c>
      <c r="R2813" s="16">
        <v>0</v>
      </c>
      <c r="S2813" s="16">
        <v>0</v>
      </c>
      <c r="T2813" s="16">
        <v>0</v>
      </c>
      <c r="U2813" s="16">
        <v>0</v>
      </c>
      <c r="V2813" s="16">
        <v>0</v>
      </c>
      <c r="W2813" s="16">
        <v>0</v>
      </c>
      <c r="X2813" s="16">
        <v>0</v>
      </c>
      <c r="Y2813" s="16">
        <v>0</v>
      </c>
      <c r="Z2813" s="16">
        <v>0</v>
      </c>
      <c r="AE2813" s="103">
        <f t="shared" si="822"/>
        <v>0</v>
      </c>
      <c r="AF2813" s="103">
        <f t="shared" si="823"/>
        <v>0</v>
      </c>
      <c r="AG2813" s="103">
        <f t="shared" si="824"/>
        <v>0</v>
      </c>
      <c r="AH2813" s="103">
        <f t="shared" si="825"/>
        <v>0</v>
      </c>
      <c r="AI2813" s="103">
        <f t="shared" si="826"/>
        <v>0</v>
      </c>
      <c r="AJ2813" s="103">
        <f t="shared" si="827"/>
        <v>0</v>
      </c>
    </row>
    <row r="2814" spans="4:36">
      <c r="D2814" s="16" t="s">
        <v>861</v>
      </c>
      <c r="E2814" s="16">
        <v>0</v>
      </c>
      <c r="F2814" s="16">
        <v>0</v>
      </c>
      <c r="G2814" s="16">
        <v>0</v>
      </c>
      <c r="H2814" s="16">
        <v>0</v>
      </c>
      <c r="I2814" s="16">
        <v>0</v>
      </c>
      <c r="J2814" s="16">
        <v>0</v>
      </c>
      <c r="K2814" s="16">
        <v>0</v>
      </c>
      <c r="L2814" s="16">
        <v>0</v>
      </c>
      <c r="M2814" s="16">
        <v>0</v>
      </c>
      <c r="N2814" s="16">
        <v>0</v>
      </c>
      <c r="O2814" s="16">
        <v>0</v>
      </c>
      <c r="P2814" s="16">
        <v>0</v>
      </c>
      <c r="Q2814" s="16">
        <v>0</v>
      </c>
      <c r="R2814" s="16">
        <v>0</v>
      </c>
      <c r="S2814" s="16">
        <v>0</v>
      </c>
      <c r="T2814" s="16">
        <v>0</v>
      </c>
      <c r="U2814" s="16">
        <v>0</v>
      </c>
      <c r="V2814" s="16">
        <v>0</v>
      </c>
      <c r="W2814" s="16">
        <v>0</v>
      </c>
      <c r="X2814" s="16">
        <v>0</v>
      </c>
      <c r="Y2814" s="16">
        <v>0</v>
      </c>
      <c r="Z2814" s="16">
        <v>0</v>
      </c>
      <c r="AE2814" s="103">
        <f t="shared" si="822"/>
        <v>0</v>
      </c>
      <c r="AF2814" s="103">
        <f t="shared" si="823"/>
        <v>0</v>
      </c>
      <c r="AG2814" s="103">
        <f t="shared" si="824"/>
        <v>0</v>
      </c>
      <c r="AH2814" s="103">
        <f t="shared" si="825"/>
        <v>0</v>
      </c>
      <c r="AI2814" s="103">
        <f t="shared" si="826"/>
        <v>0</v>
      </c>
      <c r="AJ2814" s="103">
        <f t="shared" si="827"/>
        <v>0</v>
      </c>
    </row>
    <row r="2815" spans="4:36">
      <c r="D2815" s="16" t="s">
        <v>862</v>
      </c>
      <c r="E2815" s="16">
        <v>0.7429</v>
      </c>
      <c r="F2815" s="16">
        <v>0.7429</v>
      </c>
      <c r="G2815" s="16">
        <v>0.7429</v>
      </c>
      <c r="H2815" s="16">
        <v>0</v>
      </c>
      <c r="I2815" s="16">
        <v>0</v>
      </c>
      <c r="J2815" s="16">
        <v>0</v>
      </c>
      <c r="K2815" s="16">
        <v>0</v>
      </c>
      <c r="L2815" s="16">
        <v>0</v>
      </c>
      <c r="M2815" s="16">
        <v>0</v>
      </c>
      <c r="N2815" s="16">
        <v>0</v>
      </c>
      <c r="O2815" s="16">
        <v>0</v>
      </c>
      <c r="P2815" s="16">
        <v>0</v>
      </c>
      <c r="Q2815" s="16">
        <v>0</v>
      </c>
      <c r="R2815" s="16">
        <v>0</v>
      </c>
      <c r="S2815" s="16">
        <v>0</v>
      </c>
      <c r="T2815" s="16">
        <v>0</v>
      </c>
      <c r="U2815" s="16">
        <v>0</v>
      </c>
      <c r="V2815" s="16">
        <v>0</v>
      </c>
      <c r="W2815" s="16">
        <v>0</v>
      </c>
      <c r="X2815" s="16">
        <v>0</v>
      </c>
      <c r="Y2815" s="16">
        <v>0</v>
      </c>
      <c r="Z2815" s="16">
        <v>0</v>
      </c>
      <c r="AE2815" s="103">
        <f t="shared" si="822"/>
        <v>0</v>
      </c>
      <c r="AF2815" s="103">
        <f t="shared" si="823"/>
        <v>0</v>
      </c>
      <c r="AG2815" s="103">
        <f t="shared" si="824"/>
        <v>0</v>
      </c>
      <c r="AH2815" s="103">
        <f t="shared" si="825"/>
        <v>0</v>
      </c>
      <c r="AI2815" s="103">
        <f t="shared" si="826"/>
        <v>0</v>
      </c>
      <c r="AJ2815" s="103">
        <f t="shared" si="827"/>
        <v>0</v>
      </c>
    </row>
    <row r="2816" spans="4:36">
      <c r="D2816" s="16" t="s">
        <v>863</v>
      </c>
      <c r="E2816" s="16">
        <v>0</v>
      </c>
      <c r="F2816" s="16">
        <v>0</v>
      </c>
      <c r="G2816" s="16">
        <v>0</v>
      </c>
      <c r="H2816" s="16">
        <v>0</v>
      </c>
      <c r="I2816" s="16">
        <v>0</v>
      </c>
      <c r="J2816" s="16">
        <v>0</v>
      </c>
      <c r="K2816" s="16">
        <v>0</v>
      </c>
      <c r="L2816" s="16">
        <v>0</v>
      </c>
      <c r="M2816" s="16">
        <v>0</v>
      </c>
      <c r="N2816" s="16">
        <v>0</v>
      </c>
      <c r="O2816" s="16">
        <v>0</v>
      </c>
      <c r="P2816" s="16">
        <v>0</v>
      </c>
      <c r="Q2816" s="16">
        <v>0</v>
      </c>
      <c r="R2816" s="16">
        <v>0</v>
      </c>
      <c r="S2816" s="16">
        <v>0</v>
      </c>
      <c r="T2816" s="16">
        <v>0</v>
      </c>
      <c r="U2816" s="16">
        <v>0</v>
      </c>
      <c r="V2816" s="16">
        <v>0</v>
      </c>
      <c r="W2816" s="16">
        <v>0</v>
      </c>
      <c r="X2816" s="16">
        <v>0</v>
      </c>
      <c r="Y2816" s="16">
        <v>0</v>
      </c>
      <c r="Z2816" s="16">
        <v>0</v>
      </c>
      <c r="AE2816" s="103">
        <f t="shared" si="822"/>
        <v>0</v>
      </c>
      <c r="AF2816" s="103">
        <f t="shared" si="823"/>
        <v>0</v>
      </c>
      <c r="AG2816" s="103">
        <f t="shared" si="824"/>
        <v>0</v>
      </c>
      <c r="AH2816" s="103">
        <f t="shared" si="825"/>
        <v>0</v>
      </c>
      <c r="AI2816" s="103">
        <f t="shared" si="826"/>
        <v>0</v>
      </c>
      <c r="AJ2816" s="103">
        <f t="shared" si="827"/>
        <v>0</v>
      </c>
    </row>
    <row r="2817" spans="4:36">
      <c r="D2817" s="16" t="s">
        <v>864</v>
      </c>
      <c r="E2817" s="16">
        <v>316.9866</v>
      </c>
      <c r="F2817" s="16">
        <v>9.8916</v>
      </c>
      <c r="G2817" s="16">
        <v>9.8916</v>
      </c>
      <c r="H2817" s="16">
        <v>0</v>
      </c>
      <c r="I2817" s="16">
        <v>0</v>
      </c>
      <c r="J2817" s="16">
        <v>2.6166</v>
      </c>
      <c r="K2817" s="16">
        <v>0</v>
      </c>
      <c r="L2817" s="16">
        <v>2.6166</v>
      </c>
      <c r="M2817" s="16">
        <v>0</v>
      </c>
      <c r="N2817" s="16">
        <v>177.529</v>
      </c>
      <c r="O2817" s="16">
        <v>177.529</v>
      </c>
      <c r="P2817" s="16">
        <v>0</v>
      </c>
      <c r="Q2817" s="16">
        <v>0</v>
      </c>
      <c r="R2817" s="16">
        <v>126.9494</v>
      </c>
      <c r="S2817" s="16">
        <v>31.9622</v>
      </c>
      <c r="T2817" s="16">
        <v>0</v>
      </c>
      <c r="U2817" s="16">
        <v>94.9872</v>
      </c>
      <c r="V2817" s="16">
        <v>0</v>
      </c>
      <c r="W2817" s="16">
        <v>0</v>
      </c>
      <c r="X2817" s="16">
        <v>0</v>
      </c>
      <c r="Y2817" s="16">
        <v>0</v>
      </c>
      <c r="Z2817" s="16">
        <v>0</v>
      </c>
      <c r="AE2817" s="103">
        <f t="shared" si="822"/>
        <v>0</v>
      </c>
      <c r="AF2817" s="103">
        <f t="shared" si="823"/>
        <v>0</v>
      </c>
      <c r="AG2817" s="103">
        <f t="shared" si="824"/>
        <v>0</v>
      </c>
      <c r="AH2817" s="103">
        <f t="shared" si="825"/>
        <v>0</v>
      </c>
      <c r="AI2817" s="103">
        <f t="shared" si="826"/>
        <v>0</v>
      </c>
      <c r="AJ2817" s="103">
        <f t="shared" si="827"/>
        <v>0</v>
      </c>
    </row>
    <row r="2818" spans="3:58">
      <c r="C2818" s="16" t="s">
        <v>867</v>
      </c>
      <c r="D2818" s="16" t="s">
        <v>88</v>
      </c>
      <c r="E2818" s="16">
        <v>50445.0201</v>
      </c>
      <c r="F2818" s="16">
        <v>48879.4267</v>
      </c>
      <c r="G2818" s="16">
        <v>48879.4267</v>
      </c>
      <c r="H2818" s="16">
        <v>0</v>
      </c>
      <c r="I2818" s="16">
        <v>0</v>
      </c>
      <c r="J2818" s="16">
        <v>6.4691</v>
      </c>
      <c r="K2818" s="16">
        <v>3.7677</v>
      </c>
      <c r="L2818" s="16">
        <v>2.7014</v>
      </c>
      <c r="M2818" s="16">
        <v>0</v>
      </c>
      <c r="N2818" s="16">
        <v>1415.0332</v>
      </c>
      <c r="O2818" s="16">
        <v>1415.0332</v>
      </c>
      <c r="P2818" s="16">
        <v>0</v>
      </c>
      <c r="Q2818" s="16">
        <v>11.5263</v>
      </c>
      <c r="R2818" s="16">
        <v>132.5648</v>
      </c>
      <c r="S2818" s="16">
        <v>41.9453</v>
      </c>
      <c r="T2818" s="16">
        <v>0</v>
      </c>
      <c r="U2818" s="16">
        <v>90.6195</v>
      </c>
      <c r="V2818" s="16">
        <v>0</v>
      </c>
      <c r="W2818" s="16">
        <v>0</v>
      </c>
      <c r="X2818" s="16">
        <v>0</v>
      </c>
      <c r="Y2818" s="16">
        <v>0</v>
      </c>
      <c r="Z2818" s="16">
        <v>0</v>
      </c>
      <c r="AE2818" s="103">
        <f t="shared" si="822"/>
        <v>-2.16893170090771e-12</v>
      </c>
      <c r="AF2818" s="103">
        <f t="shared" si="823"/>
        <v>0</v>
      </c>
      <c r="AG2818" s="103">
        <f t="shared" si="824"/>
        <v>0</v>
      </c>
      <c r="AH2818" s="103">
        <f t="shared" si="825"/>
        <v>0</v>
      </c>
      <c r="AI2818" s="103">
        <f t="shared" si="826"/>
        <v>0</v>
      </c>
      <c r="AJ2818" s="103">
        <f t="shared" si="827"/>
        <v>0</v>
      </c>
      <c r="AK2818" s="16">
        <f t="shared" ref="AK2818:BF2818" si="832">E2818-SUM(E2819:E2823)</f>
        <v>0</v>
      </c>
      <c r="AL2818" s="16">
        <f t="shared" si="832"/>
        <v>0</v>
      </c>
      <c r="AM2818" s="16">
        <f t="shared" si="832"/>
        <v>0</v>
      </c>
      <c r="AN2818" s="16">
        <f t="shared" si="832"/>
        <v>0</v>
      </c>
      <c r="AO2818" s="16">
        <f t="shared" si="832"/>
        <v>0</v>
      </c>
      <c r="AP2818" s="16">
        <f t="shared" si="832"/>
        <v>0</v>
      </c>
      <c r="AQ2818" s="16">
        <f t="shared" si="832"/>
        <v>0</v>
      </c>
      <c r="AR2818" s="16">
        <f t="shared" si="832"/>
        <v>0</v>
      </c>
      <c r="AS2818" s="16">
        <f t="shared" si="832"/>
        <v>0</v>
      </c>
      <c r="AT2818" s="16">
        <f t="shared" si="832"/>
        <v>0</v>
      </c>
      <c r="AU2818" s="16">
        <f t="shared" si="832"/>
        <v>0</v>
      </c>
      <c r="AV2818" s="16">
        <f t="shared" si="832"/>
        <v>0</v>
      </c>
      <c r="AW2818" s="16">
        <f t="shared" si="832"/>
        <v>0</v>
      </c>
      <c r="AX2818" s="16">
        <f t="shared" si="832"/>
        <v>0</v>
      </c>
      <c r="AY2818" s="16">
        <f t="shared" si="832"/>
        <v>0</v>
      </c>
      <c r="AZ2818" s="16">
        <f t="shared" si="832"/>
        <v>0</v>
      </c>
      <c r="BA2818" s="16">
        <f t="shared" si="832"/>
        <v>0</v>
      </c>
      <c r="BB2818" s="16">
        <f t="shared" si="832"/>
        <v>0</v>
      </c>
      <c r="BC2818" s="16">
        <f t="shared" si="832"/>
        <v>0</v>
      </c>
      <c r="BD2818" s="16">
        <f t="shared" si="832"/>
        <v>0</v>
      </c>
      <c r="BE2818" s="16">
        <f t="shared" si="832"/>
        <v>0</v>
      </c>
      <c r="BF2818" s="16">
        <f t="shared" si="832"/>
        <v>0</v>
      </c>
    </row>
    <row r="2819" spans="4:36">
      <c r="D2819" s="16" t="s">
        <v>860</v>
      </c>
      <c r="E2819" s="16">
        <v>28783.553</v>
      </c>
      <c r="F2819" s="16">
        <v>28283.0489</v>
      </c>
      <c r="G2819" s="16">
        <v>28283.0489</v>
      </c>
      <c r="H2819" s="16">
        <v>0</v>
      </c>
      <c r="I2819" s="16">
        <v>0</v>
      </c>
      <c r="J2819" s="16">
        <v>2.7014</v>
      </c>
      <c r="K2819" s="16">
        <v>0</v>
      </c>
      <c r="L2819" s="16">
        <v>2.7014</v>
      </c>
      <c r="M2819" s="16">
        <v>0</v>
      </c>
      <c r="N2819" s="16">
        <v>493.8401</v>
      </c>
      <c r="O2819" s="16">
        <v>493.8401</v>
      </c>
      <c r="P2819" s="16">
        <v>0</v>
      </c>
      <c r="Q2819" s="16">
        <v>0</v>
      </c>
      <c r="R2819" s="16">
        <v>3.9626</v>
      </c>
      <c r="S2819" s="16">
        <v>3.9626</v>
      </c>
      <c r="T2819" s="16">
        <v>0</v>
      </c>
      <c r="U2819" s="16">
        <v>0</v>
      </c>
      <c r="V2819" s="16">
        <v>0</v>
      </c>
      <c r="W2819" s="16">
        <v>0</v>
      </c>
      <c r="X2819" s="16">
        <v>0</v>
      </c>
      <c r="Y2819" s="16">
        <v>0</v>
      </c>
      <c r="Z2819" s="16">
        <v>0</v>
      </c>
      <c r="AE2819" s="103">
        <f t="shared" si="822"/>
        <v>-1.69642078162724e-12</v>
      </c>
      <c r="AF2819" s="103">
        <f t="shared" si="823"/>
        <v>0</v>
      </c>
      <c r="AG2819" s="103">
        <f t="shared" si="824"/>
        <v>0</v>
      </c>
      <c r="AH2819" s="103">
        <f t="shared" si="825"/>
        <v>0</v>
      </c>
      <c r="AI2819" s="103">
        <f t="shared" si="826"/>
        <v>0</v>
      </c>
      <c r="AJ2819" s="103">
        <f t="shared" si="827"/>
        <v>0</v>
      </c>
    </row>
    <row r="2820" spans="4:36">
      <c r="D2820" s="16" t="s">
        <v>861</v>
      </c>
      <c r="E2820" s="16">
        <v>0</v>
      </c>
      <c r="F2820" s="16">
        <v>0</v>
      </c>
      <c r="G2820" s="16">
        <v>0</v>
      </c>
      <c r="H2820" s="16">
        <v>0</v>
      </c>
      <c r="I2820" s="16">
        <v>0</v>
      </c>
      <c r="J2820" s="16">
        <v>0</v>
      </c>
      <c r="K2820" s="16">
        <v>0</v>
      </c>
      <c r="L2820" s="16">
        <v>0</v>
      </c>
      <c r="M2820" s="16">
        <v>0</v>
      </c>
      <c r="N2820" s="16">
        <v>0</v>
      </c>
      <c r="O2820" s="16">
        <v>0</v>
      </c>
      <c r="P2820" s="16">
        <v>0</v>
      </c>
      <c r="Q2820" s="16">
        <v>0</v>
      </c>
      <c r="R2820" s="16">
        <v>0</v>
      </c>
      <c r="S2820" s="16">
        <v>0</v>
      </c>
      <c r="T2820" s="16">
        <v>0</v>
      </c>
      <c r="U2820" s="16">
        <v>0</v>
      </c>
      <c r="V2820" s="16">
        <v>0</v>
      </c>
      <c r="W2820" s="16">
        <v>0</v>
      </c>
      <c r="X2820" s="16">
        <v>0</v>
      </c>
      <c r="Y2820" s="16">
        <v>0</v>
      </c>
      <c r="Z2820" s="16">
        <v>0</v>
      </c>
      <c r="AE2820" s="103">
        <f t="shared" si="822"/>
        <v>0</v>
      </c>
      <c r="AF2820" s="103">
        <f t="shared" si="823"/>
        <v>0</v>
      </c>
      <c r="AG2820" s="103">
        <f t="shared" si="824"/>
        <v>0</v>
      </c>
      <c r="AH2820" s="103">
        <f t="shared" si="825"/>
        <v>0</v>
      </c>
      <c r="AI2820" s="103">
        <f t="shared" si="826"/>
        <v>0</v>
      </c>
      <c r="AJ2820" s="103">
        <f t="shared" si="827"/>
        <v>0</v>
      </c>
    </row>
    <row r="2821" spans="4:36">
      <c r="D2821" s="16" t="s">
        <v>862</v>
      </c>
      <c r="E2821" s="16">
        <v>6167.93289999999</v>
      </c>
      <c r="F2821" s="16">
        <v>6008.91869999999</v>
      </c>
      <c r="G2821" s="16">
        <v>6008.91869999999</v>
      </c>
      <c r="H2821" s="16">
        <v>0</v>
      </c>
      <c r="I2821" s="16">
        <v>0</v>
      </c>
      <c r="J2821" s="16">
        <v>0</v>
      </c>
      <c r="K2821" s="16">
        <v>0</v>
      </c>
      <c r="L2821" s="16">
        <v>0</v>
      </c>
      <c r="M2821" s="16">
        <v>0</v>
      </c>
      <c r="N2821" s="16">
        <v>141.7904</v>
      </c>
      <c r="O2821" s="16">
        <v>141.7904</v>
      </c>
      <c r="P2821" s="16">
        <v>0</v>
      </c>
      <c r="Q2821" s="16">
        <v>0</v>
      </c>
      <c r="R2821" s="16">
        <v>17.2238</v>
      </c>
      <c r="S2821" s="16">
        <v>9.2789</v>
      </c>
      <c r="T2821" s="16">
        <v>0</v>
      </c>
      <c r="U2821" s="16">
        <v>7.9449</v>
      </c>
      <c r="V2821" s="16">
        <v>0</v>
      </c>
      <c r="W2821" s="16">
        <v>0</v>
      </c>
      <c r="X2821" s="16">
        <v>0</v>
      </c>
      <c r="Y2821" s="16">
        <v>0</v>
      </c>
      <c r="Z2821" s="16">
        <v>0</v>
      </c>
      <c r="AE2821" s="103">
        <f t="shared" si="822"/>
        <v>-3.87245790989255e-13</v>
      </c>
      <c r="AF2821" s="103">
        <f t="shared" si="823"/>
        <v>0</v>
      </c>
      <c r="AG2821" s="103">
        <f t="shared" si="824"/>
        <v>0</v>
      </c>
      <c r="AH2821" s="103">
        <f t="shared" si="825"/>
        <v>0</v>
      </c>
      <c r="AI2821" s="103">
        <f t="shared" si="826"/>
        <v>0</v>
      </c>
      <c r="AJ2821" s="103">
        <f t="shared" si="827"/>
        <v>0</v>
      </c>
    </row>
    <row r="2822" spans="4:36">
      <c r="D2822" s="16" t="s">
        <v>863</v>
      </c>
      <c r="E2822" s="16">
        <v>0</v>
      </c>
      <c r="F2822" s="16">
        <v>0</v>
      </c>
      <c r="G2822" s="16">
        <v>0</v>
      </c>
      <c r="H2822" s="16">
        <v>0</v>
      </c>
      <c r="I2822" s="16">
        <v>0</v>
      </c>
      <c r="J2822" s="16">
        <v>0</v>
      </c>
      <c r="K2822" s="16">
        <v>0</v>
      </c>
      <c r="L2822" s="16">
        <v>0</v>
      </c>
      <c r="M2822" s="16">
        <v>0</v>
      </c>
      <c r="N2822" s="16">
        <v>0</v>
      </c>
      <c r="O2822" s="16">
        <v>0</v>
      </c>
      <c r="P2822" s="16">
        <v>0</v>
      </c>
      <c r="Q2822" s="16">
        <v>0</v>
      </c>
      <c r="R2822" s="16">
        <v>0</v>
      </c>
      <c r="S2822" s="16">
        <v>0</v>
      </c>
      <c r="T2822" s="16">
        <v>0</v>
      </c>
      <c r="U2822" s="16">
        <v>0</v>
      </c>
      <c r="V2822" s="16">
        <v>0</v>
      </c>
      <c r="W2822" s="16">
        <v>0</v>
      </c>
      <c r="X2822" s="16">
        <v>0</v>
      </c>
      <c r="Y2822" s="16">
        <v>0</v>
      </c>
      <c r="Z2822" s="16">
        <v>0</v>
      </c>
      <c r="AE2822" s="103">
        <f t="shared" si="822"/>
        <v>0</v>
      </c>
      <c r="AF2822" s="103">
        <f t="shared" si="823"/>
        <v>0</v>
      </c>
      <c r="AG2822" s="103">
        <f t="shared" si="824"/>
        <v>0</v>
      </c>
      <c r="AH2822" s="103">
        <f t="shared" si="825"/>
        <v>0</v>
      </c>
      <c r="AI2822" s="103">
        <f t="shared" si="826"/>
        <v>0</v>
      </c>
      <c r="AJ2822" s="103">
        <f t="shared" si="827"/>
        <v>0</v>
      </c>
    </row>
    <row r="2823" spans="4:36">
      <c r="D2823" s="16" t="s">
        <v>864</v>
      </c>
      <c r="E2823" s="16">
        <v>15493.5342</v>
      </c>
      <c r="F2823" s="16">
        <v>14587.4591</v>
      </c>
      <c r="G2823" s="16">
        <v>14587.4591</v>
      </c>
      <c r="H2823" s="16">
        <v>0</v>
      </c>
      <c r="I2823" s="16">
        <v>0</v>
      </c>
      <c r="J2823" s="16">
        <v>3.7677</v>
      </c>
      <c r="K2823" s="16">
        <v>3.7677</v>
      </c>
      <c r="L2823" s="16">
        <v>0</v>
      </c>
      <c r="M2823" s="16">
        <v>0</v>
      </c>
      <c r="N2823" s="16">
        <v>779.4027</v>
      </c>
      <c r="O2823" s="16">
        <v>779.4027</v>
      </c>
      <c r="P2823" s="16">
        <v>0</v>
      </c>
      <c r="Q2823" s="16">
        <v>11.5263</v>
      </c>
      <c r="R2823" s="16">
        <v>111.3784</v>
      </c>
      <c r="S2823" s="16">
        <v>28.7038</v>
      </c>
      <c r="T2823" s="16">
        <v>0</v>
      </c>
      <c r="U2823" s="16">
        <v>82.6746</v>
      </c>
      <c r="V2823" s="16">
        <v>0</v>
      </c>
      <c r="W2823" s="16">
        <v>0</v>
      </c>
      <c r="X2823" s="16">
        <v>0</v>
      </c>
      <c r="Y2823" s="16">
        <v>0</v>
      </c>
      <c r="Z2823" s="16">
        <v>0</v>
      </c>
      <c r="AE2823" s="103">
        <f t="shared" si="822"/>
        <v>4.79616346638068e-14</v>
      </c>
      <c r="AF2823" s="103">
        <f t="shared" si="823"/>
        <v>0</v>
      </c>
      <c r="AG2823" s="103">
        <f t="shared" si="824"/>
        <v>0</v>
      </c>
      <c r="AH2823" s="103">
        <f t="shared" si="825"/>
        <v>0</v>
      </c>
      <c r="AI2823" s="103">
        <f t="shared" si="826"/>
        <v>0</v>
      </c>
      <c r="AJ2823" s="103">
        <f t="shared" si="827"/>
        <v>0</v>
      </c>
    </row>
    <row r="2824" spans="3:58">
      <c r="C2824" s="16" t="s">
        <v>368</v>
      </c>
      <c r="D2824" s="16" t="s">
        <v>88</v>
      </c>
      <c r="E2824" s="16">
        <v>0</v>
      </c>
      <c r="F2824" s="16">
        <v>0</v>
      </c>
      <c r="G2824" s="16">
        <v>0</v>
      </c>
      <c r="H2824" s="16">
        <v>0</v>
      </c>
      <c r="I2824" s="16">
        <v>0</v>
      </c>
      <c r="J2824" s="16">
        <v>0</v>
      </c>
      <c r="K2824" s="16">
        <v>0</v>
      </c>
      <c r="L2824" s="16">
        <v>0</v>
      </c>
      <c r="M2824" s="16">
        <v>0</v>
      </c>
      <c r="N2824" s="16">
        <v>0</v>
      </c>
      <c r="O2824" s="16">
        <v>0</v>
      </c>
      <c r="P2824" s="16">
        <v>0</v>
      </c>
      <c r="Q2824" s="16">
        <v>0</v>
      </c>
      <c r="R2824" s="16">
        <v>0</v>
      </c>
      <c r="S2824" s="16">
        <v>0</v>
      </c>
      <c r="T2824" s="16">
        <v>0</v>
      </c>
      <c r="U2824" s="16">
        <v>0</v>
      </c>
      <c r="V2824" s="16">
        <v>0</v>
      </c>
      <c r="W2824" s="16">
        <v>0</v>
      </c>
      <c r="X2824" s="16">
        <v>0</v>
      </c>
      <c r="Y2824" s="16">
        <v>0</v>
      </c>
      <c r="Z2824" s="16">
        <v>0</v>
      </c>
      <c r="AE2824" s="103">
        <f t="shared" si="822"/>
        <v>0</v>
      </c>
      <c r="AF2824" s="103">
        <f t="shared" si="823"/>
        <v>0</v>
      </c>
      <c r="AG2824" s="103">
        <f t="shared" si="824"/>
        <v>0</v>
      </c>
      <c r="AH2824" s="103">
        <f t="shared" si="825"/>
        <v>0</v>
      </c>
      <c r="AI2824" s="103">
        <f t="shared" si="826"/>
        <v>0</v>
      </c>
      <c r="AJ2824" s="103">
        <f t="shared" si="827"/>
        <v>0</v>
      </c>
      <c r="AK2824" s="16">
        <f t="shared" ref="AK2824:BF2824" si="833">E2824-SUM(E2825:E2829)</f>
        <v>0</v>
      </c>
      <c r="AL2824" s="16">
        <f t="shared" si="833"/>
        <v>0</v>
      </c>
      <c r="AM2824" s="16">
        <f t="shared" si="833"/>
        <v>0</v>
      </c>
      <c r="AN2824" s="16">
        <f t="shared" si="833"/>
        <v>0</v>
      </c>
      <c r="AO2824" s="16">
        <f t="shared" si="833"/>
        <v>0</v>
      </c>
      <c r="AP2824" s="16">
        <f t="shared" si="833"/>
        <v>0</v>
      </c>
      <c r="AQ2824" s="16">
        <f t="shared" si="833"/>
        <v>0</v>
      </c>
      <c r="AR2824" s="16">
        <f t="shared" si="833"/>
        <v>0</v>
      </c>
      <c r="AS2824" s="16">
        <f t="shared" si="833"/>
        <v>0</v>
      </c>
      <c r="AT2824" s="16">
        <f t="shared" si="833"/>
        <v>0</v>
      </c>
      <c r="AU2824" s="16">
        <f t="shared" si="833"/>
        <v>0</v>
      </c>
      <c r="AV2824" s="16">
        <f t="shared" si="833"/>
        <v>0</v>
      </c>
      <c r="AW2824" s="16">
        <f t="shared" si="833"/>
        <v>0</v>
      </c>
      <c r="AX2824" s="16">
        <f t="shared" si="833"/>
        <v>0</v>
      </c>
      <c r="AY2824" s="16">
        <f t="shared" si="833"/>
        <v>0</v>
      </c>
      <c r="AZ2824" s="16">
        <f t="shared" si="833"/>
        <v>0</v>
      </c>
      <c r="BA2824" s="16">
        <f t="shared" si="833"/>
        <v>0</v>
      </c>
      <c r="BB2824" s="16">
        <f t="shared" si="833"/>
        <v>0</v>
      </c>
      <c r="BC2824" s="16">
        <f t="shared" si="833"/>
        <v>0</v>
      </c>
      <c r="BD2824" s="16">
        <f t="shared" si="833"/>
        <v>0</v>
      </c>
      <c r="BE2824" s="16">
        <f t="shared" si="833"/>
        <v>0</v>
      </c>
      <c r="BF2824" s="16">
        <f t="shared" si="833"/>
        <v>0</v>
      </c>
    </row>
    <row r="2825" spans="4:36">
      <c r="D2825" s="16" t="s">
        <v>860</v>
      </c>
      <c r="E2825" s="16">
        <v>0</v>
      </c>
      <c r="F2825" s="16">
        <v>0</v>
      </c>
      <c r="G2825" s="16">
        <v>0</v>
      </c>
      <c r="H2825" s="16">
        <v>0</v>
      </c>
      <c r="I2825" s="16">
        <v>0</v>
      </c>
      <c r="J2825" s="16">
        <v>0</v>
      </c>
      <c r="K2825" s="16">
        <v>0</v>
      </c>
      <c r="L2825" s="16">
        <v>0</v>
      </c>
      <c r="M2825" s="16">
        <v>0</v>
      </c>
      <c r="N2825" s="16">
        <v>0</v>
      </c>
      <c r="O2825" s="16">
        <v>0</v>
      </c>
      <c r="P2825" s="16">
        <v>0</v>
      </c>
      <c r="Q2825" s="16">
        <v>0</v>
      </c>
      <c r="R2825" s="16">
        <v>0</v>
      </c>
      <c r="S2825" s="16">
        <v>0</v>
      </c>
      <c r="T2825" s="16">
        <v>0</v>
      </c>
      <c r="U2825" s="16">
        <v>0</v>
      </c>
      <c r="V2825" s="16">
        <v>0</v>
      </c>
      <c r="W2825" s="16">
        <v>0</v>
      </c>
      <c r="X2825" s="16">
        <v>0</v>
      </c>
      <c r="Y2825" s="16">
        <v>0</v>
      </c>
      <c r="Z2825" s="16">
        <v>0</v>
      </c>
      <c r="AE2825" s="103">
        <f t="shared" si="822"/>
        <v>0</v>
      </c>
      <c r="AF2825" s="103">
        <f t="shared" si="823"/>
        <v>0</v>
      </c>
      <c r="AG2825" s="103">
        <f t="shared" si="824"/>
        <v>0</v>
      </c>
      <c r="AH2825" s="103">
        <f t="shared" si="825"/>
        <v>0</v>
      </c>
      <c r="AI2825" s="103">
        <f t="shared" si="826"/>
        <v>0</v>
      </c>
      <c r="AJ2825" s="103">
        <f t="shared" si="827"/>
        <v>0</v>
      </c>
    </row>
    <row r="2826" spans="4:36">
      <c r="D2826" s="16" t="s">
        <v>861</v>
      </c>
      <c r="E2826" s="16">
        <v>0</v>
      </c>
      <c r="F2826" s="16">
        <v>0</v>
      </c>
      <c r="G2826" s="16">
        <v>0</v>
      </c>
      <c r="H2826" s="16">
        <v>0</v>
      </c>
      <c r="I2826" s="16">
        <v>0</v>
      </c>
      <c r="J2826" s="16">
        <v>0</v>
      </c>
      <c r="K2826" s="16">
        <v>0</v>
      </c>
      <c r="L2826" s="16">
        <v>0</v>
      </c>
      <c r="M2826" s="16">
        <v>0</v>
      </c>
      <c r="N2826" s="16">
        <v>0</v>
      </c>
      <c r="O2826" s="16">
        <v>0</v>
      </c>
      <c r="P2826" s="16">
        <v>0</v>
      </c>
      <c r="Q2826" s="16">
        <v>0</v>
      </c>
      <c r="R2826" s="16">
        <v>0</v>
      </c>
      <c r="S2826" s="16">
        <v>0</v>
      </c>
      <c r="T2826" s="16">
        <v>0</v>
      </c>
      <c r="U2826" s="16">
        <v>0</v>
      </c>
      <c r="V2826" s="16">
        <v>0</v>
      </c>
      <c r="W2826" s="16">
        <v>0</v>
      </c>
      <c r="X2826" s="16">
        <v>0</v>
      </c>
      <c r="Y2826" s="16">
        <v>0</v>
      </c>
      <c r="Z2826" s="16">
        <v>0</v>
      </c>
      <c r="AE2826" s="103">
        <f t="shared" si="822"/>
        <v>0</v>
      </c>
      <c r="AF2826" s="103">
        <f t="shared" si="823"/>
        <v>0</v>
      </c>
      <c r="AG2826" s="103">
        <f t="shared" si="824"/>
        <v>0</v>
      </c>
      <c r="AH2826" s="103">
        <f t="shared" si="825"/>
        <v>0</v>
      </c>
      <c r="AI2826" s="103">
        <f t="shared" si="826"/>
        <v>0</v>
      </c>
      <c r="AJ2826" s="103">
        <f t="shared" si="827"/>
        <v>0</v>
      </c>
    </row>
    <row r="2827" spans="4:36">
      <c r="D2827" s="16" t="s">
        <v>862</v>
      </c>
      <c r="E2827" s="16">
        <v>0</v>
      </c>
      <c r="F2827" s="16">
        <v>0</v>
      </c>
      <c r="G2827" s="16">
        <v>0</v>
      </c>
      <c r="H2827" s="16">
        <v>0</v>
      </c>
      <c r="I2827" s="16">
        <v>0</v>
      </c>
      <c r="J2827" s="16">
        <v>0</v>
      </c>
      <c r="K2827" s="16">
        <v>0</v>
      </c>
      <c r="L2827" s="16">
        <v>0</v>
      </c>
      <c r="M2827" s="16">
        <v>0</v>
      </c>
      <c r="N2827" s="16">
        <v>0</v>
      </c>
      <c r="O2827" s="16">
        <v>0</v>
      </c>
      <c r="P2827" s="16">
        <v>0</v>
      </c>
      <c r="Q2827" s="16">
        <v>0</v>
      </c>
      <c r="R2827" s="16">
        <v>0</v>
      </c>
      <c r="S2827" s="16">
        <v>0</v>
      </c>
      <c r="T2827" s="16">
        <v>0</v>
      </c>
      <c r="U2827" s="16">
        <v>0</v>
      </c>
      <c r="V2827" s="16">
        <v>0</v>
      </c>
      <c r="W2827" s="16">
        <v>0</v>
      </c>
      <c r="X2827" s="16">
        <v>0</v>
      </c>
      <c r="Y2827" s="16">
        <v>0</v>
      </c>
      <c r="Z2827" s="16">
        <v>0</v>
      </c>
      <c r="AE2827" s="103">
        <f t="shared" si="822"/>
        <v>0</v>
      </c>
      <c r="AF2827" s="103">
        <f t="shared" si="823"/>
        <v>0</v>
      </c>
      <c r="AG2827" s="103">
        <f t="shared" si="824"/>
        <v>0</v>
      </c>
      <c r="AH2827" s="103">
        <f t="shared" si="825"/>
        <v>0</v>
      </c>
      <c r="AI2827" s="103">
        <f t="shared" si="826"/>
        <v>0</v>
      </c>
      <c r="AJ2827" s="103">
        <f t="shared" si="827"/>
        <v>0</v>
      </c>
    </row>
    <row r="2828" spans="4:36">
      <c r="D2828" s="16" t="s">
        <v>863</v>
      </c>
      <c r="E2828" s="16">
        <v>0</v>
      </c>
      <c r="F2828" s="16">
        <v>0</v>
      </c>
      <c r="G2828" s="16">
        <v>0</v>
      </c>
      <c r="H2828" s="16">
        <v>0</v>
      </c>
      <c r="I2828" s="16">
        <v>0</v>
      </c>
      <c r="J2828" s="16">
        <v>0</v>
      </c>
      <c r="K2828" s="16">
        <v>0</v>
      </c>
      <c r="L2828" s="16">
        <v>0</v>
      </c>
      <c r="M2828" s="16">
        <v>0</v>
      </c>
      <c r="N2828" s="16">
        <v>0</v>
      </c>
      <c r="O2828" s="16">
        <v>0</v>
      </c>
      <c r="P2828" s="16">
        <v>0</v>
      </c>
      <c r="Q2828" s="16">
        <v>0</v>
      </c>
      <c r="R2828" s="16">
        <v>0</v>
      </c>
      <c r="S2828" s="16">
        <v>0</v>
      </c>
      <c r="T2828" s="16">
        <v>0</v>
      </c>
      <c r="U2828" s="16">
        <v>0</v>
      </c>
      <c r="V2828" s="16">
        <v>0</v>
      </c>
      <c r="W2828" s="16">
        <v>0</v>
      </c>
      <c r="X2828" s="16">
        <v>0</v>
      </c>
      <c r="Y2828" s="16">
        <v>0</v>
      </c>
      <c r="Z2828" s="16">
        <v>0</v>
      </c>
      <c r="AE2828" s="103">
        <f t="shared" si="822"/>
        <v>0</v>
      </c>
      <c r="AF2828" s="103">
        <f t="shared" si="823"/>
        <v>0</v>
      </c>
      <c r="AG2828" s="103">
        <f t="shared" si="824"/>
        <v>0</v>
      </c>
      <c r="AH2828" s="103">
        <f t="shared" si="825"/>
        <v>0</v>
      </c>
      <c r="AI2828" s="103">
        <f t="shared" si="826"/>
        <v>0</v>
      </c>
      <c r="AJ2828" s="103">
        <f t="shared" si="827"/>
        <v>0</v>
      </c>
    </row>
    <row r="2829" spans="4:36">
      <c r="D2829" s="16" t="s">
        <v>864</v>
      </c>
      <c r="E2829" s="16">
        <v>0</v>
      </c>
      <c r="F2829" s="16">
        <v>0</v>
      </c>
      <c r="G2829" s="16">
        <v>0</v>
      </c>
      <c r="H2829" s="16">
        <v>0</v>
      </c>
      <c r="I2829" s="16">
        <v>0</v>
      </c>
      <c r="J2829" s="16">
        <v>0</v>
      </c>
      <c r="K2829" s="16">
        <v>0</v>
      </c>
      <c r="L2829" s="16">
        <v>0</v>
      </c>
      <c r="M2829" s="16">
        <v>0</v>
      </c>
      <c r="N2829" s="16">
        <v>0</v>
      </c>
      <c r="O2829" s="16">
        <v>0</v>
      </c>
      <c r="P2829" s="16">
        <v>0</v>
      </c>
      <c r="Q2829" s="16">
        <v>0</v>
      </c>
      <c r="R2829" s="16">
        <v>0</v>
      </c>
      <c r="S2829" s="16">
        <v>0</v>
      </c>
      <c r="T2829" s="16">
        <v>0</v>
      </c>
      <c r="U2829" s="16">
        <v>0</v>
      </c>
      <c r="V2829" s="16">
        <v>0</v>
      </c>
      <c r="W2829" s="16">
        <v>0</v>
      </c>
      <c r="X2829" s="16">
        <v>0</v>
      </c>
      <c r="Y2829" s="16">
        <v>0</v>
      </c>
      <c r="Z2829" s="16">
        <v>0</v>
      </c>
      <c r="AE2829" s="103">
        <f t="shared" si="822"/>
        <v>0</v>
      </c>
      <c r="AF2829" s="103">
        <f t="shared" si="823"/>
        <v>0</v>
      </c>
      <c r="AG2829" s="103">
        <f t="shared" si="824"/>
        <v>0</v>
      </c>
      <c r="AH2829" s="103">
        <f t="shared" si="825"/>
        <v>0</v>
      </c>
      <c r="AI2829" s="103">
        <f t="shared" si="826"/>
        <v>0</v>
      </c>
      <c r="AJ2829" s="103">
        <f t="shared" si="827"/>
        <v>0</v>
      </c>
    </row>
    <row r="2830" spans="1:80">
      <c r="A2830" s="16" t="s">
        <v>948</v>
      </c>
      <c r="B2830" s="16">
        <v>185363.3667</v>
      </c>
      <c r="C2830" s="16" t="s">
        <v>88</v>
      </c>
      <c r="D2830" s="16" t="s">
        <v>88</v>
      </c>
      <c r="E2830" s="16">
        <v>56397.3376</v>
      </c>
      <c r="F2830" s="16">
        <v>48669.8375</v>
      </c>
      <c r="G2830" s="16">
        <v>48635.3101</v>
      </c>
      <c r="H2830" s="16">
        <v>34.5274</v>
      </c>
      <c r="I2830" s="16">
        <v>2907.4505</v>
      </c>
      <c r="J2830" s="16">
        <v>1395.3209</v>
      </c>
      <c r="K2830" s="16">
        <v>592.2424</v>
      </c>
      <c r="L2830" s="16">
        <v>681.5461</v>
      </c>
      <c r="M2830" s="16">
        <v>121.5324</v>
      </c>
      <c r="N2830" s="16">
        <v>2634.5724</v>
      </c>
      <c r="O2830" s="16">
        <v>2634.5724</v>
      </c>
      <c r="P2830" s="16">
        <v>0</v>
      </c>
      <c r="Q2830" s="16">
        <v>9.8599</v>
      </c>
      <c r="R2830" s="16">
        <v>711.5737</v>
      </c>
      <c r="S2830" s="16">
        <v>72.6719</v>
      </c>
      <c r="T2830" s="16">
        <v>0</v>
      </c>
      <c r="U2830" s="16">
        <v>638.9018</v>
      </c>
      <c r="V2830" s="16">
        <v>63.5447</v>
      </c>
      <c r="W2830" s="16">
        <v>10.9217</v>
      </c>
      <c r="X2830" s="16">
        <v>1.4893</v>
      </c>
      <c r="Y2830" s="16">
        <v>51.1337</v>
      </c>
      <c r="Z2830" s="16">
        <v>5.178</v>
      </c>
      <c r="AB2830" s="101">
        <f>(F2830+K2830+L2830)/B2830</f>
        <v>0.269436334099558</v>
      </c>
      <c r="AE2830" s="103">
        <f t="shared" si="822"/>
        <v>-2.20268248085631e-12</v>
      </c>
      <c r="AF2830" s="103">
        <f t="shared" si="823"/>
        <v>-9.66338120633736e-13</v>
      </c>
      <c r="AG2830" s="103">
        <f t="shared" si="824"/>
        <v>0</v>
      </c>
      <c r="AH2830" s="103">
        <f t="shared" si="825"/>
        <v>0</v>
      </c>
      <c r="AI2830" s="103">
        <f t="shared" si="826"/>
        <v>0</v>
      </c>
      <c r="AJ2830" s="103">
        <f t="shared" si="827"/>
        <v>0</v>
      </c>
      <c r="AK2830" s="16">
        <f t="shared" ref="AK2830:BF2830" si="834">E2830-SUM(E2831:E2835)</f>
        <v>0</v>
      </c>
      <c r="AL2830" s="16">
        <f t="shared" si="834"/>
        <v>0</v>
      </c>
      <c r="AM2830" s="16">
        <f t="shared" si="834"/>
        <v>0</v>
      </c>
      <c r="AN2830" s="16">
        <f t="shared" si="834"/>
        <v>0</v>
      </c>
      <c r="AO2830" s="16">
        <f t="shared" si="834"/>
        <v>0</v>
      </c>
      <c r="AP2830" s="16">
        <f t="shared" si="834"/>
        <v>0</v>
      </c>
      <c r="AQ2830" s="16">
        <f t="shared" si="834"/>
        <v>0</v>
      </c>
      <c r="AR2830" s="16">
        <f t="shared" si="834"/>
        <v>0</v>
      </c>
      <c r="AS2830" s="16">
        <f t="shared" si="834"/>
        <v>0</v>
      </c>
      <c r="AT2830" s="16">
        <f t="shared" si="834"/>
        <v>0</v>
      </c>
      <c r="AU2830" s="16">
        <f t="shared" si="834"/>
        <v>0</v>
      </c>
      <c r="AV2830" s="16">
        <f t="shared" si="834"/>
        <v>0</v>
      </c>
      <c r="AW2830" s="16">
        <f t="shared" si="834"/>
        <v>0</v>
      </c>
      <c r="AX2830" s="16">
        <f t="shared" si="834"/>
        <v>0</v>
      </c>
      <c r="AY2830" s="16">
        <f t="shared" si="834"/>
        <v>0</v>
      </c>
      <c r="AZ2830" s="16">
        <f t="shared" si="834"/>
        <v>0</v>
      </c>
      <c r="BA2830" s="16">
        <f t="shared" si="834"/>
        <v>0</v>
      </c>
      <c r="BB2830" s="16">
        <f t="shared" si="834"/>
        <v>0</v>
      </c>
      <c r="BC2830" s="16">
        <f t="shared" si="834"/>
        <v>0</v>
      </c>
      <c r="BD2830" s="16">
        <f t="shared" si="834"/>
        <v>0</v>
      </c>
      <c r="BE2830" s="16">
        <f t="shared" si="834"/>
        <v>0</v>
      </c>
      <c r="BF2830" s="16">
        <f t="shared" si="834"/>
        <v>0</v>
      </c>
      <c r="BG2830" s="104">
        <f t="shared" ref="BG2830:CB2830" si="835">E2830-E2836-E2842-E2848-E2854</f>
        <v>0</v>
      </c>
      <c r="BH2830" s="104">
        <f t="shared" si="835"/>
        <v>0</v>
      </c>
      <c r="BI2830" s="104">
        <f t="shared" si="835"/>
        <v>0</v>
      </c>
      <c r="BJ2830" s="104">
        <f t="shared" si="835"/>
        <v>0</v>
      </c>
      <c r="BK2830" s="104">
        <f t="shared" si="835"/>
        <v>0</v>
      </c>
      <c r="BL2830" s="104">
        <f t="shared" si="835"/>
        <v>0</v>
      </c>
      <c r="BM2830" s="104">
        <f t="shared" si="835"/>
        <v>0</v>
      </c>
      <c r="BN2830" s="104">
        <f t="shared" si="835"/>
        <v>0</v>
      </c>
      <c r="BO2830" s="104">
        <f t="shared" si="835"/>
        <v>0</v>
      </c>
      <c r="BP2830" s="104">
        <f t="shared" si="835"/>
        <v>0</v>
      </c>
      <c r="BQ2830" s="104">
        <f t="shared" si="835"/>
        <v>0</v>
      </c>
      <c r="BR2830" s="104">
        <f t="shared" si="835"/>
        <v>0</v>
      </c>
      <c r="BS2830" s="104">
        <f t="shared" si="835"/>
        <v>0</v>
      </c>
      <c r="BT2830" s="104">
        <f t="shared" si="835"/>
        <v>0</v>
      </c>
      <c r="BU2830" s="104">
        <f t="shared" si="835"/>
        <v>0</v>
      </c>
      <c r="BV2830" s="104">
        <f t="shared" si="835"/>
        <v>0</v>
      </c>
      <c r="BW2830" s="104">
        <f t="shared" si="835"/>
        <v>0</v>
      </c>
      <c r="BX2830" s="104">
        <f t="shared" si="835"/>
        <v>0</v>
      </c>
      <c r="BY2830" s="104">
        <f t="shared" si="835"/>
        <v>-6.66133814775094e-16</v>
      </c>
      <c r="BZ2830" s="104">
        <f t="shared" si="835"/>
        <v>0</v>
      </c>
      <c r="CA2830" s="104">
        <f t="shared" si="835"/>
        <v>0</v>
      </c>
      <c r="CB2830" s="104">
        <f t="shared" si="835"/>
        <v>0</v>
      </c>
    </row>
    <row r="2831" spans="4:36">
      <c r="D2831" s="16" t="s">
        <v>860</v>
      </c>
      <c r="E2831" s="16">
        <v>10995.5978</v>
      </c>
      <c r="F2831" s="16">
        <v>8294.0633</v>
      </c>
      <c r="G2831" s="16">
        <v>8264.8779</v>
      </c>
      <c r="H2831" s="16">
        <v>29.1854</v>
      </c>
      <c r="I2831" s="16">
        <v>2004.8829</v>
      </c>
      <c r="J2831" s="16">
        <v>111.4363</v>
      </c>
      <c r="K2831" s="16">
        <v>0</v>
      </c>
      <c r="L2831" s="16">
        <v>95.9501</v>
      </c>
      <c r="M2831" s="16">
        <v>15.4862</v>
      </c>
      <c r="N2831" s="16">
        <v>577.7265</v>
      </c>
      <c r="O2831" s="16">
        <v>577.7265</v>
      </c>
      <c r="P2831" s="16">
        <v>0</v>
      </c>
      <c r="Q2831" s="16">
        <v>0</v>
      </c>
      <c r="R2831" s="16">
        <v>7.4888</v>
      </c>
      <c r="S2831" s="16">
        <v>7.4888</v>
      </c>
      <c r="T2831" s="16">
        <v>0</v>
      </c>
      <c r="U2831" s="16">
        <v>0</v>
      </c>
      <c r="V2831" s="16">
        <v>0</v>
      </c>
      <c r="W2831" s="16">
        <v>0</v>
      </c>
      <c r="X2831" s="16">
        <v>0</v>
      </c>
      <c r="Y2831" s="16">
        <v>0</v>
      </c>
      <c r="Z2831" s="16">
        <v>0</v>
      </c>
      <c r="AE2831" s="103">
        <f t="shared" si="822"/>
        <v>-2.58459920132736e-13</v>
      </c>
      <c r="AF2831" s="103">
        <f t="shared" si="823"/>
        <v>2.98427949019242e-13</v>
      </c>
      <c r="AG2831" s="103">
        <f t="shared" si="824"/>
        <v>0</v>
      </c>
      <c r="AH2831" s="103">
        <f t="shared" si="825"/>
        <v>0</v>
      </c>
      <c r="AI2831" s="103">
        <f t="shared" si="826"/>
        <v>0</v>
      </c>
      <c r="AJ2831" s="103">
        <f t="shared" si="827"/>
        <v>0</v>
      </c>
    </row>
    <row r="2832" spans="4:36">
      <c r="D2832" s="16" t="s">
        <v>861</v>
      </c>
      <c r="E2832" s="16">
        <v>5656.6596</v>
      </c>
      <c r="F2832" s="16">
        <v>4702.4588</v>
      </c>
      <c r="G2832" s="16">
        <v>4702.4588</v>
      </c>
      <c r="H2832" s="16">
        <v>0</v>
      </c>
      <c r="I2832" s="16">
        <v>230.0551</v>
      </c>
      <c r="J2832" s="16">
        <v>300.1122</v>
      </c>
      <c r="K2832" s="16">
        <v>0</v>
      </c>
      <c r="L2832" s="16">
        <v>241.7654</v>
      </c>
      <c r="M2832" s="16">
        <v>58.3468</v>
      </c>
      <c r="N2832" s="16">
        <v>212.4575</v>
      </c>
      <c r="O2832" s="16">
        <v>212.4575</v>
      </c>
      <c r="P2832" s="16">
        <v>0</v>
      </c>
      <c r="Q2832" s="16">
        <v>0</v>
      </c>
      <c r="R2832" s="16">
        <v>195.7365</v>
      </c>
      <c r="S2832" s="16">
        <v>11.4251</v>
      </c>
      <c r="T2832" s="16">
        <v>0</v>
      </c>
      <c r="U2832" s="16">
        <v>184.3114</v>
      </c>
      <c r="V2832" s="16">
        <v>15.7434</v>
      </c>
      <c r="W2832" s="16">
        <v>0.6042</v>
      </c>
      <c r="X2832" s="16">
        <v>0</v>
      </c>
      <c r="Y2832" s="16">
        <v>15.1392</v>
      </c>
      <c r="Z2832" s="16">
        <v>0.0961</v>
      </c>
      <c r="AE2832" s="103">
        <f t="shared" si="822"/>
        <v>-4.10491085567344e-13</v>
      </c>
      <c r="AF2832" s="103">
        <f t="shared" si="823"/>
        <v>0</v>
      </c>
      <c r="AG2832" s="103">
        <f t="shared" si="824"/>
        <v>0</v>
      </c>
      <c r="AH2832" s="103">
        <f t="shared" si="825"/>
        <v>0</v>
      </c>
      <c r="AI2832" s="103">
        <f t="shared" si="826"/>
        <v>0</v>
      </c>
      <c r="AJ2832" s="103">
        <f t="shared" si="827"/>
        <v>0</v>
      </c>
    </row>
    <row r="2833" spans="4:36">
      <c r="D2833" s="16" t="s">
        <v>862</v>
      </c>
      <c r="E2833" s="16">
        <v>0</v>
      </c>
      <c r="F2833" s="16">
        <v>0</v>
      </c>
      <c r="G2833" s="16">
        <v>0</v>
      </c>
      <c r="H2833" s="16">
        <v>0</v>
      </c>
      <c r="I2833" s="16">
        <v>0</v>
      </c>
      <c r="J2833" s="16">
        <v>0</v>
      </c>
      <c r="K2833" s="16">
        <v>0</v>
      </c>
      <c r="L2833" s="16">
        <v>0</v>
      </c>
      <c r="M2833" s="16">
        <v>0</v>
      </c>
      <c r="N2833" s="16">
        <v>0</v>
      </c>
      <c r="O2833" s="16">
        <v>0</v>
      </c>
      <c r="P2833" s="16">
        <v>0</v>
      </c>
      <c r="Q2833" s="16">
        <v>0</v>
      </c>
      <c r="R2833" s="16">
        <v>0</v>
      </c>
      <c r="S2833" s="16">
        <v>0</v>
      </c>
      <c r="T2833" s="16">
        <v>0</v>
      </c>
      <c r="U2833" s="16">
        <v>0</v>
      </c>
      <c r="V2833" s="16">
        <v>0</v>
      </c>
      <c r="W2833" s="16">
        <v>0</v>
      </c>
      <c r="X2833" s="16">
        <v>0</v>
      </c>
      <c r="Y2833" s="16">
        <v>0</v>
      </c>
      <c r="Z2833" s="16">
        <v>0</v>
      </c>
      <c r="AE2833" s="103">
        <f t="shared" si="822"/>
        <v>0</v>
      </c>
      <c r="AF2833" s="103">
        <f t="shared" si="823"/>
        <v>0</v>
      </c>
      <c r="AG2833" s="103">
        <f t="shared" si="824"/>
        <v>0</v>
      </c>
      <c r="AH2833" s="103">
        <f t="shared" si="825"/>
        <v>0</v>
      </c>
      <c r="AI2833" s="103">
        <f t="shared" si="826"/>
        <v>0</v>
      </c>
      <c r="AJ2833" s="103">
        <f t="shared" si="827"/>
        <v>0</v>
      </c>
    </row>
    <row r="2834" spans="4:36">
      <c r="D2834" s="16" t="s">
        <v>863</v>
      </c>
      <c r="E2834" s="16">
        <v>0</v>
      </c>
      <c r="F2834" s="16">
        <v>0</v>
      </c>
      <c r="G2834" s="16">
        <v>0</v>
      </c>
      <c r="H2834" s="16">
        <v>0</v>
      </c>
      <c r="I2834" s="16">
        <v>0</v>
      </c>
      <c r="J2834" s="16">
        <v>0</v>
      </c>
      <c r="K2834" s="16">
        <v>0</v>
      </c>
      <c r="L2834" s="16">
        <v>0</v>
      </c>
      <c r="M2834" s="16">
        <v>0</v>
      </c>
      <c r="N2834" s="16">
        <v>0</v>
      </c>
      <c r="O2834" s="16">
        <v>0</v>
      </c>
      <c r="P2834" s="16">
        <v>0</v>
      </c>
      <c r="Q2834" s="16">
        <v>0</v>
      </c>
      <c r="R2834" s="16">
        <v>0</v>
      </c>
      <c r="S2834" s="16">
        <v>0</v>
      </c>
      <c r="T2834" s="16">
        <v>0</v>
      </c>
      <c r="U2834" s="16">
        <v>0</v>
      </c>
      <c r="V2834" s="16">
        <v>0</v>
      </c>
      <c r="W2834" s="16">
        <v>0</v>
      </c>
      <c r="X2834" s="16">
        <v>0</v>
      </c>
      <c r="Y2834" s="16">
        <v>0</v>
      </c>
      <c r="Z2834" s="16">
        <v>0</v>
      </c>
      <c r="AE2834" s="103">
        <f t="shared" si="822"/>
        <v>0</v>
      </c>
      <c r="AF2834" s="103">
        <f t="shared" si="823"/>
        <v>0</v>
      </c>
      <c r="AG2834" s="103">
        <f t="shared" si="824"/>
        <v>0</v>
      </c>
      <c r="AH2834" s="103">
        <f t="shared" si="825"/>
        <v>0</v>
      </c>
      <c r="AI2834" s="103">
        <f t="shared" si="826"/>
        <v>0</v>
      </c>
      <c r="AJ2834" s="103">
        <f t="shared" si="827"/>
        <v>0</v>
      </c>
    </row>
    <row r="2835" spans="4:36">
      <c r="D2835" s="16" t="s">
        <v>864</v>
      </c>
      <c r="E2835" s="16">
        <v>39745.0802</v>
      </c>
      <c r="F2835" s="16">
        <v>35673.3154</v>
      </c>
      <c r="G2835" s="16">
        <v>35667.9734</v>
      </c>
      <c r="H2835" s="16">
        <v>5.342</v>
      </c>
      <c r="I2835" s="16">
        <v>672.5125</v>
      </c>
      <c r="J2835" s="16">
        <v>983.7724</v>
      </c>
      <c r="K2835" s="16">
        <v>592.2424</v>
      </c>
      <c r="L2835" s="16">
        <v>343.8306</v>
      </c>
      <c r="M2835" s="16">
        <v>47.6994</v>
      </c>
      <c r="N2835" s="16">
        <v>1844.3884</v>
      </c>
      <c r="O2835" s="16">
        <v>1844.3884</v>
      </c>
      <c r="P2835" s="16">
        <v>0</v>
      </c>
      <c r="Q2835" s="16">
        <v>9.8599</v>
      </c>
      <c r="R2835" s="16">
        <v>508.3484</v>
      </c>
      <c r="S2835" s="16">
        <v>53.758</v>
      </c>
      <c r="T2835" s="16">
        <v>0</v>
      </c>
      <c r="U2835" s="16">
        <v>454.5904</v>
      </c>
      <c r="V2835" s="16">
        <v>47.8013</v>
      </c>
      <c r="W2835" s="16">
        <v>10.3175</v>
      </c>
      <c r="X2835" s="16">
        <v>1.4893</v>
      </c>
      <c r="Y2835" s="16">
        <v>35.9945</v>
      </c>
      <c r="Z2835" s="16">
        <v>5.0819</v>
      </c>
      <c r="AE2835" s="103">
        <f t="shared" si="822"/>
        <v>-2.52953213930596e-12</v>
      </c>
      <c r="AF2835" s="103">
        <f t="shared" si="823"/>
        <v>-3.08464365161853e-12</v>
      </c>
      <c r="AG2835" s="103">
        <f t="shared" si="824"/>
        <v>0</v>
      </c>
      <c r="AH2835" s="103">
        <f t="shared" si="825"/>
        <v>0</v>
      </c>
      <c r="AI2835" s="103">
        <f t="shared" si="826"/>
        <v>0</v>
      </c>
      <c r="AJ2835" s="103">
        <f t="shared" si="827"/>
        <v>0</v>
      </c>
    </row>
    <row r="2836" spans="3:58">
      <c r="C2836" s="16" t="s">
        <v>865</v>
      </c>
      <c r="D2836" s="16" t="s">
        <v>88</v>
      </c>
      <c r="E2836" s="16">
        <v>5700.7256</v>
      </c>
      <c r="F2836" s="16">
        <v>3155.5876</v>
      </c>
      <c r="G2836" s="16">
        <v>3155.5876</v>
      </c>
      <c r="H2836" s="16">
        <v>0</v>
      </c>
      <c r="I2836" s="16">
        <v>1422.7928</v>
      </c>
      <c r="J2836" s="16">
        <v>270.3771</v>
      </c>
      <c r="K2836" s="16">
        <v>20.0356</v>
      </c>
      <c r="L2836" s="16">
        <v>175.7116</v>
      </c>
      <c r="M2836" s="16">
        <v>74.6299</v>
      </c>
      <c r="N2836" s="16">
        <v>734.6701</v>
      </c>
      <c r="O2836" s="16">
        <v>734.6701</v>
      </c>
      <c r="P2836" s="16">
        <v>0</v>
      </c>
      <c r="Q2836" s="16">
        <v>0</v>
      </c>
      <c r="R2836" s="16">
        <v>101.9388</v>
      </c>
      <c r="S2836" s="16">
        <v>0</v>
      </c>
      <c r="T2836" s="16">
        <v>0</v>
      </c>
      <c r="U2836" s="16">
        <v>101.9388</v>
      </c>
      <c r="V2836" s="16">
        <v>10.1812</v>
      </c>
      <c r="W2836" s="16">
        <v>10.0792</v>
      </c>
      <c r="X2836" s="16">
        <v>0</v>
      </c>
      <c r="Y2836" s="16">
        <v>0.102</v>
      </c>
      <c r="Z2836" s="16">
        <v>5.178</v>
      </c>
      <c r="AE2836" s="103">
        <f t="shared" si="822"/>
        <v>0</v>
      </c>
      <c r="AF2836" s="103">
        <f t="shared" si="823"/>
        <v>0</v>
      </c>
      <c r="AG2836" s="103">
        <f t="shared" si="824"/>
        <v>0</v>
      </c>
      <c r="AH2836" s="103">
        <f t="shared" si="825"/>
        <v>0</v>
      </c>
      <c r="AI2836" s="103">
        <f t="shared" si="826"/>
        <v>0</v>
      </c>
      <c r="AJ2836" s="103">
        <f t="shared" si="827"/>
        <v>3.19189119579733e-16</v>
      </c>
      <c r="AK2836" s="16">
        <f t="shared" ref="AK2836:BF2836" si="836">E2836-SUM(E2837:E2841)</f>
        <v>0</v>
      </c>
      <c r="AL2836" s="16">
        <f t="shared" si="836"/>
        <v>0</v>
      </c>
      <c r="AM2836" s="16">
        <f t="shared" si="836"/>
        <v>0</v>
      </c>
      <c r="AN2836" s="16">
        <f t="shared" si="836"/>
        <v>0</v>
      </c>
      <c r="AO2836" s="16">
        <f t="shared" si="836"/>
        <v>0</v>
      </c>
      <c r="AP2836" s="16">
        <f t="shared" si="836"/>
        <v>0</v>
      </c>
      <c r="AQ2836" s="16">
        <f t="shared" si="836"/>
        <v>0</v>
      </c>
      <c r="AR2836" s="16">
        <f t="shared" si="836"/>
        <v>0</v>
      </c>
      <c r="AS2836" s="16">
        <f t="shared" si="836"/>
        <v>0</v>
      </c>
      <c r="AT2836" s="16">
        <f t="shared" si="836"/>
        <v>0</v>
      </c>
      <c r="AU2836" s="16">
        <f t="shared" si="836"/>
        <v>0</v>
      </c>
      <c r="AV2836" s="16">
        <f t="shared" si="836"/>
        <v>0</v>
      </c>
      <c r="AW2836" s="16">
        <f t="shared" si="836"/>
        <v>0</v>
      </c>
      <c r="AX2836" s="16">
        <f t="shared" si="836"/>
        <v>0</v>
      </c>
      <c r="AY2836" s="16">
        <f t="shared" si="836"/>
        <v>0</v>
      </c>
      <c r="AZ2836" s="16">
        <f t="shared" si="836"/>
        <v>0</v>
      </c>
      <c r="BA2836" s="16">
        <f t="shared" si="836"/>
        <v>0</v>
      </c>
      <c r="BB2836" s="16">
        <f t="shared" si="836"/>
        <v>0</v>
      </c>
      <c r="BC2836" s="16">
        <f t="shared" si="836"/>
        <v>0</v>
      </c>
      <c r="BD2836" s="16">
        <f t="shared" si="836"/>
        <v>0</v>
      </c>
      <c r="BE2836" s="16">
        <f t="shared" si="836"/>
        <v>0</v>
      </c>
      <c r="BF2836" s="16">
        <f t="shared" si="836"/>
        <v>0</v>
      </c>
    </row>
    <row r="2837" spans="4:36">
      <c r="D2837" s="16" t="s">
        <v>860</v>
      </c>
      <c r="E2837" s="16">
        <v>3853.1859</v>
      </c>
      <c r="F2837" s="16">
        <v>2188.7267</v>
      </c>
      <c r="G2837" s="16">
        <v>2188.7267</v>
      </c>
      <c r="H2837" s="16">
        <v>0</v>
      </c>
      <c r="I2837" s="16">
        <v>1328.9328</v>
      </c>
      <c r="J2837" s="16">
        <v>6.5756</v>
      </c>
      <c r="K2837" s="16">
        <v>0</v>
      </c>
      <c r="L2837" s="16">
        <v>3.5388</v>
      </c>
      <c r="M2837" s="16">
        <v>3.0368</v>
      </c>
      <c r="N2837" s="16">
        <v>328.9508</v>
      </c>
      <c r="O2837" s="16">
        <v>328.9508</v>
      </c>
      <c r="P2837" s="16">
        <v>0</v>
      </c>
      <c r="Q2837" s="16">
        <v>0</v>
      </c>
      <c r="R2837" s="16">
        <v>0</v>
      </c>
      <c r="S2837" s="16">
        <v>0</v>
      </c>
      <c r="T2837" s="16">
        <v>0</v>
      </c>
      <c r="U2837" s="16">
        <v>0</v>
      </c>
      <c r="V2837" s="16">
        <v>0</v>
      </c>
      <c r="W2837" s="16">
        <v>0</v>
      </c>
      <c r="X2837" s="16">
        <v>0</v>
      </c>
      <c r="Y2837" s="16">
        <v>0</v>
      </c>
      <c r="Z2837" s="16">
        <v>0</v>
      </c>
      <c r="AE2837" s="103">
        <f t="shared" si="822"/>
        <v>-2.8421709430404e-13</v>
      </c>
      <c r="AF2837" s="103">
        <f t="shared" si="823"/>
        <v>0</v>
      </c>
      <c r="AG2837" s="103">
        <f t="shared" si="824"/>
        <v>0</v>
      </c>
      <c r="AH2837" s="103">
        <f t="shared" si="825"/>
        <v>0</v>
      </c>
      <c r="AI2837" s="103">
        <f t="shared" si="826"/>
        <v>0</v>
      </c>
      <c r="AJ2837" s="103">
        <f t="shared" si="827"/>
        <v>0</v>
      </c>
    </row>
    <row r="2838" spans="4:36">
      <c r="D2838" s="16" t="s">
        <v>861</v>
      </c>
      <c r="E2838" s="16">
        <v>587.8534</v>
      </c>
      <c r="F2838" s="16">
        <v>423.915</v>
      </c>
      <c r="G2838" s="16">
        <v>423.915</v>
      </c>
      <c r="H2838" s="16">
        <v>0</v>
      </c>
      <c r="I2838" s="16">
        <v>15.9834</v>
      </c>
      <c r="J2838" s="16">
        <v>95.3212</v>
      </c>
      <c r="K2838" s="16">
        <v>0</v>
      </c>
      <c r="L2838" s="16">
        <v>65.5533</v>
      </c>
      <c r="M2838" s="16">
        <v>29.7679</v>
      </c>
      <c r="N2838" s="16">
        <v>29.9561</v>
      </c>
      <c r="O2838" s="16">
        <v>29.9561</v>
      </c>
      <c r="P2838" s="16">
        <v>0</v>
      </c>
      <c r="Q2838" s="16">
        <v>0</v>
      </c>
      <c r="R2838" s="16">
        <v>21.9774</v>
      </c>
      <c r="S2838" s="16">
        <v>0</v>
      </c>
      <c r="T2838" s="16">
        <v>0</v>
      </c>
      <c r="U2838" s="16">
        <v>21.9774</v>
      </c>
      <c r="V2838" s="16">
        <v>0.6042</v>
      </c>
      <c r="W2838" s="16">
        <v>0.6042</v>
      </c>
      <c r="X2838" s="16">
        <v>0</v>
      </c>
      <c r="Y2838" s="16">
        <v>0</v>
      </c>
      <c r="Z2838" s="16">
        <v>0.0961</v>
      </c>
      <c r="AE2838" s="103">
        <f t="shared" si="822"/>
        <v>-4.75591788173801e-14</v>
      </c>
      <c r="AF2838" s="103">
        <f t="shared" si="823"/>
        <v>0</v>
      </c>
      <c r="AG2838" s="103">
        <f t="shared" si="824"/>
        <v>0</v>
      </c>
      <c r="AH2838" s="103">
        <f t="shared" si="825"/>
        <v>0</v>
      </c>
      <c r="AI2838" s="103">
        <f t="shared" si="826"/>
        <v>0</v>
      </c>
      <c r="AJ2838" s="103">
        <f t="shared" si="827"/>
        <v>0</v>
      </c>
    </row>
    <row r="2839" spans="4:36">
      <c r="D2839" s="16" t="s">
        <v>862</v>
      </c>
      <c r="E2839" s="16">
        <v>0</v>
      </c>
      <c r="F2839" s="16">
        <v>0</v>
      </c>
      <c r="G2839" s="16">
        <v>0</v>
      </c>
      <c r="H2839" s="16">
        <v>0</v>
      </c>
      <c r="I2839" s="16">
        <v>0</v>
      </c>
      <c r="J2839" s="16">
        <v>0</v>
      </c>
      <c r="K2839" s="16">
        <v>0</v>
      </c>
      <c r="L2839" s="16">
        <v>0</v>
      </c>
      <c r="M2839" s="16">
        <v>0</v>
      </c>
      <c r="N2839" s="16">
        <v>0</v>
      </c>
      <c r="O2839" s="16">
        <v>0</v>
      </c>
      <c r="P2839" s="16">
        <v>0</v>
      </c>
      <c r="Q2839" s="16">
        <v>0</v>
      </c>
      <c r="R2839" s="16">
        <v>0</v>
      </c>
      <c r="S2839" s="16">
        <v>0</v>
      </c>
      <c r="T2839" s="16">
        <v>0</v>
      </c>
      <c r="U2839" s="16">
        <v>0</v>
      </c>
      <c r="V2839" s="16">
        <v>0</v>
      </c>
      <c r="W2839" s="16">
        <v>0</v>
      </c>
      <c r="X2839" s="16">
        <v>0</v>
      </c>
      <c r="Y2839" s="16">
        <v>0</v>
      </c>
      <c r="Z2839" s="16">
        <v>0</v>
      </c>
      <c r="AE2839" s="103">
        <f t="shared" si="822"/>
        <v>0</v>
      </c>
      <c r="AF2839" s="103">
        <f t="shared" si="823"/>
        <v>0</v>
      </c>
      <c r="AG2839" s="103">
        <f t="shared" si="824"/>
        <v>0</v>
      </c>
      <c r="AH2839" s="103">
        <f t="shared" si="825"/>
        <v>0</v>
      </c>
      <c r="AI2839" s="103">
        <f t="shared" si="826"/>
        <v>0</v>
      </c>
      <c r="AJ2839" s="103">
        <f t="shared" si="827"/>
        <v>0</v>
      </c>
    </row>
    <row r="2840" spans="4:36">
      <c r="D2840" s="16" t="s">
        <v>863</v>
      </c>
      <c r="E2840" s="16">
        <v>0</v>
      </c>
      <c r="F2840" s="16">
        <v>0</v>
      </c>
      <c r="G2840" s="16">
        <v>0</v>
      </c>
      <c r="H2840" s="16">
        <v>0</v>
      </c>
      <c r="I2840" s="16">
        <v>0</v>
      </c>
      <c r="J2840" s="16">
        <v>0</v>
      </c>
      <c r="K2840" s="16">
        <v>0</v>
      </c>
      <c r="L2840" s="16">
        <v>0</v>
      </c>
      <c r="M2840" s="16">
        <v>0</v>
      </c>
      <c r="N2840" s="16">
        <v>0</v>
      </c>
      <c r="O2840" s="16">
        <v>0</v>
      </c>
      <c r="P2840" s="16">
        <v>0</v>
      </c>
      <c r="Q2840" s="16">
        <v>0</v>
      </c>
      <c r="R2840" s="16">
        <v>0</v>
      </c>
      <c r="S2840" s="16">
        <v>0</v>
      </c>
      <c r="T2840" s="16">
        <v>0</v>
      </c>
      <c r="U2840" s="16">
        <v>0</v>
      </c>
      <c r="V2840" s="16">
        <v>0</v>
      </c>
      <c r="W2840" s="16">
        <v>0</v>
      </c>
      <c r="X2840" s="16">
        <v>0</v>
      </c>
      <c r="Y2840" s="16">
        <v>0</v>
      </c>
      <c r="Z2840" s="16">
        <v>0</v>
      </c>
      <c r="AE2840" s="103">
        <f t="shared" si="822"/>
        <v>0</v>
      </c>
      <c r="AF2840" s="103">
        <f t="shared" si="823"/>
        <v>0</v>
      </c>
      <c r="AG2840" s="103">
        <f t="shared" si="824"/>
        <v>0</v>
      </c>
      <c r="AH2840" s="103">
        <f t="shared" si="825"/>
        <v>0</v>
      </c>
      <c r="AI2840" s="103">
        <f t="shared" si="826"/>
        <v>0</v>
      </c>
      <c r="AJ2840" s="103">
        <f t="shared" si="827"/>
        <v>0</v>
      </c>
    </row>
    <row r="2841" spans="4:36">
      <c r="D2841" s="16" t="s">
        <v>864</v>
      </c>
      <c r="E2841" s="16">
        <v>1259.6863</v>
      </c>
      <c r="F2841" s="16">
        <v>542.9459</v>
      </c>
      <c r="G2841" s="16">
        <v>542.9459</v>
      </c>
      <c r="H2841" s="16">
        <v>0</v>
      </c>
      <c r="I2841" s="16">
        <v>77.8766</v>
      </c>
      <c r="J2841" s="16">
        <v>168.4803</v>
      </c>
      <c r="K2841" s="16">
        <v>20.0356</v>
      </c>
      <c r="L2841" s="16">
        <v>106.6195</v>
      </c>
      <c r="M2841" s="16">
        <v>41.8252</v>
      </c>
      <c r="N2841" s="16">
        <v>375.7632</v>
      </c>
      <c r="O2841" s="16">
        <v>375.7632</v>
      </c>
      <c r="P2841" s="16">
        <v>0</v>
      </c>
      <c r="Q2841" s="16">
        <v>0</v>
      </c>
      <c r="R2841" s="16">
        <v>79.9614</v>
      </c>
      <c r="S2841" s="16">
        <v>0</v>
      </c>
      <c r="T2841" s="16">
        <v>0</v>
      </c>
      <c r="U2841" s="16">
        <v>79.9614</v>
      </c>
      <c r="V2841" s="16">
        <v>9.577</v>
      </c>
      <c r="W2841" s="16">
        <v>9.475</v>
      </c>
      <c r="X2841" s="16">
        <v>0</v>
      </c>
      <c r="Y2841" s="16">
        <v>0.102</v>
      </c>
      <c r="Z2841" s="16">
        <v>5.0819</v>
      </c>
      <c r="AE2841" s="103">
        <f t="shared" si="822"/>
        <v>1.02140518265514e-13</v>
      </c>
      <c r="AF2841" s="103">
        <f t="shared" si="823"/>
        <v>0</v>
      </c>
      <c r="AG2841" s="103">
        <f t="shared" si="824"/>
        <v>0</v>
      </c>
      <c r="AH2841" s="103">
        <f t="shared" si="825"/>
        <v>0</v>
      </c>
      <c r="AI2841" s="103">
        <f t="shared" si="826"/>
        <v>0</v>
      </c>
      <c r="AJ2841" s="103">
        <f t="shared" si="827"/>
        <v>3.19189119579733e-16</v>
      </c>
    </row>
    <row r="2842" spans="3:58">
      <c r="C2842" s="16" t="s">
        <v>866</v>
      </c>
      <c r="D2842" s="16" t="s">
        <v>88</v>
      </c>
      <c r="E2842" s="16">
        <v>96.976</v>
      </c>
      <c r="F2842" s="16">
        <v>10.8286</v>
      </c>
      <c r="G2842" s="16">
        <v>10.8286</v>
      </c>
      <c r="H2842" s="16">
        <v>0</v>
      </c>
      <c r="I2842" s="16">
        <v>0</v>
      </c>
      <c r="J2842" s="16">
        <v>0</v>
      </c>
      <c r="K2842" s="16">
        <v>0</v>
      </c>
      <c r="L2842" s="16">
        <v>0</v>
      </c>
      <c r="M2842" s="16">
        <v>0</v>
      </c>
      <c r="N2842" s="16">
        <v>86.1474</v>
      </c>
      <c r="O2842" s="16">
        <v>86.1474</v>
      </c>
      <c r="P2842" s="16">
        <v>0</v>
      </c>
      <c r="Q2842" s="16">
        <v>0</v>
      </c>
      <c r="R2842" s="16">
        <v>0</v>
      </c>
      <c r="S2842" s="16">
        <v>0</v>
      </c>
      <c r="T2842" s="16">
        <v>0</v>
      </c>
      <c r="U2842" s="16">
        <v>0</v>
      </c>
      <c r="V2842" s="16">
        <v>0</v>
      </c>
      <c r="W2842" s="16">
        <v>0</v>
      </c>
      <c r="X2842" s="16">
        <v>0</v>
      </c>
      <c r="Y2842" s="16">
        <v>0</v>
      </c>
      <c r="Z2842" s="16">
        <v>0</v>
      </c>
      <c r="AE2842" s="103">
        <f t="shared" si="822"/>
        <v>0</v>
      </c>
      <c r="AF2842" s="103">
        <f t="shared" si="823"/>
        <v>0</v>
      </c>
      <c r="AG2842" s="103">
        <f t="shared" si="824"/>
        <v>0</v>
      </c>
      <c r="AH2842" s="103">
        <f t="shared" si="825"/>
        <v>0</v>
      </c>
      <c r="AI2842" s="103">
        <f t="shared" si="826"/>
        <v>0</v>
      </c>
      <c r="AJ2842" s="103">
        <f t="shared" si="827"/>
        <v>0</v>
      </c>
      <c r="AK2842" s="16">
        <f t="shared" ref="AK2842:BF2842" si="837">E2842-SUM(E2843:E2847)</f>
        <v>0</v>
      </c>
      <c r="AL2842" s="16">
        <f t="shared" si="837"/>
        <v>0</v>
      </c>
      <c r="AM2842" s="16">
        <f t="shared" si="837"/>
        <v>0</v>
      </c>
      <c r="AN2842" s="16">
        <f t="shared" si="837"/>
        <v>0</v>
      </c>
      <c r="AO2842" s="16">
        <f t="shared" si="837"/>
        <v>0</v>
      </c>
      <c r="AP2842" s="16">
        <f t="shared" si="837"/>
        <v>0</v>
      </c>
      <c r="AQ2842" s="16">
        <f t="shared" si="837"/>
        <v>0</v>
      </c>
      <c r="AR2842" s="16">
        <f t="shared" si="837"/>
        <v>0</v>
      </c>
      <c r="AS2842" s="16">
        <f t="shared" si="837"/>
        <v>0</v>
      </c>
      <c r="AT2842" s="16">
        <f t="shared" si="837"/>
        <v>0</v>
      </c>
      <c r="AU2842" s="16">
        <f t="shared" si="837"/>
        <v>0</v>
      </c>
      <c r="AV2842" s="16">
        <f t="shared" si="837"/>
        <v>0</v>
      </c>
      <c r="AW2842" s="16">
        <f t="shared" si="837"/>
        <v>0</v>
      </c>
      <c r="AX2842" s="16">
        <f t="shared" si="837"/>
        <v>0</v>
      </c>
      <c r="AY2842" s="16">
        <f t="shared" si="837"/>
        <v>0</v>
      </c>
      <c r="AZ2842" s="16">
        <f t="shared" si="837"/>
        <v>0</v>
      </c>
      <c r="BA2842" s="16">
        <f t="shared" si="837"/>
        <v>0</v>
      </c>
      <c r="BB2842" s="16">
        <f t="shared" si="837"/>
        <v>0</v>
      </c>
      <c r="BC2842" s="16">
        <f t="shared" si="837"/>
        <v>0</v>
      </c>
      <c r="BD2842" s="16">
        <f t="shared" si="837"/>
        <v>0</v>
      </c>
      <c r="BE2842" s="16">
        <f t="shared" si="837"/>
        <v>0</v>
      </c>
      <c r="BF2842" s="16">
        <f t="shared" si="837"/>
        <v>0</v>
      </c>
    </row>
    <row r="2843" spans="4:36">
      <c r="D2843" s="16" t="s">
        <v>860</v>
      </c>
      <c r="E2843" s="16">
        <v>0</v>
      </c>
      <c r="F2843" s="16">
        <v>0</v>
      </c>
      <c r="G2843" s="16">
        <v>0</v>
      </c>
      <c r="H2843" s="16">
        <v>0</v>
      </c>
      <c r="I2843" s="16">
        <v>0</v>
      </c>
      <c r="J2843" s="16">
        <v>0</v>
      </c>
      <c r="K2843" s="16">
        <v>0</v>
      </c>
      <c r="L2843" s="16">
        <v>0</v>
      </c>
      <c r="M2843" s="16">
        <v>0</v>
      </c>
      <c r="N2843" s="16">
        <v>0</v>
      </c>
      <c r="O2843" s="16">
        <v>0</v>
      </c>
      <c r="P2843" s="16">
        <v>0</v>
      </c>
      <c r="Q2843" s="16">
        <v>0</v>
      </c>
      <c r="R2843" s="16">
        <v>0</v>
      </c>
      <c r="S2843" s="16">
        <v>0</v>
      </c>
      <c r="T2843" s="16">
        <v>0</v>
      </c>
      <c r="U2843" s="16">
        <v>0</v>
      </c>
      <c r="V2843" s="16">
        <v>0</v>
      </c>
      <c r="W2843" s="16">
        <v>0</v>
      </c>
      <c r="X2843" s="16">
        <v>0</v>
      </c>
      <c r="Y2843" s="16">
        <v>0</v>
      </c>
      <c r="Z2843" s="16">
        <v>0</v>
      </c>
      <c r="AE2843" s="103">
        <f t="shared" si="822"/>
        <v>0</v>
      </c>
      <c r="AF2843" s="103">
        <f t="shared" si="823"/>
        <v>0</v>
      </c>
      <c r="AG2843" s="103">
        <f t="shared" si="824"/>
        <v>0</v>
      </c>
      <c r="AH2843" s="103">
        <f t="shared" si="825"/>
        <v>0</v>
      </c>
      <c r="AI2843" s="103">
        <f t="shared" si="826"/>
        <v>0</v>
      </c>
      <c r="AJ2843" s="103">
        <f t="shared" si="827"/>
        <v>0</v>
      </c>
    </row>
    <row r="2844" spans="4:36">
      <c r="D2844" s="16" t="s">
        <v>861</v>
      </c>
      <c r="E2844" s="16">
        <v>0</v>
      </c>
      <c r="F2844" s="16">
        <v>0</v>
      </c>
      <c r="G2844" s="16">
        <v>0</v>
      </c>
      <c r="H2844" s="16">
        <v>0</v>
      </c>
      <c r="I2844" s="16">
        <v>0</v>
      </c>
      <c r="J2844" s="16">
        <v>0</v>
      </c>
      <c r="K2844" s="16">
        <v>0</v>
      </c>
      <c r="L2844" s="16">
        <v>0</v>
      </c>
      <c r="M2844" s="16">
        <v>0</v>
      </c>
      <c r="N2844" s="16">
        <v>0</v>
      </c>
      <c r="O2844" s="16">
        <v>0</v>
      </c>
      <c r="P2844" s="16">
        <v>0</v>
      </c>
      <c r="Q2844" s="16">
        <v>0</v>
      </c>
      <c r="R2844" s="16">
        <v>0</v>
      </c>
      <c r="S2844" s="16">
        <v>0</v>
      </c>
      <c r="T2844" s="16">
        <v>0</v>
      </c>
      <c r="U2844" s="16">
        <v>0</v>
      </c>
      <c r="V2844" s="16">
        <v>0</v>
      </c>
      <c r="W2844" s="16">
        <v>0</v>
      </c>
      <c r="X2844" s="16">
        <v>0</v>
      </c>
      <c r="Y2844" s="16">
        <v>0</v>
      </c>
      <c r="Z2844" s="16">
        <v>0</v>
      </c>
      <c r="AE2844" s="103">
        <f t="shared" si="822"/>
        <v>0</v>
      </c>
      <c r="AF2844" s="103">
        <f t="shared" si="823"/>
        <v>0</v>
      </c>
      <c r="AG2844" s="103">
        <f t="shared" si="824"/>
        <v>0</v>
      </c>
      <c r="AH2844" s="103">
        <f t="shared" si="825"/>
        <v>0</v>
      </c>
      <c r="AI2844" s="103">
        <f t="shared" si="826"/>
        <v>0</v>
      </c>
      <c r="AJ2844" s="103">
        <f t="shared" si="827"/>
        <v>0</v>
      </c>
    </row>
    <row r="2845" spans="4:36">
      <c r="D2845" s="16" t="s">
        <v>862</v>
      </c>
      <c r="E2845" s="16">
        <v>0</v>
      </c>
      <c r="F2845" s="16">
        <v>0</v>
      </c>
      <c r="G2845" s="16">
        <v>0</v>
      </c>
      <c r="H2845" s="16">
        <v>0</v>
      </c>
      <c r="I2845" s="16">
        <v>0</v>
      </c>
      <c r="J2845" s="16">
        <v>0</v>
      </c>
      <c r="K2845" s="16">
        <v>0</v>
      </c>
      <c r="L2845" s="16">
        <v>0</v>
      </c>
      <c r="M2845" s="16">
        <v>0</v>
      </c>
      <c r="N2845" s="16">
        <v>0</v>
      </c>
      <c r="O2845" s="16">
        <v>0</v>
      </c>
      <c r="P2845" s="16">
        <v>0</v>
      </c>
      <c r="Q2845" s="16">
        <v>0</v>
      </c>
      <c r="R2845" s="16">
        <v>0</v>
      </c>
      <c r="S2845" s="16">
        <v>0</v>
      </c>
      <c r="T2845" s="16">
        <v>0</v>
      </c>
      <c r="U2845" s="16">
        <v>0</v>
      </c>
      <c r="V2845" s="16">
        <v>0</v>
      </c>
      <c r="W2845" s="16">
        <v>0</v>
      </c>
      <c r="X2845" s="16">
        <v>0</v>
      </c>
      <c r="Y2845" s="16">
        <v>0</v>
      </c>
      <c r="Z2845" s="16">
        <v>0</v>
      </c>
      <c r="AE2845" s="103">
        <f t="shared" si="822"/>
        <v>0</v>
      </c>
      <c r="AF2845" s="103">
        <f t="shared" si="823"/>
        <v>0</v>
      </c>
      <c r="AG2845" s="103">
        <f t="shared" si="824"/>
        <v>0</v>
      </c>
      <c r="AH2845" s="103">
        <f t="shared" si="825"/>
        <v>0</v>
      </c>
      <c r="AI2845" s="103">
        <f t="shared" si="826"/>
        <v>0</v>
      </c>
      <c r="AJ2845" s="103">
        <f t="shared" si="827"/>
        <v>0</v>
      </c>
    </row>
    <row r="2846" spans="4:36">
      <c r="D2846" s="16" t="s">
        <v>863</v>
      </c>
      <c r="E2846" s="16">
        <v>0</v>
      </c>
      <c r="F2846" s="16">
        <v>0</v>
      </c>
      <c r="G2846" s="16">
        <v>0</v>
      </c>
      <c r="H2846" s="16">
        <v>0</v>
      </c>
      <c r="I2846" s="16">
        <v>0</v>
      </c>
      <c r="J2846" s="16">
        <v>0</v>
      </c>
      <c r="K2846" s="16">
        <v>0</v>
      </c>
      <c r="L2846" s="16">
        <v>0</v>
      </c>
      <c r="M2846" s="16">
        <v>0</v>
      </c>
      <c r="N2846" s="16">
        <v>0</v>
      </c>
      <c r="O2846" s="16">
        <v>0</v>
      </c>
      <c r="P2846" s="16">
        <v>0</v>
      </c>
      <c r="Q2846" s="16">
        <v>0</v>
      </c>
      <c r="R2846" s="16">
        <v>0</v>
      </c>
      <c r="S2846" s="16">
        <v>0</v>
      </c>
      <c r="T2846" s="16">
        <v>0</v>
      </c>
      <c r="U2846" s="16">
        <v>0</v>
      </c>
      <c r="V2846" s="16">
        <v>0</v>
      </c>
      <c r="W2846" s="16">
        <v>0</v>
      </c>
      <c r="X2846" s="16">
        <v>0</v>
      </c>
      <c r="Y2846" s="16">
        <v>0</v>
      </c>
      <c r="Z2846" s="16">
        <v>0</v>
      </c>
      <c r="AE2846" s="103">
        <f t="shared" si="822"/>
        <v>0</v>
      </c>
      <c r="AF2846" s="103">
        <f t="shared" si="823"/>
        <v>0</v>
      </c>
      <c r="AG2846" s="103">
        <f t="shared" si="824"/>
        <v>0</v>
      </c>
      <c r="AH2846" s="103">
        <f t="shared" si="825"/>
        <v>0</v>
      </c>
      <c r="AI2846" s="103">
        <f t="shared" si="826"/>
        <v>0</v>
      </c>
      <c r="AJ2846" s="103">
        <f t="shared" si="827"/>
        <v>0</v>
      </c>
    </row>
    <row r="2847" spans="4:36">
      <c r="D2847" s="16" t="s">
        <v>864</v>
      </c>
      <c r="E2847" s="16">
        <v>96.976</v>
      </c>
      <c r="F2847" s="16">
        <v>10.8286</v>
      </c>
      <c r="G2847" s="16">
        <v>10.8286</v>
      </c>
      <c r="H2847" s="16">
        <v>0</v>
      </c>
      <c r="I2847" s="16">
        <v>0</v>
      </c>
      <c r="J2847" s="16">
        <v>0</v>
      </c>
      <c r="K2847" s="16">
        <v>0</v>
      </c>
      <c r="L2847" s="16">
        <v>0</v>
      </c>
      <c r="M2847" s="16">
        <v>0</v>
      </c>
      <c r="N2847" s="16">
        <v>86.1474</v>
      </c>
      <c r="O2847" s="16">
        <v>86.1474</v>
      </c>
      <c r="P2847" s="16">
        <v>0</v>
      </c>
      <c r="Q2847" s="16">
        <v>0</v>
      </c>
      <c r="R2847" s="16">
        <v>0</v>
      </c>
      <c r="S2847" s="16">
        <v>0</v>
      </c>
      <c r="T2847" s="16">
        <v>0</v>
      </c>
      <c r="U2847" s="16">
        <v>0</v>
      </c>
      <c r="V2847" s="16">
        <v>0</v>
      </c>
      <c r="W2847" s="16">
        <v>0</v>
      </c>
      <c r="X2847" s="16">
        <v>0</v>
      </c>
      <c r="Y2847" s="16">
        <v>0</v>
      </c>
      <c r="Z2847" s="16">
        <v>0</v>
      </c>
      <c r="AE2847" s="103">
        <f t="shared" si="822"/>
        <v>0</v>
      </c>
      <c r="AF2847" s="103">
        <f t="shared" si="823"/>
        <v>0</v>
      </c>
      <c r="AG2847" s="103">
        <f t="shared" si="824"/>
        <v>0</v>
      </c>
      <c r="AH2847" s="103">
        <f t="shared" si="825"/>
        <v>0</v>
      </c>
      <c r="AI2847" s="103">
        <f t="shared" si="826"/>
        <v>0</v>
      </c>
      <c r="AJ2847" s="103">
        <f t="shared" si="827"/>
        <v>0</v>
      </c>
    </row>
    <row r="2848" spans="3:58">
      <c r="C2848" s="16" t="s">
        <v>867</v>
      </c>
      <c r="D2848" s="16" t="s">
        <v>88</v>
      </c>
      <c r="E2848" s="16">
        <v>50599.636</v>
      </c>
      <c r="F2848" s="16">
        <v>45503.4213</v>
      </c>
      <c r="G2848" s="16">
        <v>45468.8939</v>
      </c>
      <c r="H2848" s="16">
        <v>34.5274</v>
      </c>
      <c r="I2848" s="16">
        <v>1484.6577</v>
      </c>
      <c r="J2848" s="16">
        <v>1124.9438</v>
      </c>
      <c r="K2848" s="16">
        <v>572.2068</v>
      </c>
      <c r="L2848" s="16">
        <v>505.8345</v>
      </c>
      <c r="M2848" s="16">
        <v>46.9025</v>
      </c>
      <c r="N2848" s="16">
        <v>1813.7549</v>
      </c>
      <c r="O2848" s="16">
        <v>1813.7549</v>
      </c>
      <c r="P2848" s="16">
        <v>0</v>
      </c>
      <c r="Q2848" s="16">
        <v>9.8599</v>
      </c>
      <c r="R2848" s="16">
        <v>609.6349</v>
      </c>
      <c r="S2848" s="16">
        <v>72.6719</v>
      </c>
      <c r="T2848" s="16">
        <v>0</v>
      </c>
      <c r="U2848" s="16">
        <v>536.963</v>
      </c>
      <c r="V2848" s="16">
        <v>53.3635</v>
      </c>
      <c r="W2848" s="16">
        <v>0.8425</v>
      </c>
      <c r="X2848" s="16">
        <v>1.4893</v>
      </c>
      <c r="Y2848" s="16">
        <v>51.0317</v>
      </c>
      <c r="Z2848" s="16">
        <v>0</v>
      </c>
      <c r="AE2848" s="103">
        <f t="shared" si="822"/>
        <v>-2.87414536614961e-12</v>
      </c>
      <c r="AF2848" s="103">
        <f t="shared" si="823"/>
        <v>-9.66338120633736e-13</v>
      </c>
      <c r="AG2848" s="103">
        <f t="shared" si="824"/>
        <v>0</v>
      </c>
      <c r="AH2848" s="103">
        <f t="shared" si="825"/>
        <v>0</v>
      </c>
      <c r="AI2848" s="103">
        <f t="shared" si="826"/>
        <v>0</v>
      </c>
      <c r="AJ2848" s="103">
        <f t="shared" si="827"/>
        <v>0</v>
      </c>
      <c r="AK2848" s="16">
        <f t="shared" ref="AK2848:BF2848" si="838">E2848-SUM(E2849:E2853)</f>
        <v>0</v>
      </c>
      <c r="AL2848" s="16">
        <f t="shared" si="838"/>
        <v>0</v>
      </c>
      <c r="AM2848" s="16">
        <f t="shared" si="838"/>
        <v>0</v>
      </c>
      <c r="AN2848" s="16">
        <f t="shared" si="838"/>
        <v>0</v>
      </c>
      <c r="AO2848" s="16">
        <f t="shared" si="838"/>
        <v>0</v>
      </c>
      <c r="AP2848" s="16">
        <f t="shared" si="838"/>
        <v>0</v>
      </c>
      <c r="AQ2848" s="16">
        <f t="shared" si="838"/>
        <v>0</v>
      </c>
      <c r="AR2848" s="16">
        <f t="shared" si="838"/>
        <v>0</v>
      </c>
      <c r="AS2848" s="16">
        <f t="shared" si="838"/>
        <v>0</v>
      </c>
      <c r="AT2848" s="16">
        <f t="shared" si="838"/>
        <v>0</v>
      </c>
      <c r="AU2848" s="16">
        <f t="shared" si="838"/>
        <v>0</v>
      </c>
      <c r="AV2848" s="16">
        <f t="shared" si="838"/>
        <v>0</v>
      </c>
      <c r="AW2848" s="16">
        <f t="shared" si="838"/>
        <v>0</v>
      </c>
      <c r="AX2848" s="16">
        <f t="shared" si="838"/>
        <v>0</v>
      </c>
      <c r="AY2848" s="16">
        <f t="shared" si="838"/>
        <v>0</v>
      </c>
      <c r="AZ2848" s="16">
        <f t="shared" si="838"/>
        <v>0</v>
      </c>
      <c r="BA2848" s="16">
        <f t="shared" si="838"/>
        <v>0</v>
      </c>
      <c r="BB2848" s="16">
        <f t="shared" si="838"/>
        <v>0</v>
      </c>
      <c r="BC2848" s="16">
        <f t="shared" si="838"/>
        <v>0</v>
      </c>
      <c r="BD2848" s="16">
        <f t="shared" si="838"/>
        <v>0</v>
      </c>
      <c r="BE2848" s="16">
        <f t="shared" si="838"/>
        <v>0</v>
      </c>
      <c r="BF2848" s="16">
        <f t="shared" si="838"/>
        <v>0</v>
      </c>
    </row>
    <row r="2849" spans="4:36">
      <c r="D2849" s="16" t="s">
        <v>860</v>
      </c>
      <c r="E2849" s="16">
        <v>7142.4119</v>
      </c>
      <c r="F2849" s="16">
        <v>6105.3366</v>
      </c>
      <c r="G2849" s="16">
        <v>6076.1512</v>
      </c>
      <c r="H2849" s="16">
        <v>29.1854</v>
      </c>
      <c r="I2849" s="16">
        <v>675.9501</v>
      </c>
      <c r="J2849" s="16">
        <v>104.8607</v>
      </c>
      <c r="K2849" s="16">
        <v>0</v>
      </c>
      <c r="L2849" s="16">
        <v>92.4113</v>
      </c>
      <c r="M2849" s="16">
        <v>12.4494</v>
      </c>
      <c r="N2849" s="16">
        <v>248.7757</v>
      </c>
      <c r="O2849" s="16">
        <v>248.7757</v>
      </c>
      <c r="P2849" s="16">
        <v>0</v>
      </c>
      <c r="Q2849" s="16">
        <v>0</v>
      </c>
      <c r="R2849" s="16">
        <v>7.4888</v>
      </c>
      <c r="S2849" s="16">
        <v>7.4888</v>
      </c>
      <c r="T2849" s="16">
        <v>0</v>
      </c>
      <c r="U2849" s="16">
        <v>0</v>
      </c>
      <c r="V2849" s="16">
        <v>0</v>
      </c>
      <c r="W2849" s="16">
        <v>0</v>
      </c>
      <c r="X2849" s="16">
        <v>0</v>
      </c>
      <c r="Y2849" s="16">
        <v>0</v>
      </c>
      <c r="Z2849" s="16">
        <v>0</v>
      </c>
      <c r="AE2849" s="103">
        <f t="shared" si="822"/>
        <v>3.95239396766556e-13</v>
      </c>
      <c r="AF2849" s="103">
        <f t="shared" si="823"/>
        <v>-6.11066752753686e-13</v>
      </c>
      <c r="AG2849" s="103">
        <f t="shared" si="824"/>
        <v>0</v>
      </c>
      <c r="AH2849" s="103">
        <f t="shared" si="825"/>
        <v>0</v>
      </c>
      <c r="AI2849" s="103">
        <f t="shared" si="826"/>
        <v>0</v>
      </c>
      <c r="AJ2849" s="103">
        <f t="shared" si="827"/>
        <v>0</v>
      </c>
    </row>
    <row r="2850" spans="4:36">
      <c r="D2850" s="16" t="s">
        <v>861</v>
      </c>
      <c r="E2850" s="16">
        <v>5068.8062</v>
      </c>
      <c r="F2850" s="16">
        <v>4278.5438</v>
      </c>
      <c r="G2850" s="16">
        <v>4278.5438</v>
      </c>
      <c r="H2850" s="16">
        <v>0</v>
      </c>
      <c r="I2850" s="16">
        <v>214.0717</v>
      </c>
      <c r="J2850" s="16">
        <v>204.791</v>
      </c>
      <c r="K2850" s="16">
        <v>0</v>
      </c>
      <c r="L2850" s="16">
        <v>176.2121</v>
      </c>
      <c r="M2850" s="16">
        <v>28.5789</v>
      </c>
      <c r="N2850" s="16">
        <v>182.5014</v>
      </c>
      <c r="O2850" s="16">
        <v>182.5014</v>
      </c>
      <c r="P2850" s="16">
        <v>0</v>
      </c>
      <c r="Q2850" s="16">
        <v>0</v>
      </c>
      <c r="R2850" s="16">
        <v>173.7591</v>
      </c>
      <c r="S2850" s="16">
        <v>11.4251</v>
      </c>
      <c r="T2850" s="16">
        <v>0</v>
      </c>
      <c r="U2850" s="16">
        <v>162.334</v>
      </c>
      <c r="V2850" s="16">
        <v>15.1392</v>
      </c>
      <c r="W2850" s="16">
        <v>0</v>
      </c>
      <c r="X2850" s="16">
        <v>0</v>
      </c>
      <c r="Y2850" s="16">
        <v>15.1392</v>
      </c>
      <c r="Z2850" s="16">
        <v>0</v>
      </c>
      <c r="AE2850" s="103">
        <f t="shared" si="822"/>
        <v>-3.25073301610246e-13</v>
      </c>
      <c r="AF2850" s="103">
        <f t="shared" si="823"/>
        <v>0</v>
      </c>
      <c r="AG2850" s="103">
        <f t="shared" si="824"/>
        <v>0</v>
      </c>
      <c r="AH2850" s="103">
        <f t="shared" si="825"/>
        <v>0</v>
      </c>
      <c r="AI2850" s="103">
        <f t="shared" si="826"/>
        <v>0</v>
      </c>
      <c r="AJ2850" s="103">
        <f t="shared" si="827"/>
        <v>0</v>
      </c>
    </row>
    <row r="2851" spans="4:36">
      <c r="D2851" s="16" t="s">
        <v>862</v>
      </c>
      <c r="E2851" s="16">
        <v>0</v>
      </c>
      <c r="F2851" s="16">
        <v>0</v>
      </c>
      <c r="G2851" s="16">
        <v>0</v>
      </c>
      <c r="H2851" s="16">
        <v>0</v>
      </c>
      <c r="I2851" s="16">
        <v>0</v>
      </c>
      <c r="J2851" s="16">
        <v>0</v>
      </c>
      <c r="K2851" s="16">
        <v>0</v>
      </c>
      <c r="L2851" s="16">
        <v>0</v>
      </c>
      <c r="M2851" s="16">
        <v>0</v>
      </c>
      <c r="N2851" s="16">
        <v>0</v>
      </c>
      <c r="O2851" s="16">
        <v>0</v>
      </c>
      <c r="P2851" s="16">
        <v>0</v>
      </c>
      <c r="Q2851" s="16">
        <v>0</v>
      </c>
      <c r="R2851" s="16">
        <v>0</v>
      </c>
      <c r="S2851" s="16">
        <v>0</v>
      </c>
      <c r="T2851" s="16">
        <v>0</v>
      </c>
      <c r="U2851" s="16">
        <v>0</v>
      </c>
      <c r="V2851" s="16">
        <v>0</v>
      </c>
      <c r="W2851" s="16">
        <v>0</v>
      </c>
      <c r="X2851" s="16">
        <v>0</v>
      </c>
      <c r="Y2851" s="16">
        <v>0</v>
      </c>
      <c r="Z2851" s="16">
        <v>0</v>
      </c>
      <c r="AE2851" s="103">
        <f t="shared" si="822"/>
        <v>0</v>
      </c>
      <c r="AF2851" s="103">
        <f t="shared" si="823"/>
        <v>0</v>
      </c>
      <c r="AG2851" s="103">
        <f t="shared" si="824"/>
        <v>0</v>
      </c>
      <c r="AH2851" s="103">
        <f t="shared" si="825"/>
        <v>0</v>
      </c>
      <c r="AI2851" s="103">
        <f t="shared" si="826"/>
        <v>0</v>
      </c>
      <c r="AJ2851" s="103">
        <f t="shared" si="827"/>
        <v>0</v>
      </c>
    </row>
    <row r="2852" spans="4:36">
      <c r="D2852" s="16" t="s">
        <v>863</v>
      </c>
      <c r="E2852" s="16">
        <v>0</v>
      </c>
      <c r="F2852" s="16">
        <v>0</v>
      </c>
      <c r="G2852" s="16">
        <v>0</v>
      </c>
      <c r="H2852" s="16">
        <v>0</v>
      </c>
      <c r="I2852" s="16">
        <v>0</v>
      </c>
      <c r="J2852" s="16">
        <v>0</v>
      </c>
      <c r="K2852" s="16">
        <v>0</v>
      </c>
      <c r="L2852" s="16">
        <v>0</v>
      </c>
      <c r="M2852" s="16">
        <v>0</v>
      </c>
      <c r="N2852" s="16">
        <v>0</v>
      </c>
      <c r="O2852" s="16">
        <v>0</v>
      </c>
      <c r="P2852" s="16">
        <v>0</v>
      </c>
      <c r="Q2852" s="16">
        <v>0</v>
      </c>
      <c r="R2852" s="16">
        <v>0</v>
      </c>
      <c r="S2852" s="16">
        <v>0</v>
      </c>
      <c r="T2852" s="16">
        <v>0</v>
      </c>
      <c r="U2852" s="16">
        <v>0</v>
      </c>
      <c r="V2852" s="16">
        <v>0</v>
      </c>
      <c r="W2852" s="16">
        <v>0</v>
      </c>
      <c r="X2852" s="16">
        <v>0</v>
      </c>
      <c r="Y2852" s="16">
        <v>0</v>
      </c>
      <c r="Z2852" s="16">
        <v>0</v>
      </c>
      <c r="AE2852" s="103">
        <f t="shared" si="822"/>
        <v>0</v>
      </c>
      <c r="AF2852" s="103">
        <f t="shared" si="823"/>
        <v>0</v>
      </c>
      <c r="AG2852" s="103">
        <f t="shared" si="824"/>
        <v>0</v>
      </c>
      <c r="AH2852" s="103">
        <f t="shared" si="825"/>
        <v>0</v>
      </c>
      <c r="AI2852" s="103">
        <f t="shared" si="826"/>
        <v>0</v>
      </c>
      <c r="AJ2852" s="103">
        <f t="shared" si="827"/>
        <v>0</v>
      </c>
    </row>
    <row r="2853" spans="4:36">
      <c r="D2853" s="16" t="s">
        <v>864</v>
      </c>
      <c r="E2853" s="16">
        <v>38388.4179</v>
      </c>
      <c r="F2853" s="16">
        <v>35119.5409</v>
      </c>
      <c r="G2853" s="16">
        <v>35114.1989</v>
      </c>
      <c r="H2853" s="16">
        <v>5.342</v>
      </c>
      <c r="I2853" s="16">
        <v>594.6359</v>
      </c>
      <c r="J2853" s="16">
        <v>815.2921</v>
      </c>
      <c r="K2853" s="16">
        <v>572.2068</v>
      </c>
      <c r="L2853" s="16">
        <v>237.2111</v>
      </c>
      <c r="M2853" s="16">
        <v>5.8742</v>
      </c>
      <c r="N2853" s="16">
        <v>1382.4778</v>
      </c>
      <c r="O2853" s="16">
        <v>1382.4778</v>
      </c>
      <c r="P2853" s="16">
        <v>0</v>
      </c>
      <c r="Q2853" s="16">
        <v>9.8599</v>
      </c>
      <c r="R2853" s="16">
        <v>428.387</v>
      </c>
      <c r="S2853" s="16">
        <v>53.758</v>
      </c>
      <c r="T2853" s="16">
        <v>0</v>
      </c>
      <c r="U2853" s="16">
        <v>374.629</v>
      </c>
      <c r="V2853" s="16">
        <v>38.2243</v>
      </c>
      <c r="W2853" s="16">
        <v>0.8425</v>
      </c>
      <c r="X2853" s="16">
        <v>1.4893</v>
      </c>
      <c r="Y2853" s="16">
        <v>35.8925</v>
      </c>
      <c r="Z2853" s="16">
        <v>0</v>
      </c>
      <c r="AE2853" s="103">
        <f t="shared" si="822"/>
        <v>1.81188397618826e-13</v>
      </c>
      <c r="AF2853" s="103">
        <f t="shared" si="823"/>
        <v>-3.08464365161853e-12</v>
      </c>
      <c r="AG2853" s="103">
        <f t="shared" si="824"/>
        <v>-2.66453525910038e-14</v>
      </c>
      <c r="AH2853" s="103">
        <f t="shared" si="825"/>
        <v>0</v>
      </c>
      <c r="AI2853" s="103">
        <f t="shared" si="826"/>
        <v>0</v>
      </c>
      <c r="AJ2853" s="103">
        <f t="shared" si="827"/>
        <v>0</v>
      </c>
    </row>
    <row r="2854" spans="3:58">
      <c r="C2854" s="16" t="s">
        <v>368</v>
      </c>
      <c r="D2854" s="16" t="s">
        <v>88</v>
      </c>
      <c r="E2854" s="16">
        <v>0</v>
      </c>
      <c r="F2854" s="16">
        <v>0</v>
      </c>
      <c r="G2854" s="16">
        <v>0</v>
      </c>
      <c r="H2854" s="16">
        <v>0</v>
      </c>
      <c r="I2854" s="16">
        <v>0</v>
      </c>
      <c r="J2854" s="16">
        <v>0</v>
      </c>
      <c r="K2854" s="16">
        <v>0</v>
      </c>
      <c r="L2854" s="16">
        <v>0</v>
      </c>
      <c r="M2854" s="16">
        <v>0</v>
      </c>
      <c r="N2854" s="16">
        <v>0</v>
      </c>
      <c r="O2854" s="16">
        <v>0</v>
      </c>
      <c r="P2854" s="16">
        <v>0</v>
      </c>
      <c r="Q2854" s="16">
        <v>0</v>
      </c>
      <c r="R2854" s="16">
        <v>0</v>
      </c>
      <c r="S2854" s="16">
        <v>0</v>
      </c>
      <c r="T2854" s="16">
        <v>0</v>
      </c>
      <c r="U2854" s="16">
        <v>0</v>
      </c>
      <c r="V2854" s="16">
        <v>0</v>
      </c>
      <c r="W2854" s="16">
        <v>0</v>
      </c>
      <c r="X2854" s="16">
        <v>0</v>
      </c>
      <c r="Y2854" s="16">
        <v>0</v>
      </c>
      <c r="Z2854" s="16">
        <v>0</v>
      </c>
      <c r="AE2854" s="103">
        <f t="shared" si="822"/>
        <v>0</v>
      </c>
      <c r="AF2854" s="103">
        <f t="shared" si="823"/>
        <v>0</v>
      </c>
      <c r="AG2854" s="103">
        <f t="shared" si="824"/>
        <v>0</v>
      </c>
      <c r="AH2854" s="103">
        <f t="shared" si="825"/>
        <v>0</v>
      </c>
      <c r="AI2854" s="103">
        <f t="shared" si="826"/>
        <v>0</v>
      </c>
      <c r="AJ2854" s="103">
        <f t="shared" si="827"/>
        <v>0</v>
      </c>
      <c r="AK2854" s="16">
        <f t="shared" ref="AK2854:BF2854" si="839">E2854-SUM(E2855:E2859)</f>
        <v>0</v>
      </c>
      <c r="AL2854" s="16">
        <f t="shared" si="839"/>
        <v>0</v>
      </c>
      <c r="AM2854" s="16">
        <f t="shared" si="839"/>
        <v>0</v>
      </c>
      <c r="AN2854" s="16">
        <f t="shared" si="839"/>
        <v>0</v>
      </c>
      <c r="AO2854" s="16">
        <f t="shared" si="839"/>
        <v>0</v>
      </c>
      <c r="AP2854" s="16">
        <f t="shared" si="839"/>
        <v>0</v>
      </c>
      <c r="AQ2854" s="16">
        <f t="shared" si="839"/>
        <v>0</v>
      </c>
      <c r="AR2854" s="16">
        <f t="shared" si="839"/>
        <v>0</v>
      </c>
      <c r="AS2854" s="16">
        <f t="shared" si="839"/>
        <v>0</v>
      </c>
      <c r="AT2854" s="16">
        <f t="shared" si="839"/>
        <v>0</v>
      </c>
      <c r="AU2854" s="16">
        <f t="shared" si="839"/>
        <v>0</v>
      </c>
      <c r="AV2854" s="16">
        <f t="shared" si="839"/>
        <v>0</v>
      </c>
      <c r="AW2854" s="16">
        <f t="shared" si="839"/>
        <v>0</v>
      </c>
      <c r="AX2854" s="16">
        <f t="shared" si="839"/>
        <v>0</v>
      </c>
      <c r="AY2854" s="16">
        <f t="shared" si="839"/>
        <v>0</v>
      </c>
      <c r="AZ2854" s="16">
        <f t="shared" si="839"/>
        <v>0</v>
      </c>
      <c r="BA2854" s="16">
        <f t="shared" si="839"/>
        <v>0</v>
      </c>
      <c r="BB2854" s="16">
        <f t="shared" si="839"/>
        <v>0</v>
      </c>
      <c r="BC2854" s="16">
        <f t="shared" si="839"/>
        <v>0</v>
      </c>
      <c r="BD2854" s="16">
        <f t="shared" si="839"/>
        <v>0</v>
      </c>
      <c r="BE2854" s="16">
        <f t="shared" si="839"/>
        <v>0</v>
      </c>
      <c r="BF2854" s="16">
        <f t="shared" si="839"/>
        <v>0</v>
      </c>
    </row>
    <row r="2855" spans="4:36">
      <c r="D2855" s="16" t="s">
        <v>860</v>
      </c>
      <c r="E2855" s="16">
        <v>0</v>
      </c>
      <c r="F2855" s="16">
        <v>0</v>
      </c>
      <c r="G2855" s="16">
        <v>0</v>
      </c>
      <c r="H2855" s="16">
        <v>0</v>
      </c>
      <c r="I2855" s="16">
        <v>0</v>
      </c>
      <c r="J2855" s="16">
        <v>0</v>
      </c>
      <c r="K2855" s="16">
        <v>0</v>
      </c>
      <c r="L2855" s="16">
        <v>0</v>
      </c>
      <c r="M2855" s="16">
        <v>0</v>
      </c>
      <c r="N2855" s="16">
        <v>0</v>
      </c>
      <c r="O2855" s="16">
        <v>0</v>
      </c>
      <c r="P2855" s="16">
        <v>0</v>
      </c>
      <c r="Q2855" s="16">
        <v>0</v>
      </c>
      <c r="R2855" s="16">
        <v>0</v>
      </c>
      <c r="S2855" s="16">
        <v>0</v>
      </c>
      <c r="T2855" s="16">
        <v>0</v>
      </c>
      <c r="U2855" s="16">
        <v>0</v>
      </c>
      <c r="V2855" s="16">
        <v>0</v>
      </c>
      <c r="W2855" s="16">
        <v>0</v>
      </c>
      <c r="X2855" s="16">
        <v>0</v>
      </c>
      <c r="Y2855" s="16">
        <v>0</v>
      </c>
      <c r="Z2855" s="16">
        <v>0</v>
      </c>
      <c r="AE2855" s="103">
        <f t="shared" si="822"/>
        <v>0</v>
      </c>
      <c r="AF2855" s="103">
        <f t="shared" si="823"/>
        <v>0</v>
      </c>
      <c r="AG2855" s="103">
        <f t="shared" si="824"/>
        <v>0</v>
      </c>
      <c r="AH2855" s="103">
        <f t="shared" si="825"/>
        <v>0</v>
      </c>
      <c r="AI2855" s="103">
        <f t="shared" si="826"/>
        <v>0</v>
      </c>
      <c r="AJ2855" s="103">
        <f t="shared" si="827"/>
        <v>0</v>
      </c>
    </row>
    <row r="2856" spans="4:36">
      <c r="D2856" s="16" t="s">
        <v>861</v>
      </c>
      <c r="E2856" s="16">
        <v>0</v>
      </c>
      <c r="F2856" s="16">
        <v>0</v>
      </c>
      <c r="G2856" s="16">
        <v>0</v>
      </c>
      <c r="H2856" s="16">
        <v>0</v>
      </c>
      <c r="I2856" s="16">
        <v>0</v>
      </c>
      <c r="J2856" s="16">
        <v>0</v>
      </c>
      <c r="K2856" s="16">
        <v>0</v>
      </c>
      <c r="L2856" s="16">
        <v>0</v>
      </c>
      <c r="M2856" s="16">
        <v>0</v>
      </c>
      <c r="N2856" s="16">
        <v>0</v>
      </c>
      <c r="O2856" s="16">
        <v>0</v>
      </c>
      <c r="P2856" s="16">
        <v>0</v>
      </c>
      <c r="Q2856" s="16">
        <v>0</v>
      </c>
      <c r="R2856" s="16">
        <v>0</v>
      </c>
      <c r="S2856" s="16">
        <v>0</v>
      </c>
      <c r="T2856" s="16">
        <v>0</v>
      </c>
      <c r="U2856" s="16">
        <v>0</v>
      </c>
      <c r="V2856" s="16">
        <v>0</v>
      </c>
      <c r="W2856" s="16">
        <v>0</v>
      </c>
      <c r="X2856" s="16">
        <v>0</v>
      </c>
      <c r="Y2856" s="16">
        <v>0</v>
      </c>
      <c r="Z2856" s="16">
        <v>0</v>
      </c>
      <c r="AE2856" s="103">
        <f t="shared" si="822"/>
        <v>0</v>
      </c>
      <c r="AF2856" s="103">
        <f t="shared" si="823"/>
        <v>0</v>
      </c>
      <c r="AG2856" s="103">
        <f t="shared" si="824"/>
        <v>0</v>
      </c>
      <c r="AH2856" s="103">
        <f t="shared" si="825"/>
        <v>0</v>
      </c>
      <c r="AI2856" s="103">
        <f t="shared" si="826"/>
        <v>0</v>
      </c>
      <c r="AJ2856" s="103">
        <f t="shared" si="827"/>
        <v>0</v>
      </c>
    </row>
    <row r="2857" spans="4:36">
      <c r="D2857" s="16" t="s">
        <v>862</v>
      </c>
      <c r="E2857" s="16">
        <v>0</v>
      </c>
      <c r="F2857" s="16">
        <v>0</v>
      </c>
      <c r="G2857" s="16">
        <v>0</v>
      </c>
      <c r="H2857" s="16">
        <v>0</v>
      </c>
      <c r="I2857" s="16">
        <v>0</v>
      </c>
      <c r="J2857" s="16">
        <v>0</v>
      </c>
      <c r="K2857" s="16">
        <v>0</v>
      </c>
      <c r="L2857" s="16">
        <v>0</v>
      </c>
      <c r="M2857" s="16">
        <v>0</v>
      </c>
      <c r="N2857" s="16">
        <v>0</v>
      </c>
      <c r="O2857" s="16">
        <v>0</v>
      </c>
      <c r="P2857" s="16">
        <v>0</v>
      </c>
      <c r="Q2857" s="16">
        <v>0</v>
      </c>
      <c r="R2857" s="16">
        <v>0</v>
      </c>
      <c r="S2857" s="16">
        <v>0</v>
      </c>
      <c r="T2857" s="16">
        <v>0</v>
      </c>
      <c r="U2857" s="16">
        <v>0</v>
      </c>
      <c r="V2857" s="16">
        <v>0</v>
      </c>
      <c r="W2857" s="16">
        <v>0</v>
      </c>
      <c r="X2857" s="16">
        <v>0</v>
      </c>
      <c r="Y2857" s="16">
        <v>0</v>
      </c>
      <c r="Z2857" s="16">
        <v>0</v>
      </c>
      <c r="AE2857" s="103">
        <f t="shared" si="822"/>
        <v>0</v>
      </c>
      <c r="AF2857" s="103">
        <f t="shared" si="823"/>
        <v>0</v>
      </c>
      <c r="AG2857" s="103">
        <f t="shared" si="824"/>
        <v>0</v>
      </c>
      <c r="AH2857" s="103">
        <f t="shared" si="825"/>
        <v>0</v>
      </c>
      <c r="AI2857" s="103">
        <f t="shared" si="826"/>
        <v>0</v>
      </c>
      <c r="AJ2857" s="103">
        <f t="shared" si="827"/>
        <v>0</v>
      </c>
    </row>
    <row r="2858" spans="4:36">
      <c r="D2858" s="16" t="s">
        <v>863</v>
      </c>
      <c r="E2858" s="16">
        <v>0</v>
      </c>
      <c r="F2858" s="16">
        <v>0</v>
      </c>
      <c r="G2858" s="16">
        <v>0</v>
      </c>
      <c r="H2858" s="16">
        <v>0</v>
      </c>
      <c r="I2858" s="16">
        <v>0</v>
      </c>
      <c r="J2858" s="16">
        <v>0</v>
      </c>
      <c r="K2858" s="16">
        <v>0</v>
      </c>
      <c r="L2858" s="16">
        <v>0</v>
      </c>
      <c r="M2858" s="16">
        <v>0</v>
      </c>
      <c r="N2858" s="16">
        <v>0</v>
      </c>
      <c r="O2858" s="16">
        <v>0</v>
      </c>
      <c r="P2858" s="16">
        <v>0</v>
      </c>
      <c r="Q2858" s="16">
        <v>0</v>
      </c>
      <c r="R2858" s="16">
        <v>0</v>
      </c>
      <c r="S2858" s="16">
        <v>0</v>
      </c>
      <c r="T2858" s="16">
        <v>0</v>
      </c>
      <c r="U2858" s="16">
        <v>0</v>
      </c>
      <c r="V2858" s="16">
        <v>0</v>
      </c>
      <c r="W2858" s="16">
        <v>0</v>
      </c>
      <c r="X2858" s="16">
        <v>0</v>
      </c>
      <c r="Y2858" s="16">
        <v>0</v>
      </c>
      <c r="Z2858" s="16">
        <v>0</v>
      </c>
      <c r="AE2858" s="103">
        <f t="shared" si="822"/>
        <v>0</v>
      </c>
      <c r="AF2858" s="103">
        <f t="shared" si="823"/>
        <v>0</v>
      </c>
      <c r="AG2858" s="103">
        <f t="shared" si="824"/>
        <v>0</v>
      </c>
      <c r="AH2858" s="103">
        <f t="shared" si="825"/>
        <v>0</v>
      </c>
      <c r="AI2858" s="103">
        <f t="shared" si="826"/>
        <v>0</v>
      </c>
      <c r="AJ2858" s="103">
        <f t="shared" si="827"/>
        <v>0</v>
      </c>
    </row>
    <row r="2859" spans="4:36">
      <c r="D2859" s="16" t="s">
        <v>864</v>
      </c>
      <c r="E2859" s="16">
        <v>0</v>
      </c>
      <c r="F2859" s="16">
        <v>0</v>
      </c>
      <c r="G2859" s="16">
        <v>0</v>
      </c>
      <c r="H2859" s="16">
        <v>0</v>
      </c>
      <c r="I2859" s="16">
        <v>0</v>
      </c>
      <c r="J2859" s="16">
        <v>0</v>
      </c>
      <c r="K2859" s="16">
        <v>0</v>
      </c>
      <c r="L2859" s="16">
        <v>0</v>
      </c>
      <c r="M2859" s="16">
        <v>0</v>
      </c>
      <c r="N2859" s="16">
        <v>0</v>
      </c>
      <c r="O2859" s="16">
        <v>0</v>
      </c>
      <c r="P2859" s="16">
        <v>0</v>
      </c>
      <c r="Q2859" s="16">
        <v>0</v>
      </c>
      <c r="R2859" s="16">
        <v>0</v>
      </c>
      <c r="S2859" s="16">
        <v>0</v>
      </c>
      <c r="T2859" s="16">
        <v>0</v>
      </c>
      <c r="U2859" s="16">
        <v>0</v>
      </c>
      <c r="V2859" s="16">
        <v>0</v>
      </c>
      <c r="W2859" s="16">
        <v>0</v>
      </c>
      <c r="X2859" s="16">
        <v>0</v>
      </c>
      <c r="Y2859" s="16">
        <v>0</v>
      </c>
      <c r="Z2859" s="16">
        <v>0</v>
      </c>
      <c r="AE2859" s="103">
        <f t="shared" si="822"/>
        <v>0</v>
      </c>
      <c r="AF2859" s="103">
        <f t="shared" si="823"/>
        <v>0</v>
      </c>
      <c r="AG2859" s="103">
        <f t="shared" si="824"/>
        <v>0</v>
      </c>
      <c r="AH2859" s="103">
        <f t="shared" si="825"/>
        <v>0</v>
      </c>
      <c r="AI2859" s="103">
        <f t="shared" si="826"/>
        <v>0</v>
      </c>
      <c r="AJ2859" s="103">
        <f t="shared" si="827"/>
        <v>0</v>
      </c>
    </row>
    <row r="2860" spans="1:80">
      <c r="A2860" s="16" t="s">
        <v>949</v>
      </c>
      <c r="B2860" s="16">
        <v>212418.8129</v>
      </c>
      <c r="C2860" s="16" t="s">
        <v>88</v>
      </c>
      <c r="D2860" s="16" t="s">
        <v>88</v>
      </c>
      <c r="E2860" s="16">
        <v>28723.9745</v>
      </c>
      <c r="F2860" s="16">
        <v>22243.3069</v>
      </c>
      <c r="G2860" s="16">
        <v>22203.1162</v>
      </c>
      <c r="H2860" s="16">
        <v>40.1907</v>
      </c>
      <c r="I2860" s="16">
        <v>0</v>
      </c>
      <c r="J2860" s="16">
        <v>59.1758</v>
      </c>
      <c r="K2860" s="16">
        <v>9.4247</v>
      </c>
      <c r="L2860" s="16">
        <v>0</v>
      </c>
      <c r="M2860" s="16">
        <v>49.7511</v>
      </c>
      <c r="N2860" s="16">
        <v>3441.046</v>
      </c>
      <c r="O2860" s="16">
        <v>3441.046</v>
      </c>
      <c r="P2860" s="16">
        <v>0</v>
      </c>
      <c r="Q2860" s="16">
        <v>69.7624</v>
      </c>
      <c r="R2860" s="16">
        <v>1021.7743</v>
      </c>
      <c r="S2860" s="16">
        <v>790.8938</v>
      </c>
      <c r="T2860" s="16">
        <v>0</v>
      </c>
      <c r="U2860" s="16">
        <v>230.8805</v>
      </c>
      <c r="V2860" s="16">
        <v>1888.9091</v>
      </c>
      <c r="W2860" s="16">
        <v>1360.9808</v>
      </c>
      <c r="X2860" s="16">
        <v>0</v>
      </c>
      <c r="Y2860" s="16">
        <v>527.9283</v>
      </c>
      <c r="Z2860" s="16">
        <v>0</v>
      </c>
      <c r="AB2860" s="101">
        <f>(F2860+K2860+L2860)/B2860</f>
        <v>0.104758760752871</v>
      </c>
      <c r="AE2860" s="103">
        <f t="shared" si="822"/>
        <v>7.53175299905706e-13</v>
      </c>
      <c r="AF2860" s="103">
        <f t="shared" si="823"/>
        <v>-8.02913291408913e-13</v>
      </c>
      <c r="AG2860" s="103">
        <f t="shared" si="824"/>
        <v>0</v>
      </c>
      <c r="AH2860" s="103">
        <f t="shared" si="825"/>
        <v>0</v>
      </c>
      <c r="AI2860" s="103">
        <f t="shared" si="826"/>
        <v>0</v>
      </c>
      <c r="AJ2860" s="103">
        <f t="shared" si="827"/>
        <v>0</v>
      </c>
      <c r="AK2860" s="16">
        <f t="shared" ref="AK2860:BF2860" si="840">E2860-SUM(E2861:E2865)</f>
        <v>0</v>
      </c>
      <c r="AL2860" s="16">
        <f t="shared" si="840"/>
        <v>0</v>
      </c>
      <c r="AM2860" s="16">
        <f t="shared" si="840"/>
        <v>0</v>
      </c>
      <c r="AN2860" s="16">
        <f t="shared" si="840"/>
        <v>0</v>
      </c>
      <c r="AO2860" s="16">
        <f t="shared" si="840"/>
        <v>0</v>
      </c>
      <c r="AP2860" s="16">
        <f t="shared" si="840"/>
        <v>0</v>
      </c>
      <c r="AQ2860" s="16">
        <f t="shared" si="840"/>
        <v>0</v>
      </c>
      <c r="AR2860" s="16">
        <f t="shared" si="840"/>
        <v>0</v>
      </c>
      <c r="AS2860" s="16">
        <f t="shared" si="840"/>
        <v>0</v>
      </c>
      <c r="AT2860" s="16">
        <f t="shared" si="840"/>
        <v>0</v>
      </c>
      <c r="AU2860" s="16">
        <f t="shared" si="840"/>
        <v>0</v>
      </c>
      <c r="AV2860" s="16">
        <f t="shared" si="840"/>
        <v>0</v>
      </c>
      <c r="AW2860" s="16">
        <f t="shared" si="840"/>
        <v>0</v>
      </c>
      <c r="AX2860" s="16">
        <f t="shared" si="840"/>
        <v>0</v>
      </c>
      <c r="AY2860" s="16">
        <f t="shared" si="840"/>
        <v>0</v>
      </c>
      <c r="AZ2860" s="16">
        <f t="shared" si="840"/>
        <v>0</v>
      </c>
      <c r="BA2860" s="16">
        <f t="shared" si="840"/>
        <v>0</v>
      </c>
      <c r="BB2860" s="16">
        <f t="shared" si="840"/>
        <v>0</v>
      </c>
      <c r="BC2860" s="16">
        <f t="shared" si="840"/>
        <v>0</v>
      </c>
      <c r="BD2860" s="16">
        <f t="shared" si="840"/>
        <v>0</v>
      </c>
      <c r="BE2860" s="16">
        <f t="shared" si="840"/>
        <v>0</v>
      </c>
      <c r="BF2860" s="16">
        <f t="shared" si="840"/>
        <v>0</v>
      </c>
      <c r="BG2860" s="104">
        <f t="shared" ref="BG2860:CB2860" si="841">E2860-E2866-E2872-E2878-E2884</f>
        <v>0</v>
      </c>
      <c r="BH2860" s="104">
        <f t="shared" si="841"/>
        <v>0</v>
      </c>
      <c r="BI2860" s="104">
        <f t="shared" si="841"/>
        <v>0</v>
      </c>
      <c r="BJ2860" s="104">
        <f t="shared" si="841"/>
        <v>0</v>
      </c>
      <c r="BK2860" s="104">
        <f t="shared" si="841"/>
        <v>0</v>
      </c>
      <c r="BL2860" s="104">
        <f t="shared" si="841"/>
        <v>0</v>
      </c>
      <c r="BM2860" s="104">
        <f t="shared" si="841"/>
        <v>0</v>
      </c>
      <c r="BN2860" s="104">
        <f t="shared" si="841"/>
        <v>0</v>
      </c>
      <c r="BO2860" s="104">
        <f t="shared" si="841"/>
        <v>0</v>
      </c>
      <c r="BP2860" s="104">
        <f t="shared" si="841"/>
        <v>0</v>
      </c>
      <c r="BQ2860" s="104">
        <f t="shared" si="841"/>
        <v>0</v>
      </c>
      <c r="BR2860" s="104">
        <f t="shared" si="841"/>
        <v>0</v>
      </c>
      <c r="BS2860" s="104">
        <f t="shared" si="841"/>
        <v>0</v>
      </c>
      <c r="BT2860" s="104">
        <f t="shared" si="841"/>
        <v>0</v>
      </c>
      <c r="BU2860" s="104">
        <f t="shared" si="841"/>
        <v>0</v>
      </c>
      <c r="BV2860" s="104">
        <f t="shared" si="841"/>
        <v>0</v>
      </c>
      <c r="BW2860" s="104">
        <f t="shared" si="841"/>
        <v>0</v>
      </c>
      <c r="BX2860" s="104">
        <f t="shared" si="841"/>
        <v>0</v>
      </c>
      <c r="BY2860" s="104">
        <f t="shared" si="841"/>
        <v>0</v>
      </c>
      <c r="BZ2860" s="104">
        <f t="shared" si="841"/>
        <v>0</v>
      </c>
      <c r="CA2860" s="104">
        <f t="shared" si="841"/>
        <v>0</v>
      </c>
      <c r="CB2860" s="104">
        <f t="shared" si="841"/>
        <v>0</v>
      </c>
    </row>
    <row r="2861" spans="4:36">
      <c r="D2861" s="16" t="s">
        <v>860</v>
      </c>
      <c r="E2861" s="16">
        <v>0</v>
      </c>
      <c r="F2861" s="16">
        <v>0</v>
      </c>
      <c r="G2861" s="16">
        <v>0</v>
      </c>
      <c r="H2861" s="16">
        <v>0</v>
      </c>
      <c r="I2861" s="16">
        <v>0</v>
      </c>
      <c r="J2861" s="16">
        <v>0</v>
      </c>
      <c r="K2861" s="16">
        <v>0</v>
      </c>
      <c r="L2861" s="16">
        <v>0</v>
      </c>
      <c r="M2861" s="16">
        <v>0</v>
      </c>
      <c r="N2861" s="16">
        <v>0</v>
      </c>
      <c r="O2861" s="16">
        <v>0</v>
      </c>
      <c r="P2861" s="16">
        <v>0</v>
      </c>
      <c r="Q2861" s="16">
        <v>0</v>
      </c>
      <c r="R2861" s="16">
        <v>0</v>
      </c>
      <c r="S2861" s="16">
        <v>0</v>
      </c>
      <c r="T2861" s="16">
        <v>0</v>
      </c>
      <c r="U2861" s="16">
        <v>0</v>
      </c>
      <c r="V2861" s="16">
        <v>0</v>
      </c>
      <c r="W2861" s="16">
        <v>0</v>
      </c>
      <c r="X2861" s="16">
        <v>0</v>
      </c>
      <c r="Y2861" s="16">
        <v>0</v>
      </c>
      <c r="Z2861" s="16">
        <v>0</v>
      </c>
      <c r="AE2861" s="103">
        <f t="shared" ref="AE2861:AE2924" si="842">E2861-F2861-I2861-J2861-N2861-R2861-V2861-Z2861-Q2861</f>
        <v>0</v>
      </c>
      <c r="AF2861" s="103">
        <f t="shared" ref="AF2861:AF2924" si="843">F2861-G2861-H2861</f>
        <v>0</v>
      </c>
      <c r="AG2861" s="103">
        <f t="shared" ref="AG2861:AG2924" si="844">J2861-K2861-L2861-M2861</f>
        <v>0</v>
      </c>
      <c r="AH2861" s="103">
        <f t="shared" ref="AH2861:AH2924" si="845">N2861-O2861-P2861</f>
        <v>0</v>
      </c>
      <c r="AI2861" s="103">
        <f t="shared" ref="AI2861:AI2924" si="846">R2861-S2861-T2861-U2861</f>
        <v>0</v>
      </c>
      <c r="AJ2861" s="103">
        <f t="shared" ref="AJ2861:AJ2924" si="847">V2861-W2861-X2861-Y2861</f>
        <v>0</v>
      </c>
    </row>
    <row r="2862" spans="4:36">
      <c r="D2862" s="16" t="s">
        <v>861</v>
      </c>
      <c r="E2862" s="16">
        <v>2233.2597</v>
      </c>
      <c r="F2862" s="16">
        <v>1408.894</v>
      </c>
      <c r="G2862" s="16">
        <v>1407.8458</v>
      </c>
      <c r="H2862" s="16">
        <v>1.0482</v>
      </c>
      <c r="I2862" s="16">
        <v>0</v>
      </c>
      <c r="J2862" s="16">
        <v>2.5647</v>
      </c>
      <c r="K2862" s="16">
        <v>0</v>
      </c>
      <c r="L2862" s="16">
        <v>0</v>
      </c>
      <c r="M2862" s="16">
        <v>2.5647</v>
      </c>
      <c r="N2862" s="16">
        <v>341.2511</v>
      </c>
      <c r="O2862" s="16">
        <v>341.2511</v>
      </c>
      <c r="P2862" s="16">
        <v>0</v>
      </c>
      <c r="Q2862" s="16">
        <v>0</v>
      </c>
      <c r="R2862" s="16">
        <v>312.404</v>
      </c>
      <c r="S2862" s="16">
        <v>312.1529</v>
      </c>
      <c r="T2862" s="16">
        <v>0</v>
      </c>
      <c r="U2862" s="16">
        <v>0.2511</v>
      </c>
      <c r="V2862" s="16">
        <v>168.1459</v>
      </c>
      <c r="W2862" s="16">
        <v>124.3998</v>
      </c>
      <c r="X2862" s="16">
        <v>0</v>
      </c>
      <c r="Y2862" s="16">
        <v>43.7461</v>
      </c>
      <c r="Z2862" s="16">
        <v>0</v>
      </c>
      <c r="AE2862" s="103">
        <f t="shared" si="842"/>
        <v>0</v>
      </c>
      <c r="AF2862" s="103">
        <f t="shared" si="843"/>
        <v>-4.84057238736568e-14</v>
      </c>
      <c r="AG2862" s="103">
        <f t="shared" si="844"/>
        <v>0</v>
      </c>
      <c r="AH2862" s="103">
        <f t="shared" si="845"/>
        <v>0</v>
      </c>
      <c r="AI2862" s="103">
        <f t="shared" si="846"/>
        <v>8.10462807976364e-15</v>
      </c>
      <c r="AJ2862" s="103">
        <f t="shared" si="847"/>
        <v>0</v>
      </c>
    </row>
    <row r="2863" spans="4:36">
      <c r="D2863" s="16" t="s">
        <v>862</v>
      </c>
      <c r="E2863" s="16">
        <v>0</v>
      </c>
      <c r="F2863" s="16">
        <v>0</v>
      </c>
      <c r="G2863" s="16">
        <v>0</v>
      </c>
      <c r="H2863" s="16">
        <v>0</v>
      </c>
      <c r="I2863" s="16">
        <v>0</v>
      </c>
      <c r="J2863" s="16">
        <v>0</v>
      </c>
      <c r="K2863" s="16">
        <v>0</v>
      </c>
      <c r="L2863" s="16">
        <v>0</v>
      </c>
      <c r="M2863" s="16">
        <v>0</v>
      </c>
      <c r="N2863" s="16">
        <v>0</v>
      </c>
      <c r="O2863" s="16">
        <v>0</v>
      </c>
      <c r="P2863" s="16">
        <v>0</v>
      </c>
      <c r="Q2863" s="16">
        <v>0</v>
      </c>
      <c r="R2863" s="16">
        <v>0</v>
      </c>
      <c r="S2863" s="16">
        <v>0</v>
      </c>
      <c r="T2863" s="16">
        <v>0</v>
      </c>
      <c r="U2863" s="16">
        <v>0</v>
      </c>
      <c r="V2863" s="16">
        <v>0</v>
      </c>
      <c r="W2863" s="16">
        <v>0</v>
      </c>
      <c r="X2863" s="16">
        <v>0</v>
      </c>
      <c r="Y2863" s="16">
        <v>0</v>
      </c>
      <c r="Z2863" s="16">
        <v>0</v>
      </c>
      <c r="AE2863" s="103">
        <f t="shared" si="842"/>
        <v>0</v>
      </c>
      <c r="AF2863" s="103">
        <f t="shared" si="843"/>
        <v>0</v>
      </c>
      <c r="AG2863" s="103">
        <f t="shared" si="844"/>
        <v>0</v>
      </c>
      <c r="AH2863" s="103">
        <f t="shared" si="845"/>
        <v>0</v>
      </c>
      <c r="AI2863" s="103">
        <f t="shared" si="846"/>
        <v>0</v>
      </c>
      <c r="AJ2863" s="103">
        <f t="shared" si="847"/>
        <v>0</v>
      </c>
    </row>
    <row r="2864" spans="4:36">
      <c r="D2864" s="16" t="s">
        <v>863</v>
      </c>
      <c r="E2864" s="16">
        <v>0</v>
      </c>
      <c r="F2864" s="16">
        <v>0</v>
      </c>
      <c r="G2864" s="16">
        <v>0</v>
      </c>
      <c r="H2864" s="16">
        <v>0</v>
      </c>
      <c r="I2864" s="16">
        <v>0</v>
      </c>
      <c r="J2864" s="16">
        <v>0</v>
      </c>
      <c r="K2864" s="16">
        <v>0</v>
      </c>
      <c r="L2864" s="16">
        <v>0</v>
      </c>
      <c r="M2864" s="16">
        <v>0</v>
      </c>
      <c r="N2864" s="16">
        <v>0</v>
      </c>
      <c r="O2864" s="16">
        <v>0</v>
      </c>
      <c r="P2864" s="16">
        <v>0</v>
      </c>
      <c r="Q2864" s="16">
        <v>0</v>
      </c>
      <c r="R2864" s="16">
        <v>0</v>
      </c>
      <c r="S2864" s="16">
        <v>0</v>
      </c>
      <c r="T2864" s="16">
        <v>0</v>
      </c>
      <c r="U2864" s="16">
        <v>0</v>
      </c>
      <c r="V2864" s="16">
        <v>0</v>
      </c>
      <c r="W2864" s="16">
        <v>0</v>
      </c>
      <c r="X2864" s="16">
        <v>0</v>
      </c>
      <c r="Y2864" s="16">
        <v>0</v>
      </c>
      <c r="Z2864" s="16">
        <v>0</v>
      </c>
      <c r="AE2864" s="103">
        <f t="shared" si="842"/>
        <v>0</v>
      </c>
      <c r="AF2864" s="103">
        <f t="shared" si="843"/>
        <v>0</v>
      </c>
      <c r="AG2864" s="103">
        <f t="shared" si="844"/>
        <v>0</v>
      </c>
      <c r="AH2864" s="103">
        <f t="shared" si="845"/>
        <v>0</v>
      </c>
      <c r="AI2864" s="103">
        <f t="shared" si="846"/>
        <v>0</v>
      </c>
      <c r="AJ2864" s="103">
        <f t="shared" si="847"/>
        <v>0</v>
      </c>
    </row>
    <row r="2865" spans="4:36">
      <c r="D2865" s="16" t="s">
        <v>864</v>
      </c>
      <c r="E2865" s="16">
        <v>26490.7148</v>
      </c>
      <c r="F2865" s="16">
        <v>20834.4129</v>
      </c>
      <c r="G2865" s="16">
        <v>20795.2704</v>
      </c>
      <c r="H2865" s="16">
        <v>39.1425</v>
      </c>
      <c r="I2865" s="16">
        <v>0</v>
      </c>
      <c r="J2865" s="16">
        <v>56.6111</v>
      </c>
      <c r="K2865" s="16">
        <v>9.4247</v>
      </c>
      <c r="L2865" s="16">
        <v>0</v>
      </c>
      <c r="M2865" s="16">
        <v>47.1864</v>
      </c>
      <c r="N2865" s="16">
        <v>3099.7949</v>
      </c>
      <c r="O2865" s="16">
        <v>3099.7949</v>
      </c>
      <c r="P2865" s="16">
        <v>0</v>
      </c>
      <c r="Q2865" s="16">
        <v>69.7624</v>
      </c>
      <c r="R2865" s="16">
        <v>709.3703</v>
      </c>
      <c r="S2865" s="16">
        <v>478.7409</v>
      </c>
      <c r="T2865" s="16">
        <v>0</v>
      </c>
      <c r="U2865" s="16">
        <v>230.6294</v>
      </c>
      <c r="V2865" s="16">
        <v>1720.7632</v>
      </c>
      <c r="W2865" s="16">
        <v>1236.581</v>
      </c>
      <c r="X2865" s="16">
        <v>0</v>
      </c>
      <c r="Y2865" s="16">
        <v>484.1822</v>
      </c>
      <c r="Z2865" s="16">
        <v>0</v>
      </c>
      <c r="AE2865" s="103">
        <f t="shared" si="842"/>
        <v>2.1174173525651e-12</v>
      </c>
      <c r="AF2865" s="103">
        <f t="shared" si="843"/>
        <v>-1.89004367712187e-12</v>
      </c>
      <c r="AG2865" s="103">
        <f t="shared" si="844"/>
        <v>0</v>
      </c>
      <c r="AH2865" s="103">
        <f t="shared" si="845"/>
        <v>0</v>
      </c>
      <c r="AI2865" s="103">
        <f t="shared" si="846"/>
        <v>0</v>
      </c>
      <c r="AJ2865" s="103">
        <f t="shared" si="847"/>
        <v>0</v>
      </c>
    </row>
    <row r="2866" spans="3:58">
      <c r="C2866" s="16" t="s">
        <v>865</v>
      </c>
      <c r="D2866" s="16" t="s">
        <v>88</v>
      </c>
      <c r="E2866" s="16">
        <v>28.0552</v>
      </c>
      <c r="F2866" s="16">
        <v>11.8504</v>
      </c>
      <c r="G2866" s="16">
        <v>11.8504</v>
      </c>
      <c r="H2866" s="16">
        <v>0</v>
      </c>
      <c r="I2866" s="16">
        <v>0</v>
      </c>
      <c r="J2866" s="16">
        <v>0</v>
      </c>
      <c r="K2866" s="16">
        <v>0</v>
      </c>
      <c r="L2866" s="16">
        <v>0</v>
      </c>
      <c r="M2866" s="16">
        <v>0</v>
      </c>
      <c r="N2866" s="16">
        <v>0</v>
      </c>
      <c r="O2866" s="16">
        <v>0</v>
      </c>
      <c r="P2866" s="16">
        <v>0</v>
      </c>
      <c r="Q2866" s="16">
        <v>16.2048</v>
      </c>
      <c r="R2866" s="16">
        <v>0</v>
      </c>
      <c r="S2866" s="16">
        <v>0</v>
      </c>
      <c r="T2866" s="16">
        <v>0</v>
      </c>
      <c r="U2866" s="16">
        <v>0</v>
      </c>
      <c r="V2866" s="16">
        <v>0</v>
      </c>
      <c r="W2866" s="16">
        <v>0</v>
      </c>
      <c r="X2866" s="16">
        <v>0</v>
      </c>
      <c r="Y2866" s="16">
        <v>0</v>
      </c>
      <c r="Z2866" s="16">
        <v>0</v>
      </c>
      <c r="AE2866" s="103">
        <f t="shared" si="842"/>
        <v>0</v>
      </c>
      <c r="AF2866" s="103">
        <f t="shared" si="843"/>
        <v>0</v>
      </c>
      <c r="AG2866" s="103">
        <f t="shared" si="844"/>
        <v>0</v>
      </c>
      <c r="AH2866" s="103">
        <f t="shared" si="845"/>
        <v>0</v>
      </c>
      <c r="AI2866" s="103">
        <f t="shared" si="846"/>
        <v>0</v>
      </c>
      <c r="AJ2866" s="103">
        <f t="shared" si="847"/>
        <v>0</v>
      </c>
      <c r="AK2866" s="16">
        <f t="shared" ref="AK2866:BF2866" si="848">E2866-SUM(E2867:E2871)</f>
        <v>0</v>
      </c>
      <c r="AL2866" s="16">
        <f t="shared" si="848"/>
        <v>0</v>
      </c>
      <c r="AM2866" s="16">
        <f t="shared" si="848"/>
        <v>0</v>
      </c>
      <c r="AN2866" s="16">
        <f t="shared" si="848"/>
        <v>0</v>
      </c>
      <c r="AO2866" s="16">
        <f t="shared" si="848"/>
        <v>0</v>
      </c>
      <c r="AP2866" s="16">
        <f t="shared" si="848"/>
        <v>0</v>
      </c>
      <c r="AQ2866" s="16">
        <f t="shared" si="848"/>
        <v>0</v>
      </c>
      <c r="AR2866" s="16">
        <f t="shared" si="848"/>
        <v>0</v>
      </c>
      <c r="AS2866" s="16">
        <f t="shared" si="848"/>
        <v>0</v>
      </c>
      <c r="AT2866" s="16">
        <f t="shared" si="848"/>
        <v>0</v>
      </c>
      <c r="AU2866" s="16">
        <f t="shared" si="848"/>
        <v>0</v>
      </c>
      <c r="AV2866" s="16">
        <f t="shared" si="848"/>
        <v>0</v>
      </c>
      <c r="AW2866" s="16">
        <f t="shared" si="848"/>
        <v>0</v>
      </c>
      <c r="AX2866" s="16">
        <f t="shared" si="848"/>
        <v>0</v>
      </c>
      <c r="AY2866" s="16">
        <f t="shared" si="848"/>
        <v>0</v>
      </c>
      <c r="AZ2866" s="16">
        <f t="shared" si="848"/>
        <v>0</v>
      </c>
      <c r="BA2866" s="16">
        <f t="shared" si="848"/>
        <v>0</v>
      </c>
      <c r="BB2866" s="16">
        <f t="shared" si="848"/>
        <v>0</v>
      </c>
      <c r="BC2866" s="16">
        <f t="shared" si="848"/>
        <v>0</v>
      </c>
      <c r="BD2866" s="16">
        <f t="shared" si="848"/>
        <v>0</v>
      </c>
      <c r="BE2866" s="16">
        <f t="shared" si="848"/>
        <v>0</v>
      </c>
      <c r="BF2866" s="16">
        <f t="shared" si="848"/>
        <v>0</v>
      </c>
    </row>
    <row r="2867" spans="4:36">
      <c r="D2867" s="16" t="s">
        <v>860</v>
      </c>
      <c r="E2867" s="16">
        <v>0</v>
      </c>
      <c r="F2867" s="16">
        <v>0</v>
      </c>
      <c r="G2867" s="16">
        <v>0</v>
      </c>
      <c r="H2867" s="16">
        <v>0</v>
      </c>
      <c r="I2867" s="16">
        <v>0</v>
      </c>
      <c r="J2867" s="16">
        <v>0</v>
      </c>
      <c r="K2867" s="16">
        <v>0</v>
      </c>
      <c r="L2867" s="16">
        <v>0</v>
      </c>
      <c r="M2867" s="16">
        <v>0</v>
      </c>
      <c r="N2867" s="16">
        <v>0</v>
      </c>
      <c r="O2867" s="16">
        <v>0</v>
      </c>
      <c r="P2867" s="16">
        <v>0</v>
      </c>
      <c r="Q2867" s="16">
        <v>0</v>
      </c>
      <c r="R2867" s="16">
        <v>0</v>
      </c>
      <c r="S2867" s="16">
        <v>0</v>
      </c>
      <c r="T2867" s="16">
        <v>0</v>
      </c>
      <c r="U2867" s="16">
        <v>0</v>
      </c>
      <c r="V2867" s="16">
        <v>0</v>
      </c>
      <c r="W2867" s="16">
        <v>0</v>
      </c>
      <c r="X2867" s="16">
        <v>0</v>
      </c>
      <c r="Y2867" s="16">
        <v>0</v>
      </c>
      <c r="Z2867" s="16">
        <v>0</v>
      </c>
      <c r="AE2867" s="103">
        <f t="shared" si="842"/>
        <v>0</v>
      </c>
      <c r="AF2867" s="103">
        <f t="shared" si="843"/>
        <v>0</v>
      </c>
      <c r="AG2867" s="103">
        <f t="shared" si="844"/>
        <v>0</v>
      </c>
      <c r="AH2867" s="103">
        <f t="shared" si="845"/>
        <v>0</v>
      </c>
      <c r="AI2867" s="103">
        <f t="shared" si="846"/>
        <v>0</v>
      </c>
      <c r="AJ2867" s="103">
        <f t="shared" si="847"/>
        <v>0</v>
      </c>
    </row>
    <row r="2868" spans="4:36">
      <c r="D2868" s="16" t="s">
        <v>861</v>
      </c>
      <c r="E2868" s="16">
        <v>11.8504</v>
      </c>
      <c r="F2868" s="16">
        <v>11.8504</v>
      </c>
      <c r="G2868" s="16">
        <v>11.8504</v>
      </c>
      <c r="H2868" s="16">
        <v>0</v>
      </c>
      <c r="I2868" s="16">
        <v>0</v>
      </c>
      <c r="J2868" s="16">
        <v>0</v>
      </c>
      <c r="K2868" s="16">
        <v>0</v>
      </c>
      <c r="L2868" s="16">
        <v>0</v>
      </c>
      <c r="M2868" s="16">
        <v>0</v>
      </c>
      <c r="N2868" s="16">
        <v>0</v>
      </c>
      <c r="O2868" s="16">
        <v>0</v>
      </c>
      <c r="P2868" s="16">
        <v>0</v>
      </c>
      <c r="Q2868" s="16">
        <v>0</v>
      </c>
      <c r="R2868" s="16">
        <v>0</v>
      </c>
      <c r="S2868" s="16">
        <v>0</v>
      </c>
      <c r="T2868" s="16">
        <v>0</v>
      </c>
      <c r="U2868" s="16">
        <v>0</v>
      </c>
      <c r="V2868" s="16">
        <v>0</v>
      </c>
      <c r="W2868" s="16">
        <v>0</v>
      </c>
      <c r="X2868" s="16">
        <v>0</v>
      </c>
      <c r="Y2868" s="16">
        <v>0</v>
      </c>
      <c r="Z2868" s="16">
        <v>0</v>
      </c>
      <c r="AE2868" s="103">
        <f t="shared" si="842"/>
        <v>0</v>
      </c>
      <c r="AF2868" s="103">
        <f t="shared" si="843"/>
        <v>0</v>
      </c>
      <c r="AG2868" s="103">
        <f t="shared" si="844"/>
        <v>0</v>
      </c>
      <c r="AH2868" s="103">
        <f t="shared" si="845"/>
        <v>0</v>
      </c>
      <c r="AI2868" s="103">
        <f t="shared" si="846"/>
        <v>0</v>
      </c>
      <c r="AJ2868" s="103">
        <f t="shared" si="847"/>
        <v>0</v>
      </c>
    </row>
    <row r="2869" spans="4:36">
      <c r="D2869" s="16" t="s">
        <v>862</v>
      </c>
      <c r="E2869" s="16">
        <v>0</v>
      </c>
      <c r="F2869" s="16">
        <v>0</v>
      </c>
      <c r="G2869" s="16">
        <v>0</v>
      </c>
      <c r="H2869" s="16">
        <v>0</v>
      </c>
      <c r="I2869" s="16">
        <v>0</v>
      </c>
      <c r="J2869" s="16">
        <v>0</v>
      </c>
      <c r="K2869" s="16">
        <v>0</v>
      </c>
      <c r="L2869" s="16">
        <v>0</v>
      </c>
      <c r="M2869" s="16">
        <v>0</v>
      </c>
      <c r="N2869" s="16">
        <v>0</v>
      </c>
      <c r="O2869" s="16">
        <v>0</v>
      </c>
      <c r="P2869" s="16">
        <v>0</v>
      </c>
      <c r="Q2869" s="16">
        <v>0</v>
      </c>
      <c r="R2869" s="16">
        <v>0</v>
      </c>
      <c r="S2869" s="16">
        <v>0</v>
      </c>
      <c r="T2869" s="16">
        <v>0</v>
      </c>
      <c r="U2869" s="16">
        <v>0</v>
      </c>
      <c r="V2869" s="16">
        <v>0</v>
      </c>
      <c r="W2869" s="16">
        <v>0</v>
      </c>
      <c r="X2869" s="16">
        <v>0</v>
      </c>
      <c r="Y2869" s="16">
        <v>0</v>
      </c>
      <c r="Z2869" s="16">
        <v>0</v>
      </c>
      <c r="AE2869" s="103">
        <f t="shared" si="842"/>
        <v>0</v>
      </c>
      <c r="AF2869" s="103">
        <f t="shared" si="843"/>
        <v>0</v>
      </c>
      <c r="AG2869" s="103">
        <f t="shared" si="844"/>
        <v>0</v>
      </c>
      <c r="AH2869" s="103">
        <f t="shared" si="845"/>
        <v>0</v>
      </c>
      <c r="AI2869" s="103">
        <f t="shared" si="846"/>
        <v>0</v>
      </c>
      <c r="AJ2869" s="103">
        <f t="shared" si="847"/>
        <v>0</v>
      </c>
    </row>
    <row r="2870" spans="4:36">
      <c r="D2870" s="16" t="s">
        <v>863</v>
      </c>
      <c r="E2870" s="16">
        <v>0</v>
      </c>
      <c r="F2870" s="16">
        <v>0</v>
      </c>
      <c r="G2870" s="16">
        <v>0</v>
      </c>
      <c r="H2870" s="16">
        <v>0</v>
      </c>
      <c r="I2870" s="16">
        <v>0</v>
      </c>
      <c r="J2870" s="16">
        <v>0</v>
      </c>
      <c r="K2870" s="16">
        <v>0</v>
      </c>
      <c r="L2870" s="16">
        <v>0</v>
      </c>
      <c r="M2870" s="16">
        <v>0</v>
      </c>
      <c r="N2870" s="16">
        <v>0</v>
      </c>
      <c r="O2870" s="16">
        <v>0</v>
      </c>
      <c r="P2870" s="16">
        <v>0</v>
      </c>
      <c r="Q2870" s="16">
        <v>0</v>
      </c>
      <c r="R2870" s="16">
        <v>0</v>
      </c>
      <c r="S2870" s="16">
        <v>0</v>
      </c>
      <c r="T2870" s="16">
        <v>0</v>
      </c>
      <c r="U2870" s="16">
        <v>0</v>
      </c>
      <c r="V2870" s="16">
        <v>0</v>
      </c>
      <c r="W2870" s="16">
        <v>0</v>
      </c>
      <c r="X2870" s="16">
        <v>0</v>
      </c>
      <c r="Y2870" s="16">
        <v>0</v>
      </c>
      <c r="Z2870" s="16">
        <v>0</v>
      </c>
      <c r="AE2870" s="103">
        <f t="shared" si="842"/>
        <v>0</v>
      </c>
      <c r="AF2870" s="103">
        <f t="shared" si="843"/>
        <v>0</v>
      </c>
      <c r="AG2870" s="103">
        <f t="shared" si="844"/>
        <v>0</v>
      </c>
      <c r="AH2870" s="103">
        <f t="shared" si="845"/>
        <v>0</v>
      </c>
      <c r="AI2870" s="103">
        <f t="shared" si="846"/>
        <v>0</v>
      </c>
      <c r="AJ2870" s="103">
        <f t="shared" si="847"/>
        <v>0</v>
      </c>
    </row>
    <row r="2871" spans="4:36">
      <c r="D2871" s="16" t="s">
        <v>864</v>
      </c>
      <c r="E2871" s="16">
        <v>16.2048</v>
      </c>
      <c r="F2871" s="16">
        <v>0</v>
      </c>
      <c r="G2871" s="16">
        <v>0</v>
      </c>
      <c r="H2871" s="16">
        <v>0</v>
      </c>
      <c r="I2871" s="16">
        <v>0</v>
      </c>
      <c r="J2871" s="16">
        <v>0</v>
      </c>
      <c r="K2871" s="16">
        <v>0</v>
      </c>
      <c r="L2871" s="16">
        <v>0</v>
      </c>
      <c r="M2871" s="16">
        <v>0</v>
      </c>
      <c r="N2871" s="16">
        <v>0</v>
      </c>
      <c r="O2871" s="16">
        <v>0</v>
      </c>
      <c r="P2871" s="16">
        <v>0</v>
      </c>
      <c r="Q2871" s="16">
        <v>16.2048</v>
      </c>
      <c r="R2871" s="16">
        <v>0</v>
      </c>
      <c r="S2871" s="16">
        <v>0</v>
      </c>
      <c r="T2871" s="16">
        <v>0</v>
      </c>
      <c r="U2871" s="16">
        <v>0</v>
      </c>
      <c r="V2871" s="16">
        <v>0</v>
      </c>
      <c r="W2871" s="16">
        <v>0</v>
      </c>
      <c r="X2871" s="16">
        <v>0</v>
      </c>
      <c r="Y2871" s="16">
        <v>0</v>
      </c>
      <c r="Z2871" s="16">
        <v>0</v>
      </c>
      <c r="AE2871" s="103">
        <f t="shared" si="842"/>
        <v>0</v>
      </c>
      <c r="AF2871" s="103">
        <f t="shared" si="843"/>
        <v>0</v>
      </c>
      <c r="AG2871" s="103">
        <f t="shared" si="844"/>
        <v>0</v>
      </c>
      <c r="AH2871" s="103">
        <f t="shared" si="845"/>
        <v>0</v>
      </c>
      <c r="AI2871" s="103">
        <f t="shared" si="846"/>
        <v>0</v>
      </c>
      <c r="AJ2871" s="103">
        <f t="shared" si="847"/>
        <v>0</v>
      </c>
    </row>
    <row r="2872" spans="3:58">
      <c r="C2872" s="16" t="s">
        <v>866</v>
      </c>
      <c r="D2872" s="16" t="s">
        <v>88</v>
      </c>
      <c r="E2872" s="16">
        <v>0</v>
      </c>
      <c r="F2872" s="16">
        <v>0</v>
      </c>
      <c r="G2872" s="16">
        <v>0</v>
      </c>
      <c r="H2872" s="16">
        <v>0</v>
      </c>
      <c r="I2872" s="16">
        <v>0</v>
      </c>
      <c r="J2872" s="16">
        <v>0</v>
      </c>
      <c r="K2872" s="16">
        <v>0</v>
      </c>
      <c r="L2872" s="16">
        <v>0</v>
      </c>
      <c r="M2872" s="16">
        <v>0</v>
      </c>
      <c r="N2872" s="16">
        <v>0</v>
      </c>
      <c r="O2872" s="16">
        <v>0</v>
      </c>
      <c r="P2872" s="16">
        <v>0</v>
      </c>
      <c r="Q2872" s="16">
        <v>0</v>
      </c>
      <c r="R2872" s="16">
        <v>0</v>
      </c>
      <c r="S2872" s="16">
        <v>0</v>
      </c>
      <c r="T2872" s="16">
        <v>0</v>
      </c>
      <c r="U2872" s="16">
        <v>0</v>
      </c>
      <c r="V2872" s="16">
        <v>0</v>
      </c>
      <c r="W2872" s="16">
        <v>0</v>
      </c>
      <c r="X2872" s="16">
        <v>0</v>
      </c>
      <c r="Y2872" s="16">
        <v>0</v>
      </c>
      <c r="Z2872" s="16">
        <v>0</v>
      </c>
      <c r="AE2872" s="103">
        <f t="shared" si="842"/>
        <v>0</v>
      </c>
      <c r="AF2872" s="103">
        <f t="shared" si="843"/>
        <v>0</v>
      </c>
      <c r="AG2872" s="103">
        <f t="shared" si="844"/>
        <v>0</v>
      </c>
      <c r="AH2872" s="103">
        <f t="shared" si="845"/>
        <v>0</v>
      </c>
      <c r="AI2872" s="103">
        <f t="shared" si="846"/>
        <v>0</v>
      </c>
      <c r="AJ2872" s="103">
        <f t="shared" si="847"/>
        <v>0</v>
      </c>
      <c r="AK2872" s="16">
        <f t="shared" ref="AK2872:BF2872" si="849">E2872-SUM(E2873:E2877)</f>
        <v>0</v>
      </c>
      <c r="AL2872" s="16">
        <f t="shared" si="849"/>
        <v>0</v>
      </c>
      <c r="AM2872" s="16">
        <f t="shared" si="849"/>
        <v>0</v>
      </c>
      <c r="AN2872" s="16">
        <f t="shared" si="849"/>
        <v>0</v>
      </c>
      <c r="AO2872" s="16">
        <f t="shared" si="849"/>
        <v>0</v>
      </c>
      <c r="AP2872" s="16">
        <f t="shared" si="849"/>
        <v>0</v>
      </c>
      <c r="AQ2872" s="16">
        <f t="shared" si="849"/>
        <v>0</v>
      </c>
      <c r="AR2872" s="16">
        <f t="shared" si="849"/>
        <v>0</v>
      </c>
      <c r="AS2872" s="16">
        <f t="shared" si="849"/>
        <v>0</v>
      </c>
      <c r="AT2872" s="16">
        <f t="shared" si="849"/>
        <v>0</v>
      </c>
      <c r="AU2872" s="16">
        <f t="shared" si="849"/>
        <v>0</v>
      </c>
      <c r="AV2872" s="16">
        <f t="shared" si="849"/>
        <v>0</v>
      </c>
      <c r="AW2872" s="16">
        <f t="shared" si="849"/>
        <v>0</v>
      </c>
      <c r="AX2872" s="16">
        <f t="shared" si="849"/>
        <v>0</v>
      </c>
      <c r="AY2872" s="16">
        <f t="shared" si="849"/>
        <v>0</v>
      </c>
      <c r="AZ2872" s="16">
        <f t="shared" si="849"/>
        <v>0</v>
      </c>
      <c r="BA2872" s="16">
        <f t="shared" si="849"/>
        <v>0</v>
      </c>
      <c r="BB2872" s="16">
        <f t="shared" si="849"/>
        <v>0</v>
      </c>
      <c r="BC2872" s="16">
        <f t="shared" si="849"/>
        <v>0</v>
      </c>
      <c r="BD2872" s="16">
        <f t="shared" si="849"/>
        <v>0</v>
      </c>
      <c r="BE2872" s="16">
        <f t="shared" si="849"/>
        <v>0</v>
      </c>
      <c r="BF2872" s="16">
        <f t="shared" si="849"/>
        <v>0</v>
      </c>
    </row>
    <row r="2873" spans="4:36">
      <c r="D2873" s="16" t="s">
        <v>860</v>
      </c>
      <c r="E2873" s="16">
        <v>0</v>
      </c>
      <c r="F2873" s="16">
        <v>0</v>
      </c>
      <c r="G2873" s="16">
        <v>0</v>
      </c>
      <c r="H2873" s="16">
        <v>0</v>
      </c>
      <c r="I2873" s="16">
        <v>0</v>
      </c>
      <c r="J2873" s="16">
        <v>0</v>
      </c>
      <c r="K2873" s="16">
        <v>0</v>
      </c>
      <c r="L2873" s="16">
        <v>0</v>
      </c>
      <c r="M2873" s="16">
        <v>0</v>
      </c>
      <c r="N2873" s="16">
        <v>0</v>
      </c>
      <c r="O2873" s="16">
        <v>0</v>
      </c>
      <c r="P2873" s="16">
        <v>0</v>
      </c>
      <c r="Q2873" s="16">
        <v>0</v>
      </c>
      <c r="R2873" s="16">
        <v>0</v>
      </c>
      <c r="S2873" s="16">
        <v>0</v>
      </c>
      <c r="T2873" s="16">
        <v>0</v>
      </c>
      <c r="U2873" s="16">
        <v>0</v>
      </c>
      <c r="V2873" s="16">
        <v>0</v>
      </c>
      <c r="W2873" s="16">
        <v>0</v>
      </c>
      <c r="X2873" s="16">
        <v>0</v>
      </c>
      <c r="Y2873" s="16">
        <v>0</v>
      </c>
      <c r="Z2873" s="16">
        <v>0</v>
      </c>
      <c r="AE2873" s="103">
        <f t="shared" si="842"/>
        <v>0</v>
      </c>
      <c r="AF2873" s="103">
        <f t="shared" si="843"/>
        <v>0</v>
      </c>
      <c r="AG2873" s="103">
        <f t="shared" si="844"/>
        <v>0</v>
      </c>
      <c r="AH2873" s="103">
        <f t="shared" si="845"/>
        <v>0</v>
      </c>
      <c r="AI2873" s="103">
        <f t="shared" si="846"/>
        <v>0</v>
      </c>
      <c r="AJ2873" s="103">
        <f t="shared" si="847"/>
        <v>0</v>
      </c>
    </row>
    <row r="2874" spans="4:36">
      <c r="D2874" s="16" t="s">
        <v>861</v>
      </c>
      <c r="E2874" s="16">
        <v>0</v>
      </c>
      <c r="F2874" s="16">
        <v>0</v>
      </c>
      <c r="G2874" s="16">
        <v>0</v>
      </c>
      <c r="H2874" s="16">
        <v>0</v>
      </c>
      <c r="I2874" s="16">
        <v>0</v>
      </c>
      <c r="J2874" s="16">
        <v>0</v>
      </c>
      <c r="K2874" s="16">
        <v>0</v>
      </c>
      <c r="L2874" s="16">
        <v>0</v>
      </c>
      <c r="M2874" s="16">
        <v>0</v>
      </c>
      <c r="N2874" s="16">
        <v>0</v>
      </c>
      <c r="O2874" s="16">
        <v>0</v>
      </c>
      <c r="P2874" s="16">
        <v>0</v>
      </c>
      <c r="Q2874" s="16">
        <v>0</v>
      </c>
      <c r="R2874" s="16">
        <v>0</v>
      </c>
      <c r="S2874" s="16">
        <v>0</v>
      </c>
      <c r="T2874" s="16">
        <v>0</v>
      </c>
      <c r="U2874" s="16">
        <v>0</v>
      </c>
      <c r="V2874" s="16">
        <v>0</v>
      </c>
      <c r="W2874" s="16">
        <v>0</v>
      </c>
      <c r="X2874" s="16">
        <v>0</v>
      </c>
      <c r="Y2874" s="16">
        <v>0</v>
      </c>
      <c r="Z2874" s="16">
        <v>0</v>
      </c>
      <c r="AE2874" s="103">
        <f t="shared" si="842"/>
        <v>0</v>
      </c>
      <c r="AF2874" s="103">
        <f t="shared" si="843"/>
        <v>0</v>
      </c>
      <c r="AG2874" s="103">
        <f t="shared" si="844"/>
        <v>0</v>
      </c>
      <c r="AH2874" s="103">
        <f t="shared" si="845"/>
        <v>0</v>
      </c>
      <c r="AI2874" s="103">
        <f t="shared" si="846"/>
        <v>0</v>
      </c>
      <c r="AJ2874" s="103">
        <f t="shared" si="847"/>
        <v>0</v>
      </c>
    </row>
    <row r="2875" spans="4:36">
      <c r="D2875" s="16" t="s">
        <v>862</v>
      </c>
      <c r="E2875" s="16">
        <v>0</v>
      </c>
      <c r="F2875" s="16">
        <v>0</v>
      </c>
      <c r="G2875" s="16">
        <v>0</v>
      </c>
      <c r="H2875" s="16">
        <v>0</v>
      </c>
      <c r="I2875" s="16">
        <v>0</v>
      </c>
      <c r="J2875" s="16">
        <v>0</v>
      </c>
      <c r="K2875" s="16">
        <v>0</v>
      </c>
      <c r="L2875" s="16">
        <v>0</v>
      </c>
      <c r="M2875" s="16">
        <v>0</v>
      </c>
      <c r="N2875" s="16">
        <v>0</v>
      </c>
      <c r="O2875" s="16">
        <v>0</v>
      </c>
      <c r="P2875" s="16">
        <v>0</v>
      </c>
      <c r="Q2875" s="16">
        <v>0</v>
      </c>
      <c r="R2875" s="16">
        <v>0</v>
      </c>
      <c r="S2875" s="16">
        <v>0</v>
      </c>
      <c r="T2875" s="16">
        <v>0</v>
      </c>
      <c r="U2875" s="16">
        <v>0</v>
      </c>
      <c r="V2875" s="16">
        <v>0</v>
      </c>
      <c r="W2875" s="16">
        <v>0</v>
      </c>
      <c r="X2875" s="16">
        <v>0</v>
      </c>
      <c r="Y2875" s="16">
        <v>0</v>
      </c>
      <c r="Z2875" s="16">
        <v>0</v>
      </c>
      <c r="AE2875" s="103">
        <f t="shared" si="842"/>
        <v>0</v>
      </c>
      <c r="AF2875" s="103">
        <f t="shared" si="843"/>
        <v>0</v>
      </c>
      <c r="AG2875" s="103">
        <f t="shared" si="844"/>
        <v>0</v>
      </c>
      <c r="AH2875" s="103">
        <f t="shared" si="845"/>
        <v>0</v>
      </c>
      <c r="AI2875" s="103">
        <f t="shared" si="846"/>
        <v>0</v>
      </c>
      <c r="AJ2875" s="103">
        <f t="shared" si="847"/>
        <v>0</v>
      </c>
    </row>
    <row r="2876" spans="4:36">
      <c r="D2876" s="16" t="s">
        <v>863</v>
      </c>
      <c r="E2876" s="16">
        <v>0</v>
      </c>
      <c r="F2876" s="16">
        <v>0</v>
      </c>
      <c r="G2876" s="16">
        <v>0</v>
      </c>
      <c r="H2876" s="16">
        <v>0</v>
      </c>
      <c r="I2876" s="16">
        <v>0</v>
      </c>
      <c r="J2876" s="16">
        <v>0</v>
      </c>
      <c r="K2876" s="16">
        <v>0</v>
      </c>
      <c r="L2876" s="16">
        <v>0</v>
      </c>
      <c r="M2876" s="16">
        <v>0</v>
      </c>
      <c r="N2876" s="16">
        <v>0</v>
      </c>
      <c r="O2876" s="16">
        <v>0</v>
      </c>
      <c r="P2876" s="16">
        <v>0</v>
      </c>
      <c r="Q2876" s="16">
        <v>0</v>
      </c>
      <c r="R2876" s="16">
        <v>0</v>
      </c>
      <c r="S2876" s="16">
        <v>0</v>
      </c>
      <c r="T2876" s="16">
        <v>0</v>
      </c>
      <c r="U2876" s="16">
        <v>0</v>
      </c>
      <c r="V2876" s="16">
        <v>0</v>
      </c>
      <c r="W2876" s="16">
        <v>0</v>
      </c>
      <c r="X2876" s="16">
        <v>0</v>
      </c>
      <c r="Y2876" s="16">
        <v>0</v>
      </c>
      <c r="Z2876" s="16">
        <v>0</v>
      </c>
      <c r="AE2876" s="103">
        <f t="shared" si="842"/>
        <v>0</v>
      </c>
      <c r="AF2876" s="103">
        <f t="shared" si="843"/>
        <v>0</v>
      </c>
      <c r="AG2876" s="103">
        <f t="shared" si="844"/>
        <v>0</v>
      </c>
      <c r="AH2876" s="103">
        <f t="shared" si="845"/>
        <v>0</v>
      </c>
      <c r="AI2876" s="103">
        <f t="shared" si="846"/>
        <v>0</v>
      </c>
      <c r="AJ2876" s="103">
        <f t="shared" si="847"/>
        <v>0</v>
      </c>
    </row>
    <row r="2877" spans="4:36">
      <c r="D2877" s="16" t="s">
        <v>864</v>
      </c>
      <c r="E2877" s="16">
        <v>0</v>
      </c>
      <c r="F2877" s="16">
        <v>0</v>
      </c>
      <c r="G2877" s="16">
        <v>0</v>
      </c>
      <c r="H2877" s="16">
        <v>0</v>
      </c>
      <c r="I2877" s="16">
        <v>0</v>
      </c>
      <c r="J2877" s="16">
        <v>0</v>
      </c>
      <c r="K2877" s="16">
        <v>0</v>
      </c>
      <c r="L2877" s="16">
        <v>0</v>
      </c>
      <c r="M2877" s="16">
        <v>0</v>
      </c>
      <c r="N2877" s="16">
        <v>0</v>
      </c>
      <c r="O2877" s="16">
        <v>0</v>
      </c>
      <c r="P2877" s="16">
        <v>0</v>
      </c>
      <c r="Q2877" s="16">
        <v>0</v>
      </c>
      <c r="R2877" s="16">
        <v>0</v>
      </c>
      <c r="S2877" s="16">
        <v>0</v>
      </c>
      <c r="T2877" s="16">
        <v>0</v>
      </c>
      <c r="U2877" s="16">
        <v>0</v>
      </c>
      <c r="V2877" s="16">
        <v>0</v>
      </c>
      <c r="W2877" s="16">
        <v>0</v>
      </c>
      <c r="X2877" s="16">
        <v>0</v>
      </c>
      <c r="Y2877" s="16">
        <v>0</v>
      </c>
      <c r="Z2877" s="16">
        <v>0</v>
      </c>
      <c r="AE2877" s="103">
        <f t="shared" si="842"/>
        <v>0</v>
      </c>
      <c r="AF2877" s="103">
        <f t="shared" si="843"/>
        <v>0</v>
      </c>
      <c r="AG2877" s="103">
        <f t="shared" si="844"/>
        <v>0</v>
      </c>
      <c r="AH2877" s="103">
        <f t="shared" si="845"/>
        <v>0</v>
      </c>
      <c r="AI2877" s="103">
        <f t="shared" si="846"/>
        <v>0</v>
      </c>
      <c r="AJ2877" s="103">
        <f t="shared" si="847"/>
        <v>0</v>
      </c>
    </row>
    <row r="2878" spans="3:58">
      <c r="C2878" s="16" t="s">
        <v>867</v>
      </c>
      <c r="D2878" s="16" t="s">
        <v>88</v>
      </c>
      <c r="E2878" s="16">
        <v>28695.9193</v>
      </c>
      <c r="F2878" s="16">
        <v>22231.4565</v>
      </c>
      <c r="G2878" s="16">
        <v>22191.2658</v>
      </c>
      <c r="H2878" s="16">
        <v>40.1907</v>
      </c>
      <c r="I2878" s="16">
        <v>0</v>
      </c>
      <c r="J2878" s="16">
        <v>59.1758</v>
      </c>
      <c r="K2878" s="16">
        <v>9.4247</v>
      </c>
      <c r="L2878" s="16">
        <v>0</v>
      </c>
      <c r="M2878" s="16">
        <v>49.7511</v>
      </c>
      <c r="N2878" s="16">
        <v>3441.046</v>
      </c>
      <c r="O2878" s="16">
        <v>3441.046</v>
      </c>
      <c r="P2878" s="16">
        <v>0</v>
      </c>
      <c r="Q2878" s="16">
        <v>53.5576</v>
      </c>
      <c r="R2878" s="16">
        <v>1021.7743</v>
      </c>
      <c r="S2878" s="16">
        <v>790.8938</v>
      </c>
      <c r="T2878" s="16">
        <v>0</v>
      </c>
      <c r="U2878" s="16">
        <v>230.8805</v>
      </c>
      <c r="V2878" s="16">
        <v>1888.9091</v>
      </c>
      <c r="W2878" s="16">
        <v>1360.9808</v>
      </c>
      <c r="X2878" s="16">
        <v>0</v>
      </c>
      <c r="Y2878" s="16">
        <v>527.9283</v>
      </c>
      <c r="Z2878" s="16">
        <v>0</v>
      </c>
      <c r="AE2878" s="103">
        <f t="shared" si="842"/>
        <v>1.22923893286497e-12</v>
      </c>
      <c r="AF2878" s="103">
        <f t="shared" si="843"/>
        <v>-8.02913291408913e-13</v>
      </c>
      <c r="AG2878" s="103">
        <f t="shared" si="844"/>
        <v>0</v>
      </c>
      <c r="AH2878" s="103">
        <f t="shared" si="845"/>
        <v>0</v>
      </c>
      <c r="AI2878" s="103">
        <f t="shared" si="846"/>
        <v>0</v>
      </c>
      <c r="AJ2878" s="103">
        <f t="shared" si="847"/>
        <v>0</v>
      </c>
      <c r="AK2878" s="16">
        <f t="shared" ref="AK2878:BF2878" si="850">E2878-SUM(E2879:E2883)</f>
        <v>0</v>
      </c>
      <c r="AL2878" s="16">
        <f t="shared" si="850"/>
        <v>0</v>
      </c>
      <c r="AM2878" s="16">
        <f t="shared" si="850"/>
        <v>0</v>
      </c>
      <c r="AN2878" s="16">
        <f t="shared" si="850"/>
        <v>0</v>
      </c>
      <c r="AO2878" s="16">
        <f t="shared" si="850"/>
        <v>0</v>
      </c>
      <c r="AP2878" s="16">
        <f t="shared" si="850"/>
        <v>0</v>
      </c>
      <c r="AQ2878" s="16">
        <f t="shared" si="850"/>
        <v>0</v>
      </c>
      <c r="AR2878" s="16">
        <f t="shared" si="850"/>
        <v>0</v>
      </c>
      <c r="AS2878" s="16">
        <f t="shared" si="850"/>
        <v>0</v>
      </c>
      <c r="AT2878" s="16">
        <f t="shared" si="850"/>
        <v>0</v>
      </c>
      <c r="AU2878" s="16">
        <f t="shared" si="850"/>
        <v>0</v>
      </c>
      <c r="AV2878" s="16">
        <f t="shared" si="850"/>
        <v>0</v>
      </c>
      <c r="AW2878" s="16">
        <f t="shared" si="850"/>
        <v>0</v>
      </c>
      <c r="AX2878" s="16">
        <f t="shared" si="850"/>
        <v>0</v>
      </c>
      <c r="AY2878" s="16">
        <f t="shared" si="850"/>
        <v>0</v>
      </c>
      <c r="AZ2878" s="16">
        <f t="shared" si="850"/>
        <v>0</v>
      </c>
      <c r="BA2878" s="16">
        <f t="shared" si="850"/>
        <v>0</v>
      </c>
      <c r="BB2878" s="16">
        <f t="shared" si="850"/>
        <v>0</v>
      </c>
      <c r="BC2878" s="16">
        <f t="shared" si="850"/>
        <v>0</v>
      </c>
      <c r="BD2878" s="16">
        <f t="shared" si="850"/>
        <v>0</v>
      </c>
      <c r="BE2878" s="16">
        <f t="shared" si="850"/>
        <v>0</v>
      </c>
      <c r="BF2878" s="16">
        <f t="shared" si="850"/>
        <v>0</v>
      </c>
    </row>
    <row r="2879" spans="4:36">
      <c r="D2879" s="16" t="s">
        <v>860</v>
      </c>
      <c r="E2879" s="16">
        <v>0</v>
      </c>
      <c r="F2879" s="16">
        <v>0</v>
      </c>
      <c r="G2879" s="16">
        <v>0</v>
      </c>
      <c r="H2879" s="16">
        <v>0</v>
      </c>
      <c r="I2879" s="16">
        <v>0</v>
      </c>
      <c r="J2879" s="16">
        <v>0</v>
      </c>
      <c r="K2879" s="16">
        <v>0</v>
      </c>
      <c r="L2879" s="16">
        <v>0</v>
      </c>
      <c r="M2879" s="16">
        <v>0</v>
      </c>
      <c r="N2879" s="16">
        <v>0</v>
      </c>
      <c r="O2879" s="16">
        <v>0</v>
      </c>
      <c r="P2879" s="16">
        <v>0</v>
      </c>
      <c r="Q2879" s="16">
        <v>0</v>
      </c>
      <c r="R2879" s="16">
        <v>0</v>
      </c>
      <c r="S2879" s="16">
        <v>0</v>
      </c>
      <c r="T2879" s="16">
        <v>0</v>
      </c>
      <c r="U2879" s="16">
        <v>0</v>
      </c>
      <c r="V2879" s="16">
        <v>0</v>
      </c>
      <c r="W2879" s="16">
        <v>0</v>
      </c>
      <c r="X2879" s="16">
        <v>0</v>
      </c>
      <c r="Y2879" s="16">
        <v>0</v>
      </c>
      <c r="Z2879" s="16">
        <v>0</v>
      </c>
      <c r="AE2879" s="103">
        <f t="shared" si="842"/>
        <v>0</v>
      </c>
      <c r="AF2879" s="103">
        <f t="shared" si="843"/>
        <v>0</v>
      </c>
      <c r="AG2879" s="103">
        <f t="shared" si="844"/>
        <v>0</v>
      </c>
      <c r="AH2879" s="103">
        <f t="shared" si="845"/>
        <v>0</v>
      </c>
      <c r="AI2879" s="103">
        <f t="shared" si="846"/>
        <v>0</v>
      </c>
      <c r="AJ2879" s="103">
        <f t="shared" si="847"/>
        <v>0</v>
      </c>
    </row>
    <row r="2880" spans="4:36">
      <c r="D2880" s="16" t="s">
        <v>861</v>
      </c>
      <c r="E2880" s="16">
        <v>2221.4093</v>
      </c>
      <c r="F2880" s="16">
        <v>1397.0436</v>
      </c>
      <c r="G2880" s="16">
        <v>1395.9954</v>
      </c>
      <c r="H2880" s="16">
        <v>1.0482</v>
      </c>
      <c r="I2880" s="16">
        <v>0</v>
      </c>
      <c r="J2880" s="16">
        <v>2.5647</v>
      </c>
      <c r="K2880" s="16">
        <v>0</v>
      </c>
      <c r="L2880" s="16">
        <v>0</v>
      </c>
      <c r="M2880" s="16">
        <v>2.5647</v>
      </c>
      <c r="N2880" s="16">
        <v>341.2511</v>
      </c>
      <c r="O2880" s="16">
        <v>341.2511</v>
      </c>
      <c r="P2880" s="16">
        <v>0</v>
      </c>
      <c r="Q2880" s="16">
        <v>0</v>
      </c>
      <c r="R2880" s="16">
        <v>312.404</v>
      </c>
      <c r="S2880" s="16">
        <v>312.1529</v>
      </c>
      <c r="T2880" s="16">
        <v>0</v>
      </c>
      <c r="U2880" s="16">
        <v>0.2511</v>
      </c>
      <c r="V2880" s="16">
        <v>168.1459</v>
      </c>
      <c r="W2880" s="16">
        <v>124.3998</v>
      </c>
      <c r="X2880" s="16">
        <v>0</v>
      </c>
      <c r="Y2880" s="16">
        <v>43.7461</v>
      </c>
      <c r="Z2880" s="16">
        <v>0</v>
      </c>
      <c r="AE2880" s="103">
        <f t="shared" si="842"/>
        <v>-1.98951966012828e-13</v>
      </c>
      <c r="AF2880" s="103">
        <f t="shared" si="843"/>
        <v>-4.84057238736568e-14</v>
      </c>
      <c r="AG2880" s="103">
        <f t="shared" si="844"/>
        <v>0</v>
      </c>
      <c r="AH2880" s="103">
        <f t="shared" si="845"/>
        <v>0</v>
      </c>
      <c r="AI2880" s="103">
        <f t="shared" si="846"/>
        <v>8.10462807976364e-15</v>
      </c>
      <c r="AJ2880" s="103">
        <f t="shared" si="847"/>
        <v>0</v>
      </c>
    </row>
    <row r="2881" spans="4:36">
      <c r="D2881" s="16" t="s">
        <v>862</v>
      </c>
      <c r="E2881" s="16">
        <v>0</v>
      </c>
      <c r="F2881" s="16">
        <v>0</v>
      </c>
      <c r="G2881" s="16">
        <v>0</v>
      </c>
      <c r="H2881" s="16">
        <v>0</v>
      </c>
      <c r="I2881" s="16">
        <v>0</v>
      </c>
      <c r="J2881" s="16">
        <v>0</v>
      </c>
      <c r="K2881" s="16">
        <v>0</v>
      </c>
      <c r="L2881" s="16">
        <v>0</v>
      </c>
      <c r="M2881" s="16">
        <v>0</v>
      </c>
      <c r="N2881" s="16">
        <v>0</v>
      </c>
      <c r="O2881" s="16">
        <v>0</v>
      </c>
      <c r="P2881" s="16">
        <v>0</v>
      </c>
      <c r="Q2881" s="16">
        <v>0</v>
      </c>
      <c r="R2881" s="16">
        <v>0</v>
      </c>
      <c r="S2881" s="16">
        <v>0</v>
      </c>
      <c r="T2881" s="16">
        <v>0</v>
      </c>
      <c r="U2881" s="16">
        <v>0</v>
      </c>
      <c r="V2881" s="16">
        <v>0</v>
      </c>
      <c r="W2881" s="16">
        <v>0</v>
      </c>
      <c r="X2881" s="16">
        <v>0</v>
      </c>
      <c r="Y2881" s="16">
        <v>0</v>
      </c>
      <c r="Z2881" s="16">
        <v>0</v>
      </c>
      <c r="AE2881" s="103">
        <f t="shared" si="842"/>
        <v>0</v>
      </c>
      <c r="AF2881" s="103">
        <f t="shared" si="843"/>
        <v>0</v>
      </c>
      <c r="AG2881" s="103">
        <f t="shared" si="844"/>
        <v>0</v>
      </c>
      <c r="AH2881" s="103">
        <f t="shared" si="845"/>
        <v>0</v>
      </c>
      <c r="AI2881" s="103">
        <f t="shared" si="846"/>
        <v>0</v>
      </c>
      <c r="AJ2881" s="103">
        <f t="shared" si="847"/>
        <v>0</v>
      </c>
    </row>
    <row r="2882" spans="4:36">
      <c r="D2882" s="16" t="s">
        <v>863</v>
      </c>
      <c r="E2882" s="16">
        <v>0</v>
      </c>
      <c r="F2882" s="16">
        <v>0</v>
      </c>
      <c r="G2882" s="16">
        <v>0</v>
      </c>
      <c r="H2882" s="16">
        <v>0</v>
      </c>
      <c r="I2882" s="16">
        <v>0</v>
      </c>
      <c r="J2882" s="16">
        <v>0</v>
      </c>
      <c r="K2882" s="16">
        <v>0</v>
      </c>
      <c r="L2882" s="16">
        <v>0</v>
      </c>
      <c r="M2882" s="16">
        <v>0</v>
      </c>
      <c r="N2882" s="16">
        <v>0</v>
      </c>
      <c r="O2882" s="16">
        <v>0</v>
      </c>
      <c r="P2882" s="16">
        <v>0</v>
      </c>
      <c r="Q2882" s="16">
        <v>0</v>
      </c>
      <c r="R2882" s="16">
        <v>0</v>
      </c>
      <c r="S2882" s="16">
        <v>0</v>
      </c>
      <c r="T2882" s="16">
        <v>0</v>
      </c>
      <c r="U2882" s="16">
        <v>0</v>
      </c>
      <c r="V2882" s="16">
        <v>0</v>
      </c>
      <c r="W2882" s="16">
        <v>0</v>
      </c>
      <c r="X2882" s="16">
        <v>0</v>
      </c>
      <c r="Y2882" s="16">
        <v>0</v>
      </c>
      <c r="Z2882" s="16">
        <v>0</v>
      </c>
      <c r="AE2882" s="103">
        <f t="shared" si="842"/>
        <v>0</v>
      </c>
      <c r="AF2882" s="103">
        <f t="shared" si="843"/>
        <v>0</v>
      </c>
      <c r="AG2882" s="103">
        <f t="shared" si="844"/>
        <v>0</v>
      </c>
      <c r="AH2882" s="103">
        <f t="shared" si="845"/>
        <v>0</v>
      </c>
      <c r="AI2882" s="103">
        <f t="shared" si="846"/>
        <v>0</v>
      </c>
      <c r="AJ2882" s="103">
        <f t="shared" si="847"/>
        <v>0</v>
      </c>
    </row>
    <row r="2883" spans="4:36">
      <c r="D2883" s="16" t="s">
        <v>864</v>
      </c>
      <c r="E2883" s="16">
        <v>26474.51</v>
      </c>
      <c r="F2883" s="16">
        <v>20834.4129</v>
      </c>
      <c r="G2883" s="16">
        <v>20795.2704</v>
      </c>
      <c r="H2883" s="16">
        <v>39.1425</v>
      </c>
      <c r="I2883" s="16">
        <v>0</v>
      </c>
      <c r="J2883" s="16">
        <v>56.6111</v>
      </c>
      <c r="K2883" s="16">
        <v>9.4247</v>
      </c>
      <c r="L2883" s="16">
        <v>0</v>
      </c>
      <c r="M2883" s="16">
        <v>47.1864</v>
      </c>
      <c r="N2883" s="16">
        <v>3099.7949</v>
      </c>
      <c r="O2883" s="16">
        <v>3099.7949</v>
      </c>
      <c r="P2883" s="16">
        <v>0</v>
      </c>
      <c r="Q2883" s="16">
        <v>53.5576</v>
      </c>
      <c r="R2883" s="16">
        <v>709.3703</v>
      </c>
      <c r="S2883" s="16">
        <v>478.7409</v>
      </c>
      <c r="T2883" s="16">
        <v>0</v>
      </c>
      <c r="U2883" s="16">
        <v>230.6294</v>
      </c>
      <c r="V2883" s="16">
        <v>1720.7632</v>
      </c>
      <c r="W2883" s="16">
        <v>1236.581</v>
      </c>
      <c r="X2883" s="16">
        <v>0</v>
      </c>
      <c r="Y2883" s="16">
        <v>484.1822</v>
      </c>
      <c r="Z2883" s="16">
        <v>0</v>
      </c>
      <c r="AE2883" s="103">
        <f t="shared" si="842"/>
        <v>-1.04449782156735e-12</v>
      </c>
      <c r="AF2883" s="103">
        <f t="shared" si="843"/>
        <v>-1.89004367712187e-12</v>
      </c>
      <c r="AG2883" s="103">
        <f t="shared" si="844"/>
        <v>0</v>
      </c>
      <c r="AH2883" s="103">
        <f t="shared" si="845"/>
        <v>0</v>
      </c>
      <c r="AI2883" s="103">
        <f t="shared" si="846"/>
        <v>0</v>
      </c>
      <c r="AJ2883" s="103">
        <f t="shared" si="847"/>
        <v>0</v>
      </c>
    </row>
    <row r="2884" spans="3:58">
      <c r="C2884" s="16" t="s">
        <v>368</v>
      </c>
      <c r="D2884" s="16" t="s">
        <v>88</v>
      </c>
      <c r="E2884" s="16">
        <v>0</v>
      </c>
      <c r="F2884" s="16">
        <v>0</v>
      </c>
      <c r="G2884" s="16">
        <v>0</v>
      </c>
      <c r="H2884" s="16">
        <v>0</v>
      </c>
      <c r="I2884" s="16">
        <v>0</v>
      </c>
      <c r="J2884" s="16">
        <v>0</v>
      </c>
      <c r="K2884" s="16">
        <v>0</v>
      </c>
      <c r="L2884" s="16">
        <v>0</v>
      </c>
      <c r="M2884" s="16">
        <v>0</v>
      </c>
      <c r="N2884" s="16">
        <v>0</v>
      </c>
      <c r="O2884" s="16">
        <v>0</v>
      </c>
      <c r="P2884" s="16">
        <v>0</v>
      </c>
      <c r="Q2884" s="16">
        <v>0</v>
      </c>
      <c r="R2884" s="16">
        <v>0</v>
      </c>
      <c r="S2884" s="16">
        <v>0</v>
      </c>
      <c r="T2884" s="16">
        <v>0</v>
      </c>
      <c r="U2884" s="16">
        <v>0</v>
      </c>
      <c r="V2884" s="16">
        <v>0</v>
      </c>
      <c r="W2884" s="16">
        <v>0</v>
      </c>
      <c r="X2884" s="16">
        <v>0</v>
      </c>
      <c r="Y2884" s="16">
        <v>0</v>
      </c>
      <c r="Z2884" s="16">
        <v>0</v>
      </c>
      <c r="AE2884" s="103">
        <f t="shared" si="842"/>
        <v>0</v>
      </c>
      <c r="AF2884" s="103">
        <f t="shared" si="843"/>
        <v>0</v>
      </c>
      <c r="AG2884" s="103">
        <f t="shared" si="844"/>
        <v>0</v>
      </c>
      <c r="AH2884" s="103">
        <f t="shared" si="845"/>
        <v>0</v>
      </c>
      <c r="AI2884" s="103">
        <f t="shared" si="846"/>
        <v>0</v>
      </c>
      <c r="AJ2884" s="103">
        <f t="shared" si="847"/>
        <v>0</v>
      </c>
      <c r="AK2884" s="16">
        <f t="shared" ref="AK2884:BF2884" si="851">E2884-SUM(E2885:E2889)</f>
        <v>0</v>
      </c>
      <c r="AL2884" s="16">
        <f t="shared" si="851"/>
        <v>0</v>
      </c>
      <c r="AM2884" s="16">
        <f t="shared" si="851"/>
        <v>0</v>
      </c>
      <c r="AN2884" s="16">
        <f t="shared" si="851"/>
        <v>0</v>
      </c>
      <c r="AO2884" s="16">
        <f t="shared" si="851"/>
        <v>0</v>
      </c>
      <c r="AP2884" s="16">
        <f t="shared" si="851"/>
        <v>0</v>
      </c>
      <c r="AQ2884" s="16">
        <f t="shared" si="851"/>
        <v>0</v>
      </c>
      <c r="AR2884" s="16">
        <f t="shared" si="851"/>
        <v>0</v>
      </c>
      <c r="AS2884" s="16">
        <f t="shared" si="851"/>
        <v>0</v>
      </c>
      <c r="AT2884" s="16">
        <f t="shared" si="851"/>
        <v>0</v>
      </c>
      <c r="AU2884" s="16">
        <f t="shared" si="851"/>
        <v>0</v>
      </c>
      <c r="AV2884" s="16">
        <f t="shared" si="851"/>
        <v>0</v>
      </c>
      <c r="AW2884" s="16">
        <f t="shared" si="851"/>
        <v>0</v>
      </c>
      <c r="AX2884" s="16">
        <f t="shared" si="851"/>
        <v>0</v>
      </c>
      <c r="AY2884" s="16">
        <f t="shared" si="851"/>
        <v>0</v>
      </c>
      <c r="AZ2884" s="16">
        <f t="shared" si="851"/>
        <v>0</v>
      </c>
      <c r="BA2884" s="16">
        <f t="shared" si="851"/>
        <v>0</v>
      </c>
      <c r="BB2884" s="16">
        <f t="shared" si="851"/>
        <v>0</v>
      </c>
      <c r="BC2884" s="16">
        <f t="shared" si="851"/>
        <v>0</v>
      </c>
      <c r="BD2884" s="16">
        <f t="shared" si="851"/>
        <v>0</v>
      </c>
      <c r="BE2884" s="16">
        <f t="shared" si="851"/>
        <v>0</v>
      </c>
      <c r="BF2884" s="16">
        <f t="shared" si="851"/>
        <v>0</v>
      </c>
    </row>
    <row r="2885" spans="4:36">
      <c r="D2885" s="16" t="s">
        <v>860</v>
      </c>
      <c r="E2885" s="16">
        <v>0</v>
      </c>
      <c r="F2885" s="16">
        <v>0</v>
      </c>
      <c r="G2885" s="16">
        <v>0</v>
      </c>
      <c r="H2885" s="16">
        <v>0</v>
      </c>
      <c r="I2885" s="16">
        <v>0</v>
      </c>
      <c r="J2885" s="16">
        <v>0</v>
      </c>
      <c r="K2885" s="16">
        <v>0</v>
      </c>
      <c r="L2885" s="16">
        <v>0</v>
      </c>
      <c r="M2885" s="16">
        <v>0</v>
      </c>
      <c r="N2885" s="16">
        <v>0</v>
      </c>
      <c r="O2885" s="16">
        <v>0</v>
      </c>
      <c r="P2885" s="16">
        <v>0</v>
      </c>
      <c r="Q2885" s="16">
        <v>0</v>
      </c>
      <c r="R2885" s="16">
        <v>0</v>
      </c>
      <c r="S2885" s="16">
        <v>0</v>
      </c>
      <c r="T2885" s="16">
        <v>0</v>
      </c>
      <c r="U2885" s="16">
        <v>0</v>
      </c>
      <c r="V2885" s="16">
        <v>0</v>
      </c>
      <c r="W2885" s="16">
        <v>0</v>
      </c>
      <c r="X2885" s="16">
        <v>0</v>
      </c>
      <c r="Y2885" s="16">
        <v>0</v>
      </c>
      <c r="Z2885" s="16">
        <v>0</v>
      </c>
      <c r="AE2885" s="103">
        <f t="shared" si="842"/>
        <v>0</v>
      </c>
      <c r="AF2885" s="103">
        <f t="shared" si="843"/>
        <v>0</v>
      </c>
      <c r="AG2885" s="103">
        <f t="shared" si="844"/>
        <v>0</v>
      </c>
      <c r="AH2885" s="103">
        <f t="shared" si="845"/>
        <v>0</v>
      </c>
      <c r="AI2885" s="103">
        <f t="shared" si="846"/>
        <v>0</v>
      </c>
      <c r="AJ2885" s="103">
        <f t="shared" si="847"/>
        <v>0</v>
      </c>
    </row>
    <row r="2886" spans="4:36">
      <c r="D2886" s="16" t="s">
        <v>861</v>
      </c>
      <c r="E2886" s="16">
        <v>0</v>
      </c>
      <c r="F2886" s="16">
        <v>0</v>
      </c>
      <c r="G2886" s="16">
        <v>0</v>
      </c>
      <c r="H2886" s="16">
        <v>0</v>
      </c>
      <c r="I2886" s="16">
        <v>0</v>
      </c>
      <c r="J2886" s="16">
        <v>0</v>
      </c>
      <c r="K2886" s="16">
        <v>0</v>
      </c>
      <c r="L2886" s="16">
        <v>0</v>
      </c>
      <c r="M2886" s="16">
        <v>0</v>
      </c>
      <c r="N2886" s="16">
        <v>0</v>
      </c>
      <c r="O2886" s="16">
        <v>0</v>
      </c>
      <c r="P2886" s="16">
        <v>0</v>
      </c>
      <c r="Q2886" s="16">
        <v>0</v>
      </c>
      <c r="R2886" s="16">
        <v>0</v>
      </c>
      <c r="S2886" s="16">
        <v>0</v>
      </c>
      <c r="T2886" s="16">
        <v>0</v>
      </c>
      <c r="U2886" s="16">
        <v>0</v>
      </c>
      <c r="V2886" s="16">
        <v>0</v>
      </c>
      <c r="W2886" s="16">
        <v>0</v>
      </c>
      <c r="X2886" s="16">
        <v>0</v>
      </c>
      <c r="Y2886" s="16">
        <v>0</v>
      </c>
      <c r="Z2886" s="16">
        <v>0</v>
      </c>
      <c r="AE2886" s="103">
        <f t="shared" si="842"/>
        <v>0</v>
      </c>
      <c r="AF2886" s="103">
        <f t="shared" si="843"/>
        <v>0</v>
      </c>
      <c r="AG2886" s="103">
        <f t="shared" si="844"/>
        <v>0</v>
      </c>
      <c r="AH2886" s="103">
        <f t="shared" si="845"/>
        <v>0</v>
      </c>
      <c r="AI2886" s="103">
        <f t="shared" si="846"/>
        <v>0</v>
      </c>
      <c r="AJ2886" s="103">
        <f t="shared" si="847"/>
        <v>0</v>
      </c>
    </row>
    <row r="2887" spans="4:36">
      <c r="D2887" s="16" t="s">
        <v>862</v>
      </c>
      <c r="E2887" s="16">
        <v>0</v>
      </c>
      <c r="F2887" s="16">
        <v>0</v>
      </c>
      <c r="G2887" s="16">
        <v>0</v>
      </c>
      <c r="H2887" s="16">
        <v>0</v>
      </c>
      <c r="I2887" s="16">
        <v>0</v>
      </c>
      <c r="J2887" s="16">
        <v>0</v>
      </c>
      <c r="K2887" s="16">
        <v>0</v>
      </c>
      <c r="L2887" s="16">
        <v>0</v>
      </c>
      <c r="M2887" s="16">
        <v>0</v>
      </c>
      <c r="N2887" s="16">
        <v>0</v>
      </c>
      <c r="O2887" s="16">
        <v>0</v>
      </c>
      <c r="P2887" s="16">
        <v>0</v>
      </c>
      <c r="Q2887" s="16">
        <v>0</v>
      </c>
      <c r="R2887" s="16">
        <v>0</v>
      </c>
      <c r="S2887" s="16">
        <v>0</v>
      </c>
      <c r="T2887" s="16">
        <v>0</v>
      </c>
      <c r="U2887" s="16">
        <v>0</v>
      </c>
      <c r="V2887" s="16">
        <v>0</v>
      </c>
      <c r="W2887" s="16">
        <v>0</v>
      </c>
      <c r="X2887" s="16">
        <v>0</v>
      </c>
      <c r="Y2887" s="16">
        <v>0</v>
      </c>
      <c r="Z2887" s="16">
        <v>0</v>
      </c>
      <c r="AE2887" s="103">
        <f t="shared" si="842"/>
        <v>0</v>
      </c>
      <c r="AF2887" s="103">
        <f t="shared" si="843"/>
        <v>0</v>
      </c>
      <c r="AG2887" s="103">
        <f t="shared" si="844"/>
        <v>0</v>
      </c>
      <c r="AH2887" s="103">
        <f t="shared" si="845"/>
        <v>0</v>
      </c>
      <c r="AI2887" s="103">
        <f t="shared" si="846"/>
        <v>0</v>
      </c>
      <c r="AJ2887" s="103">
        <f t="shared" si="847"/>
        <v>0</v>
      </c>
    </row>
    <row r="2888" spans="4:36">
      <c r="D2888" s="16" t="s">
        <v>863</v>
      </c>
      <c r="E2888" s="16">
        <v>0</v>
      </c>
      <c r="F2888" s="16">
        <v>0</v>
      </c>
      <c r="G2888" s="16">
        <v>0</v>
      </c>
      <c r="H2888" s="16">
        <v>0</v>
      </c>
      <c r="I2888" s="16">
        <v>0</v>
      </c>
      <c r="J2888" s="16">
        <v>0</v>
      </c>
      <c r="K2888" s="16">
        <v>0</v>
      </c>
      <c r="L2888" s="16">
        <v>0</v>
      </c>
      <c r="M2888" s="16">
        <v>0</v>
      </c>
      <c r="N2888" s="16">
        <v>0</v>
      </c>
      <c r="O2888" s="16">
        <v>0</v>
      </c>
      <c r="P2888" s="16">
        <v>0</v>
      </c>
      <c r="Q2888" s="16">
        <v>0</v>
      </c>
      <c r="R2888" s="16">
        <v>0</v>
      </c>
      <c r="S2888" s="16">
        <v>0</v>
      </c>
      <c r="T2888" s="16">
        <v>0</v>
      </c>
      <c r="U2888" s="16">
        <v>0</v>
      </c>
      <c r="V2888" s="16">
        <v>0</v>
      </c>
      <c r="W2888" s="16">
        <v>0</v>
      </c>
      <c r="X2888" s="16">
        <v>0</v>
      </c>
      <c r="Y2888" s="16">
        <v>0</v>
      </c>
      <c r="Z2888" s="16">
        <v>0</v>
      </c>
      <c r="AE2888" s="103">
        <f t="shared" si="842"/>
        <v>0</v>
      </c>
      <c r="AF2888" s="103">
        <f t="shared" si="843"/>
        <v>0</v>
      </c>
      <c r="AG2888" s="103">
        <f t="shared" si="844"/>
        <v>0</v>
      </c>
      <c r="AH2888" s="103">
        <f t="shared" si="845"/>
        <v>0</v>
      </c>
      <c r="AI2888" s="103">
        <f t="shared" si="846"/>
        <v>0</v>
      </c>
      <c r="AJ2888" s="103">
        <f t="shared" si="847"/>
        <v>0</v>
      </c>
    </row>
    <row r="2889" spans="4:36">
      <c r="D2889" s="16" t="s">
        <v>864</v>
      </c>
      <c r="E2889" s="16">
        <v>0</v>
      </c>
      <c r="F2889" s="16">
        <v>0</v>
      </c>
      <c r="G2889" s="16">
        <v>0</v>
      </c>
      <c r="H2889" s="16">
        <v>0</v>
      </c>
      <c r="I2889" s="16">
        <v>0</v>
      </c>
      <c r="J2889" s="16">
        <v>0</v>
      </c>
      <c r="K2889" s="16">
        <v>0</v>
      </c>
      <c r="L2889" s="16">
        <v>0</v>
      </c>
      <c r="M2889" s="16">
        <v>0</v>
      </c>
      <c r="N2889" s="16">
        <v>0</v>
      </c>
      <c r="O2889" s="16">
        <v>0</v>
      </c>
      <c r="P2889" s="16">
        <v>0</v>
      </c>
      <c r="Q2889" s="16">
        <v>0</v>
      </c>
      <c r="R2889" s="16">
        <v>0</v>
      </c>
      <c r="S2889" s="16">
        <v>0</v>
      </c>
      <c r="T2889" s="16">
        <v>0</v>
      </c>
      <c r="U2889" s="16">
        <v>0</v>
      </c>
      <c r="V2889" s="16">
        <v>0</v>
      </c>
      <c r="W2889" s="16">
        <v>0</v>
      </c>
      <c r="X2889" s="16">
        <v>0</v>
      </c>
      <c r="Y2889" s="16">
        <v>0</v>
      </c>
      <c r="Z2889" s="16">
        <v>0</v>
      </c>
      <c r="AE2889" s="103">
        <f t="shared" si="842"/>
        <v>0</v>
      </c>
      <c r="AF2889" s="103">
        <f t="shared" si="843"/>
        <v>0</v>
      </c>
      <c r="AG2889" s="103">
        <f t="shared" si="844"/>
        <v>0</v>
      </c>
      <c r="AH2889" s="103">
        <f t="shared" si="845"/>
        <v>0</v>
      </c>
      <c r="AI2889" s="103">
        <f t="shared" si="846"/>
        <v>0</v>
      </c>
      <c r="AJ2889" s="103">
        <f t="shared" si="847"/>
        <v>0</v>
      </c>
    </row>
    <row r="2890" spans="1:80">
      <c r="A2890" s="16" t="s">
        <v>950</v>
      </c>
      <c r="B2890" s="16">
        <v>185727.6605</v>
      </c>
      <c r="C2890" s="16" t="s">
        <v>88</v>
      </c>
      <c r="D2890" s="16" t="s">
        <v>88</v>
      </c>
      <c r="E2890" s="16">
        <v>29229.7319</v>
      </c>
      <c r="F2890" s="16">
        <v>25573.8857</v>
      </c>
      <c r="G2890" s="16">
        <v>25573.8857</v>
      </c>
      <c r="H2890" s="16">
        <v>0</v>
      </c>
      <c r="I2890" s="16">
        <v>0</v>
      </c>
      <c r="J2890" s="16">
        <v>258.232</v>
      </c>
      <c r="K2890" s="16">
        <v>0</v>
      </c>
      <c r="L2890" s="16">
        <v>0</v>
      </c>
      <c r="M2890" s="16">
        <v>258.232</v>
      </c>
      <c r="N2890" s="16">
        <v>2642.8523</v>
      </c>
      <c r="O2890" s="16">
        <v>2642.8523</v>
      </c>
      <c r="P2890" s="16">
        <v>0</v>
      </c>
      <c r="Q2890" s="16">
        <v>88.8414</v>
      </c>
      <c r="R2890" s="16">
        <v>308.152</v>
      </c>
      <c r="S2890" s="16">
        <v>306.1035</v>
      </c>
      <c r="T2890" s="16">
        <v>0</v>
      </c>
      <c r="U2890" s="16">
        <v>2.0485</v>
      </c>
      <c r="V2890" s="16">
        <v>357.7685</v>
      </c>
      <c r="W2890" s="16">
        <v>0</v>
      </c>
      <c r="X2890" s="16">
        <v>0</v>
      </c>
      <c r="Y2890" s="16">
        <v>357.7685</v>
      </c>
      <c r="Z2890" s="16">
        <v>0</v>
      </c>
      <c r="AB2890" s="101">
        <f>(F2890+K2890+L2890)/B2890</f>
        <v>0.137695621810732</v>
      </c>
      <c r="AE2890" s="103">
        <f t="shared" si="842"/>
        <v>0</v>
      </c>
      <c r="AF2890" s="103">
        <f t="shared" si="843"/>
        <v>0</v>
      </c>
      <c r="AG2890" s="103">
        <f t="shared" si="844"/>
        <v>0</v>
      </c>
      <c r="AH2890" s="103">
        <f t="shared" si="845"/>
        <v>0</v>
      </c>
      <c r="AI2890" s="103">
        <f t="shared" si="846"/>
        <v>-1.02140518265514e-14</v>
      </c>
      <c r="AJ2890" s="103">
        <f t="shared" si="847"/>
        <v>0</v>
      </c>
      <c r="AK2890" s="16">
        <f t="shared" ref="AK2890:BF2890" si="852">E2890-SUM(E2891:E2895)</f>
        <v>0</v>
      </c>
      <c r="AL2890" s="16">
        <f t="shared" si="852"/>
        <v>0</v>
      </c>
      <c r="AM2890" s="16">
        <f t="shared" si="852"/>
        <v>0</v>
      </c>
      <c r="AN2890" s="16">
        <f t="shared" si="852"/>
        <v>0</v>
      </c>
      <c r="AO2890" s="16">
        <f t="shared" si="852"/>
        <v>0</v>
      </c>
      <c r="AP2890" s="16">
        <f t="shared" si="852"/>
        <v>0</v>
      </c>
      <c r="AQ2890" s="16">
        <f t="shared" si="852"/>
        <v>0</v>
      </c>
      <c r="AR2890" s="16">
        <f t="shared" si="852"/>
        <v>0</v>
      </c>
      <c r="AS2890" s="16">
        <f t="shared" si="852"/>
        <v>0</v>
      </c>
      <c r="AT2890" s="16">
        <f t="shared" si="852"/>
        <v>0</v>
      </c>
      <c r="AU2890" s="16">
        <f t="shared" si="852"/>
        <v>0</v>
      </c>
      <c r="AV2890" s="16">
        <f t="shared" si="852"/>
        <v>0</v>
      </c>
      <c r="AW2890" s="16">
        <f t="shared" si="852"/>
        <v>0</v>
      </c>
      <c r="AX2890" s="16">
        <f t="shared" si="852"/>
        <v>0</v>
      </c>
      <c r="AY2890" s="16">
        <f t="shared" si="852"/>
        <v>0</v>
      </c>
      <c r="AZ2890" s="16">
        <f t="shared" si="852"/>
        <v>0</v>
      </c>
      <c r="BA2890" s="16">
        <f t="shared" si="852"/>
        <v>0</v>
      </c>
      <c r="BB2890" s="16">
        <f t="shared" si="852"/>
        <v>0</v>
      </c>
      <c r="BC2890" s="16">
        <f t="shared" si="852"/>
        <v>0</v>
      </c>
      <c r="BD2890" s="16">
        <f t="shared" si="852"/>
        <v>0</v>
      </c>
      <c r="BE2890" s="16">
        <f t="shared" si="852"/>
        <v>0</v>
      </c>
      <c r="BF2890" s="16">
        <f t="shared" si="852"/>
        <v>0</v>
      </c>
      <c r="BG2890" s="104">
        <f t="shared" ref="BG2890:CB2890" si="853">E2890-E2896-E2902-E2908-E2914</f>
        <v>0</v>
      </c>
      <c r="BH2890" s="104">
        <f t="shared" si="853"/>
        <v>0</v>
      </c>
      <c r="BI2890" s="104">
        <f t="shared" si="853"/>
        <v>0</v>
      </c>
      <c r="BJ2890" s="104">
        <f t="shared" si="853"/>
        <v>0</v>
      </c>
      <c r="BK2890" s="104">
        <f t="shared" si="853"/>
        <v>0</v>
      </c>
      <c r="BL2890" s="104">
        <f t="shared" si="853"/>
        <v>0</v>
      </c>
      <c r="BM2890" s="104">
        <f t="shared" si="853"/>
        <v>0</v>
      </c>
      <c r="BN2890" s="104">
        <f t="shared" si="853"/>
        <v>0</v>
      </c>
      <c r="BO2890" s="104">
        <f t="shared" si="853"/>
        <v>0</v>
      </c>
      <c r="BP2890" s="104">
        <f t="shared" si="853"/>
        <v>0</v>
      </c>
      <c r="BQ2890" s="104">
        <f t="shared" si="853"/>
        <v>0</v>
      </c>
      <c r="BR2890" s="104">
        <f t="shared" si="853"/>
        <v>0</v>
      </c>
      <c r="BS2890" s="104">
        <f t="shared" si="853"/>
        <v>0</v>
      </c>
      <c r="BT2890" s="104">
        <f t="shared" si="853"/>
        <v>0</v>
      </c>
      <c r="BU2890" s="104">
        <f t="shared" si="853"/>
        <v>0</v>
      </c>
      <c r="BV2890" s="104">
        <f t="shared" si="853"/>
        <v>0</v>
      </c>
      <c r="BW2890" s="104">
        <f t="shared" si="853"/>
        <v>0</v>
      </c>
      <c r="BX2890" s="104">
        <f t="shared" si="853"/>
        <v>0</v>
      </c>
      <c r="BY2890" s="104">
        <f t="shared" si="853"/>
        <v>0</v>
      </c>
      <c r="BZ2890" s="104">
        <f t="shared" si="853"/>
        <v>0</v>
      </c>
      <c r="CA2890" s="104">
        <f t="shared" si="853"/>
        <v>0</v>
      </c>
      <c r="CB2890" s="104">
        <f t="shared" si="853"/>
        <v>0</v>
      </c>
    </row>
    <row r="2891" spans="4:36">
      <c r="D2891" s="16" t="s">
        <v>860</v>
      </c>
      <c r="E2891" s="16">
        <v>0</v>
      </c>
      <c r="F2891" s="16">
        <v>0</v>
      </c>
      <c r="G2891" s="16">
        <v>0</v>
      </c>
      <c r="H2891" s="16">
        <v>0</v>
      </c>
      <c r="I2891" s="16">
        <v>0</v>
      </c>
      <c r="J2891" s="16">
        <v>0</v>
      </c>
      <c r="K2891" s="16">
        <v>0</v>
      </c>
      <c r="L2891" s="16">
        <v>0</v>
      </c>
      <c r="M2891" s="16">
        <v>0</v>
      </c>
      <c r="N2891" s="16">
        <v>0</v>
      </c>
      <c r="O2891" s="16">
        <v>0</v>
      </c>
      <c r="P2891" s="16">
        <v>0</v>
      </c>
      <c r="Q2891" s="16">
        <v>0</v>
      </c>
      <c r="R2891" s="16">
        <v>0</v>
      </c>
      <c r="S2891" s="16">
        <v>0</v>
      </c>
      <c r="T2891" s="16">
        <v>0</v>
      </c>
      <c r="U2891" s="16">
        <v>0</v>
      </c>
      <c r="V2891" s="16">
        <v>0</v>
      </c>
      <c r="W2891" s="16">
        <v>0</v>
      </c>
      <c r="X2891" s="16">
        <v>0</v>
      </c>
      <c r="Y2891" s="16">
        <v>0</v>
      </c>
      <c r="Z2891" s="16">
        <v>0</v>
      </c>
      <c r="AE2891" s="103">
        <f t="shared" si="842"/>
        <v>0</v>
      </c>
      <c r="AF2891" s="103">
        <f t="shared" si="843"/>
        <v>0</v>
      </c>
      <c r="AG2891" s="103">
        <f t="shared" si="844"/>
        <v>0</v>
      </c>
      <c r="AH2891" s="103">
        <f t="shared" si="845"/>
        <v>0</v>
      </c>
      <c r="AI2891" s="103">
        <f t="shared" si="846"/>
        <v>0</v>
      </c>
      <c r="AJ2891" s="103">
        <f t="shared" si="847"/>
        <v>0</v>
      </c>
    </row>
    <row r="2892" spans="4:36">
      <c r="D2892" s="16" t="s">
        <v>861</v>
      </c>
      <c r="E2892" s="16">
        <v>1607.6428</v>
      </c>
      <c r="F2892" s="16">
        <v>1515.1224</v>
      </c>
      <c r="G2892" s="16">
        <v>1515.1224</v>
      </c>
      <c r="H2892" s="16">
        <v>0</v>
      </c>
      <c r="I2892" s="16">
        <v>0</v>
      </c>
      <c r="J2892" s="16">
        <v>0</v>
      </c>
      <c r="K2892" s="16">
        <v>0</v>
      </c>
      <c r="L2892" s="16">
        <v>0</v>
      </c>
      <c r="M2892" s="16">
        <v>0</v>
      </c>
      <c r="N2892" s="16">
        <v>80.3732</v>
      </c>
      <c r="O2892" s="16">
        <v>80.3732</v>
      </c>
      <c r="P2892" s="16">
        <v>0</v>
      </c>
      <c r="Q2892" s="16">
        <v>0</v>
      </c>
      <c r="R2892" s="16">
        <v>12.1472</v>
      </c>
      <c r="S2892" s="16">
        <v>12.1472</v>
      </c>
      <c r="T2892" s="16">
        <v>0</v>
      </c>
      <c r="U2892" s="16">
        <v>0</v>
      </c>
      <c r="V2892" s="16">
        <v>0</v>
      </c>
      <c r="W2892" s="16">
        <v>0</v>
      </c>
      <c r="X2892" s="16">
        <v>0</v>
      </c>
      <c r="Y2892" s="16">
        <v>0</v>
      </c>
      <c r="Z2892" s="16">
        <v>0</v>
      </c>
      <c r="AE2892" s="103">
        <f t="shared" si="842"/>
        <v>1.11910480882216e-13</v>
      </c>
      <c r="AF2892" s="103">
        <f t="shared" si="843"/>
        <v>0</v>
      </c>
      <c r="AG2892" s="103">
        <f t="shared" si="844"/>
        <v>0</v>
      </c>
      <c r="AH2892" s="103">
        <f t="shared" si="845"/>
        <v>0</v>
      </c>
      <c r="AI2892" s="103">
        <f t="shared" si="846"/>
        <v>0</v>
      </c>
      <c r="AJ2892" s="103">
        <f t="shared" si="847"/>
        <v>0</v>
      </c>
    </row>
    <row r="2893" spans="4:36">
      <c r="D2893" s="16" t="s">
        <v>862</v>
      </c>
      <c r="E2893" s="16">
        <v>0</v>
      </c>
      <c r="F2893" s="16">
        <v>0</v>
      </c>
      <c r="G2893" s="16">
        <v>0</v>
      </c>
      <c r="H2893" s="16">
        <v>0</v>
      </c>
      <c r="I2893" s="16">
        <v>0</v>
      </c>
      <c r="J2893" s="16">
        <v>0</v>
      </c>
      <c r="K2893" s="16">
        <v>0</v>
      </c>
      <c r="L2893" s="16">
        <v>0</v>
      </c>
      <c r="M2893" s="16">
        <v>0</v>
      </c>
      <c r="N2893" s="16">
        <v>0</v>
      </c>
      <c r="O2893" s="16">
        <v>0</v>
      </c>
      <c r="P2893" s="16">
        <v>0</v>
      </c>
      <c r="Q2893" s="16">
        <v>0</v>
      </c>
      <c r="R2893" s="16">
        <v>0</v>
      </c>
      <c r="S2893" s="16">
        <v>0</v>
      </c>
      <c r="T2893" s="16">
        <v>0</v>
      </c>
      <c r="U2893" s="16">
        <v>0</v>
      </c>
      <c r="V2893" s="16">
        <v>0</v>
      </c>
      <c r="W2893" s="16">
        <v>0</v>
      </c>
      <c r="X2893" s="16">
        <v>0</v>
      </c>
      <c r="Y2893" s="16">
        <v>0</v>
      </c>
      <c r="Z2893" s="16">
        <v>0</v>
      </c>
      <c r="AE2893" s="103">
        <f t="shared" si="842"/>
        <v>0</v>
      </c>
      <c r="AF2893" s="103">
        <f t="shared" si="843"/>
        <v>0</v>
      </c>
      <c r="AG2893" s="103">
        <f t="shared" si="844"/>
        <v>0</v>
      </c>
      <c r="AH2893" s="103">
        <f t="shared" si="845"/>
        <v>0</v>
      </c>
      <c r="AI2893" s="103">
        <f t="shared" si="846"/>
        <v>0</v>
      </c>
      <c r="AJ2893" s="103">
        <f t="shared" si="847"/>
        <v>0</v>
      </c>
    </row>
    <row r="2894" spans="4:36">
      <c r="D2894" s="16" t="s">
        <v>863</v>
      </c>
      <c r="E2894" s="16">
        <v>0</v>
      </c>
      <c r="F2894" s="16">
        <v>0</v>
      </c>
      <c r="G2894" s="16">
        <v>0</v>
      </c>
      <c r="H2894" s="16">
        <v>0</v>
      </c>
      <c r="I2894" s="16">
        <v>0</v>
      </c>
      <c r="J2894" s="16">
        <v>0</v>
      </c>
      <c r="K2894" s="16">
        <v>0</v>
      </c>
      <c r="L2894" s="16">
        <v>0</v>
      </c>
      <c r="M2894" s="16">
        <v>0</v>
      </c>
      <c r="N2894" s="16">
        <v>0</v>
      </c>
      <c r="O2894" s="16">
        <v>0</v>
      </c>
      <c r="P2894" s="16">
        <v>0</v>
      </c>
      <c r="Q2894" s="16">
        <v>0</v>
      </c>
      <c r="R2894" s="16">
        <v>0</v>
      </c>
      <c r="S2894" s="16">
        <v>0</v>
      </c>
      <c r="T2894" s="16">
        <v>0</v>
      </c>
      <c r="U2894" s="16">
        <v>0</v>
      </c>
      <c r="V2894" s="16">
        <v>0</v>
      </c>
      <c r="W2894" s="16">
        <v>0</v>
      </c>
      <c r="X2894" s="16">
        <v>0</v>
      </c>
      <c r="Y2894" s="16">
        <v>0</v>
      </c>
      <c r="Z2894" s="16">
        <v>0</v>
      </c>
      <c r="AE2894" s="103">
        <f t="shared" si="842"/>
        <v>0</v>
      </c>
      <c r="AF2894" s="103">
        <f t="shared" si="843"/>
        <v>0</v>
      </c>
      <c r="AG2894" s="103">
        <f t="shared" si="844"/>
        <v>0</v>
      </c>
      <c r="AH2894" s="103">
        <f t="shared" si="845"/>
        <v>0</v>
      </c>
      <c r="AI2894" s="103">
        <f t="shared" si="846"/>
        <v>0</v>
      </c>
      <c r="AJ2894" s="103">
        <f t="shared" si="847"/>
        <v>0</v>
      </c>
    </row>
    <row r="2895" spans="4:36">
      <c r="D2895" s="16" t="s">
        <v>864</v>
      </c>
      <c r="E2895" s="16">
        <v>27622.0891</v>
      </c>
      <c r="F2895" s="16">
        <v>24058.7633</v>
      </c>
      <c r="G2895" s="16">
        <v>24058.7633</v>
      </c>
      <c r="H2895" s="16">
        <v>0</v>
      </c>
      <c r="I2895" s="16">
        <v>0</v>
      </c>
      <c r="J2895" s="16">
        <v>258.232</v>
      </c>
      <c r="K2895" s="16">
        <v>0</v>
      </c>
      <c r="L2895" s="16">
        <v>0</v>
      </c>
      <c r="M2895" s="16">
        <v>258.232</v>
      </c>
      <c r="N2895" s="16">
        <v>2562.4791</v>
      </c>
      <c r="O2895" s="16">
        <v>2562.4791</v>
      </c>
      <c r="P2895" s="16">
        <v>0</v>
      </c>
      <c r="Q2895" s="16">
        <v>88.8414</v>
      </c>
      <c r="R2895" s="16">
        <v>296.0048</v>
      </c>
      <c r="S2895" s="16">
        <v>293.9563</v>
      </c>
      <c r="T2895" s="16">
        <v>0</v>
      </c>
      <c r="U2895" s="16">
        <v>2.0485</v>
      </c>
      <c r="V2895" s="16">
        <v>357.7685</v>
      </c>
      <c r="W2895" s="16">
        <v>0</v>
      </c>
      <c r="X2895" s="16">
        <v>0</v>
      </c>
      <c r="Y2895" s="16">
        <v>357.7685</v>
      </c>
      <c r="Z2895" s="16">
        <v>0</v>
      </c>
      <c r="AE2895" s="103">
        <f t="shared" si="842"/>
        <v>2.35900188272353e-12</v>
      </c>
      <c r="AF2895" s="103">
        <f t="shared" si="843"/>
        <v>0</v>
      </c>
      <c r="AG2895" s="103">
        <f t="shared" si="844"/>
        <v>0</v>
      </c>
      <c r="AH2895" s="103">
        <f t="shared" si="845"/>
        <v>0</v>
      </c>
      <c r="AI2895" s="103">
        <f t="shared" si="846"/>
        <v>-1.02140518265514e-14</v>
      </c>
      <c r="AJ2895" s="103">
        <f t="shared" si="847"/>
        <v>0</v>
      </c>
    </row>
    <row r="2896" spans="3:58">
      <c r="C2896" s="16" t="s">
        <v>865</v>
      </c>
      <c r="D2896" s="16" t="s">
        <v>88</v>
      </c>
      <c r="E2896" s="16">
        <v>0</v>
      </c>
      <c r="F2896" s="16">
        <v>0</v>
      </c>
      <c r="G2896" s="16">
        <v>0</v>
      </c>
      <c r="H2896" s="16">
        <v>0</v>
      </c>
      <c r="I2896" s="16">
        <v>0</v>
      </c>
      <c r="J2896" s="16">
        <v>0</v>
      </c>
      <c r="K2896" s="16">
        <v>0</v>
      </c>
      <c r="L2896" s="16">
        <v>0</v>
      </c>
      <c r="M2896" s="16">
        <v>0</v>
      </c>
      <c r="N2896" s="16">
        <v>0</v>
      </c>
      <c r="O2896" s="16">
        <v>0</v>
      </c>
      <c r="P2896" s="16">
        <v>0</v>
      </c>
      <c r="Q2896" s="16">
        <v>0</v>
      </c>
      <c r="R2896" s="16">
        <v>0</v>
      </c>
      <c r="S2896" s="16">
        <v>0</v>
      </c>
      <c r="T2896" s="16">
        <v>0</v>
      </c>
      <c r="U2896" s="16">
        <v>0</v>
      </c>
      <c r="V2896" s="16">
        <v>0</v>
      </c>
      <c r="W2896" s="16">
        <v>0</v>
      </c>
      <c r="X2896" s="16">
        <v>0</v>
      </c>
      <c r="Y2896" s="16">
        <v>0</v>
      </c>
      <c r="Z2896" s="16">
        <v>0</v>
      </c>
      <c r="AE2896" s="103">
        <f t="shared" si="842"/>
        <v>0</v>
      </c>
      <c r="AF2896" s="103">
        <f t="shared" si="843"/>
        <v>0</v>
      </c>
      <c r="AG2896" s="103">
        <f t="shared" si="844"/>
        <v>0</v>
      </c>
      <c r="AH2896" s="103">
        <f t="shared" si="845"/>
        <v>0</v>
      </c>
      <c r="AI2896" s="103">
        <f t="shared" si="846"/>
        <v>0</v>
      </c>
      <c r="AJ2896" s="103">
        <f t="shared" si="847"/>
        <v>0</v>
      </c>
      <c r="AK2896" s="16">
        <f t="shared" ref="AK2896:BF2896" si="854">E2896-SUM(E2897:E2901)</f>
        <v>0</v>
      </c>
      <c r="AL2896" s="16">
        <f t="shared" si="854"/>
        <v>0</v>
      </c>
      <c r="AM2896" s="16">
        <f t="shared" si="854"/>
        <v>0</v>
      </c>
      <c r="AN2896" s="16">
        <f t="shared" si="854"/>
        <v>0</v>
      </c>
      <c r="AO2896" s="16">
        <f t="shared" si="854"/>
        <v>0</v>
      </c>
      <c r="AP2896" s="16">
        <f t="shared" si="854"/>
        <v>0</v>
      </c>
      <c r="AQ2896" s="16">
        <f t="shared" si="854"/>
        <v>0</v>
      </c>
      <c r="AR2896" s="16">
        <f t="shared" si="854"/>
        <v>0</v>
      </c>
      <c r="AS2896" s="16">
        <f t="shared" si="854"/>
        <v>0</v>
      </c>
      <c r="AT2896" s="16">
        <f t="shared" si="854"/>
        <v>0</v>
      </c>
      <c r="AU2896" s="16">
        <f t="shared" si="854"/>
        <v>0</v>
      </c>
      <c r="AV2896" s="16">
        <f t="shared" si="854"/>
        <v>0</v>
      </c>
      <c r="AW2896" s="16">
        <f t="shared" si="854"/>
        <v>0</v>
      </c>
      <c r="AX2896" s="16">
        <f t="shared" si="854"/>
        <v>0</v>
      </c>
      <c r="AY2896" s="16">
        <f t="shared" si="854"/>
        <v>0</v>
      </c>
      <c r="AZ2896" s="16">
        <f t="shared" si="854"/>
        <v>0</v>
      </c>
      <c r="BA2896" s="16">
        <f t="shared" si="854"/>
        <v>0</v>
      </c>
      <c r="BB2896" s="16">
        <f t="shared" si="854"/>
        <v>0</v>
      </c>
      <c r="BC2896" s="16">
        <f t="shared" si="854"/>
        <v>0</v>
      </c>
      <c r="BD2896" s="16">
        <f t="shared" si="854"/>
        <v>0</v>
      </c>
      <c r="BE2896" s="16">
        <f t="shared" si="854"/>
        <v>0</v>
      </c>
      <c r="BF2896" s="16">
        <f t="shared" si="854"/>
        <v>0</v>
      </c>
    </row>
    <row r="2897" spans="4:36">
      <c r="D2897" s="16" t="s">
        <v>860</v>
      </c>
      <c r="E2897" s="16">
        <v>0</v>
      </c>
      <c r="F2897" s="16">
        <v>0</v>
      </c>
      <c r="G2897" s="16">
        <v>0</v>
      </c>
      <c r="H2897" s="16">
        <v>0</v>
      </c>
      <c r="I2897" s="16">
        <v>0</v>
      </c>
      <c r="J2897" s="16">
        <v>0</v>
      </c>
      <c r="K2897" s="16">
        <v>0</v>
      </c>
      <c r="L2897" s="16">
        <v>0</v>
      </c>
      <c r="M2897" s="16">
        <v>0</v>
      </c>
      <c r="N2897" s="16">
        <v>0</v>
      </c>
      <c r="O2897" s="16">
        <v>0</v>
      </c>
      <c r="P2897" s="16">
        <v>0</v>
      </c>
      <c r="Q2897" s="16">
        <v>0</v>
      </c>
      <c r="R2897" s="16">
        <v>0</v>
      </c>
      <c r="S2897" s="16">
        <v>0</v>
      </c>
      <c r="T2897" s="16">
        <v>0</v>
      </c>
      <c r="U2897" s="16">
        <v>0</v>
      </c>
      <c r="V2897" s="16">
        <v>0</v>
      </c>
      <c r="W2897" s="16">
        <v>0</v>
      </c>
      <c r="X2897" s="16">
        <v>0</v>
      </c>
      <c r="Y2897" s="16">
        <v>0</v>
      </c>
      <c r="Z2897" s="16">
        <v>0</v>
      </c>
      <c r="AE2897" s="103">
        <f t="shared" si="842"/>
        <v>0</v>
      </c>
      <c r="AF2897" s="103">
        <f t="shared" si="843"/>
        <v>0</v>
      </c>
      <c r="AG2897" s="103">
        <f t="shared" si="844"/>
        <v>0</v>
      </c>
      <c r="AH2897" s="103">
        <f t="shared" si="845"/>
        <v>0</v>
      </c>
      <c r="AI2897" s="103">
        <f t="shared" si="846"/>
        <v>0</v>
      </c>
      <c r="AJ2897" s="103">
        <f t="shared" si="847"/>
        <v>0</v>
      </c>
    </row>
    <row r="2898" spans="4:36">
      <c r="D2898" s="16" t="s">
        <v>861</v>
      </c>
      <c r="E2898" s="16">
        <v>0</v>
      </c>
      <c r="F2898" s="16">
        <v>0</v>
      </c>
      <c r="G2898" s="16">
        <v>0</v>
      </c>
      <c r="H2898" s="16">
        <v>0</v>
      </c>
      <c r="I2898" s="16">
        <v>0</v>
      </c>
      <c r="J2898" s="16">
        <v>0</v>
      </c>
      <c r="K2898" s="16">
        <v>0</v>
      </c>
      <c r="L2898" s="16">
        <v>0</v>
      </c>
      <c r="M2898" s="16">
        <v>0</v>
      </c>
      <c r="N2898" s="16">
        <v>0</v>
      </c>
      <c r="O2898" s="16">
        <v>0</v>
      </c>
      <c r="P2898" s="16">
        <v>0</v>
      </c>
      <c r="Q2898" s="16">
        <v>0</v>
      </c>
      <c r="R2898" s="16">
        <v>0</v>
      </c>
      <c r="S2898" s="16">
        <v>0</v>
      </c>
      <c r="T2898" s="16">
        <v>0</v>
      </c>
      <c r="U2898" s="16">
        <v>0</v>
      </c>
      <c r="V2898" s="16">
        <v>0</v>
      </c>
      <c r="W2898" s="16">
        <v>0</v>
      </c>
      <c r="X2898" s="16">
        <v>0</v>
      </c>
      <c r="Y2898" s="16">
        <v>0</v>
      </c>
      <c r="Z2898" s="16">
        <v>0</v>
      </c>
      <c r="AE2898" s="103">
        <f t="shared" si="842"/>
        <v>0</v>
      </c>
      <c r="AF2898" s="103">
        <f t="shared" si="843"/>
        <v>0</v>
      </c>
      <c r="AG2898" s="103">
        <f t="shared" si="844"/>
        <v>0</v>
      </c>
      <c r="AH2898" s="103">
        <f t="shared" si="845"/>
        <v>0</v>
      </c>
      <c r="AI2898" s="103">
        <f t="shared" si="846"/>
        <v>0</v>
      </c>
      <c r="AJ2898" s="103">
        <f t="shared" si="847"/>
        <v>0</v>
      </c>
    </row>
    <row r="2899" spans="4:36">
      <c r="D2899" s="16" t="s">
        <v>862</v>
      </c>
      <c r="E2899" s="16">
        <v>0</v>
      </c>
      <c r="F2899" s="16">
        <v>0</v>
      </c>
      <c r="G2899" s="16">
        <v>0</v>
      </c>
      <c r="H2899" s="16">
        <v>0</v>
      </c>
      <c r="I2899" s="16">
        <v>0</v>
      </c>
      <c r="J2899" s="16">
        <v>0</v>
      </c>
      <c r="K2899" s="16">
        <v>0</v>
      </c>
      <c r="L2899" s="16">
        <v>0</v>
      </c>
      <c r="M2899" s="16">
        <v>0</v>
      </c>
      <c r="N2899" s="16">
        <v>0</v>
      </c>
      <c r="O2899" s="16">
        <v>0</v>
      </c>
      <c r="P2899" s="16">
        <v>0</v>
      </c>
      <c r="Q2899" s="16">
        <v>0</v>
      </c>
      <c r="R2899" s="16">
        <v>0</v>
      </c>
      <c r="S2899" s="16">
        <v>0</v>
      </c>
      <c r="T2899" s="16">
        <v>0</v>
      </c>
      <c r="U2899" s="16">
        <v>0</v>
      </c>
      <c r="V2899" s="16">
        <v>0</v>
      </c>
      <c r="W2899" s="16">
        <v>0</v>
      </c>
      <c r="X2899" s="16">
        <v>0</v>
      </c>
      <c r="Y2899" s="16">
        <v>0</v>
      </c>
      <c r="Z2899" s="16">
        <v>0</v>
      </c>
      <c r="AE2899" s="103">
        <f t="shared" si="842"/>
        <v>0</v>
      </c>
      <c r="AF2899" s="103">
        <f t="shared" si="843"/>
        <v>0</v>
      </c>
      <c r="AG2899" s="103">
        <f t="shared" si="844"/>
        <v>0</v>
      </c>
      <c r="AH2899" s="103">
        <f t="shared" si="845"/>
        <v>0</v>
      </c>
      <c r="AI2899" s="103">
        <f t="shared" si="846"/>
        <v>0</v>
      </c>
      <c r="AJ2899" s="103">
        <f t="shared" si="847"/>
        <v>0</v>
      </c>
    </row>
    <row r="2900" spans="4:36">
      <c r="D2900" s="16" t="s">
        <v>863</v>
      </c>
      <c r="E2900" s="16">
        <v>0</v>
      </c>
      <c r="F2900" s="16">
        <v>0</v>
      </c>
      <c r="G2900" s="16">
        <v>0</v>
      </c>
      <c r="H2900" s="16">
        <v>0</v>
      </c>
      <c r="I2900" s="16">
        <v>0</v>
      </c>
      <c r="J2900" s="16">
        <v>0</v>
      </c>
      <c r="K2900" s="16">
        <v>0</v>
      </c>
      <c r="L2900" s="16">
        <v>0</v>
      </c>
      <c r="M2900" s="16">
        <v>0</v>
      </c>
      <c r="N2900" s="16">
        <v>0</v>
      </c>
      <c r="O2900" s="16">
        <v>0</v>
      </c>
      <c r="P2900" s="16">
        <v>0</v>
      </c>
      <c r="Q2900" s="16">
        <v>0</v>
      </c>
      <c r="R2900" s="16">
        <v>0</v>
      </c>
      <c r="S2900" s="16">
        <v>0</v>
      </c>
      <c r="T2900" s="16">
        <v>0</v>
      </c>
      <c r="U2900" s="16">
        <v>0</v>
      </c>
      <c r="V2900" s="16">
        <v>0</v>
      </c>
      <c r="W2900" s="16">
        <v>0</v>
      </c>
      <c r="X2900" s="16">
        <v>0</v>
      </c>
      <c r="Y2900" s="16">
        <v>0</v>
      </c>
      <c r="Z2900" s="16">
        <v>0</v>
      </c>
      <c r="AE2900" s="103">
        <f t="shared" si="842"/>
        <v>0</v>
      </c>
      <c r="AF2900" s="103">
        <f t="shared" si="843"/>
        <v>0</v>
      </c>
      <c r="AG2900" s="103">
        <f t="shared" si="844"/>
        <v>0</v>
      </c>
      <c r="AH2900" s="103">
        <f t="shared" si="845"/>
        <v>0</v>
      </c>
      <c r="AI2900" s="103">
        <f t="shared" si="846"/>
        <v>0</v>
      </c>
      <c r="AJ2900" s="103">
        <f t="shared" si="847"/>
        <v>0</v>
      </c>
    </row>
    <row r="2901" spans="4:36">
      <c r="D2901" s="16" t="s">
        <v>864</v>
      </c>
      <c r="E2901" s="16">
        <v>0</v>
      </c>
      <c r="F2901" s="16">
        <v>0</v>
      </c>
      <c r="G2901" s="16">
        <v>0</v>
      </c>
      <c r="H2901" s="16">
        <v>0</v>
      </c>
      <c r="I2901" s="16">
        <v>0</v>
      </c>
      <c r="J2901" s="16">
        <v>0</v>
      </c>
      <c r="K2901" s="16">
        <v>0</v>
      </c>
      <c r="L2901" s="16">
        <v>0</v>
      </c>
      <c r="M2901" s="16">
        <v>0</v>
      </c>
      <c r="N2901" s="16">
        <v>0</v>
      </c>
      <c r="O2901" s="16">
        <v>0</v>
      </c>
      <c r="P2901" s="16">
        <v>0</v>
      </c>
      <c r="Q2901" s="16">
        <v>0</v>
      </c>
      <c r="R2901" s="16">
        <v>0</v>
      </c>
      <c r="S2901" s="16">
        <v>0</v>
      </c>
      <c r="T2901" s="16">
        <v>0</v>
      </c>
      <c r="U2901" s="16">
        <v>0</v>
      </c>
      <c r="V2901" s="16">
        <v>0</v>
      </c>
      <c r="W2901" s="16">
        <v>0</v>
      </c>
      <c r="X2901" s="16">
        <v>0</v>
      </c>
      <c r="Y2901" s="16">
        <v>0</v>
      </c>
      <c r="Z2901" s="16">
        <v>0</v>
      </c>
      <c r="AE2901" s="103">
        <f t="shared" si="842"/>
        <v>0</v>
      </c>
      <c r="AF2901" s="103">
        <f t="shared" si="843"/>
        <v>0</v>
      </c>
      <c r="AG2901" s="103">
        <f t="shared" si="844"/>
        <v>0</v>
      </c>
      <c r="AH2901" s="103">
        <f t="shared" si="845"/>
        <v>0</v>
      </c>
      <c r="AI2901" s="103">
        <f t="shared" si="846"/>
        <v>0</v>
      </c>
      <c r="AJ2901" s="103">
        <f t="shared" si="847"/>
        <v>0</v>
      </c>
    </row>
    <row r="2902" spans="3:58">
      <c r="C2902" s="16" t="s">
        <v>866</v>
      </c>
      <c r="D2902" s="16" t="s">
        <v>88</v>
      </c>
      <c r="E2902" s="16">
        <v>833.715400000001</v>
      </c>
      <c r="F2902" s="16">
        <v>45.4401</v>
      </c>
      <c r="G2902" s="16">
        <v>45.4401</v>
      </c>
      <c r="H2902" s="16">
        <v>0</v>
      </c>
      <c r="I2902" s="16">
        <v>0</v>
      </c>
      <c r="J2902" s="16">
        <v>0</v>
      </c>
      <c r="K2902" s="16">
        <v>0</v>
      </c>
      <c r="L2902" s="16">
        <v>0</v>
      </c>
      <c r="M2902" s="16">
        <v>0</v>
      </c>
      <c r="N2902" s="16">
        <v>782.337600000001</v>
      </c>
      <c r="O2902" s="16">
        <v>782.337600000001</v>
      </c>
      <c r="P2902" s="16">
        <v>0</v>
      </c>
      <c r="Q2902" s="16">
        <v>0</v>
      </c>
      <c r="R2902" s="16">
        <v>5.9377</v>
      </c>
      <c r="S2902" s="16">
        <v>5.7361</v>
      </c>
      <c r="T2902" s="16">
        <v>0</v>
      </c>
      <c r="U2902" s="16">
        <v>0.2016</v>
      </c>
      <c r="V2902" s="16">
        <v>0</v>
      </c>
      <c r="W2902" s="16">
        <v>0</v>
      </c>
      <c r="X2902" s="16">
        <v>0</v>
      </c>
      <c r="Y2902" s="16">
        <v>0</v>
      </c>
      <c r="Z2902" s="16">
        <v>0</v>
      </c>
      <c r="AE2902" s="103">
        <f t="shared" si="842"/>
        <v>-5.06261699229071e-14</v>
      </c>
      <c r="AF2902" s="103">
        <f t="shared" si="843"/>
        <v>0</v>
      </c>
      <c r="AG2902" s="103">
        <f t="shared" si="844"/>
        <v>0</v>
      </c>
      <c r="AH2902" s="103">
        <f t="shared" si="845"/>
        <v>0</v>
      </c>
      <c r="AI2902" s="103">
        <f t="shared" si="846"/>
        <v>0</v>
      </c>
      <c r="AJ2902" s="103">
        <f t="shared" si="847"/>
        <v>0</v>
      </c>
      <c r="AK2902" s="16">
        <f t="shared" ref="AK2902:BF2902" si="855">E2902-SUM(E2903:E2907)</f>
        <v>0</v>
      </c>
      <c r="AL2902" s="16">
        <f t="shared" si="855"/>
        <v>0</v>
      </c>
      <c r="AM2902" s="16">
        <f t="shared" si="855"/>
        <v>0</v>
      </c>
      <c r="AN2902" s="16">
        <f t="shared" si="855"/>
        <v>0</v>
      </c>
      <c r="AO2902" s="16">
        <f t="shared" si="855"/>
        <v>0</v>
      </c>
      <c r="AP2902" s="16">
        <f t="shared" si="855"/>
        <v>0</v>
      </c>
      <c r="AQ2902" s="16">
        <f t="shared" si="855"/>
        <v>0</v>
      </c>
      <c r="AR2902" s="16">
        <f t="shared" si="855"/>
        <v>0</v>
      </c>
      <c r="AS2902" s="16">
        <f t="shared" si="855"/>
        <v>0</v>
      </c>
      <c r="AT2902" s="16">
        <f t="shared" si="855"/>
        <v>0</v>
      </c>
      <c r="AU2902" s="16">
        <f t="shared" si="855"/>
        <v>0</v>
      </c>
      <c r="AV2902" s="16">
        <f t="shared" si="855"/>
        <v>0</v>
      </c>
      <c r="AW2902" s="16">
        <f t="shared" si="855"/>
        <v>0</v>
      </c>
      <c r="AX2902" s="16">
        <f t="shared" si="855"/>
        <v>0</v>
      </c>
      <c r="AY2902" s="16">
        <f t="shared" si="855"/>
        <v>0</v>
      </c>
      <c r="AZ2902" s="16">
        <f t="shared" si="855"/>
        <v>0</v>
      </c>
      <c r="BA2902" s="16">
        <f t="shared" si="855"/>
        <v>0</v>
      </c>
      <c r="BB2902" s="16">
        <f t="shared" si="855"/>
        <v>0</v>
      </c>
      <c r="BC2902" s="16">
        <f t="shared" si="855"/>
        <v>0</v>
      </c>
      <c r="BD2902" s="16">
        <f t="shared" si="855"/>
        <v>0</v>
      </c>
      <c r="BE2902" s="16">
        <f t="shared" si="855"/>
        <v>0</v>
      </c>
      <c r="BF2902" s="16">
        <f t="shared" si="855"/>
        <v>0</v>
      </c>
    </row>
    <row r="2903" spans="4:36">
      <c r="D2903" s="16" t="s">
        <v>860</v>
      </c>
      <c r="E2903" s="16">
        <v>0</v>
      </c>
      <c r="F2903" s="16">
        <v>0</v>
      </c>
      <c r="G2903" s="16">
        <v>0</v>
      </c>
      <c r="H2903" s="16">
        <v>0</v>
      </c>
      <c r="I2903" s="16">
        <v>0</v>
      </c>
      <c r="J2903" s="16">
        <v>0</v>
      </c>
      <c r="K2903" s="16">
        <v>0</v>
      </c>
      <c r="L2903" s="16">
        <v>0</v>
      </c>
      <c r="M2903" s="16">
        <v>0</v>
      </c>
      <c r="N2903" s="16">
        <v>0</v>
      </c>
      <c r="O2903" s="16">
        <v>0</v>
      </c>
      <c r="P2903" s="16">
        <v>0</v>
      </c>
      <c r="Q2903" s="16">
        <v>0</v>
      </c>
      <c r="R2903" s="16">
        <v>0</v>
      </c>
      <c r="S2903" s="16">
        <v>0</v>
      </c>
      <c r="T2903" s="16">
        <v>0</v>
      </c>
      <c r="U2903" s="16">
        <v>0</v>
      </c>
      <c r="V2903" s="16">
        <v>0</v>
      </c>
      <c r="W2903" s="16">
        <v>0</v>
      </c>
      <c r="X2903" s="16">
        <v>0</v>
      </c>
      <c r="Y2903" s="16">
        <v>0</v>
      </c>
      <c r="Z2903" s="16">
        <v>0</v>
      </c>
      <c r="AE2903" s="103">
        <f t="shared" si="842"/>
        <v>0</v>
      </c>
      <c r="AF2903" s="103">
        <f t="shared" si="843"/>
        <v>0</v>
      </c>
      <c r="AG2903" s="103">
        <f t="shared" si="844"/>
        <v>0</v>
      </c>
      <c r="AH2903" s="103">
        <f t="shared" si="845"/>
        <v>0</v>
      </c>
      <c r="AI2903" s="103">
        <f t="shared" si="846"/>
        <v>0</v>
      </c>
      <c r="AJ2903" s="103">
        <f t="shared" si="847"/>
        <v>0</v>
      </c>
    </row>
    <row r="2904" spans="4:36">
      <c r="D2904" s="16" t="s">
        <v>861</v>
      </c>
      <c r="E2904" s="16">
        <v>16.2157</v>
      </c>
      <c r="F2904" s="16">
        <v>16.2157</v>
      </c>
      <c r="G2904" s="16">
        <v>16.2157</v>
      </c>
      <c r="H2904" s="16">
        <v>0</v>
      </c>
      <c r="I2904" s="16">
        <v>0</v>
      </c>
      <c r="J2904" s="16">
        <v>0</v>
      </c>
      <c r="K2904" s="16">
        <v>0</v>
      </c>
      <c r="L2904" s="16">
        <v>0</v>
      </c>
      <c r="M2904" s="16">
        <v>0</v>
      </c>
      <c r="N2904" s="16">
        <v>0</v>
      </c>
      <c r="O2904" s="16">
        <v>0</v>
      </c>
      <c r="P2904" s="16">
        <v>0</v>
      </c>
      <c r="Q2904" s="16">
        <v>0</v>
      </c>
      <c r="R2904" s="16">
        <v>0</v>
      </c>
      <c r="S2904" s="16">
        <v>0</v>
      </c>
      <c r="T2904" s="16">
        <v>0</v>
      </c>
      <c r="U2904" s="16">
        <v>0</v>
      </c>
      <c r="V2904" s="16">
        <v>0</v>
      </c>
      <c r="W2904" s="16">
        <v>0</v>
      </c>
      <c r="X2904" s="16">
        <v>0</v>
      </c>
      <c r="Y2904" s="16">
        <v>0</v>
      </c>
      <c r="Z2904" s="16">
        <v>0</v>
      </c>
      <c r="AE2904" s="103">
        <f t="shared" si="842"/>
        <v>0</v>
      </c>
      <c r="AF2904" s="103">
        <f t="shared" si="843"/>
        <v>0</v>
      </c>
      <c r="AG2904" s="103">
        <f t="shared" si="844"/>
        <v>0</v>
      </c>
      <c r="AH2904" s="103">
        <f t="shared" si="845"/>
        <v>0</v>
      </c>
      <c r="AI2904" s="103">
        <f t="shared" si="846"/>
        <v>0</v>
      </c>
      <c r="AJ2904" s="103">
        <f t="shared" si="847"/>
        <v>0</v>
      </c>
    </row>
    <row r="2905" spans="4:36">
      <c r="D2905" s="16" t="s">
        <v>862</v>
      </c>
      <c r="E2905" s="16">
        <v>0</v>
      </c>
      <c r="F2905" s="16">
        <v>0</v>
      </c>
      <c r="G2905" s="16">
        <v>0</v>
      </c>
      <c r="H2905" s="16">
        <v>0</v>
      </c>
      <c r="I2905" s="16">
        <v>0</v>
      </c>
      <c r="J2905" s="16">
        <v>0</v>
      </c>
      <c r="K2905" s="16">
        <v>0</v>
      </c>
      <c r="L2905" s="16">
        <v>0</v>
      </c>
      <c r="M2905" s="16">
        <v>0</v>
      </c>
      <c r="N2905" s="16">
        <v>0</v>
      </c>
      <c r="O2905" s="16">
        <v>0</v>
      </c>
      <c r="P2905" s="16">
        <v>0</v>
      </c>
      <c r="Q2905" s="16">
        <v>0</v>
      </c>
      <c r="R2905" s="16">
        <v>0</v>
      </c>
      <c r="S2905" s="16">
        <v>0</v>
      </c>
      <c r="T2905" s="16">
        <v>0</v>
      </c>
      <c r="U2905" s="16">
        <v>0</v>
      </c>
      <c r="V2905" s="16">
        <v>0</v>
      </c>
      <c r="W2905" s="16">
        <v>0</v>
      </c>
      <c r="X2905" s="16">
        <v>0</v>
      </c>
      <c r="Y2905" s="16">
        <v>0</v>
      </c>
      <c r="Z2905" s="16">
        <v>0</v>
      </c>
      <c r="AE2905" s="103">
        <f t="shared" si="842"/>
        <v>0</v>
      </c>
      <c r="AF2905" s="103">
        <f t="shared" si="843"/>
        <v>0</v>
      </c>
      <c r="AG2905" s="103">
        <f t="shared" si="844"/>
        <v>0</v>
      </c>
      <c r="AH2905" s="103">
        <f t="shared" si="845"/>
        <v>0</v>
      </c>
      <c r="AI2905" s="103">
        <f t="shared" si="846"/>
        <v>0</v>
      </c>
      <c r="AJ2905" s="103">
        <f t="shared" si="847"/>
        <v>0</v>
      </c>
    </row>
    <row r="2906" spans="4:36">
      <c r="D2906" s="16" t="s">
        <v>863</v>
      </c>
      <c r="E2906" s="16">
        <v>0</v>
      </c>
      <c r="F2906" s="16">
        <v>0</v>
      </c>
      <c r="G2906" s="16">
        <v>0</v>
      </c>
      <c r="H2906" s="16">
        <v>0</v>
      </c>
      <c r="I2906" s="16">
        <v>0</v>
      </c>
      <c r="J2906" s="16">
        <v>0</v>
      </c>
      <c r="K2906" s="16">
        <v>0</v>
      </c>
      <c r="L2906" s="16">
        <v>0</v>
      </c>
      <c r="M2906" s="16">
        <v>0</v>
      </c>
      <c r="N2906" s="16">
        <v>0</v>
      </c>
      <c r="O2906" s="16">
        <v>0</v>
      </c>
      <c r="P2906" s="16">
        <v>0</v>
      </c>
      <c r="Q2906" s="16">
        <v>0</v>
      </c>
      <c r="R2906" s="16">
        <v>0</v>
      </c>
      <c r="S2906" s="16">
        <v>0</v>
      </c>
      <c r="T2906" s="16">
        <v>0</v>
      </c>
      <c r="U2906" s="16">
        <v>0</v>
      </c>
      <c r="V2906" s="16">
        <v>0</v>
      </c>
      <c r="W2906" s="16">
        <v>0</v>
      </c>
      <c r="X2906" s="16">
        <v>0</v>
      </c>
      <c r="Y2906" s="16">
        <v>0</v>
      </c>
      <c r="Z2906" s="16">
        <v>0</v>
      </c>
      <c r="AE2906" s="103">
        <f t="shared" si="842"/>
        <v>0</v>
      </c>
      <c r="AF2906" s="103">
        <f t="shared" si="843"/>
        <v>0</v>
      </c>
      <c r="AG2906" s="103">
        <f t="shared" si="844"/>
        <v>0</v>
      </c>
      <c r="AH2906" s="103">
        <f t="shared" si="845"/>
        <v>0</v>
      </c>
      <c r="AI2906" s="103">
        <f t="shared" si="846"/>
        <v>0</v>
      </c>
      <c r="AJ2906" s="103">
        <f t="shared" si="847"/>
        <v>0</v>
      </c>
    </row>
    <row r="2907" spans="4:36">
      <c r="D2907" s="16" t="s">
        <v>864</v>
      </c>
      <c r="E2907" s="16">
        <v>817.499700000001</v>
      </c>
      <c r="F2907" s="16">
        <v>29.2244</v>
      </c>
      <c r="G2907" s="16">
        <v>29.2244</v>
      </c>
      <c r="H2907" s="16">
        <v>0</v>
      </c>
      <c r="I2907" s="16">
        <v>0</v>
      </c>
      <c r="J2907" s="16">
        <v>0</v>
      </c>
      <c r="K2907" s="16">
        <v>0</v>
      </c>
      <c r="L2907" s="16">
        <v>0</v>
      </c>
      <c r="M2907" s="16">
        <v>0</v>
      </c>
      <c r="N2907" s="16">
        <v>782.337600000001</v>
      </c>
      <c r="O2907" s="16">
        <v>782.337600000001</v>
      </c>
      <c r="P2907" s="16">
        <v>0</v>
      </c>
      <c r="Q2907" s="16">
        <v>0</v>
      </c>
      <c r="R2907" s="16">
        <v>5.9377</v>
      </c>
      <c r="S2907" s="16">
        <v>5.7361</v>
      </c>
      <c r="T2907" s="16">
        <v>0</v>
      </c>
      <c r="U2907" s="16">
        <v>0.2016</v>
      </c>
      <c r="V2907" s="16">
        <v>0</v>
      </c>
      <c r="W2907" s="16">
        <v>0</v>
      </c>
      <c r="X2907" s="16">
        <v>0</v>
      </c>
      <c r="Y2907" s="16">
        <v>0</v>
      </c>
      <c r="Z2907" s="16">
        <v>0</v>
      </c>
      <c r="AE2907" s="103">
        <f t="shared" si="842"/>
        <v>6.30606677987089e-14</v>
      </c>
      <c r="AF2907" s="103">
        <f t="shared" si="843"/>
        <v>0</v>
      </c>
      <c r="AG2907" s="103">
        <f t="shared" si="844"/>
        <v>0</v>
      </c>
      <c r="AH2907" s="103">
        <f t="shared" si="845"/>
        <v>0</v>
      </c>
      <c r="AI2907" s="103">
        <f t="shared" si="846"/>
        <v>0</v>
      </c>
      <c r="AJ2907" s="103">
        <f t="shared" si="847"/>
        <v>0</v>
      </c>
    </row>
    <row r="2908" spans="3:58">
      <c r="C2908" s="16" t="s">
        <v>867</v>
      </c>
      <c r="D2908" s="16" t="s">
        <v>88</v>
      </c>
      <c r="E2908" s="16">
        <v>28396.0165</v>
      </c>
      <c r="F2908" s="16">
        <v>25528.4456</v>
      </c>
      <c r="G2908" s="16">
        <v>25528.4456</v>
      </c>
      <c r="H2908" s="16">
        <v>0</v>
      </c>
      <c r="I2908" s="16">
        <v>0</v>
      </c>
      <c r="J2908" s="16">
        <v>258.232</v>
      </c>
      <c r="K2908" s="16">
        <v>0</v>
      </c>
      <c r="L2908" s="16">
        <v>0</v>
      </c>
      <c r="M2908" s="16">
        <v>258.232</v>
      </c>
      <c r="N2908" s="16">
        <v>1860.5147</v>
      </c>
      <c r="O2908" s="16">
        <v>1860.5147</v>
      </c>
      <c r="P2908" s="16">
        <v>0</v>
      </c>
      <c r="Q2908" s="16">
        <v>88.8414</v>
      </c>
      <c r="R2908" s="16">
        <v>302.2143</v>
      </c>
      <c r="S2908" s="16">
        <v>300.3674</v>
      </c>
      <c r="T2908" s="16">
        <v>0</v>
      </c>
      <c r="U2908" s="16">
        <v>1.8469</v>
      </c>
      <c r="V2908" s="16">
        <v>357.7685</v>
      </c>
      <c r="W2908" s="16">
        <v>0</v>
      </c>
      <c r="X2908" s="16">
        <v>0</v>
      </c>
      <c r="Y2908" s="16">
        <v>357.7685</v>
      </c>
      <c r="Z2908" s="16">
        <v>0</v>
      </c>
      <c r="AE2908" s="103">
        <f t="shared" si="842"/>
        <v>2.52953213930596e-12</v>
      </c>
      <c r="AF2908" s="103">
        <f t="shared" si="843"/>
        <v>0</v>
      </c>
      <c r="AG2908" s="103">
        <f t="shared" si="844"/>
        <v>0</v>
      </c>
      <c r="AH2908" s="103">
        <f t="shared" si="845"/>
        <v>0</v>
      </c>
      <c r="AI2908" s="103">
        <f t="shared" si="846"/>
        <v>5.10702591327572e-15</v>
      </c>
      <c r="AJ2908" s="103">
        <f t="shared" si="847"/>
        <v>0</v>
      </c>
      <c r="AK2908" s="16">
        <f t="shared" ref="AK2908:BF2908" si="856">E2908-SUM(E2909:E2913)</f>
        <v>0</v>
      </c>
      <c r="AL2908" s="16">
        <f t="shared" si="856"/>
        <v>0</v>
      </c>
      <c r="AM2908" s="16">
        <f t="shared" si="856"/>
        <v>0</v>
      </c>
      <c r="AN2908" s="16">
        <f t="shared" si="856"/>
        <v>0</v>
      </c>
      <c r="AO2908" s="16">
        <f t="shared" si="856"/>
        <v>0</v>
      </c>
      <c r="AP2908" s="16">
        <f t="shared" si="856"/>
        <v>0</v>
      </c>
      <c r="AQ2908" s="16">
        <f t="shared" si="856"/>
        <v>0</v>
      </c>
      <c r="AR2908" s="16">
        <f t="shared" si="856"/>
        <v>0</v>
      </c>
      <c r="AS2908" s="16">
        <f t="shared" si="856"/>
        <v>0</v>
      </c>
      <c r="AT2908" s="16">
        <f t="shared" si="856"/>
        <v>0</v>
      </c>
      <c r="AU2908" s="16">
        <f t="shared" si="856"/>
        <v>0</v>
      </c>
      <c r="AV2908" s="16">
        <f t="shared" si="856"/>
        <v>0</v>
      </c>
      <c r="AW2908" s="16">
        <f t="shared" si="856"/>
        <v>0</v>
      </c>
      <c r="AX2908" s="16">
        <f t="shared" si="856"/>
        <v>0</v>
      </c>
      <c r="AY2908" s="16">
        <f t="shared" si="856"/>
        <v>0</v>
      </c>
      <c r="AZ2908" s="16">
        <f t="shared" si="856"/>
        <v>0</v>
      </c>
      <c r="BA2908" s="16">
        <f t="shared" si="856"/>
        <v>0</v>
      </c>
      <c r="BB2908" s="16">
        <f t="shared" si="856"/>
        <v>0</v>
      </c>
      <c r="BC2908" s="16">
        <f t="shared" si="856"/>
        <v>0</v>
      </c>
      <c r="BD2908" s="16">
        <f t="shared" si="856"/>
        <v>0</v>
      </c>
      <c r="BE2908" s="16">
        <f t="shared" si="856"/>
        <v>0</v>
      </c>
      <c r="BF2908" s="16">
        <f t="shared" si="856"/>
        <v>0</v>
      </c>
    </row>
    <row r="2909" spans="4:36">
      <c r="D2909" s="16" t="s">
        <v>860</v>
      </c>
      <c r="E2909" s="16">
        <v>0</v>
      </c>
      <c r="F2909" s="16">
        <v>0</v>
      </c>
      <c r="G2909" s="16">
        <v>0</v>
      </c>
      <c r="H2909" s="16">
        <v>0</v>
      </c>
      <c r="I2909" s="16">
        <v>0</v>
      </c>
      <c r="J2909" s="16">
        <v>0</v>
      </c>
      <c r="K2909" s="16">
        <v>0</v>
      </c>
      <c r="L2909" s="16">
        <v>0</v>
      </c>
      <c r="M2909" s="16">
        <v>0</v>
      </c>
      <c r="N2909" s="16">
        <v>0</v>
      </c>
      <c r="O2909" s="16">
        <v>0</v>
      </c>
      <c r="P2909" s="16">
        <v>0</v>
      </c>
      <c r="Q2909" s="16">
        <v>0</v>
      </c>
      <c r="R2909" s="16">
        <v>0</v>
      </c>
      <c r="S2909" s="16">
        <v>0</v>
      </c>
      <c r="T2909" s="16">
        <v>0</v>
      </c>
      <c r="U2909" s="16">
        <v>0</v>
      </c>
      <c r="V2909" s="16">
        <v>0</v>
      </c>
      <c r="W2909" s="16">
        <v>0</v>
      </c>
      <c r="X2909" s="16">
        <v>0</v>
      </c>
      <c r="Y2909" s="16">
        <v>0</v>
      </c>
      <c r="Z2909" s="16">
        <v>0</v>
      </c>
      <c r="AE2909" s="103">
        <f t="shared" si="842"/>
        <v>0</v>
      </c>
      <c r="AF2909" s="103">
        <f t="shared" si="843"/>
        <v>0</v>
      </c>
      <c r="AG2909" s="103">
        <f t="shared" si="844"/>
        <v>0</v>
      </c>
      <c r="AH2909" s="103">
        <f t="shared" si="845"/>
        <v>0</v>
      </c>
      <c r="AI2909" s="103">
        <f t="shared" si="846"/>
        <v>0</v>
      </c>
      <c r="AJ2909" s="103">
        <f t="shared" si="847"/>
        <v>0</v>
      </c>
    </row>
    <row r="2910" spans="4:36">
      <c r="D2910" s="16" t="s">
        <v>861</v>
      </c>
      <c r="E2910" s="16">
        <v>1591.4271</v>
      </c>
      <c r="F2910" s="16">
        <v>1498.9067</v>
      </c>
      <c r="G2910" s="16">
        <v>1498.9067</v>
      </c>
      <c r="H2910" s="16">
        <v>0</v>
      </c>
      <c r="I2910" s="16">
        <v>0</v>
      </c>
      <c r="J2910" s="16">
        <v>0</v>
      </c>
      <c r="K2910" s="16">
        <v>0</v>
      </c>
      <c r="L2910" s="16">
        <v>0</v>
      </c>
      <c r="M2910" s="16">
        <v>0</v>
      </c>
      <c r="N2910" s="16">
        <v>80.3732</v>
      </c>
      <c r="O2910" s="16">
        <v>80.3732</v>
      </c>
      <c r="P2910" s="16">
        <v>0</v>
      </c>
      <c r="Q2910" s="16">
        <v>0</v>
      </c>
      <c r="R2910" s="16">
        <v>12.1472</v>
      </c>
      <c r="S2910" s="16">
        <v>12.1472</v>
      </c>
      <c r="T2910" s="16">
        <v>0</v>
      </c>
      <c r="U2910" s="16">
        <v>0</v>
      </c>
      <c r="V2910" s="16">
        <v>0</v>
      </c>
      <c r="W2910" s="16">
        <v>0</v>
      </c>
      <c r="X2910" s="16">
        <v>0</v>
      </c>
      <c r="Y2910" s="16">
        <v>0</v>
      </c>
      <c r="Z2910" s="16">
        <v>0</v>
      </c>
      <c r="AE2910" s="103">
        <f t="shared" si="842"/>
        <v>1.11910480882216e-13</v>
      </c>
      <c r="AF2910" s="103">
        <f t="shared" si="843"/>
        <v>0</v>
      </c>
      <c r="AG2910" s="103">
        <f t="shared" si="844"/>
        <v>0</v>
      </c>
      <c r="AH2910" s="103">
        <f t="shared" si="845"/>
        <v>0</v>
      </c>
      <c r="AI2910" s="103">
        <f t="shared" si="846"/>
        <v>0</v>
      </c>
      <c r="AJ2910" s="103">
        <f t="shared" si="847"/>
        <v>0</v>
      </c>
    </row>
    <row r="2911" spans="4:36">
      <c r="D2911" s="16" t="s">
        <v>862</v>
      </c>
      <c r="E2911" s="16">
        <v>0</v>
      </c>
      <c r="F2911" s="16">
        <v>0</v>
      </c>
      <c r="G2911" s="16">
        <v>0</v>
      </c>
      <c r="H2911" s="16">
        <v>0</v>
      </c>
      <c r="I2911" s="16">
        <v>0</v>
      </c>
      <c r="J2911" s="16">
        <v>0</v>
      </c>
      <c r="K2911" s="16">
        <v>0</v>
      </c>
      <c r="L2911" s="16">
        <v>0</v>
      </c>
      <c r="M2911" s="16">
        <v>0</v>
      </c>
      <c r="N2911" s="16">
        <v>0</v>
      </c>
      <c r="O2911" s="16">
        <v>0</v>
      </c>
      <c r="P2911" s="16">
        <v>0</v>
      </c>
      <c r="Q2911" s="16">
        <v>0</v>
      </c>
      <c r="R2911" s="16">
        <v>0</v>
      </c>
      <c r="S2911" s="16">
        <v>0</v>
      </c>
      <c r="T2911" s="16">
        <v>0</v>
      </c>
      <c r="U2911" s="16">
        <v>0</v>
      </c>
      <c r="V2911" s="16">
        <v>0</v>
      </c>
      <c r="W2911" s="16">
        <v>0</v>
      </c>
      <c r="X2911" s="16">
        <v>0</v>
      </c>
      <c r="Y2911" s="16">
        <v>0</v>
      </c>
      <c r="Z2911" s="16">
        <v>0</v>
      </c>
      <c r="AE2911" s="103">
        <f t="shared" si="842"/>
        <v>0</v>
      </c>
      <c r="AF2911" s="103">
        <f t="shared" si="843"/>
        <v>0</v>
      </c>
      <c r="AG2911" s="103">
        <f t="shared" si="844"/>
        <v>0</v>
      </c>
      <c r="AH2911" s="103">
        <f t="shared" si="845"/>
        <v>0</v>
      </c>
      <c r="AI2911" s="103">
        <f t="shared" si="846"/>
        <v>0</v>
      </c>
      <c r="AJ2911" s="103">
        <f t="shared" si="847"/>
        <v>0</v>
      </c>
    </row>
    <row r="2912" spans="4:36">
      <c r="D2912" s="16" t="s">
        <v>863</v>
      </c>
      <c r="E2912" s="16">
        <v>0</v>
      </c>
      <c r="F2912" s="16">
        <v>0</v>
      </c>
      <c r="G2912" s="16">
        <v>0</v>
      </c>
      <c r="H2912" s="16">
        <v>0</v>
      </c>
      <c r="I2912" s="16">
        <v>0</v>
      </c>
      <c r="J2912" s="16">
        <v>0</v>
      </c>
      <c r="K2912" s="16">
        <v>0</v>
      </c>
      <c r="L2912" s="16">
        <v>0</v>
      </c>
      <c r="M2912" s="16">
        <v>0</v>
      </c>
      <c r="N2912" s="16">
        <v>0</v>
      </c>
      <c r="O2912" s="16">
        <v>0</v>
      </c>
      <c r="P2912" s="16">
        <v>0</v>
      </c>
      <c r="Q2912" s="16">
        <v>0</v>
      </c>
      <c r="R2912" s="16">
        <v>0</v>
      </c>
      <c r="S2912" s="16">
        <v>0</v>
      </c>
      <c r="T2912" s="16">
        <v>0</v>
      </c>
      <c r="U2912" s="16">
        <v>0</v>
      </c>
      <c r="V2912" s="16">
        <v>0</v>
      </c>
      <c r="W2912" s="16">
        <v>0</v>
      </c>
      <c r="X2912" s="16">
        <v>0</v>
      </c>
      <c r="Y2912" s="16">
        <v>0</v>
      </c>
      <c r="Z2912" s="16">
        <v>0</v>
      </c>
      <c r="AE2912" s="103">
        <f t="shared" si="842"/>
        <v>0</v>
      </c>
      <c r="AF2912" s="103">
        <f t="shared" si="843"/>
        <v>0</v>
      </c>
      <c r="AG2912" s="103">
        <f t="shared" si="844"/>
        <v>0</v>
      </c>
      <c r="AH2912" s="103">
        <f t="shared" si="845"/>
        <v>0</v>
      </c>
      <c r="AI2912" s="103">
        <f t="shared" si="846"/>
        <v>0</v>
      </c>
      <c r="AJ2912" s="103">
        <f t="shared" si="847"/>
        <v>0</v>
      </c>
    </row>
    <row r="2913" spans="4:36">
      <c r="D2913" s="16" t="s">
        <v>864</v>
      </c>
      <c r="E2913" s="16">
        <v>26804.5894</v>
      </c>
      <c r="F2913" s="16">
        <v>24029.5389</v>
      </c>
      <c r="G2913" s="16">
        <v>24029.5389</v>
      </c>
      <c r="H2913" s="16">
        <v>0</v>
      </c>
      <c r="I2913" s="16">
        <v>0</v>
      </c>
      <c r="J2913" s="16">
        <v>258.232</v>
      </c>
      <c r="K2913" s="16">
        <v>0</v>
      </c>
      <c r="L2913" s="16">
        <v>0</v>
      </c>
      <c r="M2913" s="16">
        <v>258.232</v>
      </c>
      <c r="N2913" s="16">
        <v>1780.1415</v>
      </c>
      <c r="O2913" s="16">
        <v>1780.1415</v>
      </c>
      <c r="P2913" s="16">
        <v>0</v>
      </c>
      <c r="Q2913" s="16">
        <v>88.8414</v>
      </c>
      <c r="R2913" s="16">
        <v>290.0671</v>
      </c>
      <c r="S2913" s="16">
        <v>288.2202</v>
      </c>
      <c r="T2913" s="16">
        <v>0</v>
      </c>
      <c r="U2913" s="16">
        <v>1.8469</v>
      </c>
      <c r="V2913" s="16">
        <v>357.7685</v>
      </c>
      <c r="W2913" s="16">
        <v>0</v>
      </c>
      <c r="X2913" s="16">
        <v>0</v>
      </c>
      <c r="Y2913" s="16">
        <v>357.7685</v>
      </c>
      <c r="Z2913" s="16">
        <v>0</v>
      </c>
      <c r="AE2913" s="103">
        <f t="shared" si="842"/>
        <v>1.27897692436818e-12</v>
      </c>
      <c r="AF2913" s="103">
        <f t="shared" si="843"/>
        <v>0</v>
      </c>
      <c r="AG2913" s="103">
        <f t="shared" si="844"/>
        <v>0</v>
      </c>
      <c r="AH2913" s="103">
        <f t="shared" si="845"/>
        <v>0</v>
      </c>
      <c r="AI2913" s="103">
        <f t="shared" si="846"/>
        <v>5.10702591327572e-15</v>
      </c>
      <c r="AJ2913" s="103">
        <f t="shared" si="847"/>
        <v>0</v>
      </c>
    </row>
    <row r="2914" spans="3:58">
      <c r="C2914" s="16" t="s">
        <v>368</v>
      </c>
      <c r="D2914" s="16" t="s">
        <v>88</v>
      </c>
      <c r="E2914" s="16">
        <v>0</v>
      </c>
      <c r="F2914" s="16">
        <v>0</v>
      </c>
      <c r="G2914" s="16">
        <v>0</v>
      </c>
      <c r="H2914" s="16">
        <v>0</v>
      </c>
      <c r="I2914" s="16">
        <v>0</v>
      </c>
      <c r="J2914" s="16">
        <v>0</v>
      </c>
      <c r="K2914" s="16">
        <v>0</v>
      </c>
      <c r="L2914" s="16">
        <v>0</v>
      </c>
      <c r="M2914" s="16">
        <v>0</v>
      </c>
      <c r="N2914" s="16">
        <v>0</v>
      </c>
      <c r="O2914" s="16">
        <v>0</v>
      </c>
      <c r="P2914" s="16">
        <v>0</v>
      </c>
      <c r="Q2914" s="16">
        <v>0</v>
      </c>
      <c r="R2914" s="16">
        <v>0</v>
      </c>
      <c r="S2914" s="16">
        <v>0</v>
      </c>
      <c r="T2914" s="16">
        <v>0</v>
      </c>
      <c r="U2914" s="16">
        <v>0</v>
      </c>
      <c r="V2914" s="16">
        <v>0</v>
      </c>
      <c r="W2914" s="16">
        <v>0</v>
      </c>
      <c r="X2914" s="16">
        <v>0</v>
      </c>
      <c r="Y2914" s="16">
        <v>0</v>
      </c>
      <c r="Z2914" s="16">
        <v>0</v>
      </c>
      <c r="AE2914" s="103">
        <f t="shared" si="842"/>
        <v>0</v>
      </c>
      <c r="AF2914" s="103">
        <f t="shared" si="843"/>
        <v>0</v>
      </c>
      <c r="AG2914" s="103">
        <f t="shared" si="844"/>
        <v>0</v>
      </c>
      <c r="AH2914" s="103">
        <f t="shared" si="845"/>
        <v>0</v>
      </c>
      <c r="AI2914" s="103">
        <f t="shared" si="846"/>
        <v>0</v>
      </c>
      <c r="AJ2914" s="103">
        <f t="shared" si="847"/>
        <v>0</v>
      </c>
      <c r="AK2914" s="16">
        <f t="shared" ref="AK2914:BF2914" si="857">E2914-SUM(E2915:E2919)</f>
        <v>0</v>
      </c>
      <c r="AL2914" s="16">
        <f t="shared" si="857"/>
        <v>0</v>
      </c>
      <c r="AM2914" s="16">
        <f t="shared" si="857"/>
        <v>0</v>
      </c>
      <c r="AN2914" s="16">
        <f t="shared" si="857"/>
        <v>0</v>
      </c>
      <c r="AO2914" s="16">
        <f t="shared" si="857"/>
        <v>0</v>
      </c>
      <c r="AP2914" s="16">
        <f t="shared" si="857"/>
        <v>0</v>
      </c>
      <c r="AQ2914" s="16">
        <f t="shared" si="857"/>
        <v>0</v>
      </c>
      <c r="AR2914" s="16">
        <f t="shared" si="857"/>
        <v>0</v>
      </c>
      <c r="AS2914" s="16">
        <f t="shared" si="857"/>
        <v>0</v>
      </c>
      <c r="AT2914" s="16">
        <f t="shared" si="857"/>
        <v>0</v>
      </c>
      <c r="AU2914" s="16">
        <f t="shared" si="857"/>
        <v>0</v>
      </c>
      <c r="AV2914" s="16">
        <f t="shared" si="857"/>
        <v>0</v>
      </c>
      <c r="AW2914" s="16">
        <f t="shared" si="857"/>
        <v>0</v>
      </c>
      <c r="AX2914" s="16">
        <f t="shared" si="857"/>
        <v>0</v>
      </c>
      <c r="AY2914" s="16">
        <f t="shared" si="857"/>
        <v>0</v>
      </c>
      <c r="AZ2914" s="16">
        <f t="shared" si="857"/>
        <v>0</v>
      </c>
      <c r="BA2914" s="16">
        <f t="shared" si="857"/>
        <v>0</v>
      </c>
      <c r="BB2914" s="16">
        <f t="shared" si="857"/>
        <v>0</v>
      </c>
      <c r="BC2914" s="16">
        <f t="shared" si="857"/>
        <v>0</v>
      </c>
      <c r="BD2914" s="16">
        <f t="shared" si="857"/>
        <v>0</v>
      </c>
      <c r="BE2914" s="16">
        <f t="shared" si="857"/>
        <v>0</v>
      </c>
      <c r="BF2914" s="16">
        <f t="shared" si="857"/>
        <v>0</v>
      </c>
    </row>
    <row r="2915" spans="4:36">
      <c r="D2915" s="16" t="s">
        <v>860</v>
      </c>
      <c r="E2915" s="16">
        <v>0</v>
      </c>
      <c r="F2915" s="16">
        <v>0</v>
      </c>
      <c r="G2915" s="16">
        <v>0</v>
      </c>
      <c r="H2915" s="16">
        <v>0</v>
      </c>
      <c r="I2915" s="16">
        <v>0</v>
      </c>
      <c r="J2915" s="16">
        <v>0</v>
      </c>
      <c r="K2915" s="16">
        <v>0</v>
      </c>
      <c r="L2915" s="16">
        <v>0</v>
      </c>
      <c r="M2915" s="16">
        <v>0</v>
      </c>
      <c r="N2915" s="16">
        <v>0</v>
      </c>
      <c r="O2915" s="16">
        <v>0</v>
      </c>
      <c r="P2915" s="16">
        <v>0</v>
      </c>
      <c r="Q2915" s="16">
        <v>0</v>
      </c>
      <c r="R2915" s="16">
        <v>0</v>
      </c>
      <c r="S2915" s="16">
        <v>0</v>
      </c>
      <c r="T2915" s="16">
        <v>0</v>
      </c>
      <c r="U2915" s="16">
        <v>0</v>
      </c>
      <c r="V2915" s="16">
        <v>0</v>
      </c>
      <c r="W2915" s="16">
        <v>0</v>
      </c>
      <c r="X2915" s="16">
        <v>0</v>
      </c>
      <c r="Y2915" s="16">
        <v>0</v>
      </c>
      <c r="Z2915" s="16">
        <v>0</v>
      </c>
      <c r="AE2915" s="103">
        <f t="shared" si="842"/>
        <v>0</v>
      </c>
      <c r="AF2915" s="103">
        <f t="shared" si="843"/>
        <v>0</v>
      </c>
      <c r="AG2915" s="103">
        <f t="shared" si="844"/>
        <v>0</v>
      </c>
      <c r="AH2915" s="103">
        <f t="shared" si="845"/>
        <v>0</v>
      </c>
      <c r="AI2915" s="103">
        <f t="shared" si="846"/>
        <v>0</v>
      </c>
      <c r="AJ2915" s="103">
        <f t="shared" si="847"/>
        <v>0</v>
      </c>
    </row>
    <row r="2916" spans="4:36">
      <c r="D2916" s="16" t="s">
        <v>861</v>
      </c>
      <c r="E2916" s="16">
        <v>0</v>
      </c>
      <c r="F2916" s="16">
        <v>0</v>
      </c>
      <c r="G2916" s="16">
        <v>0</v>
      </c>
      <c r="H2916" s="16">
        <v>0</v>
      </c>
      <c r="I2916" s="16">
        <v>0</v>
      </c>
      <c r="J2916" s="16">
        <v>0</v>
      </c>
      <c r="K2916" s="16">
        <v>0</v>
      </c>
      <c r="L2916" s="16">
        <v>0</v>
      </c>
      <c r="M2916" s="16">
        <v>0</v>
      </c>
      <c r="N2916" s="16">
        <v>0</v>
      </c>
      <c r="O2916" s="16">
        <v>0</v>
      </c>
      <c r="P2916" s="16">
        <v>0</v>
      </c>
      <c r="Q2916" s="16">
        <v>0</v>
      </c>
      <c r="R2916" s="16">
        <v>0</v>
      </c>
      <c r="S2916" s="16">
        <v>0</v>
      </c>
      <c r="T2916" s="16">
        <v>0</v>
      </c>
      <c r="U2916" s="16">
        <v>0</v>
      </c>
      <c r="V2916" s="16">
        <v>0</v>
      </c>
      <c r="W2916" s="16">
        <v>0</v>
      </c>
      <c r="X2916" s="16">
        <v>0</v>
      </c>
      <c r="Y2916" s="16">
        <v>0</v>
      </c>
      <c r="Z2916" s="16">
        <v>0</v>
      </c>
      <c r="AE2916" s="103">
        <f t="shared" si="842"/>
        <v>0</v>
      </c>
      <c r="AF2916" s="103">
        <f t="shared" si="843"/>
        <v>0</v>
      </c>
      <c r="AG2916" s="103">
        <f t="shared" si="844"/>
        <v>0</v>
      </c>
      <c r="AH2916" s="103">
        <f t="shared" si="845"/>
        <v>0</v>
      </c>
      <c r="AI2916" s="103">
        <f t="shared" si="846"/>
        <v>0</v>
      </c>
      <c r="AJ2916" s="103">
        <f t="shared" si="847"/>
        <v>0</v>
      </c>
    </row>
    <row r="2917" spans="4:36">
      <c r="D2917" s="16" t="s">
        <v>862</v>
      </c>
      <c r="E2917" s="16">
        <v>0</v>
      </c>
      <c r="F2917" s="16">
        <v>0</v>
      </c>
      <c r="G2917" s="16">
        <v>0</v>
      </c>
      <c r="H2917" s="16">
        <v>0</v>
      </c>
      <c r="I2917" s="16">
        <v>0</v>
      </c>
      <c r="J2917" s="16">
        <v>0</v>
      </c>
      <c r="K2917" s="16">
        <v>0</v>
      </c>
      <c r="L2917" s="16">
        <v>0</v>
      </c>
      <c r="M2917" s="16">
        <v>0</v>
      </c>
      <c r="N2917" s="16">
        <v>0</v>
      </c>
      <c r="O2917" s="16">
        <v>0</v>
      </c>
      <c r="P2917" s="16">
        <v>0</v>
      </c>
      <c r="Q2917" s="16">
        <v>0</v>
      </c>
      <c r="R2917" s="16">
        <v>0</v>
      </c>
      <c r="S2917" s="16">
        <v>0</v>
      </c>
      <c r="T2917" s="16">
        <v>0</v>
      </c>
      <c r="U2917" s="16">
        <v>0</v>
      </c>
      <c r="V2917" s="16">
        <v>0</v>
      </c>
      <c r="W2917" s="16">
        <v>0</v>
      </c>
      <c r="X2917" s="16">
        <v>0</v>
      </c>
      <c r="Y2917" s="16">
        <v>0</v>
      </c>
      <c r="Z2917" s="16">
        <v>0</v>
      </c>
      <c r="AE2917" s="103">
        <f t="shared" si="842"/>
        <v>0</v>
      </c>
      <c r="AF2917" s="103">
        <f t="shared" si="843"/>
        <v>0</v>
      </c>
      <c r="AG2917" s="103">
        <f t="shared" si="844"/>
        <v>0</v>
      </c>
      <c r="AH2917" s="103">
        <f t="shared" si="845"/>
        <v>0</v>
      </c>
      <c r="AI2917" s="103">
        <f t="shared" si="846"/>
        <v>0</v>
      </c>
      <c r="AJ2917" s="103">
        <f t="shared" si="847"/>
        <v>0</v>
      </c>
    </row>
    <row r="2918" spans="4:36">
      <c r="D2918" s="16" t="s">
        <v>863</v>
      </c>
      <c r="E2918" s="16">
        <v>0</v>
      </c>
      <c r="F2918" s="16">
        <v>0</v>
      </c>
      <c r="G2918" s="16">
        <v>0</v>
      </c>
      <c r="H2918" s="16">
        <v>0</v>
      </c>
      <c r="I2918" s="16">
        <v>0</v>
      </c>
      <c r="J2918" s="16">
        <v>0</v>
      </c>
      <c r="K2918" s="16">
        <v>0</v>
      </c>
      <c r="L2918" s="16">
        <v>0</v>
      </c>
      <c r="M2918" s="16">
        <v>0</v>
      </c>
      <c r="N2918" s="16">
        <v>0</v>
      </c>
      <c r="O2918" s="16">
        <v>0</v>
      </c>
      <c r="P2918" s="16">
        <v>0</v>
      </c>
      <c r="Q2918" s="16">
        <v>0</v>
      </c>
      <c r="R2918" s="16">
        <v>0</v>
      </c>
      <c r="S2918" s="16">
        <v>0</v>
      </c>
      <c r="T2918" s="16">
        <v>0</v>
      </c>
      <c r="U2918" s="16">
        <v>0</v>
      </c>
      <c r="V2918" s="16">
        <v>0</v>
      </c>
      <c r="W2918" s="16">
        <v>0</v>
      </c>
      <c r="X2918" s="16">
        <v>0</v>
      </c>
      <c r="Y2918" s="16">
        <v>0</v>
      </c>
      <c r="Z2918" s="16">
        <v>0</v>
      </c>
      <c r="AE2918" s="103">
        <f t="shared" si="842"/>
        <v>0</v>
      </c>
      <c r="AF2918" s="103">
        <f t="shared" si="843"/>
        <v>0</v>
      </c>
      <c r="AG2918" s="103">
        <f t="shared" si="844"/>
        <v>0</v>
      </c>
      <c r="AH2918" s="103">
        <f t="shared" si="845"/>
        <v>0</v>
      </c>
      <c r="AI2918" s="103">
        <f t="shared" si="846"/>
        <v>0</v>
      </c>
      <c r="AJ2918" s="103">
        <f t="shared" si="847"/>
        <v>0</v>
      </c>
    </row>
    <row r="2919" spans="4:36">
      <c r="D2919" s="16" t="s">
        <v>864</v>
      </c>
      <c r="E2919" s="16">
        <v>0</v>
      </c>
      <c r="F2919" s="16">
        <v>0</v>
      </c>
      <c r="G2919" s="16">
        <v>0</v>
      </c>
      <c r="H2919" s="16">
        <v>0</v>
      </c>
      <c r="I2919" s="16">
        <v>0</v>
      </c>
      <c r="J2919" s="16">
        <v>0</v>
      </c>
      <c r="K2919" s="16">
        <v>0</v>
      </c>
      <c r="L2919" s="16">
        <v>0</v>
      </c>
      <c r="M2919" s="16">
        <v>0</v>
      </c>
      <c r="N2919" s="16">
        <v>0</v>
      </c>
      <c r="O2919" s="16">
        <v>0</v>
      </c>
      <c r="P2919" s="16">
        <v>0</v>
      </c>
      <c r="Q2919" s="16">
        <v>0</v>
      </c>
      <c r="R2919" s="16">
        <v>0</v>
      </c>
      <c r="S2919" s="16">
        <v>0</v>
      </c>
      <c r="T2919" s="16">
        <v>0</v>
      </c>
      <c r="U2919" s="16">
        <v>0</v>
      </c>
      <c r="V2919" s="16">
        <v>0</v>
      </c>
      <c r="W2919" s="16">
        <v>0</v>
      </c>
      <c r="X2919" s="16">
        <v>0</v>
      </c>
      <c r="Y2919" s="16">
        <v>0</v>
      </c>
      <c r="Z2919" s="16">
        <v>0</v>
      </c>
      <c r="AE2919" s="103">
        <f t="shared" si="842"/>
        <v>0</v>
      </c>
      <c r="AF2919" s="103">
        <f t="shared" si="843"/>
        <v>0</v>
      </c>
      <c r="AG2919" s="103">
        <f t="shared" si="844"/>
        <v>0</v>
      </c>
      <c r="AH2919" s="103">
        <f t="shared" si="845"/>
        <v>0</v>
      </c>
      <c r="AI2919" s="103">
        <f t="shared" si="846"/>
        <v>0</v>
      </c>
      <c r="AJ2919" s="103">
        <f t="shared" si="847"/>
        <v>0</v>
      </c>
    </row>
    <row r="2920" spans="1:80">
      <c r="A2920" s="16" t="s">
        <v>242</v>
      </c>
      <c r="B2920" s="16">
        <v>1545370.5369</v>
      </c>
      <c r="C2920" s="16" t="s">
        <v>88</v>
      </c>
      <c r="D2920" s="16" t="s">
        <v>88</v>
      </c>
      <c r="E2920" s="16">
        <v>710757.6553</v>
      </c>
      <c r="F2920" s="16">
        <v>663998.0921</v>
      </c>
      <c r="G2920" s="16">
        <v>608219.2622</v>
      </c>
      <c r="H2920" s="16">
        <v>55778.8299</v>
      </c>
      <c r="I2920" s="16">
        <v>1102.5718</v>
      </c>
      <c r="J2920" s="16">
        <v>18865.8065</v>
      </c>
      <c r="K2920" s="16">
        <v>6133.2968</v>
      </c>
      <c r="L2920" s="16">
        <v>7183.4889</v>
      </c>
      <c r="M2920" s="16">
        <v>5549.0208</v>
      </c>
      <c r="N2920" s="16">
        <v>14695.2248</v>
      </c>
      <c r="O2920" s="16">
        <v>14689.0176</v>
      </c>
      <c r="P2920" s="16">
        <v>6.2072</v>
      </c>
      <c r="Q2920" s="16">
        <v>914.6372</v>
      </c>
      <c r="R2920" s="16">
        <v>5747.2246</v>
      </c>
      <c r="S2920" s="16">
        <v>3337.2338</v>
      </c>
      <c r="T2920" s="16">
        <v>254.6093</v>
      </c>
      <c r="U2920" s="16">
        <v>2155.3815</v>
      </c>
      <c r="V2920" s="16">
        <v>5346.2578</v>
      </c>
      <c r="W2920" s="16">
        <v>4083.5308</v>
      </c>
      <c r="X2920" s="16">
        <v>322.5909</v>
      </c>
      <c r="Y2920" s="16">
        <v>940.1361</v>
      </c>
      <c r="Z2920" s="16">
        <v>87.8405</v>
      </c>
      <c r="AB2920" s="101">
        <f>(F2920+K2920+L2920)/B2920</f>
        <v>0.438286392568793</v>
      </c>
      <c r="AE2920" s="103">
        <f t="shared" si="842"/>
        <v>-2.14868123293854e-11</v>
      </c>
      <c r="AF2920" s="103">
        <f t="shared" si="843"/>
        <v>0</v>
      </c>
      <c r="AG2920" s="103">
        <f t="shared" si="844"/>
        <v>0</v>
      </c>
      <c r="AH2920" s="103">
        <f t="shared" si="845"/>
        <v>7.38964445190504e-13</v>
      </c>
      <c r="AI2920" s="103">
        <f t="shared" si="846"/>
        <v>0</v>
      </c>
      <c r="AJ2920" s="103">
        <f t="shared" si="847"/>
        <v>0</v>
      </c>
      <c r="AK2920" s="16">
        <f t="shared" ref="AK2920:BF2920" si="858">E2920-SUM(E2921:E2925)</f>
        <v>0</v>
      </c>
      <c r="AL2920" s="16">
        <f t="shared" si="858"/>
        <v>0</v>
      </c>
      <c r="AM2920" s="16">
        <f t="shared" si="858"/>
        <v>0</v>
      </c>
      <c r="AN2920" s="16">
        <f t="shared" si="858"/>
        <v>0</v>
      </c>
      <c r="AO2920" s="16">
        <f t="shared" si="858"/>
        <v>0</v>
      </c>
      <c r="AP2920" s="16">
        <f t="shared" si="858"/>
        <v>0</v>
      </c>
      <c r="AQ2920" s="16">
        <f t="shared" si="858"/>
        <v>0</v>
      </c>
      <c r="AR2920" s="16">
        <f t="shared" si="858"/>
        <v>0</v>
      </c>
      <c r="AS2920" s="16">
        <f t="shared" si="858"/>
        <v>0</v>
      </c>
      <c r="AT2920" s="16">
        <f t="shared" si="858"/>
        <v>0</v>
      </c>
      <c r="AU2920" s="16">
        <f t="shared" si="858"/>
        <v>0</v>
      </c>
      <c r="AV2920" s="16">
        <f t="shared" si="858"/>
        <v>0</v>
      </c>
      <c r="AW2920" s="16">
        <f t="shared" si="858"/>
        <v>0</v>
      </c>
      <c r="AX2920" s="16">
        <f t="shared" si="858"/>
        <v>0</v>
      </c>
      <c r="AY2920" s="16">
        <f t="shared" si="858"/>
        <v>0</v>
      </c>
      <c r="AZ2920" s="16">
        <f t="shared" si="858"/>
        <v>0</v>
      </c>
      <c r="BA2920" s="16">
        <f t="shared" si="858"/>
        <v>0</v>
      </c>
      <c r="BB2920" s="16">
        <f t="shared" si="858"/>
        <v>0</v>
      </c>
      <c r="BC2920" s="16">
        <f t="shared" si="858"/>
        <v>0</v>
      </c>
      <c r="BD2920" s="16">
        <f t="shared" si="858"/>
        <v>0</v>
      </c>
      <c r="BE2920" s="16">
        <f t="shared" si="858"/>
        <v>0</v>
      </c>
      <c r="BF2920" s="16">
        <f t="shared" si="858"/>
        <v>0</v>
      </c>
      <c r="BG2920" s="104">
        <f t="shared" ref="BG2920:CB2920" si="859">E2920-E2926-E2932-E2938-E2944</f>
        <v>0</v>
      </c>
      <c r="BH2920" s="104">
        <f t="shared" si="859"/>
        <v>0</v>
      </c>
      <c r="BI2920" s="104">
        <f t="shared" si="859"/>
        <v>0</v>
      </c>
      <c r="BJ2920" s="104">
        <f t="shared" si="859"/>
        <v>0</v>
      </c>
      <c r="BK2920" s="104">
        <f t="shared" si="859"/>
        <v>0</v>
      </c>
      <c r="BL2920" s="104">
        <f t="shared" si="859"/>
        <v>0</v>
      </c>
      <c r="BM2920" s="104">
        <f t="shared" si="859"/>
        <v>0</v>
      </c>
      <c r="BN2920" s="104">
        <f t="shared" si="859"/>
        <v>0</v>
      </c>
      <c r="BO2920" s="104">
        <f t="shared" si="859"/>
        <v>0</v>
      </c>
      <c r="BP2920" s="104">
        <f t="shared" si="859"/>
        <v>0</v>
      </c>
      <c r="BQ2920" s="104">
        <f t="shared" si="859"/>
        <v>0</v>
      </c>
      <c r="BR2920" s="104">
        <f t="shared" si="859"/>
        <v>0</v>
      </c>
      <c r="BS2920" s="104">
        <f t="shared" si="859"/>
        <v>0</v>
      </c>
      <c r="BT2920" s="104">
        <f t="shared" si="859"/>
        <v>0</v>
      </c>
      <c r="BU2920" s="104">
        <f t="shared" si="859"/>
        <v>0</v>
      </c>
      <c r="BV2920" s="104">
        <f t="shared" si="859"/>
        <v>0</v>
      </c>
      <c r="BW2920" s="104">
        <f t="shared" si="859"/>
        <v>0</v>
      </c>
      <c r="BX2920" s="104">
        <f t="shared" si="859"/>
        <v>0</v>
      </c>
      <c r="BY2920" s="104">
        <f t="shared" si="859"/>
        <v>0</v>
      </c>
      <c r="BZ2920" s="104">
        <f t="shared" si="859"/>
        <v>0</v>
      </c>
      <c r="CA2920" s="104">
        <f t="shared" si="859"/>
        <v>0</v>
      </c>
      <c r="CB2920" s="104">
        <f t="shared" si="859"/>
        <v>0</v>
      </c>
    </row>
    <row r="2921" spans="4:36">
      <c r="D2921" s="16" t="s">
        <v>860</v>
      </c>
      <c r="E2921" s="16">
        <v>247032.6465</v>
      </c>
      <c r="F2921" s="16">
        <v>240130.7139</v>
      </c>
      <c r="G2921" s="16">
        <v>217100.5265</v>
      </c>
      <c r="H2921" s="16">
        <v>23030.1874</v>
      </c>
      <c r="I2921" s="16">
        <v>63.1275</v>
      </c>
      <c r="J2921" s="16">
        <v>4923.484</v>
      </c>
      <c r="K2921" s="16">
        <v>0</v>
      </c>
      <c r="L2921" s="16">
        <v>2679.5222</v>
      </c>
      <c r="M2921" s="16">
        <v>2243.9618</v>
      </c>
      <c r="N2921" s="16">
        <v>1195.0351</v>
      </c>
      <c r="O2921" s="16">
        <v>1195.0351</v>
      </c>
      <c r="P2921" s="16">
        <v>0</v>
      </c>
      <c r="Q2921" s="16">
        <v>0</v>
      </c>
      <c r="R2921" s="16">
        <v>720.286</v>
      </c>
      <c r="S2921" s="16">
        <v>660.5602</v>
      </c>
      <c r="T2921" s="16">
        <v>59.7258</v>
      </c>
      <c r="U2921" s="16">
        <v>0</v>
      </c>
      <c r="V2921" s="16">
        <v>0</v>
      </c>
      <c r="W2921" s="16">
        <v>0</v>
      </c>
      <c r="X2921" s="16">
        <v>0</v>
      </c>
      <c r="Y2921" s="16">
        <v>0</v>
      </c>
      <c r="Z2921" s="16">
        <v>0</v>
      </c>
      <c r="AE2921" s="103">
        <f t="shared" si="842"/>
        <v>0</v>
      </c>
      <c r="AF2921" s="103">
        <f t="shared" si="843"/>
        <v>0</v>
      </c>
      <c r="AG2921" s="103">
        <f t="shared" si="844"/>
        <v>0</v>
      </c>
      <c r="AH2921" s="103">
        <f t="shared" si="845"/>
        <v>0</v>
      </c>
      <c r="AI2921" s="103">
        <f t="shared" si="846"/>
        <v>-6.3948846218409e-14</v>
      </c>
      <c r="AJ2921" s="103">
        <f t="shared" si="847"/>
        <v>0</v>
      </c>
    </row>
    <row r="2922" spans="4:36">
      <c r="D2922" s="16" t="s">
        <v>861</v>
      </c>
      <c r="E2922" s="16">
        <v>158237.3862</v>
      </c>
      <c r="F2922" s="16">
        <v>152556.3818</v>
      </c>
      <c r="G2922" s="16">
        <v>138221.6651</v>
      </c>
      <c r="H2922" s="16">
        <v>14334.7167</v>
      </c>
      <c r="I2922" s="16">
        <v>466.2142</v>
      </c>
      <c r="J2922" s="16">
        <v>3406.4587</v>
      </c>
      <c r="K2922" s="16">
        <v>0</v>
      </c>
      <c r="L2922" s="16">
        <v>1429.265</v>
      </c>
      <c r="M2922" s="16">
        <v>1977.1937</v>
      </c>
      <c r="N2922" s="16">
        <v>1246.3167</v>
      </c>
      <c r="O2922" s="16">
        <v>1246.3167</v>
      </c>
      <c r="P2922" s="16">
        <v>0</v>
      </c>
      <c r="Q2922" s="16">
        <v>2.2597</v>
      </c>
      <c r="R2922" s="16">
        <v>326.1817</v>
      </c>
      <c r="S2922" s="16">
        <v>176.4875</v>
      </c>
      <c r="T2922" s="16">
        <v>56.7733</v>
      </c>
      <c r="U2922" s="16">
        <v>92.9209</v>
      </c>
      <c r="V2922" s="16">
        <v>232.7884</v>
      </c>
      <c r="W2922" s="16">
        <v>220.4592</v>
      </c>
      <c r="X2922" s="16">
        <v>0</v>
      </c>
      <c r="Y2922" s="16">
        <v>12.3292</v>
      </c>
      <c r="Z2922" s="16">
        <v>0.785</v>
      </c>
      <c r="AE2922" s="103">
        <f t="shared" si="842"/>
        <v>4.72377692517512e-12</v>
      </c>
      <c r="AF2922" s="103">
        <f t="shared" si="843"/>
        <v>0</v>
      </c>
      <c r="AG2922" s="103">
        <f t="shared" si="844"/>
        <v>0</v>
      </c>
      <c r="AH2922" s="103">
        <f t="shared" si="845"/>
        <v>0</v>
      </c>
      <c r="AI2922" s="103">
        <f t="shared" si="846"/>
        <v>0</v>
      </c>
      <c r="AJ2922" s="103">
        <f t="shared" si="847"/>
        <v>-1.4210854715202e-14</v>
      </c>
    </row>
    <row r="2923" spans="4:36">
      <c r="D2923" s="16" t="s">
        <v>862</v>
      </c>
      <c r="E2923" s="16">
        <v>361.9674</v>
      </c>
      <c r="F2923" s="16">
        <v>335.8743</v>
      </c>
      <c r="G2923" s="16">
        <v>313.1988</v>
      </c>
      <c r="H2923" s="16">
        <v>22.6755</v>
      </c>
      <c r="I2923" s="16">
        <v>0</v>
      </c>
      <c r="J2923" s="16">
        <v>17.3925</v>
      </c>
      <c r="K2923" s="16">
        <v>0</v>
      </c>
      <c r="L2923" s="16">
        <v>5.7609</v>
      </c>
      <c r="M2923" s="16">
        <v>11.6316</v>
      </c>
      <c r="N2923" s="16">
        <v>8.0145</v>
      </c>
      <c r="O2923" s="16">
        <v>8.0145</v>
      </c>
      <c r="P2923" s="16">
        <v>0</v>
      </c>
      <c r="Q2923" s="16">
        <v>0</v>
      </c>
      <c r="R2923" s="16">
        <v>0.4356</v>
      </c>
      <c r="S2923" s="16">
        <v>0.4356</v>
      </c>
      <c r="T2923" s="16">
        <v>0</v>
      </c>
      <c r="U2923" s="16">
        <v>0</v>
      </c>
      <c r="V2923" s="16">
        <v>0.2505</v>
      </c>
      <c r="W2923" s="16">
        <v>0</v>
      </c>
      <c r="X2923" s="16">
        <v>0</v>
      </c>
      <c r="Y2923" s="16">
        <v>0.2505</v>
      </c>
      <c r="Z2923" s="16">
        <v>0</v>
      </c>
      <c r="AE2923" s="103">
        <f t="shared" si="842"/>
        <v>-5.60662627435704e-15</v>
      </c>
      <c r="AF2923" s="103">
        <f t="shared" si="843"/>
        <v>0</v>
      </c>
      <c r="AG2923" s="103">
        <f t="shared" si="844"/>
        <v>0</v>
      </c>
      <c r="AH2923" s="103">
        <f t="shared" si="845"/>
        <v>0</v>
      </c>
      <c r="AI2923" s="103">
        <f t="shared" si="846"/>
        <v>0</v>
      </c>
      <c r="AJ2923" s="103">
        <f t="shared" si="847"/>
        <v>0</v>
      </c>
    </row>
    <row r="2924" spans="4:36">
      <c r="D2924" s="16" t="s">
        <v>863</v>
      </c>
      <c r="E2924" s="16">
        <v>3361.9428</v>
      </c>
      <c r="F2924" s="16">
        <v>2916.3813</v>
      </c>
      <c r="G2924" s="16">
        <v>2890.0502</v>
      </c>
      <c r="H2924" s="16">
        <v>26.3311</v>
      </c>
      <c r="I2924" s="16">
        <v>0</v>
      </c>
      <c r="J2924" s="16">
        <v>198.3032</v>
      </c>
      <c r="K2924" s="16">
        <v>166.5956</v>
      </c>
      <c r="L2924" s="16">
        <v>31.7076</v>
      </c>
      <c r="M2924" s="16">
        <v>0</v>
      </c>
      <c r="N2924" s="16">
        <v>186.6198</v>
      </c>
      <c r="O2924" s="16">
        <v>186.6198</v>
      </c>
      <c r="P2924" s="16">
        <v>0</v>
      </c>
      <c r="Q2924" s="16">
        <v>0</v>
      </c>
      <c r="R2924" s="16">
        <v>56.9554</v>
      </c>
      <c r="S2924" s="16">
        <v>56.4688</v>
      </c>
      <c r="T2924" s="16">
        <v>0</v>
      </c>
      <c r="U2924" s="16">
        <v>0.4866</v>
      </c>
      <c r="V2924" s="16">
        <v>0.7101</v>
      </c>
      <c r="W2924" s="16">
        <v>0.7101</v>
      </c>
      <c r="X2924" s="16">
        <v>0</v>
      </c>
      <c r="Y2924" s="16">
        <v>0</v>
      </c>
      <c r="Z2924" s="16">
        <v>2.973</v>
      </c>
      <c r="AE2924" s="103">
        <f t="shared" si="842"/>
        <v>-2.02504679691629e-13</v>
      </c>
      <c r="AF2924" s="103">
        <f t="shared" si="843"/>
        <v>-1.20792265079217e-13</v>
      </c>
      <c r="AG2924" s="103">
        <f t="shared" si="844"/>
        <v>0</v>
      </c>
      <c r="AH2924" s="103">
        <f t="shared" si="845"/>
        <v>0</v>
      </c>
      <c r="AI2924" s="103">
        <f t="shared" si="846"/>
        <v>-4.27435864480685e-15</v>
      </c>
      <c r="AJ2924" s="103">
        <f t="shared" si="847"/>
        <v>0</v>
      </c>
    </row>
    <row r="2925" spans="4:36">
      <c r="D2925" s="16" t="s">
        <v>864</v>
      </c>
      <c r="E2925" s="16">
        <v>301763.7124</v>
      </c>
      <c r="F2925" s="16">
        <v>268058.7408</v>
      </c>
      <c r="G2925" s="16">
        <v>249693.8216</v>
      </c>
      <c r="H2925" s="16">
        <v>18364.9192</v>
      </c>
      <c r="I2925" s="16">
        <v>573.2301</v>
      </c>
      <c r="J2925" s="16">
        <v>10320.1681</v>
      </c>
      <c r="K2925" s="16">
        <v>5966.7012</v>
      </c>
      <c r="L2925" s="16">
        <v>3037.2332</v>
      </c>
      <c r="M2925" s="16">
        <v>1316.2337</v>
      </c>
      <c r="N2925" s="16">
        <v>12059.2387</v>
      </c>
      <c r="O2925" s="16">
        <v>12053.0315</v>
      </c>
      <c r="P2925" s="16">
        <v>6.2072</v>
      </c>
      <c r="Q2925" s="16">
        <v>912.3775</v>
      </c>
      <c r="R2925" s="16">
        <v>4643.3659</v>
      </c>
      <c r="S2925" s="16">
        <v>2443.2817</v>
      </c>
      <c r="T2925" s="16">
        <v>138.1102</v>
      </c>
      <c r="U2925" s="16">
        <v>2061.974</v>
      </c>
      <c r="V2925" s="16">
        <v>5112.5088</v>
      </c>
      <c r="W2925" s="16">
        <v>3862.3615</v>
      </c>
      <c r="X2925" s="16">
        <v>322.5909</v>
      </c>
      <c r="Y2925" s="16">
        <v>927.5564</v>
      </c>
      <c r="Z2925" s="16">
        <v>84.0825</v>
      </c>
      <c r="AE2925" s="103">
        <f t="shared" ref="AE2925:AE2988" si="860">E2925-F2925-I2925-J2925-N2925-R2925-V2925-Z2925-Q2925</f>
        <v>-1.2732925824821e-11</v>
      </c>
      <c r="AF2925" s="103">
        <f t="shared" ref="AF2925:AF2988" si="861">F2925-G2925-H2925</f>
        <v>3.27418092638254e-11</v>
      </c>
      <c r="AG2925" s="103">
        <f t="shared" ref="AG2925:AG2988" si="862">J2925-K2925-L2925-M2925</f>
        <v>0</v>
      </c>
      <c r="AH2925" s="103">
        <f t="shared" ref="AH2925:AH2988" si="863">N2925-O2925-P2925</f>
        <v>7.38964445190504e-13</v>
      </c>
      <c r="AI2925" s="103">
        <f t="shared" ref="AI2925:AI2988" si="864">R2925-S2925-T2925-U2925</f>
        <v>0</v>
      </c>
      <c r="AJ2925" s="103">
        <f t="shared" ref="AJ2925:AJ2988" si="865">V2925-W2925-X2925-Y2925</f>
        <v>0</v>
      </c>
    </row>
    <row r="2926" spans="3:58">
      <c r="C2926" s="16" t="s">
        <v>865</v>
      </c>
      <c r="D2926" s="16" t="s">
        <v>88</v>
      </c>
      <c r="E2926" s="16">
        <v>29871.5024</v>
      </c>
      <c r="F2926" s="16">
        <v>28766.2191</v>
      </c>
      <c r="G2926" s="16">
        <v>28019.6703</v>
      </c>
      <c r="H2926" s="16">
        <v>746.5488</v>
      </c>
      <c r="I2926" s="16">
        <v>19.1644</v>
      </c>
      <c r="J2926" s="16">
        <v>272.4018</v>
      </c>
      <c r="K2926" s="16">
        <v>74.3855</v>
      </c>
      <c r="L2926" s="16">
        <v>61.7578</v>
      </c>
      <c r="M2926" s="16">
        <v>136.2585</v>
      </c>
      <c r="N2926" s="16">
        <v>286.2963</v>
      </c>
      <c r="O2926" s="16">
        <v>286.2963</v>
      </c>
      <c r="P2926" s="16">
        <v>0</v>
      </c>
      <c r="Q2926" s="16">
        <v>36.804</v>
      </c>
      <c r="R2926" s="16">
        <v>382.8785</v>
      </c>
      <c r="S2926" s="16">
        <v>270.8217</v>
      </c>
      <c r="T2926" s="16">
        <v>1.4637</v>
      </c>
      <c r="U2926" s="16">
        <v>110.5931</v>
      </c>
      <c r="V2926" s="16">
        <v>37.0756</v>
      </c>
      <c r="W2926" s="16">
        <v>27.1842</v>
      </c>
      <c r="X2926" s="16">
        <v>0</v>
      </c>
      <c r="Y2926" s="16">
        <v>9.8914</v>
      </c>
      <c r="Z2926" s="16">
        <v>70.6627</v>
      </c>
      <c r="AE2926" s="103">
        <f t="shared" si="860"/>
        <v>2.72848410531878e-12</v>
      </c>
      <c r="AF2926" s="103">
        <f t="shared" si="861"/>
        <v>-3.18323145620525e-12</v>
      </c>
      <c r="AG2926" s="103">
        <f t="shared" si="862"/>
        <v>0</v>
      </c>
      <c r="AH2926" s="103">
        <f t="shared" si="863"/>
        <v>0</v>
      </c>
      <c r="AI2926" s="103">
        <f t="shared" si="864"/>
        <v>0</v>
      </c>
      <c r="AJ2926" s="103">
        <f t="shared" si="865"/>
        <v>0</v>
      </c>
      <c r="AK2926" s="16">
        <f t="shared" ref="AK2926:BF2926" si="866">E2926-SUM(E2927:E2931)</f>
        <v>0</v>
      </c>
      <c r="AL2926" s="16">
        <f t="shared" si="866"/>
        <v>0</v>
      </c>
      <c r="AM2926" s="16">
        <f t="shared" si="866"/>
        <v>0</v>
      </c>
      <c r="AN2926" s="16">
        <f t="shared" si="866"/>
        <v>0</v>
      </c>
      <c r="AO2926" s="16">
        <f t="shared" si="866"/>
        <v>0</v>
      </c>
      <c r="AP2926" s="16">
        <f t="shared" si="866"/>
        <v>0</v>
      </c>
      <c r="AQ2926" s="16">
        <f t="shared" si="866"/>
        <v>0</v>
      </c>
      <c r="AR2926" s="16">
        <f t="shared" si="866"/>
        <v>0</v>
      </c>
      <c r="AS2926" s="16">
        <f t="shared" si="866"/>
        <v>0</v>
      </c>
      <c r="AT2926" s="16">
        <f t="shared" si="866"/>
        <v>0</v>
      </c>
      <c r="AU2926" s="16">
        <f t="shared" si="866"/>
        <v>0</v>
      </c>
      <c r="AV2926" s="16">
        <f t="shared" si="866"/>
        <v>0</v>
      </c>
      <c r="AW2926" s="16">
        <f t="shared" si="866"/>
        <v>0</v>
      </c>
      <c r="AX2926" s="16">
        <f t="shared" si="866"/>
        <v>0</v>
      </c>
      <c r="AY2926" s="16">
        <f t="shared" si="866"/>
        <v>0</v>
      </c>
      <c r="AZ2926" s="16">
        <f t="shared" si="866"/>
        <v>0</v>
      </c>
      <c r="BA2926" s="16">
        <f t="shared" si="866"/>
        <v>0</v>
      </c>
      <c r="BB2926" s="16">
        <f t="shared" si="866"/>
        <v>0</v>
      </c>
      <c r="BC2926" s="16">
        <f t="shared" si="866"/>
        <v>0</v>
      </c>
      <c r="BD2926" s="16">
        <f t="shared" si="866"/>
        <v>0</v>
      </c>
      <c r="BE2926" s="16">
        <f t="shared" si="866"/>
        <v>0</v>
      </c>
      <c r="BF2926" s="16">
        <f t="shared" si="866"/>
        <v>0</v>
      </c>
    </row>
    <row r="2927" spans="4:36">
      <c r="D2927" s="16" t="s">
        <v>860</v>
      </c>
      <c r="E2927" s="16">
        <v>25578.0047</v>
      </c>
      <c r="F2927" s="16">
        <v>24982.1905</v>
      </c>
      <c r="G2927" s="16">
        <v>24402.596</v>
      </c>
      <c r="H2927" s="16">
        <v>579.5945</v>
      </c>
      <c r="I2927" s="16">
        <v>14.8621</v>
      </c>
      <c r="J2927" s="16">
        <v>137.4531</v>
      </c>
      <c r="K2927" s="16">
        <v>0</v>
      </c>
      <c r="L2927" s="16">
        <v>59.2695</v>
      </c>
      <c r="M2927" s="16">
        <v>78.1836</v>
      </c>
      <c r="N2927" s="16">
        <v>191.6815</v>
      </c>
      <c r="O2927" s="16">
        <v>191.6815</v>
      </c>
      <c r="P2927" s="16">
        <v>0</v>
      </c>
      <c r="Q2927" s="16">
        <v>0</v>
      </c>
      <c r="R2927" s="16">
        <v>251.8175</v>
      </c>
      <c r="S2927" s="16">
        <v>250.3538</v>
      </c>
      <c r="T2927" s="16">
        <v>1.4637</v>
      </c>
      <c r="U2927" s="16">
        <v>0</v>
      </c>
      <c r="V2927" s="16">
        <v>0</v>
      </c>
      <c r="W2927" s="16">
        <v>0</v>
      </c>
      <c r="X2927" s="16">
        <v>0</v>
      </c>
      <c r="Y2927" s="16">
        <v>0</v>
      </c>
      <c r="Z2927" s="16">
        <v>0</v>
      </c>
      <c r="AE2927" s="103">
        <f t="shared" si="860"/>
        <v>6.53699316899292e-13</v>
      </c>
      <c r="AF2927" s="103">
        <f t="shared" si="861"/>
        <v>0</v>
      </c>
      <c r="AG2927" s="103">
        <f t="shared" si="862"/>
        <v>0</v>
      </c>
      <c r="AH2927" s="103">
        <f t="shared" si="863"/>
        <v>0</v>
      </c>
      <c r="AI2927" s="103">
        <f t="shared" si="864"/>
        <v>-1.13242748511766e-14</v>
      </c>
      <c r="AJ2927" s="103">
        <f t="shared" si="865"/>
        <v>0</v>
      </c>
    </row>
    <row r="2928" spans="4:36">
      <c r="D2928" s="16" t="s">
        <v>861</v>
      </c>
      <c r="E2928" s="16">
        <v>2278.4062</v>
      </c>
      <c r="F2928" s="16">
        <v>2112.1887</v>
      </c>
      <c r="G2928" s="16">
        <v>2053.2356</v>
      </c>
      <c r="H2928" s="16">
        <v>58.9531</v>
      </c>
      <c r="I2928" s="16">
        <v>0</v>
      </c>
      <c r="J2928" s="16">
        <v>60.5632</v>
      </c>
      <c r="K2928" s="16">
        <v>0</v>
      </c>
      <c r="L2928" s="16">
        <v>2.4883</v>
      </c>
      <c r="M2928" s="16">
        <v>58.0749</v>
      </c>
      <c r="N2928" s="16">
        <v>59.8232</v>
      </c>
      <c r="O2928" s="16">
        <v>59.8232</v>
      </c>
      <c r="P2928" s="16">
        <v>0</v>
      </c>
      <c r="Q2928" s="16">
        <v>0</v>
      </c>
      <c r="R2928" s="16">
        <v>18.6469</v>
      </c>
      <c r="S2928" s="16">
        <v>10.8899</v>
      </c>
      <c r="T2928" s="16">
        <v>0</v>
      </c>
      <c r="U2928" s="16">
        <v>7.757</v>
      </c>
      <c r="V2928" s="16">
        <v>27.1842</v>
      </c>
      <c r="W2928" s="16">
        <v>27.1842</v>
      </c>
      <c r="X2928" s="16">
        <v>0</v>
      </c>
      <c r="Y2928" s="16">
        <v>0</v>
      </c>
      <c r="Z2928" s="16">
        <v>0</v>
      </c>
      <c r="AE2928" s="103">
        <f t="shared" si="860"/>
        <v>-2.48689957516035e-13</v>
      </c>
      <c r="AF2928" s="103">
        <f t="shared" si="861"/>
        <v>1.77635683940025e-13</v>
      </c>
      <c r="AG2928" s="103">
        <f t="shared" si="862"/>
        <v>0</v>
      </c>
      <c r="AH2928" s="103">
        <f t="shared" si="863"/>
        <v>0</v>
      </c>
      <c r="AI2928" s="103">
        <f t="shared" si="864"/>
        <v>0</v>
      </c>
      <c r="AJ2928" s="103">
        <f t="shared" si="865"/>
        <v>0</v>
      </c>
    </row>
    <row r="2929" spans="4:36">
      <c r="D2929" s="16" t="s">
        <v>862</v>
      </c>
      <c r="E2929" s="16">
        <v>1.9344</v>
      </c>
      <c r="F2929" s="16">
        <v>1.9344</v>
      </c>
      <c r="G2929" s="16">
        <v>1.9344</v>
      </c>
      <c r="H2929" s="16">
        <v>0</v>
      </c>
      <c r="I2929" s="16">
        <v>0</v>
      </c>
      <c r="J2929" s="16">
        <v>0</v>
      </c>
      <c r="K2929" s="16">
        <v>0</v>
      </c>
      <c r="L2929" s="16">
        <v>0</v>
      </c>
      <c r="M2929" s="16">
        <v>0</v>
      </c>
      <c r="N2929" s="16">
        <v>0</v>
      </c>
      <c r="O2929" s="16">
        <v>0</v>
      </c>
      <c r="P2929" s="16">
        <v>0</v>
      </c>
      <c r="Q2929" s="16">
        <v>0</v>
      </c>
      <c r="R2929" s="16">
        <v>0</v>
      </c>
      <c r="S2929" s="16">
        <v>0</v>
      </c>
      <c r="T2929" s="16">
        <v>0</v>
      </c>
      <c r="U2929" s="16">
        <v>0</v>
      </c>
      <c r="V2929" s="16">
        <v>0</v>
      </c>
      <c r="W2929" s="16">
        <v>0</v>
      </c>
      <c r="X2929" s="16">
        <v>0</v>
      </c>
      <c r="Y2929" s="16">
        <v>0</v>
      </c>
      <c r="Z2929" s="16">
        <v>0</v>
      </c>
      <c r="AE2929" s="103">
        <f t="shared" si="860"/>
        <v>0</v>
      </c>
      <c r="AF2929" s="103">
        <f t="shared" si="861"/>
        <v>0</v>
      </c>
      <c r="AG2929" s="103">
        <f t="shared" si="862"/>
        <v>0</v>
      </c>
      <c r="AH2929" s="103">
        <f t="shared" si="863"/>
        <v>0</v>
      </c>
      <c r="AI2929" s="103">
        <f t="shared" si="864"/>
        <v>0</v>
      </c>
      <c r="AJ2929" s="103">
        <f t="shared" si="865"/>
        <v>0</v>
      </c>
    </row>
    <row r="2930" spans="4:36">
      <c r="D2930" s="16" t="s">
        <v>863</v>
      </c>
      <c r="E2930" s="16">
        <v>138.0725</v>
      </c>
      <c r="F2930" s="16">
        <v>120.2124</v>
      </c>
      <c r="G2930" s="16">
        <v>120.2124</v>
      </c>
      <c r="H2930" s="16">
        <v>0</v>
      </c>
      <c r="I2930" s="16">
        <v>0</v>
      </c>
      <c r="J2930" s="16">
        <v>0</v>
      </c>
      <c r="K2930" s="16">
        <v>0</v>
      </c>
      <c r="L2930" s="16">
        <v>0</v>
      </c>
      <c r="M2930" s="16">
        <v>0</v>
      </c>
      <c r="N2930" s="16">
        <v>14.8871</v>
      </c>
      <c r="O2930" s="16">
        <v>14.8871</v>
      </c>
      <c r="P2930" s="16">
        <v>0</v>
      </c>
      <c r="Q2930" s="16">
        <v>0</v>
      </c>
      <c r="R2930" s="16">
        <v>0</v>
      </c>
      <c r="S2930" s="16">
        <v>0</v>
      </c>
      <c r="T2930" s="16">
        <v>0</v>
      </c>
      <c r="U2930" s="16">
        <v>0</v>
      </c>
      <c r="V2930" s="16">
        <v>0</v>
      </c>
      <c r="W2930" s="16">
        <v>0</v>
      </c>
      <c r="X2930" s="16">
        <v>0</v>
      </c>
      <c r="Y2930" s="16">
        <v>0</v>
      </c>
      <c r="Z2930" s="16">
        <v>2.973</v>
      </c>
      <c r="AE2930" s="103">
        <f t="shared" si="860"/>
        <v>-1.15463194561016e-14</v>
      </c>
      <c r="AF2930" s="103">
        <f t="shared" si="861"/>
        <v>0</v>
      </c>
      <c r="AG2930" s="103">
        <f t="shared" si="862"/>
        <v>0</v>
      </c>
      <c r="AH2930" s="103">
        <f t="shared" si="863"/>
        <v>0</v>
      </c>
      <c r="AI2930" s="103">
        <f t="shared" si="864"/>
        <v>0</v>
      </c>
      <c r="AJ2930" s="103">
        <f t="shared" si="865"/>
        <v>0</v>
      </c>
    </row>
    <row r="2931" spans="4:36">
      <c r="D2931" s="16" t="s">
        <v>864</v>
      </c>
      <c r="E2931" s="16">
        <v>1875.0846</v>
      </c>
      <c r="F2931" s="16">
        <v>1549.6931</v>
      </c>
      <c r="G2931" s="16">
        <v>1441.6919</v>
      </c>
      <c r="H2931" s="16">
        <v>108.0012</v>
      </c>
      <c r="I2931" s="16">
        <v>4.3023</v>
      </c>
      <c r="J2931" s="16">
        <v>74.3855</v>
      </c>
      <c r="K2931" s="16">
        <v>74.3855</v>
      </c>
      <c r="L2931" s="16">
        <v>0</v>
      </c>
      <c r="M2931" s="16">
        <v>0</v>
      </c>
      <c r="N2931" s="16">
        <v>19.9045</v>
      </c>
      <c r="O2931" s="16">
        <v>19.9045</v>
      </c>
      <c r="P2931" s="16">
        <v>0</v>
      </c>
      <c r="Q2931" s="16">
        <v>36.804</v>
      </c>
      <c r="R2931" s="16">
        <v>112.4141</v>
      </c>
      <c r="S2931" s="16">
        <v>9.578</v>
      </c>
      <c r="T2931" s="16">
        <v>0</v>
      </c>
      <c r="U2931" s="16">
        <v>102.8361</v>
      </c>
      <c r="V2931" s="16">
        <v>9.8914</v>
      </c>
      <c r="W2931" s="16">
        <v>0</v>
      </c>
      <c r="X2931" s="16">
        <v>0</v>
      </c>
      <c r="Y2931" s="16">
        <v>9.8914</v>
      </c>
      <c r="Z2931" s="16">
        <v>67.6897</v>
      </c>
      <c r="AE2931" s="103">
        <f t="shared" si="860"/>
        <v>0</v>
      </c>
      <c r="AF2931" s="103">
        <f t="shared" si="861"/>
        <v>0</v>
      </c>
      <c r="AG2931" s="103">
        <f t="shared" si="862"/>
        <v>0</v>
      </c>
      <c r="AH2931" s="103">
        <f t="shared" si="863"/>
        <v>0</v>
      </c>
      <c r="AI2931" s="103">
        <f t="shared" si="864"/>
        <v>0</v>
      </c>
      <c r="AJ2931" s="103">
        <f t="shared" si="865"/>
        <v>0</v>
      </c>
    </row>
    <row r="2932" spans="3:58">
      <c r="C2932" s="16" t="s">
        <v>866</v>
      </c>
      <c r="D2932" s="16" t="s">
        <v>88</v>
      </c>
      <c r="E2932" s="16">
        <v>345426.1021</v>
      </c>
      <c r="F2932" s="16">
        <v>329298.6322</v>
      </c>
      <c r="G2932" s="16">
        <v>299218.2538</v>
      </c>
      <c r="H2932" s="16">
        <v>30080.3784</v>
      </c>
      <c r="I2932" s="16">
        <v>465.955</v>
      </c>
      <c r="J2932" s="16">
        <v>7507.8115</v>
      </c>
      <c r="K2932" s="16">
        <v>807.417899999999</v>
      </c>
      <c r="L2932" s="16">
        <v>4188.778</v>
      </c>
      <c r="M2932" s="16">
        <v>2511.6156</v>
      </c>
      <c r="N2932" s="16">
        <v>5618.6793</v>
      </c>
      <c r="O2932" s="16">
        <v>5616.9063</v>
      </c>
      <c r="P2932" s="16">
        <v>1.773</v>
      </c>
      <c r="Q2932" s="16">
        <v>333.1074</v>
      </c>
      <c r="R2932" s="16">
        <v>1407.2401</v>
      </c>
      <c r="S2932" s="16">
        <v>1000.0081</v>
      </c>
      <c r="T2932" s="16">
        <v>120.8173</v>
      </c>
      <c r="U2932" s="16">
        <v>286.4147</v>
      </c>
      <c r="V2932" s="16">
        <v>790.4718</v>
      </c>
      <c r="W2932" s="16">
        <v>677.1552</v>
      </c>
      <c r="X2932" s="16">
        <v>1.52</v>
      </c>
      <c r="Y2932" s="16">
        <v>111.7966</v>
      </c>
      <c r="Z2932" s="16">
        <v>4.2048</v>
      </c>
      <c r="AE2932" s="103">
        <f t="shared" si="860"/>
        <v>2.60342858382501e-11</v>
      </c>
      <c r="AF2932" s="103">
        <f t="shared" si="861"/>
        <v>0</v>
      </c>
      <c r="AG2932" s="103">
        <f t="shared" si="862"/>
        <v>0</v>
      </c>
      <c r="AH2932" s="103">
        <f t="shared" si="863"/>
        <v>1.38333788868295e-13</v>
      </c>
      <c r="AI2932" s="103">
        <f t="shared" si="864"/>
        <v>0</v>
      </c>
      <c r="AJ2932" s="103">
        <f t="shared" si="865"/>
        <v>0</v>
      </c>
      <c r="AK2932" s="16">
        <f t="shared" ref="AK2932:BF2932" si="867">E2932-SUM(E2933:E2937)</f>
        <v>0</v>
      </c>
      <c r="AL2932" s="16">
        <f t="shared" si="867"/>
        <v>0</v>
      </c>
      <c r="AM2932" s="16">
        <f t="shared" si="867"/>
        <v>0</v>
      </c>
      <c r="AN2932" s="16">
        <f t="shared" si="867"/>
        <v>0</v>
      </c>
      <c r="AO2932" s="16">
        <f t="shared" si="867"/>
        <v>0</v>
      </c>
      <c r="AP2932" s="16">
        <f t="shared" si="867"/>
        <v>0</v>
      </c>
      <c r="AQ2932" s="16">
        <f t="shared" si="867"/>
        <v>0</v>
      </c>
      <c r="AR2932" s="16">
        <f t="shared" si="867"/>
        <v>0</v>
      </c>
      <c r="AS2932" s="16">
        <f t="shared" si="867"/>
        <v>0</v>
      </c>
      <c r="AT2932" s="16">
        <f t="shared" si="867"/>
        <v>0</v>
      </c>
      <c r="AU2932" s="16">
        <f t="shared" si="867"/>
        <v>0</v>
      </c>
      <c r="AV2932" s="16">
        <f t="shared" si="867"/>
        <v>0</v>
      </c>
      <c r="AW2932" s="16">
        <f t="shared" si="867"/>
        <v>0</v>
      </c>
      <c r="AX2932" s="16">
        <f t="shared" si="867"/>
        <v>0</v>
      </c>
      <c r="AY2932" s="16">
        <f t="shared" si="867"/>
        <v>0</v>
      </c>
      <c r="AZ2932" s="16">
        <f t="shared" si="867"/>
        <v>0</v>
      </c>
      <c r="BA2932" s="16">
        <f t="shared" si="867"/>
        <v>0</v>
      </c>
      <c r="BB2932" s="16">
        <f t="shared" si="867"/>
        <v>0</v>
      </c>
      <c r="BC2932" s="16">
        <f t="shared" si="867"/>
        <v>0</v>
      </c>
      <c r="BD2932" s="16">
        <f t="shared" si="867"/>
        <v>0</v>
      </c>
      <c r="BE2932" s="16">
        <f t="shared" si="867"/>
        <v>0</v>
      </c>
      <c r="BF2932" s="16">
        <f t="shared" si="867"/>
        <v>0</v>
      </c>
    </row>
    <row r="2933" spans="4:36">
      <c r="D2933" s="16" t="s">
        <v>860</v>
      </c>
      <c r="E2933" s="16">
        <v>175066.2493</v>
      </c>
      <c r="F2933" s="16">
        <v>170460.9932</v>
      </c>
      <c r="G2933" s="16">
        <v>153238.3702</v>
      </c>
      <c r="H2933" s="16">
        <v>17222.623</v>
      </c>
      <c r="I2933" s="16">
        <v>13.4134</v>
      </c>
      <c r="J2933" s="16">
        <v>3248.6284</v>
      </c>
      <c r="K2933" s="16">
        <v>0</v>
      </c>
      <c r="L2933" s="16">
        <v>2328.162</v>
      </c>
      <c r="M2933" s="16">
        <v>920.4664</v>
      </c>
      <c r="N2933" s="16">
        <v>941.2251</v>
      </c>
      <c r="O2933" s="16">
        <v>941.2251</v>
      </c>
      <c r="P2933" s="16">
        <v>0</v>
      </c>
      <c r="Q2933" s="16">
        <v>0</v>
      </c>
      <c r="R2933" s="16">
        <v>401.9892</v>
      </c>
      <c r="S2933" s="16">
        <v>347.663</v>
      </c>
      <c r="T2933" s="16">
        <v>54.3262</v>
      </c>
      <c r="U2933" s="16">
        <v>0</v>
      </c>
      <c r="V2933" s="16">
        <v>0</v>
      </c>
      <c r="W2933" s="16">
        <v>0</v>
      </c>
      <c r="X2933" s="16">
        <v>0</v>
      </c>
      <c r="Y2933" s="16">
        <v>0</v>
      </c>
      <c r="Z2933" s="16">
        <v>0</v>
      </c>
      <c r="AE2933" s="103">
        <f t="shared" si="860"/>
        <v>-1.70530256582424e-12</v>
      </c>
      <c r="AF2933" s="103">
        <f t="shared" si="861"/>
        <v>0</v>
      </c>
      <c r="AG2933" s="103">
        <f t="shared" si="862"/>
        <v>0</v>
      </c>
      <c r="AH2933" s="103">
        <f t="shared" si="863"/>
        <v>0</v>
      </c>
      <c r="AI2933" s="103">
        <f t="shared" si="864"/>
        <v>0</v>
      </c>
      <c r="AJ2933" s="103">
        <f t="shared" si="865"/>
        <v>0</v>
      </c>
    </row>
    <row r="2934" spans="4:36">
      <c r="D2934" s="16" t="s">
        <v>861</v>
      </c>
      <c r="E2934" s="16">
        <v>105071.9731</v>
      </c>
      <c r="F2934" s="16">
        <v>101084.5513</v>
      </c>
      <c r="G2934" s="16">
        <v>91280.8224999999</v>
      </c>
      <c r="H2934" s="16">
        <v>9803.72880000001</v>
      </c>
      <c r="I2934" s="16">
        <v>360.0353</v>
      </c>
      <c r="J2934" s="16">
        <v>2178.3276</v>
      </c>
      <c r="K2934" s="16">
        <v>0</v>
      </c>
      <c r="L2934" s="16">
        <v>1074.6995</v>
      </c>
      <c r="M2934" s="16">
        <v>1103.6281</v>
      </c>
      <c r="N2934" s="16">
        <v>1045.2557</v>
      </c>
      <c r="O2934" s="16">
        <v>1045.2557</v>
      </c>
      <c r="P2934" s="16">
        <v>0</v>
      </c>
      <c r="Q2934" s="16">
        <v>0.3538</v>
      </c>
      <c r="R2934" s="16">
        <v>218.2775</v>
      </c>
      <c r="S2934" s="16">
        <v>120.1189</v>
      </c>
      <c r="T2934" s="16">
        <v>55.7671</v>
      </c>
      <c r="U2934" s="16">
        <v>42.3915</v>
      </c>
      <c r="V2934" s="16">
        <v>185.1719</v>
      </c>
      <c r="W2934" s="16">
        <v>180.9357</v>
      </c>
      <c r="X2934" s="16">
        <v>0</v>
      </c>
      <c r="Y2934" s="16">
        <v>4.2362</v>
      </c>
      <c r="Z2934" s="16">
        <v>0</v>
      </c>
      <c r="AE2934" s="103">
        <f t="shared" si="860"/>
        <v>-3.57436302778069e-12</v>
      </c>
      <c r="AF2934" s="103">
        <f t="shared" si="861"/>
        <v>1.03682396002114e-10</v>
      </c>
      <c r="AG2934" s="103">
        <f t="shared" si="862"/>
        <v>0</v>
      </c>
      <c r="AH2934" s="103">
        <f t="shared" si="863"/>
        <v>0</v>
      </c>
      <c r="AI2934" s="103">
        <f t="shared" si="864"/>
        <v>0</v>
      </c>
      <c r="AJ2934" s="103">
        <f t="shared" si="865"/>
        <v>0</v>
      </c>
    </row>
    <row r="2935" spans="4:36">
      <c r="D2935" s="16" t="s">
        <v>862</v>
      </c>
      <c r="E2935" s="16">
        <v>0.354</v>
      </c>
      <c r="F2935" s="16">
        <v>0.354</v>
      </c>
      <c r="G2935" s="16">
        <v>0.354</v>
      </c>
      <c r="H2935" s="16">
        <v>0</v>
      </c>
      <c r="I2935" s="16">
        <v>0</v>
      </c>
      <c r="J2935" s="16">
        <v>0</v>
      </c>
      <c r="K2935" s="16">
        <v>0</v>
      </c>
      <c r="L2935" s="16">
        <v>0</v>
      </c>
      <c r="M2935" s="16">
        <v>0</v>
      </c>
      <c r="N2935" s="16">
        <v>0</v>
      </c>
      <c r="O2935" s="16">
        <v>0</v>
      </c>
      <c r="P2935" s="16">
        <v>0</v>
      </c>
      <c r="Q2935" s="16">
        <v>0</v>
      </c>
      <c r="R2935" s="16">
        <v>0</v>
      </c>
      <c r="S2935" s="16">
        <v>0</v>
      </c>
      <c r="T2935" s="16">
        <v>0</v>
      </c>
      <c r="U2935" s="16">
        <v>0</v>
      </c>
      <c r="V2935" s="16">
        <v>0</v>
      </c>
      <c r="W2935" s="16">
        <v>0</v>
      </c>
      <c r="X2935" s="16">
        <v>0</v>
      </c>
      <c r="Y2935" s="16">
        <v>0</v>
      </c>
      <c r="Z2935" s="16">
        <v>0</v>
      </c>
      <c r="AE2935" s="103">
        <f t="shared" si="860"/>
        <v>0</v>
      </c>
      <c r="AF2935" s="103">
        <f t="shared" si="861"/>
        <v>0</v>
      </c>
      <c r="AG2935" s="103">
        <f t="shared" si="862"/>
        <v>0</v>
      </c>
      <c r="AH2935" s="103">
        <f t="shared" si="863"/>
        <v>0</v>
      </c>
      <c r="AI2935" s="103">
        <f t="shared" si="864"/>
        <v>0</v>
      </c>
      <c r="AJ2935" s="103">
        <f t="shared" si="865"/>
        <v>0</v>
      </c>
    </row>
    <row r="2936" spans="4:36">
      <c r="D2936" s="16" t="s">
        <v>863</v>
      </c>
      <c r="E2936" s="16">
        <v>92.9704</v>
      </c>
      <c r="F2936" s="16">
        <v>92.9704</v>
      </c>
      <c r="G2936" s="16">
        <v>92.9704</v>
      </c>
      <c r="H2936" s="16">
        <v>0</v>
      </c>
      <c r="I2936" s="16">
        <v>0</v>
      </c>
      <c r="J2936" s="16">
        <v>0</v>
      </c>
      <c r="K2936" s="16">
        <v>0</v>
      </c>
      <c r="L2936" s="16">
        <v>0</v>
      </c>
      <c r="M2936" s="16">
        <v>0</v>
      </c>
      <c r="N2936" s="16">
        <v>0</v>
      </c>
      <c r="O2936" s="16">
        <v>0</v>
      </c>
      <c r="P2936" s="16">
        <v>0</v>
      </c>
      <c r="Q2936" s="16">
        <v>0</v>
      </c>
      <c r="R2936" s="16">
        <v>0</v>
      </c>
      <c r="S2936" s="16">
        <v>0</v>
      </c>
      <c r="T2936" s="16">
        <v>0</v>
      </c>
      <c r="U2936" s="16">
        <v>0</v>
      </c>
      <c r="V2936" s="16">
        <v>0</v>
      </c>
      <c r="W2936" s="16">
        <v>0</v>
      </c>
      <c r="X2936" s="16">
        <v>0</v>
      </c>
      <c r="Y2936" s="16">
        <v>0</v>
      </c>
      <c r="Z2936" s="16">
        <v>0</v>
      </c>
      <c r="AE2936" s="103">
        <f t="shared" si="860"/>
        <v>0</v>
      </c>
      <c r="AF2936" s="103">
        <f t="shared" si="861"/>
        <v>0</v>
      </c>
      <c r="AG2936" s="103">
        <f t="shared" si="862"/>
        <v>0</v>
      </c>
      <c r="AH2936" s="103">
        <f t="shared" si="863"/>
        <v>0</v>
      </c>
      <c r="AI2936" s="103">
        <f t="shared" si="864"/>
        <v>0</v>
      </c>
      <c r="AJ2936" s="103">
        <f t="shared" si="865"/>
        <v>0</v>
      </c>
    </row>
    <row r="2937" spans="4:36">
      <c r="D2937" s="16" t="s">
        <v>864</v>
      </c>
      <c r="E2937" s="16">
        <v>65194.5553</v>
      </c>
      <c r="F2937" s="16">
        <v>57659.7633</v>
      </c>
      <c r="G2937" s="16">
        <v>54605.7367</v>
      </c>
      <c r="H2937" s="16">
        <v>3054.0266</v>
      </c>
      <c r="I2937" s="16">
        <v>92.5063</v>
      </c>
      <c r="J2937" s="16">
        <v>2080.8555</v>
      </c>
      <c r="K2937" s="16">
        <v>807.417899999999</v>
      </c>
      <c r="L2937" s="16">
        <v>785.9165</v>
      </c>
      <c r="M2937" s="16">
        <v>487.5211</v>
      </c>
      <c r="N2937" s="16">
        <v>3632.1985</v>
      </c>
      <c r="O2937" s="16">
        <v>3630.4255</v>
      </c>
      <c r="P2937" s="16">
        <v>1.773</v>
      </c>
      <c r="Q2937" s="16">
        <v>332.7536</v>
      </c>
      <c r="R2937" s="16">
        <v>786.9734</v>
      </c>
      <c r="S2937" s="16">
        <v>532.2262</v>
      </c>
      <c r="T2937" s="16">
        <v>10.724</v>
      </c>
      <c r="U2937" s="16">
        <v>244.0232</v>
      </c>
      <c r="V2937" s="16">
        <v>605.2999</v>
      </c>
      <c r="W2937" s="16">
        <v>496.2195</v>
      </c>
      <c r="X2937" s="16">
        <v>1.52</v>
      </c>
      <c r="Y2937" s="16">
        <v>107.5604</v>
      </c>
      <c r="Z2937" s="16">
        <v>4.2048</v>
      </c>
      <c r="AE2937" s="103">
        <f t="shared" si="860"/>
        <v>7.95807864051312e-13</v>
      </c>
      <c r="AF2937" s="103">
        <f t="shared" si="861"/>
        <v>0</v>
      </c>
      <c r="AG2937" s="103">
        <f t="shared" si="862"/>
        <v>1.08002495835535e-12</v>
      </c>
      <c r="AH2937" s="103">
        <f t="shared" si="863"/>
        <v>1.38333788868295e-13</v>
      </c>
      <c r="AI2937" s="103">
        <f t="shared" si="864"/>
        <v>0</v>
      </c>
      <c r="AJ2937" s="103">
        <f t="shared" si="865"/>
        <v>0</v>
      </c>
    </row>
    <row r="2938" spans="3:58">
      <c r="C2938" s="16" t="s">
        <v>867</v>
      </c>
      <c r="D2938" s="16" t="s">
        <v>88</v>
      </c>
      <c r="E2938" s="16">
        <v>335460.0508</v>
      </c>
      <c r="F2938" s="16">
        <v>305933.2408</v>
      </c>
      <c r="G2938" s="16">
        <v>280981.3381</v>
      </c>
      <c r="H2938" s="16">
        <v>24951.9027</v>
      </c>
      <c r="I2938" s="16">
        <v>617.4524</v>
      </c>
      <c r="J2938" s="16">
        <v>11085.5932</v>
      </c>
      <c r="K2938" s="16">
        <v>5251.4934</v>
      </c>
      <c r="L2938" s="16">
        <v>2932.9531</v>
      </c>
      <c r="M2938" s="16">
        <v>2901.1467</v>
      </c>
      <c r="N2938" s="16">
        <v>8790.2492</v>
      </c>
      <c r="O2938" s="16">
        <v>8785.815</v>
      </c>
      <c r="P2938" s="16">
        <v>4.4342</v>
      </c>
      <c r="Q2938" s="16">
        <v>544.7258</v>
      </c>
      <c r="R2938" s="16">
        <v>3957.106</v>
      </c>
      <c r="S2938" s="16">
        <v>2066.404</v>
      </c>
      <c r="T2938" s="16">
        <v>132.3283</v>
      </c>
      <c r="U2938" s="16">
        <v>1758.3737</v>
      </c>
      <c r="V2938" s="16">
        <v>4518.7104</v>
      </c>
      <c r="W2938" s="16">
        <v>3379.1914</v>
      </c>
      <c r="X2938" s="16">
        <v>321.0709</v>
      </c>
      <c r="Y2938" s="16">
        <v>818.4481</v>
      </c>
      <c r="Z2938" s="16">
        <v>12.973</v>
      </c>
      <c r="AE2938" s="103">
        <f t="shared" si="860"/>
        <v>0</v>
      </c>
      <c r="AF2938" s="103">
        <f t="shared" si="861"/>
        <v>3.63797880709171e-11</v>
      </c>
      <c r="AG2938" s="103">
        <f t="shared" si="862"/>
        <v>0</v>
      </c>
      <c r="AH2938" s="103">
        <f t="shared" si="863"/>
        <v>-3.08197911635943e-13</v>
      </c>
      <c r="AI2938" s="103">
        <f t="shared" si="864"/>
        <v>0</v>
      </c>
      <c r="AJ2938" s="103">
        <f t="shared" si="865"/>
        <v>0</v>
      </c>
      <c r="AK2938" s="16">
        <f t="shared" ref="AK2938:BF2938" si="868">E2938-SUM(E2939:E2943)</f>
        <v>0</v>
      </c>
      <c r="AL2938" s="16">
        <f t="shared" si="868"/>
        <v>0</v>
      </c>
      <c r="AM2938" s="16">
        <f t="shared" si="868"/>
        <v>0</v>
      </c>
      <c r="AN2938" s="16">
        <f t="shared" si="868"/>
        <v>0</v>
      </c>
      <c r="AO2938" s="16">
        <f t="shared" si="868"/>
        <v>0</v>
      </c>
      <c r="AP2938" s="16">
        <f t="shared" si="868"/>
        <v>0</v>
      </c>
      <c r="AQ2938" s="16">
        <f t="shared" si="868"/>
        <v>0</v>
      </c>
      <c r="AR2938" s="16">
        <f t="shared" si="868"/>
        <v>0</v>
      </c>
      <c r="AS2938" s="16">
        <f t="shared" si="868"/>
        <v>0</v>
      </c>
      <c r="AT2938" s="16">
        <f t="shared" si="868"/>
        <v>0</v>
      </c>
      <c r="AU2938" s="16">
        <f t="shared" si="868"/>
        <v>0</v>
      </c>
      <c r="AV2938" s="16">
        <f t="shared" si="868"/>
        <v>0</v>
      </c>
      <c r="AW2938" s="16">
        <f t="shared" si="868"/>
        <v>0</v>
      </c>
      <c r="AX2938" s="16">
        <f t="shared" si="868"/>
        <v>0</v>
      </c>
      <c r="AY2938" s="16">
        <f t="shared" si="868"/>
        <v>0</v>
      </c>
      <c r="AZ2938" s="16">
        <f t="shared" si="868"/>
        <v>0</v>
      </c>
      <c r="BA2938" s="16">
        <f t="shared" si="868"/>
        <v>0</v>
      </c>
      <c r="BB2938" s="16">
        <f t="shared" si="868"/>
        <v>0</v>
      </c>
      <c r="BC2938" s="16">
        <f t="shared" si="868"/>
        <v>0</v>
      </c>
      <c r="BD2938" s="16">
        <f t="shared" si="868"/>
        <v>0</v>
      </c>
      <c r="BE2938" s="16">
        <f t="shared" si="868"/>
        <v>0</v>
      </c>
      <c r="BF2938" s="16">
        <f t="shared" si="868"/>
        <v>0</v>
      </c>
    </row>
    <row r="2939" spans="4:36">
      <c r="D2939" s="16" t="s">
        <v>860</v>
      </c>
      <c r="E2939" s="16">
        <v>46388.3925</v>
      </c>
      <c r="F2939" s="16">
        <v>44687.5302</v>
      </c>
      <c r="G2939" s="16">
        <v>39459.5603</v>
      </c>
      <c r="H2939" s="16">
        <v>5227.9699</v>
      </c>
      <c r="I2939" s="16">
        <v>34.852</v>
      </c>
      <c r="J2939" s="16">
        <v>1537.4025</v>
      </c>
      <c r="K2939" s="16">
        <v>0</v>
      </c>
      <c r="L2939" s="16">
        <v>292.0907</v>
      </c>
      <c r="M2939" s="16">
        <v>1245.3118</v>
      </c>
      <c r="N2939" s="16">
        <v>62.1285</v>
      </c>
      <c r="O2939" s="16">
        <v>62.1285</v>
      </c>
      <c r="P2939" s="16">
        <v>0</v>
      </c>
      <c r="Q2939" s="16">
        <v>0</v>
      </c>
      <c r="R2939" s="16">
        <v>66.4793</v>
      </c>
      <c r="S2939" s="16">
        <v>62.5434</v>
      </c>
      <c r="T2939" s="16">
        <v>3.9359</v>
      </c>
      <c r="U2939" s="16">
        <v>0</v>
      </c>
      <c r="V2939" s="16">
        <v>0</v>
      </c>
      <c r="W2939" s="16">
        <v>0</v>
      </c>
      <c r="X2939" s="16">
        <v>0</v>
      </c>
      <c r="Y2939" s="16">
        <v>0</v>
      </c>
      <c r="Z2939" s="16">
        <v>0</v>
      </c>
      <c r="AE2939" s="103">
        <f t="shared" si="860"/>
        <v>6.82121026329696e-13</v>
      </c>
      <c r="AF2939" s="103">
        <f t="shared" si="861"/>
        <v>0</v>
      </c>
      <c r="AG2939" s="103">
        <f t="shared" si="862"/>
        <v>0</v>
      </c>
      <c r="AH2939" s="103">
        <f t="shared" si="863"/>
        <v>0</v>
      </c>
      <c r="AI2939" s="103">
        <f t="shared" si="864"/>
        <v>-3.5527136788005e-15</v>
      </c>
      <c r="AJ2939" s="103">
        <f t="shared" si="865"/>
        <v>0</v>
      </c>
    </row>
    <row r="2940" spans="4:36">
      <c r="D2940" s="16" t="s">
        <v>861</v>
      </c>
      <c r="E2940" s="16">
        <v>50887.0069</v>
      </c>
      <c r="F2940" s="16">
        <v>49359.6418</v>
      </c>
      <c r="G2940" s="16">
        <v>44887.607</v>
      </c>
      <c r="H2940" s="16">
        <v>4472.0348</v>
      </c>
      <c r="I2940" s="16">
        <v>106.1789</v>
      </c>
      <c r="J2940" s="16">
        <v>1167.5679</v>
      </c>
      <c r="K2940" s="16">
        <v>0</v>
      </c>
      <c r="L2940" s="16">
        <v>352.0772</v>
      </c>
      <c r="M2940" s="16">
        <v>815.4907</v>
      </c>
      <c r="N2940" s="16">
        <v>141.2378</v>
      </c>
      <c r="O2940" s="16">
        <v>141.2378</v>
      </c>
      <c r="P2940" s="16">
        <v>0</v>
      </c>
      <c r="Q2940" s="16">
        <v>1.9059</v>
      </c>
      <c r="R2940" s="16">
        <v>89.2573</v>
      </c>
      <c r="S2940" s="16">
        <v>45.4787</v>
      </c>
      <c r="T2940" s="16">
        <v>1.0062</v>
      </c>
      <c r="U2940" s="16">
        <v>42.7724</v>
      </c>
      <c r="V2940" s="16">
        <v>20.4323</v>
      </c>
      <c r="W2940" s="16">
        <v>12.3393</v>
      </c>
      <c r="X2940" s="16">
        <v>0</v>
      </c>
      <c r="Y2940" s="16">
        <v>8.093</v>
      </c>
      <c r="Z2940" s="16">
        <v>0.785</v>
      </c>
      <c r="AE2940" s="103">
        <f t="shared" si="860"/>
        <v>2.8235191962267e-12</v>
      </c>
      <c r="AF2940" s="103">
        <f t="shared" si="861"/>
        <v>0</v>
      </c>
      <c r="AG2940" s="103">
        <f t="shared" si="862"/>
        <v>0</v>
      </c>
      <c r="AH2940" s="103">
        <f t="shared" si="863"/>
        <v>0</v>
      </c>
      <c r="AI2940" s="103">
        <f t="shared" si="864"/>
        <v>0</v>
      </c>
      <c r="AJ2940" s="103">
        <f t="shared" si="865"/>
        <v>0</v>
      </c>
    </row>
    <row r="2941" spans="4:36">
      <c r="D2941" s="16" t="s">
        <v>862</v>
      </c>
      <c r="E2941" s="16">
        <v>359.679</v>
      </c>
      <c r="F2941" s="16">
        <v>333.5859</v>
      </c>
      <c r="G2941" s="16">
        <v>310.9104</v>
      </c>
      <c r="H2941" s="16">
        <v>22.6755</v>
      </c>
      <c r="I2941" s="16">
        <v>0</v>
      </c>
      <c r="J2941" s="16">
        <v>17.3925</v>
      </c>
      <c r="K2941" s="16">
        <v>0</v>
      </c>
      <c r="L2941" s="16">
        <v>5.7609</v>
      </c>
      <c r="M2941" s="16">
        <v>11.6316</v>
      </c>
      <c r="N2941" s="16">
        <v>8.0145</v>
      </c>
      <c r="O2941" s="16">
        <v>8.0145</v>
      </c>
      <c r="P2941" s="16">
        <v>0</v>
      </c>
      <c r="Q2941" s="16">
        <v>0</v>
      </c>
      <c r="R2941" s="16">
        <v>0.4356</v>
      </c>
      <c r="S2941" s="16">
        <v>0.4356</v>
      </c>
      <c r="T2941" s="16">
        <v>0</v>
      </c>
      <c r="U2941" s="16">
        <v>0</v>
      </c>
      <c r="V2941" s="16">
        <v>0.2505</v>
      </c>
      <c r="W2941" s="16">
        <v>0</v>
      </c>
      <c r="X2941" s="16">
        <v>0</v>
      </c>
      <c r="Y2941" s="16">
        <v>0.2505</v>
      </c>
      <c r="Z2941" s="16">
        <v>0</v>
      </c>
      <c r="AE2941" s="103">
        <f t="shared" si="860"/>
        <v>-5.60662627435704e-15</v>
      </c>
      <c r="AF2941" s="103">
        <f t="shared" si="861"/>
        <v>0</v>
      </c>
      <c r="AG2941" s="103">
        <f t="shared" si="862"/>
        <v>0</v>
      </c>
      <c r="AH2941" s="103">
        <f t="shared" si="863"/>
        <v>0</v>
      </c>
      <c r="AI2941" s="103">
        <f t="shared" si="864"/>
        <v>0</v>
      </c>
      <c r="AJ2941" s="103">
        <f t="shared" si="865"/>
        <v>0</v>
      </c>
    </row>
    <row r="2942" spans="4:36">
      <c r="D2942" s="16" t="s">
        <v>863</v>
      </c>
      <c r="E2942" s="16">
        <v>3130.8999</v>
      </c>
      <c r="F2942" s="16">
        <v>2703.1985</v>
      </c>
      <c r="G2942" s="16">
        <v>2676.8674</v>
      </c>
      <c r="H2942" s="16">
        <v>26.3311</v>
      </c>
      <c r="I2942" s="16">
        <v>0</v>
      </c>
      <c r="J2942" s="16">
        <v>198.3032</v>
      </c>
      <c r="K2942" s="16">
        <v>166.5956</v>
      </c>
      <c r="L2942" s="16">
        <v>31.7076</v>
      </c>
      <c r="M2942" s="16">
        <v>0</v>
      </c>
      <c r="N2942" s="16">
        <v>171.7327</v>
      </c>
      <c r="O2942" s="16">
        <v>171.7327</v>
      </c>
      <c r="P2942" s="16">
        <v>0</v>
      </c>
      <c r="Q2942" s="16">
        <v>0</v>
      </c>
      <c r="R2942" s="16">
        <v>56.9554</v>
      </c>
      <c r="S2942" s="16">
        <v>56.4688</v>
      </c>
      <c r="T2942" s="16">
        <v>0</v>
      </c>
      <c r="U2942" s="16">
        <v>0.4866</v>
      </c>
      <c r="V2942" s="16">
        <v>0.7101</v>
      </c>
      <c r="W2942" s="16">
        <v>0.7101</v>
      </c>
      <c r="X2942" s="16">
        <v>0</v>
      </c>
      <c r="Y2942" s="16">
        <v>0</v>
      </c>
      <c r="Z2942" s="16">
        <v>0</v>
      </c>
      <c r="AE2942" s="103">
        <f t="shared" si="860"/>
        <v>-7.39408534400354e-14</v>
      </c>
      <c r="AF2942" s="103">
        <f t="shared" si="861"/>
        <v>-1.20792265079217e-13</v>
      </c>
      <c r="AG2942" s="103">
        <f t="shared" si="862"/>
        <v>0</v>
      </c>
      <c r="AH2942" s="103">
        <f t="shared" si="863"/>
        <v>0</v>
      </c>
      <c r="AI2942" s="103">
        <f t="shared" si="864"/>
        <v>-4.27435864480685e-15</v>
      </c>
      <c r="AJ2942" s="103">
        <f t="shared" si="865"/>
        <v>0</v>
      </c>
    </row>
    <row r="2943" spans="4:36">
      <c r="D2943" s="16" t="s">
        <v>864</v>
      </c>
      <c r="E2943" s="16">
        <v>234694.0725</v>
      </c>
      <c r="F2943" s="16">
        <v>208849.2844</v>
      </c>
      <c r="G2943" s="16">
        <v>193646.393</v>
      </c>
      <c r="H2943" s="16">
        <v>15202.8914</v>
      </c>
      <c r="I2943" s="16">
        <v>476.4215</v>
      </c>
      <c r="J2943" s="16">
        <v>8164.92710000001</v>
      </c>
      <c r="K2943" s="16">
        <v>5084.8978</v>
      </c>
      <c r="L2943" s="16">
        <v>2251.3167</v>
      </c>
      <c r="M2943" s="16">
        <v>828.7126</v>
      </c>
      <c r="N2943" s="16">
        <v>8407.1357</v>
      </c>
      <c r="O2943" s="16">
        <v>8402.7015</v>
      </c>
      <c r="P2943" s="16">
        <v>4.4342</v>
      </c>
      <c r="Q2943" s="16">
        <v>542.8199</v>
      </c>
      <c r="R2943" s="16">
        <v>3743.9784</v>
      </c>
      <c r="S2943" s="16">
        <v>1901.4775</v>
      </c>
      <c r="T2943" s="16">
        <v>127.3862</v>
      </c>
      <c r="U2943" s="16">
        <v>1715.1147</v>
      </c>
      <c r="V2943" s="16">
        <v>4497.3175</v>
      </c>
      <c r="W2943" s="16">
        <v>3366.142</v>
      </c>
      <c r="X2943" s="16">
        <v>321.0709</v>
      </c>
      <c r="Y2943" s="16">
        <v>810.1046</v>
      </c>
      <c r="Z2943" s="16">
        <v>12.188</v>
      </c>
      <c r="AE2943" s="103">
        <f t="shared" si="860"/>
        <v>-7.61701812734827e-12</v>
      </c>
      <c r="AF2943" s="103">
        <f t="shared" si="861"/>
        <v>0</v>
      </c>
      <c r="AG2943" s="103">
        <f t="shared" si="862"/>
        <v>1.03455022326671e-11</v>
      </c>
      <c r="AH2943" s="103">
        <f t="shared" si="863"/>
        <v>1.51079149190991e-12</v>
      </c>
      <c r="AI2943" s="103">
        <f t="shared" si="864"/>
        <v>0</v>
      </c>
      <c r="AJ2943" s="103">
        <f t="shared" si="865"/>
        <v>0</v>
      </c>
    </row>
    <row r="2944" spans="3:58">
      <c r="C2944" s="16" t="s">
        <v>368</v>
      </c>
      <c r="D2944" s="16" t="s">
        <v>88</v>
      </c>
      <c r="E2944" s="16">
        <v>0</v>
      </c>
      <c r="F2944" s="16">
        <v>0</v>
      </c>
      <c r="G2944" s="16">
        <v>0</v>
      </c>
      <c r="H2944" s="16">
        <v>0</v>
      </c>
      <c r="I2944" s="16">
        <v>0</v>
      </c>
      <c r="J2944" s="16">
        <v>0</v>
      </c>
      <c r="K2944" s="16">
        <v>0</v>
      </c>
      <c r="L2944" s="16">
        <v>0</v>
      </c>
      <c r="M2944" s="16">
        <v>0</v>
      </c>
      <c r="N2944" s="16">
        <v>0</v>
      </c>
      <c r="O2944" s="16">
        <v>0</v>
      </c>
      <c r="P2944" s="16">
        <v>0</v>
      </c>
      <c r="Q2944" s="16">
        <v>0</v>
      </c>
      <c r="R2944" s="16">
        <v>0</v>
      </c>
      <c r="S2944" s="16">
        <v>0</v>
      </c>
      <c r="T2944" s="16">
        <v>0</v>
      </c>
      <c r="U2944" s="16">
        <v>0</v>
      </c>
      <c r="V2944" s="16">
        <v>0</v>
      </c>
      <c r="W2944" s="16">
        <v>0</v>
      </c>
      <c r="X2944" s="16">
        <v>0</v>
      </c>
      <c r="Y2944" s="16">
        <v>0</v>
      </c>
      <c r="Z2944" s="16">
        <v>0</v>
      </c>
      <c r="AE2944" s="103">
        <f t="shared" si="860"/>
        <v>0</v>
      </c>
      <c r="AF2944" s="103">
        <f t="shared" si="861"/>
        <v>0</v>
      </c>
      <c r="AG2944" s="103">
        <f t="shared" si="862"/>
        <v>0</v>
      </c>
      <c r="AH2944" s="103">
        <f t="shared" si="863"/>
        <v>0</v>
      </c>
      <c r="AI2944" s="103">
        <f t="shared" si="864"/>
        <v>0</v>
      </c>
      <c r="AJ2944" s="103">
        <f t="shared" si="865"/>
        <v>0</v>
      </c>
      <c r="AK2944" s="16">
        <f t="shared" ref="AK2944:BF2944" si="869">E2944-SUM(E2945:E2949)</f>
        <v>0</v>
      </c>
      <c r="AL2944" s="16">
        <f t="shared" si="869"/>
        <v>0</v>
      </c>
      <c r="AM2944" s="16">
        <f t="shared" si="869"/>
        <v>0</v>
      </c>
      <c r="AN2944" s="16">
        <f t="shared" si="869"/>
        <v>0</v>
      </c>
      <c r="AO2944" s="16">
        <f t="shared" si="869"/>
        <v>0</v>
      </c>
      <c r="AP2944" s="16">
        <f t="shared" si="869"/>
        <v>0</v>
      </c>
      <c r="AQ2944" s="16">
        <f t="shared" si="869"/>
        <v>0</v>
      </c>
      <c r="AR2944" s="16">
        <f t="shared" si="869"/>
        <v>0</v>
      </c>
      <c r="AS2944" s="16">
        <f t="shared" si="869"/>
        <v>0</v>
      </c>
      <c r="AT2944" s="16">
        <f t="shared" si="869"/>
        <v>0</v>
      </c>
      <c r="AU2944" s="16">
        <f t="shared" si="869"/>
        <v>0</v>
      </c>
      <c r="AV2944" s="16">
        <f t="shared" si="869"/>
        <v>0</v>
      </c>
      <c r="AW2944" s="16">
        <f t="shared" si="869"/>
        <v>0</v>
      </c>
      <c r="AX2944" s="16">
        <f t="shared" si="869"/>
        <v>0</v>
      </c>
      <c r="AY2944" s="16">
        <f t="shared" si="869"/>
        <v>0</v>
      </c>
      <c r="AZ2944" s="16">
        <f t="shared" si="869"/>
        <v>0</v>
      </c>
      <c r="BA2944" s="16">
        <f t="shared" si="869"/>
        <v>0</v>
      </c>
      <c r="BB2944" s="16">
        <f t="shared" si="869"/>
        <v>0</v>
      </c>
      <c r="BC2944" s="16">
        <f t="shared" si="869"/>
        <v>0</v>
      </c>
      <c r="BD2944" s="16">
        <f t="shared" si="869"/>
        <v>0</v>
      </c>
      <c r="BE2944" s="16">
        <f t="shared" si="869"/>
        <v>0</v>
      </c>
      <c r="BF2944" s="16">
        <f t="shared" si="869"/>
        <v>0</v>
      </c>
    </row>
    <row r="2945" spans="4:36">
      <c r="D2945" s="16" t="s">
        <v>860</v>
      </c>
      <c r="E2945" s="16">
        <v>0</v>
      </c>
      <c r="F2945" s="16">
        <v>0</v>
      </c>
      <c r="G2945" s="16">
        <v>0</v>
      </c>
      <c r="H2945" s="16">
        <v>0</v>
      </c>
      <c r="I2945" s="16">
        <v>0</v>
      </c>
      <c r="J2945" s="16">
        <v>0</v>
      </c>
      <c r="K2945" s="16">
        <v>0</v>
      </c>
      <c r="L2945" s="16">
        <v>0</v>
      </c>
      <c r="M2945" s="16">
        <v>0</v>
      </c>
      <c r="N2945" s="16">
        <v>0</v>
      </c>
      <c r="O2945" s="16">
        <v>0</v>
      </c>
      <c r="P2945" s="16">
        <v>0</v>
      </c>
      <c r="Q2945" s="16">
        <v>0</v>
      </c>
      <c r="R2945" s="16">
        <v>0</v>
      </c>
      <c r="S2945" s="16">
        <v>0</v>
      </c>
      <c r="T2945" s="16">
        <v>0</v>
      </c>
      <c r="U2945" s="16">
        <v>0</v>
      </c>
      <c r="V2945" s="16">
        <v>0</v>
      </c>
      <c r="W2945" s="16">
        <v>0</v>
      </c>
      <c r="X2945" s="16">
        <v>0</v>
      </c>
      <c r="Y2945" s="16">
        <v>0</v>
      </c>
      <c r="Z2945" s="16">
        <v>0</v>
      </c>
      <c r="AE2945" s="103">
        <f t="shared" si="860"/>
        <v>0</v>
      </c>
      <c r="AF2945" s="103">
        <f t="shared" si="861"/>
        <v>0</v>
      </c>
      <c r="AG2945" s="103">
        <f t="shared" si="862"/>
        <v>0</v>
      </c>
      <c r="AH2945" s="103">
        <f t="shared" si="863"/>
        <v>0</v>
      </c>
      <c r="AI2945" s="103">
        <f t="shared" si="864"/>
        <v>0</v>
      </c>
      <c r="AJ2945" s="103">
        <f t="shared" si="865"/>
        <v>0</v>
      </c>
    </row>
    <row r="2946" spans="4:36">
      <c r="D2946" s="16" t="s">
        <v>861</v>
      </c>
      <c r="E2946" s="16">
        <v>0</v>
      </c>
      <c r="F2946" s="16">
        <v>0</v>
      </c>
      <c r="G2946" s="16">
        <v>0</v>
      </c>
      <c r="H2946" s="16">
        <v>0</v>
      </c>
      <c r="I2946" s="16">
        <v>0</v>
      </c>
      <c r="J2946" s="16">
        <v>0</v>
      </c>
      <c r="K2946" s="16">
        <v>0</v>
      </c>
      <c r="L2946" s="16">
        <v>0</v>
      </c>
      <c r="M2946" s="16">
        <v>0</v>
      </c>
      <c r="N2946" s="16">
        <v>0</v>
      </c>
      <c r="O2946" s="16">
        <v>0</v>
      </c>
      <c r="P2946" s="16">
        <v>0</v>
      </c>
      <c r="Q2946" s="16">
        <v>0</v>
      </c>
      <c r="R2946" s="16">
        <v>0</v>
      </c>
      <c r="S2946" s="16">
        <v>0</v>
      </c>
      <c r="T2946" s="16">
        <v>0</v>
      </c>
      <c r="U2946" s="16">
        <v>0</v>
      </c>
      <c r="V2946" s="16">
        <v>0</v>
      </c>
      <c r="W2946" s="16">
        <v>0</v>
      </c>
      <c r="X2946" s="16">
        <v>0</v>
      </c>
      <c r="Y2946" s="16">
        <v>0</v>
      </c>
      <c r="Z2946" s="16">
        <v>0</v>
      </c>
      <c r="AE2946" s="103">
        <f t="shared" si="860"/>
        <v>0</v>
      </c>
      <c r="AF2946" s="103">
        <f t="shared" si="861"/>
        <v>0</v>
      </c>
      <c r="AG2946" s="103">
        <f t="shared" si="862"/>
        <v>0</v>
      </c>
      <c r="AH2946" s="103">
        <f t="shared" si="863"/>
        <v>0</v>
      </c>
      <c r="AI2946" s="103">
        <f t="shared" si="864"/>
        <v>0</v>
      </c>
      <c r="AJ2946" s="103">
        <f t="shared" si="865"/>
        <v>0</v>
      </c>
    </row>
    <row r="2947" spans="4:36">
      <c r="D2947" s="16" t="s">
        <v>862</v>
      </c>
      <c r="E2947" s="16">
        <v>0</v>
      </c>
      <c r="F2947" s="16">
        <v>0</v>
      </c>
      <c r="G2947" s="16">
        <v>0</v>
      </c>
      <c r="H2947" s="16">
        <v>0</v>
      </c>
      <c r="I2947" s="16">
        <v>0</v>
      </c>
      <c r="J2947" s="16">
        <v>0</v>
      </c>
      <c r="K2947" s="16">
        <v>0</v>
      </c>
      <c r="L2947" s="16">
        <v>0</v>
      </c>
      <c r="M2947" s="16">
        <v>0</v>
      </c>
      <c r="N2947" s="16">
        <v>0</v>
      </c>
      <c r="O2947" s="16">
        <v>0</v>
      </c>
      <c r="P2947" s="16">
        <v>0</v>
      </c>
      <c r="Q2947" s="16">
        <v>0</v>
      </c>
      <c r="R2947" s="16">
        <v>0</v>
      </c>
      <c r="S2947" s="16">
        <v>0</v>
      </c>
      <c r="T2947" s="16">
        <v>0</v>
      </c>
      <c r="U2947" s="16">
        <v>0</v>
      </c>
      <c r="V2947" s="16">
        <v>0</v>
      </c>
      <c r="W2947" s="16">
        <v>0</v>
      </c>
      <c r="X2947" s="16">
        <v>0</v>
      </c>
      <c r="Y2947" s="16">
        <v>0</v>
      </c>
      <c r="Z2947" s="16">
        <v>0</v>
      </c>
      <c r="AE2947" s="103">
        <f t="shared" si="860"/>
        <v>0</v>
      </c>
      <c r="AF2947" s="103">
        <f t="shared" si="861"/>
        <v>0</v>
      </c>
      <c r="AG2947" s="103">
        <f t="shared" si="862"/>
        <v>0</v>
      </c>
      <c r="AH2947" s="103">
        <f t="shared" si="863"/>
        <v>0</v>
      </c>
      <c r="AI2947" s="103">
        <f t="shared" si="864"/>
        <v>0</v>
      </c>
      <c r="AJ2947" s="103">
        <f t="shared" si="865"/>
        <v>0</v>
      </c>
    </row>
    <row r="2948" spans="4:36">
      <c r="D2948" s="16" t="s">
        <v>863</v>
      </c>
      <c r="E2948" s="16">
        <v>0</v>
      </c>
      <c r="F2948" s="16">
        <v>0</v>
      </c>
      <c r="G2948" s="16">
        <v>0</v>
      </c>
      <c r="H2948" s="16">
        <v>0</v>
      </c>
      <c r="I2948" s="16">
        <v>0</v>
      </c>
      <c r="J2948" s="16">
        <v>0</v>
      </c>
      <c r="K2948" s="16">
        <v>0</v>
      </c>
      <c r="L2948" s="16">
        <v>0</v>
      </c>
      <c r="M2948" s="16">
        <v>0</v>
      </c>
      <c r="N2948" s="16">
        <v>0</v>
      </c>
      <c r="O2948" s="16">
        <v>0</v>
      </c>
      <c r="P2948" s="16">
        <v>0</v>
      </c>
      <c r="Q2948" s="16">
        <v>0</v>
      </c>
      <c r="R2948" s="16">
        <v>0</v>
      </c>
      <c r="S2948" s="16">
        <v>0</v>
      </c>
      <c r="T2948" s="16">
        <v>0</v>
      </c>
      <c r="U2948" s="16">
        <v>0</v>
      </c>
      <c r="V2948" s="16">
        <v>0</v>
      </c>
      <c r="W2948" s="16">
        <v>0</v>
      </c>
      <c r="X2948" s="16">
        <v>0</v>
      </c>
      <c r="Y2948" s="16">
        <v>0</v>
      </c>
      <c r="Z2948" s="16">
        <v>0</v>
      </c>
      <c r="AE2948" s="103">
        <f t="shared" si="860"/>
        <v>0</v>
      </c>
      <c r="AF2948" s="103">
        <f t="shared" si="861"/>
        <v>0</v>
      </c>
      <c r="AG2948" s="103">
        <f t="shared" si="862"/>
        <v>0</v>
      </c>
      <c r="AH2948" s="103">
        <f t="shared" si="863"/>
        <v>0</v>
      </c>
      <c r="AI2948" s="103">
        <f t="shared" si="864"/>
        <v>0</v>
      </c>
      <c r="AJ2948" s="103">
        <f t="shared" si="865"/>
        <v>0</v>
      </c>
    </row>
    <row r="2949" spans="4:36">
      <c r="D2949" s="16" t="s">
        <v>864</v>
      </c>
      <c r="E2949" s="16">
        <v>0</v>
      </c>
      <c r="F2949" s="16">
        <v>0</v>
      </c>
      <c r="G2949" s="16">
        <v>0</v>
      </c>
      <c r="H2949" s="16">
        <v>0</v>
      </c>
      <c r="I2949" s="16">
        <v>0</v>
      </c>
      <c r="J2949" s="16">
        <v>0</v>
      </c>
      <c r="K2949" s="16">
        <v>0</v>
      </c>
      <c r="L2949" s="16">
        <v>0</v>
      </c>
      <c r="M2949" s="16">
        <v>0</v>
      </c>
      <c r="N2949" s="16">
        <v>0</v>
      </c>
      <c r="O2949" s="16">
        <v>0</v>
      </c>
      <c r="P2949" s="16">
        <v>0</v>
      </c>
      <c r="Q2949" s="16">
        <v>0</v>
      </c>
      <c r="R2949" s="16">
        <v>0</v>
      </c>
      <c r="S2949" s="16">
        <v>0</v>
      </c>
      <c r="T2949" s="16">
        <v>0</v>
      </c>
      <c r="U2949" s="16">
        <v>0</v>
      </c>
      <c r="V2949" s="16">
        <v>0</v>
      </c>
      <c r="W2949" s="16">
        <v>0</v>
      </c>
      <c r="X2949" s="16">
        <v>0</v>
      </c>
      <c r="Y2949" s="16">
        <v>0</v>
      </c>
      <c r="Z2949" s="16">
        <v>0</v>
      </c>
      <c r="AE2949" s="103">
        <f t="shared" si="860"/>
        <v>0</v>
      </c>
      <c r="AF2949" s="103">
        <f t="shared" si="861"/>
        <v>0</v>
      </c>
      <c r="AG2949" s="103">
        <f t="shared" si="862"/>
        <v>0</v>
      </c>
      <c r="AH2949" s="103">
        <f t="shared" si="863"/>
        <v>0</v>
      </c>
      <c r="AI2949" s="103">
        <f t="shared" si="864"/>
        <v>0</v>
      </c>
      <c r="AJ2949" s="103">
        <f t="shared" si="865"/>
        <v>0</v>
      </c>
    </row>
    <row r="2950" spans="1:80">
      <c r="A2950" s="16" t="s">
        <v>951</v>
      </c>
      <c r="B2950" s="16">
        <v>166872.6446</v>
      </c>
      <c r="C2950" s="16" t="s">
        <v>88</v>
      </c>
      <c r="D2950" s="16" t="s">
        <v>88</v>
      </c>
      <c r="E2950" s="16">
        <v>37248.5844</v>
      </c>
      <c r="F2950" s="16">
        <v>31631.9408</v>
      </c>
      <c r="G2950" s="16">
        <v>31022.1614</v>
      </c>
      <c r="H2950" s="16">
        <v>609.7794</v>
      </c>
      <c r="I2950" s="16">
        <v>153.796</v>
      </c>
      <c r="J2950" s="16">
        <v>1209.8028</v>
      </c>
      <c r="K2950" s="16">
        <v>165.8346</v>
      </c>
      <c r="L2950" s="16">
        <v>75.2242</v>
      </c>
      <c r="M2950" s="16">
        <v>968.744</v>
      </c>
      <c r="N2950" s="16">
        <v>2503.1632</v>
      </c>
      <c r="O2950" s="16">
        <v>2498.729</v>
      </c>
      <c r="P2950" s="16">
        <v>4.4342</v>
      </c>
      <c r="Q2950" s="16">
        <v>241.412</v>
      </c>
      <c r="R2950" s="16">
        <v>562.9034</v>
      </c>
      <c r="S2950" s="16">
        <v>468.7409</v>
      </c>
      <c r="T2950" s="16">
        <v>37.5021</v>
      </c>
      <c r="U2950" s="16">
        <v>56.6604</v>
      </c>
      <c r="V2950" s="16">
        <v>945.5662</v>
      </c>
      <c r="W2950" s="16">
        <v>473.7235</v>
      </c>
      <c r="X2950" s="16">
        <v>0</v>
      </c>
      <c r="Y2950" s="16">
        <v>471.8427</v>
      </c>
      <c r="Z2950" s="16">
        <v>0</v>
      </c>
      <c r="AB2950" s="101">
        <f>(F2950+K2950+L2950)/B2950</f>
        <v>0.191001944485274</v>
      </c>
      <c r="AE2950" s="103">
        <f t="shared" si="860"/>
        <v>-4.2632564145606e-13</v>
      </c>
      <c r="AF2950" s="103">
        <f t="shared" si="861"/>
        <v>0</v>
      </c>
      <c r="AG2950" s="103">
        <f t="shared" si="862"/>
        <v>0</v>
      </c>
      <c r="AH2950" s="103">
        <f t="shared" si="863"/>
        <v>1.46549439250521e-13</v>
      </c>
      <c r="AI2950" s="103">
        <f t="shared" si="864"/>
        <v>0</v>
      </c>
      <c r="AJ2950" s="103">
        <f t="shared" si="865"/>
        <v>0</v>
      </c>
      <c r="AK2950" s="16">
        <f t="shared" ref="AK2950:BF2950" si="870">E2950-SUM(E2951:E2955)</f>
        <v>0</v>
      </c>
      <c r="AL2950" s="16">
        <f t="shared" si="870"/>
        <v>0</v>
      </c>
      <c r="AM2950" s="16">
        <f t="shared" si="870"/>
        <v>0</v>
      </c>
      <c r="AN2950" s="16">
        <f t="shared" si="870"/>
        <v>0</v>
      </c>
      <c r="AO2950" s="16">
        <f t="shared" si="870"/>
        <v>0</v>
      </c>
      <c r="AP2950" s="16">
        <f t="shared" si="870"/>
        <v>0</v>
      </c>
      <c r="AQ2950" s="16">
        <f t="shared" si="870"/>
        <v>0</v>
      </c>
      <c r="AR2950" s="16">
        <f t="shared" si="870"/>
        <v>0</v>
      </c>
      <c r="AS2950" s="16">
        <f t="shared" si="870"/>
        <v>0</v>
      </c>
      <c r="AT2950" s="16">
        <f t="shared" si="870"/>
        <v>0</v>
      </c>
      <c r="AU2950" s="16">
        <f t="shared" si="870"/>
        <v>0</v>
      </c>
      <c r="AV2950" s="16">
        <f t="shared" si="870"/>
        <v>0</v>
      </c>
      <c r="AW2950" s="16">
        <f t="shared" si="870"/>
        <v>0</v>
      </c>
      <c r="AX2950" s="16">
        <f t="shared" si="870"/>
        <v>0</v>
      </c>
      <c r="AY2950" s="16">
        <f t="shared" si="870"/>
        <v>0</v>
      </c>
      <c r="AZ2950" s="16">
        <f t="shared" si="870"/>
        <v>0</v>
      </c>
      <c r="BA2950" s="16">
        <f t="shared" si="870"/>
        <v>0</v>
      </c>
      <c r="BB2950" s="16">
        <f t="shared" si="870"/>
        <v>0</v>
      </c>
      <c r="BC2950" s="16">
        <f t="shared" si="870"/>
        <v>0</v>
      </c>
      <c r="BD2950" s="16">
        <f t="shared" si="870"/>
        <v>0</v>
      </c>
      <c r="BE2950" s="16">
        <f t="shared" si="870"/>
        <v>0</v>
      </c>
      <c r="BF2950" s="16">
        <f t="shared" si="870"/>
        <v>0</v>
      </c>
      <c r="BG2950" s="104">
        <f t="shared" ref="BG2950:CB2950" si="871">E2950-E2956-E2962-E2968-E2974</f>
        <v>0</v>
      </c>
      <c r="BH2950" s="104">
        <f t="shared" si="871"/>
        <v>0</v>
      </c>
      <c r="BI2950" s="104">
        <f t="shared" si="871"/>
        <v>0</v>
      </c>
      <c r="BJ2950" s="104">
        <f t="shared" si="871"/>
        <v>0</v>
      </c>
      <c r="BK2950" s="104">
        <f t="shared" si="871"/>
        <v>0</v>
      </c>
      <c r="BL2950" s="104">
        <f t="shared" si="871"/>
        <v>0</v>
      </c>
      <c r="BM2950" s="104">
        <f t="shared" si="871"/>
        <v>0</v>
      </c>
      <c r="BN2950" s="104">
        <f t="shared" si="871"/>
        <v>0</v>
      </c>
      <c r="BO2950" s="104">
        <f t="shared" si="871"/>
        <v>0</v>
      </c>
      <c r="BP2950" s="104">
        <f t="shared" si="871"/>
        <v>0</v>
      </c>
      <c r="BQ2950" s="104">
        <f t="shared" si="871"/>
        <v>0</v>
      </c>
      <c r="BR2950" s="104">
        <f t="shared" si="871"/>
        <v>0</v>
      </c>
      <c r="BS2950" s="104">
        <f t="shared" si="871"/>
        <v>0</v>
      </c>
      <c r="BT2950" s="104">
        <f t="shared" si="871"/>
        <v>0</v>
      </c>
      <c r="BU2950" s="104">
        <f t="shared" si="871"/>
        <v>0</v>
      </c>
      <c r="BV2950" s="104">
        <f t="shared" si="871"/>
        <v>0</v>
      </c>
      <c r="BW2950" s="104">
        <f t="shared" si="871"/>
        <v>0</v>
      </c>
      <c r="BX2950" s="104">
        <f t="shared" si="871"/>
        <v>0</v>
      </c>
      <c r="BY2950" s="104">
        <f t="shared" si="871"/>
        <v>0</v>
      </c>
      <c r="BZ2950" s="104">
        <f t="shared" si="871"/>
        <v>0</v>
      </c>
      <c r="CA2950" s="104">
        <f t="shared" si="871"/>
        <v>0</v>
      </c>
      <c r="CB2950" s="104">
        <f t="shared" si="871"/>
        <v>0</v>
      </c>
    </row>
    <row r="2951" spans="4:36">
      <c r="D2951" s="16" t="s">
        <v>860</v>
      </c>
      <c r="E2951" s="16">
        <v>8567.6034</v>
      </c>
      <c r="F2951" s="16">
        <v>8032.9476</v>
      </c>
      <c r="G2951" s="16">
        <v>7766.1215</v>
      </c>
      <c r="H2951" s="16">
        <v>266.8261</v>
      </c>
      <c r="I2951" s="16">
        <v>7.296</v>
      </c>
      <c r="J2951" s="16">
        <v>506.6289</v>
      </c>
      <c r="K2951" s="16">
        <v>0</v>
      </c>
      <c r="L2951" s="16">
        <v>2.1275</v>
      </c>
      <c r="M2951" s="16">
        <v>504.5014</v>
      </c>
      <c r="N2951" s="16">
        <v>17.1009</v>
      </c>
      <c r="O2951" s="16">
        <v>17.1009</v>
      </c>
      <c r="P2951" s="16">
        <v>0</v>
      </c>
      <c r="Q2951" s="16">
        <v>0</v>
      </c>
      <c r="R2951" s="16">
        <v>3.63</v>
      </c>
      <c r="S2951" s="16">
        <v>3.63</v>
      </c>
      <c r="T2951" s="16">
        <v>0</v>
      </c>
      <c r="U2951" s="16">
        <v>0</v>
      </c>
      <c r="V2951" s="16">
        <v>0</v>
      </c>
      <c r="W2951" s="16">
        <v>0</v>
      </c>
      <c r="X2951" s="16">
        <v>0</v>
      </c>
      <c r="Y2951" s="16">
        <v>0</v>
      </c>
      <c r="Z2951" s="16">
        <v>0</v>
      </c>
      <c r="AE2951" s="103">
        <f t="shared" si="860"/>
        <v>-4.91162666094169e-13</v>
      </c>
      <c r="AF2951" s="103">
        <f t="shared" si="861"/>
        <v>0</v>
      </c>
      <c r="AG2951" s="103">
        <f t="shared" si="862"/>
        <v>0</v>
      </c>
      <c r="AH2951" s="103">
        <f t="shared" si="863"/>
        <v>0</v>
      </c>
      <c r="AI2951" s="103">
        <f t="shared" si="864"/>
        <v>0</v>
      </c>
      <c r="AJ2951" s="103">
        <f t="shared" si="865"/>
        <v>0</v>
      </c>
    </row>
    <row r="2952" spans="4:36">
      <c r="D2952" s="16" t="s">
        <v>861</v>
      </c>
      <c r="E2952" s="16">
        <v>7339.5952</v>
      </c>
      <c r="F2952" s="16">
        <v>6670.7769</v>
      </c>
      <c r="G2952" s="16">
        <v>6394.4494</v>
      </c>
      <c r="H2952" s="16">
        <v>276.3275</v>
      </c>
      <c r="I2952" s="16">
        <v>106.1069</v>
      </c>
      <c r="J2952" s="16">
        <v>434.2908</v>
      </c>
      <c r="K2952" s="16">
        <v>0</v>
      </c>
      <c r="L2952" s="16">
        <v>42.4235</v>
      </c>
      <c r="M2952" s="16">
        <v>391.8673</v>
      </c>
      <c r="N2952" s="16">
        <v>88.7793</v>
      </c>
      <c r="O2952" s="16">
        <v>88.7793</v>
      </c>
      <c r="P2952" s="16">
        <v>0</v>
      </c>
      <c r="Q2952" s="16">
        <v>0</v>
      </c>
      <c r="R2952" s="16">
        <v>23.2509</v>
      </c>
      <c r="S2952" s="16">
        <v>20.3937</v>
      </c>
      <c r="T2952" s="16">
        <v>0.6895</v>
      </c>
      <c r="U2952" s="16">
        <v>2.1677</v>
      </c>
      <c r="V2952" s="16">
        <v>16.3904</v>
      </c>
      <c r="W2952" s="16">
        <v>11.9144</v>
      </c>
      <c r="X2952" s="16">
        <v>0</v>
      </c>
      <c r="Y2952" s="16">
        <v>4.476</v>
      </c>
      <c r="Z2952" s="16">
        <v>0</v>
      </c>
      <c r="AE2952" s="103">
        <f t="shared" si="860"/>
        <v>-8.5265128291212e-14</v>
      </c>
      <c r="AF2952" s="103">
        <f t="shared" si="861"/>
        <v>-5.6843418860808e-13</v>
      </c>
      <c r="AG2952" s="103">
        <f t="shared" si="862"/>
        <v>0</v>
      </c>
      <c r="AH2952" s="103">
        <f t="shared" si="863"/>
        <v>0</v>
      </c>
      <c r="AI2952" s="103">
        <f t="shared" si="864"/>
        <v>0</v>
      </c>
      <c r="AJ2952" s="103">
        <f t="shared" si="865"/>
        <v>0</v>
      </c>
    </row>
    <row r="2953" spans="4:36">
      <c r="D2953" s="16" t="s">
        <v>862</v>
      </c>
      <c r="E2953" s="16">
        <v>0</v>
      </c>
      <c r="F2953" s="16">
        <v>0</v>
      </c>
      <c r="G2953" s="16">
        <v>0</v>
      </c>
      <c r="H2953" s="16">
        <v>0</v>
      </c>
      <c r="I2953" s="16">
        <v>0</v>
      </c>
      <c r="J2953" s="16">
        <v>0</v>
      </c>
      <c r="K2953" s="16">
        <v>0</v>
      </c>
      <c r="L2953" s="16">
        <v>0</v>
      </c>
      <c r="M2953" s="16">
        <v>0</v>
      </c>
      <c r="N2953" s="16">
        <v>0</v>
      </c>
      <c r="O2953" s="16">
        <v>0</v>
      </c>
      <c r="P2953" s="16">
        <v>0</v>
      </c>
      <c r="Q2953" s="16">
        <v>0</v>
      </c>
      <c r="R2953" s="16">
        <v>0</v>
      </c>
      <c r="S2953" s="16">
        <v>0</v>
      </c>
      <c r="T2953" s="16">
        <v>0</v>
      </c>
      <c r="U2953" s="16">
        <v>0</v>
      </c>
      <c r="V2953" s="16">
        <v>0</v>
      </c>
      <c r="W2953" s="16">
        <v>0</v>
      </c>
      <c r="X2953" s="16">
        <v>0</v>
      </c>
      <c r="Y2953" s="16">
        <v>0</v>
      </c>
      <c r="Z2953" s="16">
        <v>0</v>
      </c>
      <c r="AE2953" s="103">
        <f t="shared" si="860"/>
        <v>0</v>
      </c>
      <c r="AF2953" s="103">
        <f t="shared" si="861"/>
        <v>0</v>
      </c>
      <c r="AG2953" s="103">
        <f t="shared" si="862"/>
        <v>0</v>
      </c>
      <c r="AH2953" s="103">
        <f t="shared" si="863"/>
        <v>0</v>
      </c>
      <c r="AI2953" s="103">
        <f t="shared" si="864"/>
        <v>0</v>
      </c>
      <c r="AJ2953" s="103">
        <f t="shared" si="865"/>
        <v>0</v>
      </c>
    </row>
    <row r="2954" spans="4:36">
      <c r="D2954" s="16" t="s">
        <v>863</v>
      </c>
      <c r="E2954" s="16">
        <v>719.0359</v>
      </c>
      <c r="F2954" s="16">
        <v>699.073</v>
      </c>
      <c r="G2954" s="16">
        <v>694.9752</v>
      </c>
      <c r="H2954" s="16">
        <v>4.0978</v>
      </c>
      <c r="I2954" s="16">
        <v>0</v>
      </c>
      <c r="J2954" s="16">
        <v>16.7117</v>
      </c>
      <c r="K2954" s="16">
        <v>0</v>
      </c>
      <c r="L2954" s="16">
        <v>16.7117</v>
      </c>
      <c r="M2954" s="16">
        <v>0</v>
      </c>
      <c r="N2954" s="16">
        <v>1.7941</v>
      </c>
      <c r="O2954" s="16">
        <v>1.7941</v>
      </c>
      <c r="P2954" s="16">
        <v>0</v>
      </c>
      <c r="Q2954" s="16">
        <v>0</v>
      </c>
      <c r="R2954" s="16">
        <v>1.4571</v>
      </c>
      <c r="S2954" s="16">
        <v>1.1041</v>
      </c>
      <c r="T2954" s="16">
        <v>0</v>
      </c>
      <c r="U2954" s="16">
        <v>0.353</v>
      </c>
      <c r="V2954" s="16">
        <v>0</v>
      </c>
      <c r="W2954" s="16">
        <v>0</v>
      </c>
      <c r="X2954" s="16">
        <v>0</v>
      </c>
      <c r="Y2954" s="16">
        <v>0</v>
      </c>
      <c r="Z2954" s="16">
        <v>0</v>
      </c>
      <c r="AE2954" s="103">
        <f t="shared" si="860"/>
        <v>-9.99200722162641e-15</v>
      </c>
      <c r="AF2954" s="103">
        <f t="shared" si="861"/>
        <v>0</v>
      </c>
      <c r="AG2954" s="103">
        <f t="shared" si="862"/>
        <v>0</v>
      </c>
      <c r="AH2954" s="103">
        <f t="shared" si="863"/>
        <v>0</v>
      </c>
      <c r="AI2954" s="103">
        <f t="shared" si="864"/>
        <v>0</v>
      </c>
      <c r="AJ2954" s="103">
        <f t="shared" si="865"/>
        <v>0</v>
      </c>
    </row>
    <row r="2955" spans="4:36">
      <c r="D2955" s="16" t="s">
        <v>864</v>
      </c>
      <c r="E2955" s="16">
        <v>20622.3499</v>
      </c>
      <c r="F2955" s="16">
        <v>16229.1433</v>
      </c>
      <c r="G2955" s="16">
        <v>16166.6153</v>
      </c>
      <c r="H2955" s="16">
        <v>62.528</v>
      </c>
      <c r="I2955" s="16">
        <v>40.3931</v>
      </c>
      <c r="J2955" s="16">
        <v>252.1714</v>
      </c>
      <c r="K2955" s="16">
        <v>165.8346</v>
      </c>
      <c r="L2955" s="16">
        <v>13.9615</v>
      </c>
      <c r="M2955" s="16">
        <v>72.3753</v>
      </c>
      <c r="N2955" s="16">
        <v>2395.4889</v>
      </c>
      <c r="O2955" s="16">
        <v>2391.0547</v>
      </c>
      <c r="P2955" s="16">
        <v>4.4342</v>
      </c>
      <c r="Q2955" s="16">
        <v>241.412</v>
      </c>
      <c r="R2955" s="16">
        <v>534.5654</v>
      </c>
      <c r="S2955" s="16">
        <v>443.6131</v>
      </c>
      <c r="T2955" s="16">
        <v>36.8126</v>
      </c>
      <c r="U2955" s="16">
        <v>54.1397</v>
      </c>
      <c r="V2955" s="16">
        <v>929.1758</v>
      </c>
      <c r="W2955" s="16">
        <v>461.8091</v>
      </c>
      <c r="X2955" s="16">
        <v>0</v>
      </c>
      <c r="Y2955" s="16">
        <v>467.3667</v>
      </c>
      <c r="Z2955" s="16">
        <v>0</v>
      </c>
      <c r="AE2955" s="103">
        <f t="shared" si="860"/>
        <v>1.16529008664656e-12</v>
      </c>
      <c r="AF2955" s="103">
        <f t="shared" si="861"/>
        <v>2.48689957516035e-13</v>
      </c>
      <c r="AG2955" s="103">
        <f t="shared" si="862"/>
        <v>0</v>
      </c>
      <c r="AH2955" s="103">
        <f t="shared" si="863"/>
        <v>-3.08197911635943e-13</v>
      </c>
      <c r="AI2955" s="103">
        <f t="shared" si="864"/>
        <v>0</v>
      </c>
      <c r="AJ2955" s="103">
        <f t="shared" si="865"/>
        <v>0</v>
      </c>
    </row>
    <row r="2956" spans="3:58">
      <c r="C2956" s="16" t="s">
        <v>865</v>
      </c>
      <c r="D2956" s="16" t="s">
        <v>88</v>
      </c>
      <c r="E2956" s="16">
        <v>0</v>
      </c>
      <c r="F2956" s="16">
        <v>0</v>
      </c>
      <c r="G2956" s="16">
        <v>0</v>
      </c>
      <c r="H2956" s="16">
        <v>0</v>
      </c>
      <c r="I2956" s="16">
        <v>0</v>
      </c>
      <c r="J2956" s="16">
        <v>0</v>
      </c>
      <c r="K2956" s="16">
        <v>0</v>
      </c>
      <c r="L2956" s="16">
        <v>0</v>
      </c>
      <c r="M2956" s="16">
        <v>0</v>
      </c>
      <c r="N2956" s="16">
        <v>0</v>
      </c>
      <c r="O2956" s="16">
        <v>0</v>
      </c>
      <c r="P2956" s="16">
        <v>0</v>
      </c>
      <c r="Q2956" s="16">
        <v>0</v>
      </c>
      <c r="R2956" s="16">
        <v>0</v>
      </c>
      <c r="S2956" s="16">
        <v>0</v>
      </c>
      <c r="T2956" s="16">
        <v>0</v>
      </c>
      <c r="U2956" s="16">
        <v>0</v>
      </c>
      <c r="V2956" s="16">
        <v>0</v>
      </c>
      <c r="W2956" s="16">
        <v>0</v>
      </c>
      <c r="X2956" s="16">
        <v>0</v>
      </c>
      <c r="Y2956" s="16">
        <v>0</v>
      </c>
      <c r="Z2956" s="16">
        <v>0</v>
      </c>
      <c r="AE2956" s="103">
        <f t="shared" si="860"/>
        <v>0</v>
      </c>
      <c r="AF2956" s="103">
        <f t="shared" si="861"/>
        <v>0</v>
      </c>
      <c r="AG2956" s="103">
        <f t="shared" si="862"/>
        <v>0</v>
      </c>
      <c r="AH2956" s="103">
        <f t="shared" si="863"/>
        <v>0</v>
      </c>
      <c r="AI2956" s="103">
        <f t="shared" si="864"/>
        <v>0</v>
      </c>
      <c r="AJ2956" s="103">
        <f t="shared" si="865"/>
        <v>0</v>
      </c>
      <c r="AK2956" s="16">
        <f t="shared" ref="AK2956:BF2956" si="872">E2956-SUM(E2957:E2961)</f>
        <v>0</v>
      </c>
      <c r="AL2956" s="16">
        <f t="shared" si="872"/>
        <v>0</v>
      </c>
      <c r="AM2956" s="16">
        <f t="shared" si="872"/>
        <v>0</v>
      </c>
      <c r="AN2956" s="16">
        <f t="shared" si="872"/>
        <v>0</v>
      </c>
      <c r="AO2956" s="16">
        <f t="shared" si="872"/>
        <v>0</v>
      </c>
      <c r="AP2956" s="16">
        <f t="shared" si="872"/>
        <v>0</v>
      </c>
      <c r="AQ2956" s="16">
        <f t="shared" si="872"/>
        <v>0</v>
      </c>
      <c r="AR2956" s="16">
        <f t="shared" si="872"/>
        <v>0</v>
      </c>
      <c r="AS2956" s="16">
        <f t="shared" si="872"/>
        <v>0</v>
      </c>
      <c r="AT2956" s="16">
        <f t="shared" si="872"/>
        <v>0</v>
      </c>
      <c r="AU2956" s="16">
        <f t="shared" si="872"/>
        <v>0</v>
      </c>
      <c r="AV2956" s="16">
        <f t="shared" si="872"/>
        <v>0</v>
      </c>
      <c r="AW2956" s="16">
        <f t="shared" si="872"/>
        <v>0</v>
      </c>
      <c r="AX2956" s="16">
        <f t="shared" si="872"/>
        <v>0</v>
      </c>
      <c r="AY2956" s="16">
        <f t="shared" si="872"/>
        <v>0</v>
      </c>
      <c r="AZ2956" s="16">
        <f t="shared" si="872"/>
        <v>0</v>
      </c>
      <c r="BA2956" s="16">
        <f t="shared" si="872"/>
        <v>0</v>
      </c>
      <c r="BB2956" s="16">
        <f t="shared" si="872"/>
        <v>0</v>
      </c>
      <c r="BC2956" s="16">
        <f t="shared" si="872"/>
        <v>0</v>
      </c>
      <c r="BD2956" s="16">
        <f t="shared" si="872"/>
        <v>0</v>
      </c>
      <c r="BE2956" s="16">
        <f t="shared" si="872"/>
        <v>0</v>
      </c>
      <c r="BF2956" s="16">
        <f t="shared" si="872"/>
        <v>0</v>
      </c>
    </row>
    <row r="2957" spans="4:36">
      <c r="D2957" s="16" t="s">
        <v>860</v>
      </c>
      <c r="E2957" s="16">
        <v>0</v>
      </c>
      <c r="F2957" s="16">
        <v>0</v>
      </c>
      <c r="G2957" s="16">
        <v>0</v>
      </c>
      <c r="H2957" s="16">
        <v>0</v>
      </c>
      <c r="I2957" s="16">
        <v>0</v>
      </c>
      <c r="J2957" s="16">
        <v>0</v>
      </c>
      <c r="K2957" s="16">
        <v>0</v>
      </c>
      <c r="L2957" s="16">
        <v>0</v>
      </c>
      <c r="M2957" s="16">
        <v>0</v>
      </c>
      <c r="N2957" s="16">
        <v>0</v>
      </c>
      <c r="O2957" s="16">
        <v>0</v>
      </c>
      <c r="P2957" s="16">
        <v>0</v>
      </c>
      <c r="Q2957" s="16">
        <v>0</v>
      </c>
      <c r="R2957" s="16">
        <v>0</v>
      </c>
      <c r="S2957" s="16">
        <v>0</v>
      </c>
      <c r="T2957" s="16">
        <v>0</v>
      </c>
      <c r="U2957" s="16">
        <v>0</v>
      </c>
      <c r="V2957" s="16">
        <v>0</v>
      </c>
      <c r="W2957" s="16">
        <v>0</v>
      </c>
      <c r="X2957" s="16">
        <v>0</v>
      </c>
      <c r="Y2957" s="16">
        <v>0</v>
      </c>
      <c r="Z2957" s="16">
        <v>0</v>
      </c>
      <c r="AE2957" s="103">
        <f t="shared" si="860"/>
        <v>0</v>
      </c>
      <c r="AF2957" s="103">
        <f t="shared" si="861"/>
        <v>0</v>
      </c>
      <c r="AG2957" s="103">
        <f t="shared" si="862"/>
        <v>0</v>
      </c>
      <c r="AH2957" s="103">
        <f t="shared" si="863"/>
        <v>0</v>
      </c>
      <c r="AI2957" s="103">
        <f t="shared" si="864"/>
        <v>0</v>
      </c>
      <c r="AJ2957" s="103">
        <f t="shared" si="865"/>
        <v>0</v>
      </c>
    </row>
    <row r="2958" spans="4:36">
      <c r="D2958" s="16" t="s">
        <v>861</v>
      </c>
      <c r="E2958" s="16">
        <v>0</v>
      </c>
      <c r="F2958" s="16">
        <v>0</v>
      </c>
      <c r="G2958" s="16">
        <v>0</v>
      </c>
      <c r="H2958" s="16">
        <v>0</v>
      </c>
      <c r="I2958" s="16">
        <v>0</v>
      </c>
      <c r="J2958" s="16">
        <v>0</v>
      </c>
      <c r="K2958" s="16">
        <v>0</v>
      </c>
      <c r="L2958" s="16">
        <v>0</v>
      </c>
      <c r="M2958" s="16">
        <v>0</v>
      </c>
      <c r="N2958" s="16">
        <v>0</v>
      </c>
      <c r="O2958" s="16">
        <v>0</v>
      </c>
      <c r="P2958" s="16">
        <v>0</v>
      </c>
      <c r="Q2958" s="16">
        <v>0</v>
      </c>
      <c r="R2958" s="16">
        <v>0</v>
      </c>
      <c r="S2958" s="16">
        <v>0</v>
      </c>
      <c r="T2958" s="16">
        <v>0</v>
      </c>
      <c r="U2958" s="16">
        <v>0</v>
      </c>
      <c r="V2958" s="16">
        <v>0</v>
      </c>
      <c r="W2958" s="16">
        <v>0</v>
      </c>
      <c r="X2958" s="16">
        <v>0</v>
      </c>
      <c r="Y2958" s="16">
        <v>0</v>
      </c>
      <c r="Z2958" s="16">
        <v>0</v>
      </c>
      <c r="AE2958" s="103">
        <f t="shared" si="860"/>
        <v>0</v>
      </c>
      <c r="AF2958" s="103">
        <f t="shared" si="861"/>
        <v>0</v>
      </c>
      <c r="AG2958" s="103">
        <f t="shared" si="862"/>
        <v>0</v>
      </c>
      <c r="AH2958" s="103">
        <f t="shared" si="863"/>
        <v>0</v>
      </c>
      <c r="AI2958" s="103">
        <f t="shared" si="864"/>
        <v>0</v>
      </c>
      <c r="AJ2958" s="103">
        <f t="shared" si="865"/>
        <v>0</v>
      </c>
    </row>
    <row r="2959" spans="4:36">
      <c r="D2959" s="16" t="s">
        <v>862</v>
      </c>
      <c r="E2959" s="16">
        <v>0</v>
      </c>
      <c r="F2959" s="16">
        <v>0</v>
      </c>
      <c r="G2959" s="16">
        <v>0</v>
      </c>
      <c r="H2959" s="16">
        <v>0</v>
      </c>
      <c r="I2959" s="16">
        <v>0</v>
      </c>
      <c r="J2959" s="16">
        <v>0</v>
      </c>
      <c r="K2959" s="16">
        <v>0</v>
      </c>
      <c r="L2959" s="16">
        <v>0</v>
      </c>
      <c r="M2959" s="16">
        <v>0</v>
      </c>
      <c r="N2959" s="16">
        <v>0</v>
      </c>
      <c r="O2959" s="16">
        <v>0</v>
      </c>
      <c r="P2959" s="16">
        <v>0</v>
      </c>
      <c r="Q2959" s="16">
        <v>0</v>
      </c>
      <c r="R2959" s="16">
        <v>0</v>
      </c>
      <c r="S2959" s="16">
        <v>0</v>
      </c>
      <c r="T2959" s="16">
        <v>0</v>
      </c>
      <c r="U2959" s="16">
        <v>0</v>
      </c>
      <c r="V2959" s="16">
        <v>0</v>
      </c>
      <c r="W2959" s="16">
        <v>0</v>
      </c>
      <c r="X2959" s="16">
        <v>0</v>
      </c>
      <c r="Y2959" s="16">
        <v>0</v>
      </c>
      <c r="Z2959" s="16">
        <v>0</v>
      </c>
      <c r="AE2959" s="103">
        <f t="shared" si="860"/>
        <v>0</v>
      </c>
      <c r="AF2959" s="103">
        <f t="shared" si="861"/>
        <v>0</v>
      </c>
      <c r="AG2959" s="103">
        <f t="shared" si="862"/>
        <v>0</v>
      </c>
      <c r="AH2959" s="103">
        <f t="shared" si="863"/>
        <v>0</v>
      </c>
      <c r="AI2959" s="103">
        <f t="shared" si="864"/>
        <v>0</v>
      </c>
      <c r="AJ2959" s="103">
        <f t="shared" si="865"/>
        <v>0</v>
      </c>
    </row>
    <row r="2960" spans="4:36">
      <c r="D2960" s="16" t="s">
        <v>863</v>
      </c>
      <c r="E2960" s="16">
        <v>0</v>
      </c>
      <c r="F2960" s="16">
        <v>0</v>
      </c>
      <c r="G2960" s="16">
        <v>0</v>
      </c>
      <c r="H2960" s="16">
        <v>0</v>
      </c>
      <c r="I2960" s="16">
        <v>0</v>
      </c>
      <c r="J2960" s="16">
        <v>0</v>
      </c>
      <c r="K2960" s="16">
        <v>0</v>
      </c>
      <c r="L2960" s="16">
        <v>0</v>
      </c>
      <c r="M2960" s="16">
        <v>0</v>
      </c>
      <c r="N2960" s="16">
        <v>0</v>
      </c>
      <c r="O2960" s="16">
        <v>0</v>
      </c>
      <c r="P2960" s="16">
        <v>0</v>
      </c>
      <c r="Q2960" s="16">
        <v>0</v>
      </c>
      <c r="R2960" s="16">
        <v>0</v>
      </c>
      <c r="S2960" s="16">
        <v>0</v>
      </c>
      <c r="T2960" s="16">
        <v>0</v>
      </c>
      <c r="U2960" s="16">
        <v>0</v>
      </c>
      <c r="V2960" s="16">
        <v>0</v>
      </c>
      <c r="W2960" s="16">
        <v>0</v>
      </c>
      <c r="X2960" s="16">
        <v>0</v>
      </c>
      <c r="Y2960" s="16">
        <v>0</v>
      </c>
      <c r="Z2960" s="16">
        <v>0</v>
      </c>
      <c r="AE2960" s="103">
        <f t="shared" si="860"/>
        <v>0</v>
      </c>
      <c r="AF2960" s="103">
        <f t="shared" si="861"/>
        <v>0</v>
      </c>
      <c r="AG2960" s="103">
        <f t="shared" si="862"/>
        <v>0</v>
      </c>
      <c r="AH2960" s="103">
        <f t="shared" si="863"/>
        <v>0</v>
      </c>
      <c r="AI2960" s="103">
        <f t="shared" si="864"/>
        <v>0</v>
      </c>
      <c r="AJ2960" s="103">
        <f t="shared" si="865"/>
        <v>0</v>
      </c>
    </row>
    <row r="2961" spans="4:36">
      <c r="D2961" s="16" t="s">
        <v>864</v>
      </c>
      <c r="E2961" s="16">
        <v>0</v>
      </c>
      <c r="F2961" s="16">
        <v>0</v>
      </c>
      <c r="G2961" s="16">
        <v>0</v>
      </c>
      <c r="H2961" s="16">
        <v>0</v>
      </c>
      <c r="I2961" s="16">
        <v>0</v>
      </c>
      <c r="J2961" s="16">
        <v>0</v>
      </c>
      <c r="K2961" s="16">
        <v>0</v>
      </c>
      <c r="L2961" s="16">
        <v>0</v>
      </c>
      <c r="M2961" s="16">
        <v>0</v>
      </c>
      <c r="N2961" s="16">
        <v>0</v>
      </c>
      <c r="O2961" s="16">
        <v>0</v>
      </c>
      <c r="P2961" s="16">
        <v>0</v>
      </c>
      <c r="Q2961" s="16">
        <v>0</v>
      </c>
      <c r="R2961" s="16">
        <v>0</v>
      </c>
      <c r="S2961" s="16">
        <v>0</v>
      </c>
      <c r="T2961" s="16">
        <v>0</v>
      </c>
      <c r="U2961" s="16">
        <v>0</v>
      </c>
      <c r="V2961" s="16">
        <v>0</v>
      </c>
      <c r="W2961" s="16">
        <v>0</v>
      </c>
      <c r="X2961" s="16">
        <v>0</v>
      </c>
      <c r="Y2961" s="16">
        <v>0</v>
      </c>
      <c r="Z2961" s="16">
        <v>0</v>
      </c>
      <c r="AE2961" s="103">
        <f t="shared" si="860"/>
        <v>0</v>
      </c>
      <c r="AF2961" s="103">
        <f t="shared" si="861"/>
        <v>0</v>
      </c>
      <c r="AG2961" s="103">
        <f t="shared" si="862"/>
        <v>0</v>
      </c>
      <c r="AH2961" s="103">
        <f t="shared" si="863"/>
        <v>0</v>
      </c>
      <c r="AI2961" s="103">
        <f t="shared" si="864"/>
        <v>0</v>
      </c>
      <c r="AJ2961" s="103">
        <f t="shared" si="865"/>
        <v>0</v>
      </c>
    </row>
    <row r="2962" spans="3:58">
      <c r="C2962" s="16" t="s">
        <v>866</v>
      </c>
      <c r="D2962" s="16" t="s">
        <v>88</v>
      </c>
      <c r="E2962" s="16">
        <v>3923.9269</v>
      </c>
      <c r="F2962" s="16">
        <v>1764.6627</v>
      </c>
      <c r="G2962" s="16">
        <v>1686.9159</v>
      </c>
      <c r="H2962" s="16">
        <v>77.7468</v>
      </c>
      <c r="I2962" s="16">
        <v>0</v>
      </c>
      <c r="J2962" s="16">
        <v>7.8301</v>
      </c>
      <c r="K2962" s="16">
        <v>1.8713</v>
      </c>
      <c r="L2962" s="16">
        <v>3.6198</v>
      </c>
      <c r="M2962" s="16">
        <v>2.339</v>
      </c>
      <c r="N2962" s="16">
        <v>2052.2936</v>
      </c>
      <c r="O2962" s="16">
        <v>2052.2936</v>
      </c>
      <c r="P2962" s="16">
        <v>0</v>
      </c>
      <c r="Q2962" s="16">
        <v>14.8924</v>
      </c>
      <c r="R2962" s="16">
        <v>73.8557</v>
      </c>
      <c r="S2962" s="16">
        <v>63.0189</v>
      </c>
      <c r="T2962" s="16">
        <v>0</v>
      </c>
      <c r="U2962" s="16">
        <v>10.8368</v>
      </c>
      <c r="V2962" s="16">
        <v>10.3924</v>
      </c>
      <c r="W2962" s="16">
        <v>2.2444</v>
      </c>
      <c r="X2962" s="16">
        <v>0</v>
      </c>
      <c r="Y2962" s="16">
        <v>8.148</v>
      </c>
      <c r="Z2962" s="16">
        <v>0</v>
      </c>
      <c r="AE2962" s="103">
        <f t="shared" si="860"/>
        <v>-4.79616346638068e-13</v>
      </c>
      <c r="AF2962" s="103">
        <f t="shared" si="861"/>
        <v>1.27897692436818e-13</v>
      </c>
      <c r="AG2962" s="103">
        <f t="shared" si="862"/>
        <v>0</v>
      </c>
      <c r="AH2962" s="103">
        <f t="shared" si="863"/>
        <v>0</v>
      </c>
      <c r="AI2962" s="103">
        <f t="shared" si="864"/>
        <v>0</v>
      </c>
      <c r="AJ2962" s="103">
        <f t="shared" si="865"/>
        <v>0</v>
      </c>
      <c r="AK2962" s="16">
        <f t="shared" ref="AK2962:BF2962" si="873">E2962-SUM(E2963:E2967)</f>
        <v>0</v>
      </c>
      <c r="AL2962" s="16">
        <f t="shared" si="873"/>
        <v>0</v>
      </c>
      <c r="AM2962" s="16">
        <f t="shared" si="873"/>
        <v>0</v>
      </c>
      <c r="AN2962" s="16">
        <f t="shared" si="873"/>
        <v>0</v>
      </c>
      <c r="AO2962" s="16">
        <f t="shared" si="873"/>
        <v>0</v>
      </c>
      <c r="AP2962" s="16">
        <f t="shared" si="873"/>
        <v>0</v>
      </c>
      <c r="AQ2962" s="16">
        <f t="shared" si="873"/>
        <v>0</v>
      </c>
      <c r="AR2962" s="16">
        <f t="shared" si="873"/>
        <v>0</v>
      </c>
      <c r="AS2962" s="16">
        <f t="shared" si="873"/>
        <v>0</v>
      </c>
      <c r="AT2962" s="16">
        <f t="shared" si="873"/>
        <v>0</v>
      </c>
      <c r="AU2962" s="16">
        <f t="shared" si="873"/>
        <v>0</v>
      </c>
      <c r="AV2962" s="16">
        <f t="shared" si="873"/>
        <v>0</v>
      </c>
      <c r="AW2962" s="16">
        <f t="shared" si="873"/>
        <v>0</v>
      </c>
      <c r="AX2962" s="16">
        <f t="shared" si="873"/>
        <v>0</v>
      </c>
      <c r="AY2962" s="16">
        <f t="shared" si="873"/>
        <v>0</v>
      </c>
      <c r="AZ2962" s="16">
        <f t="shared" si="873"/>
        <v>0</v>
      </c>
      <c r="BA2962" s="16">
        <f t="shared" si="873"/>
        <v>0</v>
      </c>
      <c r="BB2962" s="16">
        <f t="shared" si="873"/>
        <v>0</v>
      </c>
      <c r="BC2962" s="16">
        <f t="shared" si="873"/>
        <v>0</v>
      </c>
      <c r="BD2962" s="16">
        <f t="shared" si="873"/>
        <v>0</v>
      </c>
      <c r="BE2962" s="16">
        <f t="shared" si="873"/>
        <v>0</v>
      </c>
      <c r="BF2962" s="16">
        <f t="shared" si="873"/>
        <v>0</v>
      </c>
    </row>
    <row r="2963" spans="4:36">
      <c r="D2963" s="16" t="s">
        <v>860</v>
      </c>
      <c r="E2963" s="16">
        <v>1253.4799</v>
      </c>
      <c r="F2963" s="16">
        <v>1243.8967</v>
      </c>
      <c r="G2963" s="16">
        <v>1174.3804</v>
      </c>
      <c r="H2963" s="16">
        <v>69.5163</v>
      </c>
      <c r="I2963" s="16">
        <v>0</v>
      </c>
      <c r="J2963" s="16">
        <v>0</v>
      </c>
      <c r="K2963" s="16">
        <v>0</v>
      </c>
      <c r="L2963" s="16">
        <v>0</v>
      </c>
      <c r="M2963" s="16">
        <v>0</v>
      </c>
      <c r="N2963" s="16">
        <v>9.5832</v>
      </c>
      <c r="O2963" s="16">
        <v>9.5832</v>
      </c>
      <c r="P2963" s="16">
        <v>0</v>
      </c>
      <c r="Q2963" s="16">
        <v>0</v>
      </c>
      <c r="R2963" s="16">
        <v>0</v>
      </c>
      <c r="S2963" s="16">
        <v>0</v>
      </c>
      <c r="T2963" s="16">
        <v>0</v>
      </c>
      <c r="U2963" s="16">
        <v>0</v>
      </c>
      <c r="V2963" s="16">
        <v>0</v>
      </c>
      <c r="W2963" s="16">
        <v>0</v>
      </c>
      <c r="X2963" s="16">
        <v>0</v>
      </c>
      <c r="Y2963" s="16">
        <v>0</v>
      </c>
      <c r="Z2963" s="16">
        <v>0</v>
      </c>
      <c r="AE2963" s="103">
        <f t="shared" si="860"/>
        <v>3.37507799486048e-14</v>
      </c>
      <c r="AF2963" s="103">
        <f t="shared" si="861"/>
        <v>0</v>
      </c>
      <c r="AG2963" s="103">
        <f t="shared" si="862"/>
        <v>0</v>
      </c>
      <c r="AH2963" s="103">
        <f t="shared" si="863"/>
        <v>0</v>
      </c>
      <c r="AI2963" s="103">
        <f t="shared" si="864"/>
        <v>0</v>
      </c>
      <c r="AJ2963" s="103">
        <f t="shared" si="865"/>
        <v>0</v>
      </c>
    </row>
    <row r="2964" spans="4:36">
      <c r="D2964" s="16" t="s">
        <v>861</v>
      </c>
      <c r="E2964" s="16">
        <v>73.5205</v>
      </c>
      <c r="F2964" s="16">
        <v>2.7967</v>
      </c>
      <c r="G2964" s="16">
        <v>2.7967</v>
      </c>
      <c r="H2964" s="16">
        <v>0</v>
      </c>
      <c r="I2964" s="16">
        <v>0</v>
      </c>
      <c r="J2964" s="16">
        <v>0</v>
      </c>
      <c r="K2964" s="16">
        <v>0</v>
      </c>
      <c r="L2964" s="16">
        <v>0</v>
      </c>
      <c r="M2964" s="16">
        <v>0</v>
      </c>
      <c r="N2964" s="16">
        <v>70.7238</v>
      </c>
      <c r="O2964" s="16">
        <v>70.7238</v>
      </c>
      <c r="P2964" s="16">
        <v>0</v>
      </c>
      <c r="Q2964" s="16">
        <v>0</v>
      </c>
      <c r="R2964" s="16">
        <v>0</v>
      </c>
      <c r="S2964" s="16">
        <v>0</v>
      </c>
      <c r="T2964" s="16">
        <v>0</v>
      </c>
      <c r="U2964" s="16">
        <v>0</v>
      </c>
      <c r="V2964" s="16">
        <v>0</v>
      </c>
      <c r="W2964" s="16">
        <v>0</v>
      </c>
      <c r="X2964" s="16">
        <v>0</v>
      </c>
      <c r="Y2964" s="16">
        <v>0</v>
      </c>
      <c r="Z2964" s="16">
        <v>0</v>
      </c>
      <c r="AE2964" s="103">
        <f t="shared" si="860"/>
        <v>0</v>
      </c>
      <c r="AF2964" s="103">
        <f t="shared" si="861"/>
        <v>0</v>
      </c>
      <c r="AG2964" s="103">
        <f t="shared" si="862"/>
        <v>0</v>
      </c>
      <c r="AH2964" s="103">
        <f t="shared" si="863"/>
        <v>0</v>
      </c>
      <c r="AI2964" s="103">
        <f t="shared" si="864"/>
        <v>0</v>
      </c>
      <c r="AJ2964" s="103">
        <f t="shared" si="865"/>
        <v>0</v>
      </c>
    </row>
    <row r="2965" spans="4:36">
      <c r="D2965" s="16" t="s">
        <v>862</v>
      </c>
      <c r="E2965" s="16">
        <v>0</v>
      </c>
      <c r="F2965" s="16">
        <v>0</v>
      </c>
      <c r="G2965" s="16">
        <v>0</v>
      </c>
      <c r="H2965" s="16">
        <v>0</v>
      </c>
      <c r="I2965" s="16">
        <v>0</v>
      </c>
      <c r="J2965" s="16">
        <v>0</v>
      </c>
      <c r="K2965" s="16">
        <v>0</v>
      </c>
      <c r="L2965" s="16">
        <v>0</v>
      </c>
      <c r="M2965" s="16">
        <v>0</v>
      </c>
      <c r="N2965" s="16">
        <v>0</v>
      </c>
      <c r="O2965" s="16">
        <v>0</v>
      </c>
      <c r="P2965" s="16">
        <v>0</v>
      </c>
      <c r="Q2965" s="16">
        <v>0</v>
      </c>
      <c r="R2965" s="16">
        <v>0</v>
      </c>
      <c r="S2965" s="16">
        <v>0</v>
      </c>
      <c r="T2965" s="16">
        <v>0</v>
      </c>
      <c r="U2965" s="16">
        <v>0</v>
      </c>
      <c r="V2965" s="16">
        <v>0</v>
      </c>
      <c r="W2965" s="16">
        <v>0</v>
      </c>
      <c r="X2965" s="16">
        <v>0</v>
      </c>
      <c r="Y2965" s="16">
        <v>0</v>
      </c>
      <c r="Z2965" s="16">
        <v>0</v>
      </c>
      <c r="AE2965" s="103">
        <f t="shared" si="860"/>
        <v>0</v>
      </c>
      <c r="AF2965" s="103">
        <f t="shared" si="861"/>
        <v>0</v>
      </c>
      <c r="AG2965" s="103">
        <f t="shared" si="862"/>
        <v>0</v>
      </c>
      <c r="AH2965" s="103">
        <f t="shared" si="863"/>
        <v>0</v>
      </c>
      <c r="AI2965" s="103">
        <f t="shared" si="864"/>
        <v>0</v>
      </c>
      <c r="AJ2965" s="103">
        <f t="shared" si="865"/>
        <v>0</v>
      </c>
    </row>
    <row r="2966" spans="4:36">
      <c r="D2966" s="16" t="s">
        <v>863</v>
      </c>
      <c r="E2966" s="16">
        <v>92.9704</v>
      </c>
      <c r="F2966" s="16">
        <v>92.9704</v>
      </c>
      <c r="G2966" s="16">
        <v>92.9704</v>
      </c>
      <c r="H2966" s="16">
        <v>0</v>
      </c>
      <c r="I2966" s="16">
        <v>0</v>
      </c>
      <c r="J2966" s="16">
        <v>0</v>
      </c>
      <c r="K2966" s="16">
        <v>0</v>
      </c>
      <c r="L2966" s="16">
        <v>0</v>
      </c>
      <c r="M2966" s="16">
        <v>0</v>
      </c>
      <c r="N2966" s="16">
        <v>0</v>
      </c>
      <c r="O2966" s="16">
        <v>0</v>
      </c>
      <c r="P2966" s="16">
        <v>0</v>
      </c>
      <c r="Q2966" s="16">
        <v>0</v>
      </c>
      <c r="R2966" s="16">
        <v>0</v>
      </c>
      <c r="S2966" s="16">
        <v>0</v>
      </c>
      <c r="T2966" s="16">
        <v>0</v>
      </c>
      <c r="U2966" s="16">
        <v>0</v>
      </c>
      <c r="V2966" s="16">
        <v>0</v>
      </c>
      <c r="W2966" s="16">
        <v>0</v>
      </c>
      <c r="X2966" s="16">
        <v>0</v>
      </c>
      <c r="Y2966" s="16">
        <v>0</v>
      </c>
      <c r="Z2966" s="16">
        <v>0</v>
      </c>
      <c r="AE2966" s="103">
        <f t="shared" si="860"/>
        <v>0</v>
      </c>
      <c r="AF2966" s="103">
        <f t="shared" si="861"/>
        <v>0</v>
      </c>
      <c r="AG2966" s="103">
        <f t="shared" si="862"/>
        <v>0</v>
      </c>
      <c r="AH2966" s="103">
        <f t="shared" si="863"/>
        <v>0</v>
      </c>
      <c r="AI2966" s="103">
        <f t="shared" si="864"/>
        <v>0</v>
      </c>
      <c r="AJ2966" s="103">
        <f t="shared" si="865"/>
        <v>0</v>
      </c>
    </row>
    <row r="2967" spans="4:36">
      <c r="D2967" s="16" t="s">
        <v>864</v>
      </c>
      <c r="E2967" s="16">
        <v>2503.9561</v>
      </c>
      <c r="F2967" s="16">
        <v>424.9989</v>
      </c>
      <c r="G2967" s="16">
        <v>416.7684</v>
      </c>
      <c r="H2967" s="16">
        <v>8.2305</v>
      </c>
      <c r="I2967" s="16">
        <v>0</v>
      </c>
      <c r="J2967" s="16">
        <v>7.8301</v>
      </c>
      <c r="K2967" s="16">
        <v>1.8713</v>
      </c>
      <c r="L2967" s="16">
        <v>3.6198</v>
      </c>
      <c r="M2967" s="16">
        <v>2.339</v>
      </c>
      <c r="N2967" s="16">
        <v>1971.9866</v>
      </c>
      <c r="O2967" s="16">
        <v>1971.9866</v>
      </c>
      <c r="P2967" s="16">
        <v>0</v>
      </c>
      <c r="Q2967" s="16">
        <v>14.8924</v>
      </c>
      <c r="R2967" s="16">
        <v>73.8557</v>
      </c>
      <c r="S2967" s="16">
        <v>63.0189</v>
      </c>
      <c r="T2967" s="16">
        <v>0</v>
      </c>
      <c r="U2967" s="16">
        <v>10.8368</v>
      </c>
      <c r="V2967" s="16">
        <v>10.3924</v>
      </c>
      <c r="W2967" s="16">
        <v>2.2444</v>
      </c>
      <c r="X2967" s="16">
        <v>0</v>
      </c>
      <c r="Y2967" s="16">
        <v>8.148</v>
      </c>
      <c r="Z2967" s="16">
        <v>0</v>
      </c>
      <c r="AE2967" s="103">
        <f t="shared" si="860"/>
        <v>-2.52242671194836e-13</v>
      </c>
      <c r="AF2967" s="103">
        <f t="shared" si="861"/>
        <v>0</v>
      </c>
      <c r="AG2967" s="103">
        <f t="shared" si="862"/>
        <v>0</v>
      </c>
      <c r="AH2967" s="103">
        <f t="shared" si="863"/>
        <v>0</v>
      </c>
      <c r="AI2967" s="103">
        <f t="shared" si="864"/>
        <v>0</v>
      </c>
      <c r="AJ2967" s="103">
        <f t="shared" si="865"/>
        <v>0</v>
      </c>
    </row>
    <row r="2968" spans="3:58">
      <c r="C2968" s="16" t="s">
        <v>867</v>
      </c>
      <c r="D2968" s="16" t="s">
        <v>88</v>
      </c>
      <c r="E2968" s="16">
        <v>33324.6575</v>
      </c>
      <c r="F2968" s="16">
        <v>29867.2781</v>
      </c>
      <c r="G2968" s="16">
        <v>29335.2455</v>
      </c>
      <c r="H2968" s="16">
        <v>532.0326</v>
      </c>
      <c r="I2968" s="16">
        <v>153.796</v>
      </c>
      <c r="J2968" s="16">
        <v>1201.9727</v>
      </c>
      <c r="K2968" s="16">
        <v>163.9633</v>
      </c>
      <c r="L2968" s="16">
        <v>71.6044</v>
      </c>
      <c r="M2968" s="16">
        <v>966.405</v>
      </c>
      <c r="N2968" s="16">
        <v>450.8696</v>
      </c>
      <c r="O2968" s="16">
        <v>446.4354</v>
      </c>
      <c r="P2968" s="16">
        <v>4.4342</v>
      </c>
      <c r="Q2968" s="16">
        <v>226.5196</v>
      </c>
      <c r="R2968" s="16">
        <v>489.0477</v>
      </c>
      <c r="S2968" s="16">
        <v>405.722</v>
      </c>
      <c r="T2968" s="16">
        <v>37.5021</v>
      </c>
      <c r="U2968" s="16">
        <v>45.8236</v>
      </c>
      <c r="V2968" s="16">
        <v>935.1738</v>
      </c>
      <c r="W2968" s="16">
        <v>471.4791</v>
      </c>
      <c r="X2968" s="16">
        <v>0</v>
      </c>
      <c r="Y2968" s="16">
        <v>463.6947</v>
      </c>
      <c r="Z2968" s="16">
        <v>0</v>
      </c>
      <c r="AE2968" s="103">
        <f t="shared" si="860"/>
        <v>1.90425453183707e-12</v>
      </c>
      <c r="AF2968" s="103">
        <f t="shared" si="861"/>
        <v>-1.36424205265939e-12</v>
      </c>
      <c r="AG2968" s="103">
        <f t="shared" si="862"/>
        <v>0</v>
      </c>
      <c r="AH2968" s="103">
        <f t="shared" si="863"/>
        <v>-2.39808173319034e-14</v>
      </c>
      <c r="AI2968" s="103">
        <f t="shared" si="864"/>
        <v>0</v>
      </c>
      <c r="AJ2968" s="103">
        <f t="shared" si="865"/>
        <v>0</v>
      </c>
      <c r="AK2968" s="16">
        <f t="shared" ref="AK2968:BF2968" si="874">E2968-SUM(E2969:E2973)</f>
        <v>0</v>
      </c>
      <c r="AL2968" s="16">
        <f t="shared" si="874"/>
        <v>0</v>
      </c>
      <c r="AM2968" s="16">
        <f t="shared" si="874"/>
        <v>0</v>
      </c>
      <c r="AN2968" s="16">
        <f t="shared" si="874"/>
        <v>0</v>
      </c>
      <c r="AO2968" s="16">
        <f t="shared" si="874"/>
        <v>0</v>
      </c>
      <c r="AP2968" s="16">
        <f t="shared" si="874"/>
        <v>0</v>
      </c>
      <c r="AQ2968" s="16">
        <f t="shared" si="874"/>
        <v>0</v>
      </c>
      <c r="AR2968" s="16">
        <f t="shared" si="874"/>
        <v>0</v>
      </c>
      <c r="AS2968" s="16">
        <f t="shared" si="874"/>
        <v>0</v>
      </c>
      <c r="AT2968" s="16">
        <f t="shared" si="874"/>
        <v>0</v>
      </c>
      <c r="AU2968" s="16">
        <f t="shared" si="874"/>
        <v>0</v>
      </c>
      <c r="AV2968" s="16">
        <f t="shared" si="874"/>
        <v>0</v>
      </c>
      <c r="AW2968" s="16">
        <f t="shared" si="874"/>
        <v>0</v>
      </c>
      <c r="AX2968" s="16">
        <f t="shared" si="874"/>
        <v>0</v>
      </c>
      <c r="AY2968" s="16">
        <f t="shared" si="874"/>
        <v>0</v>
      </c>
      <c r="AZ2968" s="16">
        <f t="shared" si="874"/>
        <v>0</v>
      </c>
      <c r="BA2968" s="16">
        <f t="shared" si="874"/>
        <v>0</v>
      </c>
      <c r="BB2968" s="16">
        <f t="shared" si="874"/>
        <v>0</v>
      </c>
      <c r="BC2968" s="16">
        <f t="shared" si="874"/>
        <v>0</v>
      </c>
      <c r="BD2968" s="16">
        <f t="shared" si="874"/>
        <v>0</v>
      </c>
      <c r="BE2968" s="16">
        <f t="shared" si="874"/>
        <v>0</v>
      </c>
      <c r="BF2968" s="16">
        <f t="shared" si="874"/>
        <v>0</v>
      </c>
    </row>
    <row r="2969" spans="4:36">
      <c r="D2969" s="16" t="s">
        <v>860</v>
      </c>
      <c r="E2969" s="16">
        <v>7314.12350000001</v>
      </c>
      <c r="F2969" s="16">
        <v>6789.0509</v>
      </c>
      <c r="G2969" s="16">
        <v>6591.7411</v>
      </c>
      <c r="H2969" s="16">
        <v>197.3098</v>
      </c>
      <c r="I2969" s="16">
        <v>7.296</v>
      </c>
      <c r="J2969" s="16">
        <v>506.6289</v>
      </c>
      <c r="K2969" s="16">
        <v>0</v>
      </c>
      <c r="L2969" s="16">
        <v>2.1275</v>
      </c>
      <c r="M2969" s="16">
        <v>504.5014</v>
      </c>
      <c r="N2969" s="16">
        <v>7.5177</v>
      </c>
      <c r="O2969" s="16">
        <v>7.5177</v>
      </c>
      <c r="P2969" s="16">
        <v>0</v>
      </c>
      <c r="Q2969" s="16">
        <v>0</v>
      </c>
      <c r="R2969" s="16">
        <v>3.63</v>
      </c>
      <c r="S2969" s="16">
        <v>3.63</v>
      </c>
      <c r="T2969" s="16">
        <v>0</v>
      </c>
      <c r="U2969" s="16">
        <v>0</v>
      </c>
      <c r="V2969" s="16">
        <v>0</v>
      </c>
      <c r="W2969" s="16">
        <v>0</v>
      </c>
      <c r="X2969" s="16">
        <v>0</v>
      </c>
      <c r="Y2969" s="16">
        <v>0</v>
      </c>
      <c r="Z2969" s="16">
        <v>0</v>
      </c>
      <c r="AE2969" s="103">
        <f t="shared" si="860"/>
        <v>9.47952827345944e-12</v>
      </c>
      <c r="AF2969" s="103">
        <f t="shared" si="861"/>
        <v>0</v>
      </c>
      <c r="AG2969" s="103">
        <f t="shared" si="862"/>
        <v>0</v>
      </c>
      <c r="AH2969" s="103">
        <f t="shared" si="863"/>
        <v>0</v>
      </c>
      <c r="AI2969" s="103">
        <f t="shared" si="864"/>
        <v>0</v>
      </c>
      <c r="AJ2969" s="103">
        <f t="shared" si="865"/>
        <v>0</v>
      </c>
    </row>
    <row r="2970" spans="4:36">
      <c r="D2970" s="16" t="s">
        <v>861</v>
      </c>
      <c r="E2970" s="16">
        <v>7266.0747</v>
      </c>
      <c r="F2970" s="16">
        <v>6667.9802</v>
      </c>
      <c r="G2970" s="16">
        <v>6391.6527</v>
      </c>
      <c r="H2970" s="16">
        <v>276.3275</v>
      </c>
      <c r="I2970" s="16">
        <v>106.1069</v>
      </c>
      <c r="J2970" s="16">
        <v>434.2908</v>
      </c>
      <c r="K2970" s="16">
        <v>0</v>
      </c>
      <c r="L2970" s="16">
        <v>42.4235</v>
      </c>
      <c r="M2970" s="16">
        <v>391.8673</v>
      </c>
      <c r="N2970" s="16">
        <v>18.0555</v>
      </c>
      <c r="O2970" s="16">
        <v>18.0555</v>
      </c>
      <c r="P2970" s="16">
        <v>0</v>
      </c>
      <c r="Q2970" s="16">
        <v>0</v>
      </c>
      <c r="R2970" s="16">
        <v>23.2509</v>
      </c>
      <c r="S2970" s="16">
        <v>20.3937</v>
      </c>
      <c r="T2970" s="16">
        <v>0.6895</v>
      </c>
      <c r="U2970" s="16">
        <v>2.1677</v>
      </c>
      <c r="V2970" s="16">
        <v>16.3904</v>
      </c>
      <c r="W2970" s="16">
        <v>11.9144</v>
      </c>
      <c r="X2970" s="16">
        <v>0</v>
      </c>
      <c r="Y2970" s="16">
        <v>4.476</v>
      </c>
      <c r="Z2970" s="16">
        <v>0</v>
      </c>
      <c r="AE2970" s="103">
        <f t="shared" si="860"/>
        <v>1.70530256582424e-13</v>
      </c>
      <c r="AF2970" s="103">
        <f t="shared" si="861"/>
        <v>0</v>
      </c>
      <c r="AG2970" s="103">
        <f t="shared" si="862"/>
        <v>0</v>
      </c>
      <c r="AH2970" s="103">
        <f t="shared" si="863"/>
        <v>0</v>
      </c>
      <c r="AI2970" s="103">
        <f t="shared" si="864"/>
        <v>0</v>
      </c>
      <c r="AJ2970" s="103">
        <f t="shared" si="865"/>
        <v>0</v>
      </c>
    </row>
    <row r="2971" spans="4:36">
      <c r="D2971" s="16" t="s">
        <v>862</v>
      </c>
      <c r="E2971" s="16">
        <v>0</v>
      </c>
      <c r="F2971" s="16">
        <v>0</v>
      </c>
      <c r="G2971" s="16">
        <v>0</v>
      </c>
      <c r="H2971" s="16">
        <v>0</v>
      </c>
      <c r="I2971" s="16">
        <v>0</v>
      </c>
      <c r="J2971" s="16">
        <v>0</v>
      </c>
      <c r="K2971" s="16">
        <v>0</v>
      </c>
      <c r="L2971" s="16">
        <v>0</v>
      </c>
      <c r="M2971" s="16">
        <v>0</v>
      </c>
      <c r="N2971" s="16">
        <v>0</v>
      </c>
      <c r="O2971" s="16">
        <v>0</v>
      </c>
      <c r="P2971" s="16">
        <v>0</v>
      </c>
      <c r="Q2971" s="16">
        <v>0</v>
      </c>
      <c r="R2971" s="16">
        <v>0</v>
      </c>
      <c r="S2971" s="16">
        <v>0</v>
      </c>
      <c r="T2971" s="16">
        <v>0</v>
      </c>
      <c r="U2971" s="16">
        <v>0</v>
      </c>
      <c r="V2971" s="16">
        <v>0</v>
      </c>
      <c r="W2971" s="16">
        <v>0</v>
      </c>
      <c r="X2971" s="16">
        <v>0</v>
      </c>
      <c r="Y2971" s="16">
        <v>0</v>
      </c>
      <c r="Z2971" s="16">
        <v>0</v>
      </c>
      <c r="AE2971" s="103">
        <f t="shared" si="860"/>
        <v>0</v>
      </c>
      <c r="AF2971" s="103">
        <f t="shared" si="861"/>
        <v>0</v>
      </c>
      <c r="AG2971" s="103">
        <f t="shared" si="862"/>
        <v>0</v>
      </c>
      <c r="AH2971" s="103">
        <f t="shared" si="863"/>
        <v>0</v>
      </c>
      <c r="AI2971" s="103">
        <f t="shared" si="864"/>
        <v>0</v>
      </c>
      <c r="AJ2971" s="103">
        <f t="shared" si="865"/>
        <v>0</v>
      </c>
    </row>
    <row r="2972" spans="4:36">
      <c r="D2972" s="16" t="s">
        <v>863</v>
      </c>
      <c r="E2972" s="16">
        <v>626.0655</v>
      </c>
      <c r="F2972" s="16">
        <v>606.1026</v>
      </c>
      <c r="G2972" s="16">
        <v>602.0048</v>
      </c>
      <c r="H2972" s="16">
        <v>4.0978</v>
      </c>
      <c r="I2972" s="16">
        <v>0</v>
      </c>
      <c r="J2972" s="16">
        <v>16.7117</v>
      </c>
      <c r="K2972" s="16">
        <v>0</v>
      </c>
      <c r="L2972" s="16">
        <v>16.7117</v>
      </c>
      <c r="M2972" s="16">
        <v>0</v>
      </c>
      <c r="N2972" s="16">
        <v>1.7941</v>
      </c>
      <c r="O2972" s="16">
        <v>1.7941</v>
      </c>
      <c r="P2972" s="16">
        <v>0</v>
      </c>
      <c r="Q2972" s="16">
        <v>0</v>
      </c>
      <c r="R2972" s="16">
        <v>1.4571</v>
      </c>
      <c r="S2972" s="16">
        <v>1.1041</v>
      </c>
      <c r="T2972" s="16">
        <v>0</v>
      </c>
      <c r="U2972" s="16">
        <v>0.353</v>
      </c>
      <c r="V2972" s="16">
        <v>0</v>
      </c>
      <c r="W2972" s="16">
        <v>0</v>
      </c>
      <c r="X2972" s="16">
        <v>0</v>
      </c>
      <c r="Y2972" s="16">
        <v>0</v>
      </c>
      <c r="Z2972" s="16">
        <v>0</v>
      </c>
      <c r="AE2972" s="103">
        <f t="shared" si="860"/>
        <v>-9.99200722162641e-15</v>
      </c>
      <c r="AF2972" s="103">
        <f t="shared" si="861"/>
        <v>0</v>
      </c>
      <c r="AG2972" s="103">
        <f t="shared" si="862"/>
        <v>0</v>
      </c>
      <c r="AH2972" s="103">
        <f t="shared" si="863"/>
        <v>0</v>
      </c>
      <c r="AI2972" s="103">
        <f t="shared" si="864"/>
        <v>0</v>
      </c>
      <c r="AJ2972" s="103">
        <f t="shared" si="865"/>
        <v>0</v>
      </c>
    </row>
    <row r="2973" spans="4:36">
      <c r="D2973" s="16" t="s">
        <v>864</v>
      </c>
      <c r="E2973" s="16">
        <v>18118.3938</v>
      </c>
      <c r="F2973" s="16">
        <v>15804.1444</v>
      </c>
      <c r="G2973" s="16">
        <v>15749.8469</v>
      </c>
      <c r="H2973" s="16">
        <v>54.2975</v>
      </c>
      <c r="I2973" s="16">
        <v>40.3931</v>
      </c>
      <c r="J2973" s="16">
        <v>244.3413</v>
      </c>
      <c r="K2973" s="16">
        <v>163.9633</v>
      </c>
      <c r="L2973" s="16">
        <v>10.3417</v>
      </c>
      <c r="M2973" s="16">
        <v>70.0363</v>
      </c>
      <c r="N2973" s="16">
        <v>423.5023</v>
      </c>
      <c r="O2973" s="16">
        <v>419.0681</v>
      </c>
      <c r="P2973" s="16">
        <v>4.4342</v>
      </c>
      <c r="Q2973" s="16">
        <v>226.5196</v>
      </c>
      <c r="R2973" s="16">
        <v>460.7097</v>
      </c>
      <c r="S2973" s="16">
        <v>380.5942</v>
      </c>
      <c r="T2973" s="16">
        <v>36.8126</v>
      </c>
      <c r="U2973" s="16">
        <v>43.3029</v>
      </c>
      <c r="V2973" s="16">
        <v>918.7834</v>
      </c>
      <c r="W2973" s="16">
        <v>459.5647</v>
      </c>
      <c r="X2973" s="16">
        <v>0</v>
      </c>
      <c r="Y2973" s="16">
        <v>459.2187</v>
      </c>
      <c r="Z2973" s="16">
        <v>0</v>
      </c>
      <c r="AE2973" s="103">
        <f t="shared" si="860"/>
        <v>2.58637555816676e-12</v>
      </c>
      <c r="AF2973" s="103">
        <f t="shared" si="861"/>
        <v>-1.23634436022257e-12</v>
      </c>
      <c r="AG2973" s="103">
        <f t="shared" si="862"/>
        <v>0</v>
      </c>
      <c r="AH2973" s="103">
        <f t="shared" si="863"/>
        <v>-2.39808173319034e-14</v>
      </c>
      <c r="AI2973" s="103">
        <f t="shared" si="864"/>
        <v>0</v>
      </c>
      <c r="AJ2973" s="103">
        <f t="shared" si="865"/>
        <v>0</v>
      </c>
    </row>
    <row r="2974" spans="3:58">
      <c r="C2974" s="16" t="s">
        <v>368</v>
      </c>
      <c r="D2974" s="16" t="s">
        <v>88</v>
      </c>
      <c r="E2974" s="16">
        <v>0</v>
      </c>
      <c r="F2974" s="16">
        <v>0</v>
      </c>
      <c r="G2974" s="16">
        <v>0</v>
      </c>
      <c r="H2974" s="16">
        <v>0</v>
      </c>
      <c r="I2974" s="16">
        <v>0</v>
      </c>
      <c r="J2974" s="16">
        <v>0</v>
      </c>
      <c r="K2974" s="16">
        <v>0</v>
      </c>
      <c r="L2974" s="16">
        <v>0</v>
      </c>
      <c r="M2974" s="16">
        <v>0</v>
      </c>
      <c r="N2974" s="16">
        <v>0</v>
      </c>
      <c r="O2974" s="16">
        <v>0</v>
      </c>
      <c r="P2974" s="16">
        <v>0</v>
      </c>
      <c r="Q2974" s="16">
        <v>0</v>
      </c>
      <c r="R2974" s="16">
        <v>0</v>
      </c>
      <c r="S2974" s="16">
        <v>0</v>
      </c>
      <c r="T2974" s="16">
        <v>0</v>
      </c>
      <c r="U2974" s="16">
        <v>0</v>
      </c>
      <c r="V2974" s="16">
        <v>0</v>
      </c>
      <c r="W2974" s="16">
        <v>0</v>
      </c>
      <c r="X2974" s="16">
        <v>0</v>
      </c>
      <c r="Y2974" s="16">
        <v>0</v>
      </c>
      <c r="Z2974" s="16">
        <v>0</v>
      </c>
      <c r="AE2974" s="103">
        <f t="shared" si="860"/>
        <v>0</v>
      </c>
      <c r="AF2974" s="103">
        <f t="shared" si="861"/>
        <v>0</v>
      </c>
      <c r="AG2974" s="103">
        <f t="shared" si="862"/>
        <v>0</v>
      </c>
      <c r="AH2974" s="103">
        <f t="shared" si="863"/>
        <v>0</v>
      </c>
      <c r="AI2974" s="103">
        <f t="shared" si="864"/>
        <v>0</v>
      </c>
      <c r="AJ2974" s="103">
        <f t="shared" si="865"/>
        <v>0</v>
      </c>
      <c r="AK2974" s="16">
        <f t="shared" ref="AK2974:BF2974" si="875">E2974-SUM(E2975:E2979)</f>
        <v>0</v>
      </c>
      <c r="AL2974" s="16">
        <f t="shared" si="875"/>
        <v>0</v>
      </c>
      <c r="AM2974" s="16">
        <f t="shared" si="875"/>
        <v>0</v>
      </c>
      <c r="AN2974" s="16">
        <f t="shared" si="875"/>
        <v>0</v>
      </c>
      <c r="AO2974" s="16">
        <f t="shared" si="875"/>
        <v>0</v>
      </c>
      <c r="AP2974" s="16">
        <f t="shared" si="875"/>
        <v>0</v>
      </c>
      <c r="AQ2974" s="16">
        <f t="shared" si="875"/>
        <v>0</v>
      </c>
      <c r="AR2974" s="16">
        <f t="shared" si="875"/>
        <v>0</v>
      </c>
      <c r="AS2974" s="16">
        <f t="shared" si="875"/>
        <v>0</v>
      </c>
      <c r="AT2974" s="16">
        <f t="shared" si="875"/>
        <v>0</v>
      </c>
      <c r="AU2974" s="16">
        <f t="shared" si="875"/>
        <v>0</v>
      </c>
      <c r="AV2974" s="16">
        <f t="shared" si="875"/>
        <v>0</v>
      </c>
      <c r="AW2974" s="16">
        <f t="shared" si="875"/>
        <v>0</v>
      </c>
      <c r="AX2974" s="16">
        <f t="shared" si="875"/>
        <v>0</v>
      </c>
      <c r="AY2974" s="16">
        <f t="shared" si="875"/>
        <v>0</v>
      </c>
      <c r="AZ2974" s="16">
        <f t="shared" si="875"/>
        <v>0</v>
      </c>
      <c r="BA2974" s="16">
        <f t="shared" si="875"/>
        <v>0</v>
      </c>
      <c r="BB2974" s="16">
        <f t="shared" si="875"/>
        <v>0</v>
      </c>
      <c r="BC2974" s="16">
        <f t="shared" si="875"/>
        <v>0</v>
      </c>
      <c r="BD2974" s="16">
        <f t="shared" si="875"/>
        <v>0</v>
      </c>
      <c r="BE2974" s="16">
        <f t="shared" si="875"/>
        <v>0</v>
      </c>
      <c r="BF2974" s="16">
        <f t="shared" si="875"/>
        <v>0</v>
      </c>
    </row>
    <row r="2975" spans="4:36">
      <c r="D2975" s="16" t="s">
        <v>860</v>
      </c>
      <c r="E2975" s="16">
        <v>0</v>
      </c>
      <c r="F2975" s="16">
        <v>0</v>
      </c>
      <c r="G2975" s="16">
        <v>0</v>
      </c>
      <c r="H2975" s="16">
        <v>0</v>
      </c>
      <c r="I2975" s="16">
        <v>0</v>
      </c>
      <c r="J2975" s="16">
        <v>0</v>
      </c>
      <c r="K2975" s="16">
        <v>0</v>
      </c>
      <c r="L2975" s="16">
        <v>0</v>
      </c>
      <c r="M2975" s="16">
        <v>0</v>
      </c>
      <c r="N2975" s="16">
        <v>0</v>
      </c>
      <c r="O2975" s="16">
        <v>0</v>
      </c>
      <c r="P2975" s="16">
        <v>0</v>
      </c>
      <c r="Q2975" s="16">
        <v>0</v>
      </c>
      <c r="R2975" s="16">
        <v>0</v>
      </c>
      <c r="S2975" s="16">
        <v>0</v>
      </c>
      <c r="T2975" s="16">
        <v>0</v>
      </c>
      <c r="U2975" s="16">
        <v>0</v>
      </c>
      <c r="V2975" s="16">
        <v>0</v>
      </c>
      <c r="W2975" s="16">
        <v>0</v>
      </c>
      <c r="X2975" s="16">
        <v>0</v>
      </c>
      <c r="Y2975" s="16">
        <v>0</v>
      </c>
      <c r="Z2975" s="16">
        <v>0</v>
      </c>
      <c r="AE2975" s="103">
        <f t="shared" si="860"/>
        <v>0</v>
      </c>
      <c r="AF2975" s="103">
        <f t="shared" si="861"/>
        <v>0</v>
      </c>
      <c r="AG2975" s="103">
        <f t="shared" si="862"/>
        <v>0</v>
      </c>
      <c r="AH2975" s="103">
        <f t="shared" si="863"/>
        <v>0</v>
      </c>
      <c r="AI2975" s="103">
        <f t="shared" si="864"/>
        <v>0</v>
      </c>
      <c r="AJ2975" s="103">
        <f t="shared" si="865"/>
        <v>0</v>
      </c>
    </row>
    <row r="2976" spans="4:36">
      <c r="D2976" s="16" t="s">
        <v>861</v>
      </c>
      <c r="E2976" s="16">
        <v>0</v>
      </c>
      <c r="F2976" s="16">
        <v>0</v>
      </c>
      <c r="G2976" s="16">
        <v>0</v>
      </c>
      <c r="H2976" s="16">
        <v>0</v>
      </c>
      <c r="I2976" s="16">
        <v>0</v>
      </c>
      <c r="J2976" s="16">
        <v>0</v>
      </c>
      <c r="K2976" s="16">
        <v>0</v>
      </c>
      <c r="L2976" s="16">
        <v>0</v>
      </c>
      <c r="M2976" s="16">
        <v>0</v>
      </c>
      <c r="N2976" s="16">
        <v>0</v>
      </c>
      <c r="O2976" s="16">
        <v>0</v>
      </c>
      <c r="P2976" s="16">
        <v>0</v>
      </c>
      <c r="Q2976" s="16">
        <v>0</v>
      </c>
      <c r="R2976" s="16">
        <v>0</v>
      </c>
      <c r="S2976" s="16">
        <v>0</v>
      </c>
      <c r="T2976" s="16">
        <v>0</v>
      </c>
      <c r="U2976" s="16">
        <v>0</v>
      </c>
      <c r="V2976" s="16">
        <v>0</v>
      </c>
      <c r="W2976" s="16">
        <v>0</v>
      </c>
      <c r="X2976" s="16">
        <v>0</v>
      </c>
      <c r="Y2976" s="16">
        <v>0</v>
      </c>
      <c r="Z2976" s="16">
        <v>0</v>
      </c>
      <c r="AE2976" s="103">
        <f t="shared" si="860"/>
        <v>0</v>
      </c>
      <c r="AF2976" s="103">
        <f t="shared" si="861"/>
        <v>0</v>
      </c>
      <c r="AG2976" s="103">
        <f t="shared" si="862"/>
        <v>0</v>
      </c>
      <c r="AH2976" s="103">
        <f t="shared" si="863"/>
        <v>0</v>
      </c>
      <c r="AI2976" s="103">
        <f t="shared" si="864"/>
        <v>0</v>
      </c>
      <c r="AJ2976" s="103">
        <f t="shared" si="865"/>
        <v>0</v>
      </c>
    </row>
    <row r="2977" spans="4:36">
      <c r="D2977" s="16" t="s">
        <v>862</v>
      </c>
      <c r="E2977" s="16">
        <v>0</v>
      </c>
      <c r="F2977" s="16">
        <v>0</v>
      </c>
      <c r="G2977" s="16">
        <v>0</v>
      </c>
      <c r="H2977" s="16">
        <v>0</v>
      </c>
      <c r="I2977" s="16">
        <v>0</v>
      </c>
      <c r="J2977" s="16">
        <v>0</v>
      </c>
      <c r="K2977" s="16">
        <v>0</v>
      </c>
      <c r="L2977" s="16">
        <v>0</v>
      </c>
      <c r="M2977" s="16">
        <v>0</v>
      </c>
      <c r="N2977" s="16">
        <v>0</v>
      </c>
      <c r="O2977" s="16">
        <v>0</v>
      </c>
      <c r="P2977" s="16">
        <v>0</v>
      </c>
      <c r="Q2977" s="16">
        <v>0</v>
      </c>
      <c r="R2977" s="16">
        <v>0</v>
      </c>
      <c r="S2977" s="16">
        <v>0</v>
      </c>
      <c r="T2977" s="16">
        <v>0</v>
      </c>
      <c r="U2977" s="16">
        <v>0</v>
      </c>
      <c r="V2977" s="16">
        <v>0</v>
      </c>
      <c r="W2977" s="16">
        <v>0</v>
      </c>
      <c r="X2977" s="16">
        <v>0</v>
      </c>
      <c r="Y2977" s="16">
        <v>0</v>
      </c>
      <c r="Z2977" s="16">
        <v>0</v>
      </c>
      <c r="AE2977" s="103">
        <f t="shared" si="860"/>
        <v>0</v>
      </c>
      <c r="AF2977" s="103">
        <f t="shared" si="861"/>
        <v>0</v>
      </c>
      <c r="AG2977" s="103">
        <f t="shared" si="862"/>
        <v>0</v>
      </c>
      <c r="AH2977" s="103">
        <f t="shared" si="863"/>
        <v>0</v>
      </c>
      <c r="AI2977" s="103">
        <f t="shared" si="864"/>
        <v>0</v>
      </c>
      <c r="AJ2977" s="103">
        <f t="shared" si="865"/>
        <v>0</v>
      </c>
    </row>
    <row r="2978" spans="4:36">
      <c r="D2978" s="16" t="s">
        <v>863</v>
      </c>
      <c r="E2978" s="16">
        <v>0</v>
      </c>
      <c r="F2978" s="16">
        <v>0</v>
      </c>
      <c r="G2978" s="16">
        <v>0</v>
      </c>
      <c r="H2978" s="16">
        <v>0</v>
      </c>
      <c r="I2978" s="16">
        <v>0</v>
      </c>
      <c r="J2978" s="16">
        <v>0</v>
      </c>
      <c r="K2978" s="16">
        <v>0</v>
      </c>
      <c r="L2978" s="16">
        <v>0</v>
      </c>
      <c r="M2978" s="16">
        <v>0</v>
      </c>
      <c r="N2978" s="16">
        <v>0</v>
      </c>
      <c r="O2978" s="16">
        <v>0</v>
      </c>
      <c r="P2978" s="16">
        <v>0</v>
      </c>
      <c r="Q2978" s="16">
        <v>0</v>
      </c>
      <c r="R2978" s="16">
        <v>0</v>
      </c>
      <c r="S2978" s="16">
        <v>0</v>
      </c>
      <c r="T2978" s="16">
        <v>0</v>
      </c>
      <c r="U2978" s="16">
        <v>0</v>
      </c>
      <c r="V2978" s="16">
        <v>0</v>
      </c>
      <c r="W2978" s="16">
        <v>0</v>
      </c>
      <c r="X2978" s="16">
        <v>0</v>
      </c>
      <c r="Y2978" s="16">
        <v>0</v>
      </c>
      <c r="Z2978" s="16">
        <v>0</v>
      </c>
      <c r="AE2978" s="103">
        <f t="shared" si="860"/>
        <v>0</v>
      </c>
      <c r="AF2978" s="103">
        <f t="shared" si="861"/>
        <v>0</v>
      </c>
      <c r="AG2978" s="103">
        <f t="shared" si="862"/>
        <v>0</v>
      </c>
      <c r="AH2978" s="103">
        <f t="shared" si="863"/>
        <v>0</v>
      </c>
      <c r="AI2978" s="103">
        <f t="shared" si="864"/>
        <v>0</v>
      </c>
      <c r="AJ2978" s="103">
        <f t="shared" si="865"/>
        <v>0</v>
      </c>
    </row>
    <row r="2979" spans="4:36">
      <c r="D2979" s="16" t="s">
        <v>864</v>
      </c>
      <c r="E2979" s="16">
        <v>0</v>
      </c>
      <c r="F2979" s="16">
        <v>0</v>
      </c>
      <c r="G2979" s="16">
        <v>0</v>
      </c>
      <c r="H2979" s="16">
        <v>0</v>
      </c>
      <c r="I2979" s="16">
        <v>0</v>
      </c>
      <c r="J2979" s="16">
        <v>0</v>
      </c>
      <c r="K2979" s="16">
        <v>0</v>
      </c>
      <c r="L2979" s="16">
        <v>0</v>
      </c>
      <c r="M2979" s="16">
        <v>0</v>
      </c>
      <c r="N2979" s="16">
        <v>0</v>
      </c>
      <c r="O2979" s="16">
        <v>0</v>
      </c>
      <c r="P2979" s="16">
        <v>0</v>
      </c>
      <c r="Q2979" s="16">
        <v>0</v>
      </c>
      <c r="R2979" s="16">
        <v>0</v>
      </c>
      <c r="S2979" s="16">
        <v>0</v>
      </c>
      <c r="T2979" s="16">
        <v>0</v>
      </c>
      <c r="U2979" s="16">
        <v>0</v>
      </c>
      <c r="V2979" s="16">
        <v>0</v>
      </c>
      <c r="W2979" s="16">
        <v>0</v>
      </c>
      <c r="X2979" s="16">
        <v>0</v>
      </c>
      <c r="Y2979" s="16">
        <v>0</v>
      </c>
      <c r="Z2979" s="16">
        <v>0</v>
      </c>
      <c r="AE2979" s="103">
        <f t="shared" si="860"/>
        <v>0</v>
      </c>
      <c r="AF2979" s="103">
        <f t="shared" si="861"/>
        <v>0</v>
      </c>
      <c r="AG2979" s="103">
        <f t="shared" si="862"/>
        <v>0</v>
      </c>
      <c r="AH2979" s="103">
        <f t="shared" si="863"/>
        <v>0</v>
      </c>
      <c r="AI2979" s="103">
        <f t="shared" si="864"/>
        <v>0</v>
      </c>
      <c r="AJ2979" s="103">
        <f t="shared" si="865"/>
        <v>0</v>
      </c>
    </row>
    <row r="2980" spans="1:80">
      <c r="A2980" s="16" t="s">
        <v>952</v>
      </c>
      <c r="B2980" s="16">
        <v>190814.2874</v>
      </c>
      <c r="C2980" s="16" t="s">
        <v>88</v>
      </c>
      <c r="D2980" s="16" t="s">
        <v>88</v>
      </c>
      <c r="E2980" s="16">
        <v>58192.0122</v>
      </c>
      <c r="F2980" s="16">
        <v>50023.7598</v>
      </c>
      <c r="G2980" s="16">
        <v>40362.0729</v>
      </c>
      <c r="H2980" s="16">
        <v>9661.6869</v>
      </c>
      <c r="I2980" s="16">
        <v>431.6753</v>
      </c>
      <c r="J2980" s="16">
        <v>664.9935</v>
      </c>
      <c r="K2980" s="16">
        <v>341.2504</v>
      </c>
      <c r="L2980" s="16">
        <v>115.9706</v>
      </c>
      <c r="M2980" s="16">
        <v>207.7725</v>
      </c>
      <c r="N2980" s="16">
        <v>2485.3356</v>
      </c>
      <c r="O2980" s="16">
        <v>2485.3356</v>
      </c>
      <c r="P2980" s="16">
        <v>0</v>
      </c>
      <c r="Q2980" s="16">
        <v>207.954</v>
      </c>
      <c r="R2980" s="16">
        <v>1181.5372</v>
      </c>
      <c r="S2980" s="16">
        <v>344.6476</v>
      </c>
      <c r="T2980" s="16">
        <v>8.0966</v>
      </c>
      <c r="U2980" s="16">
        <v>828.793</v>
      </c>
      <c r="V2980" s="16">
        <v>3196.7568</v>
      </c>
      <c r="W2980" s="16">
        <v>2587.4563</v>
      </c>
      <c r="X2980" s="16">
        <v>321.0709</v>
      </c>
      <c r="Y2980" s="16">
        <v>288.2296</v>
      </c>
      <c r="Z2980" s="16">
        <v>0</v>
      </c>
      <c r="AB2980" s="101">
        <f>(F2980+K2980+L2980)/B2980</f>
        <v>0.264555560738373</v>
      </c>
      <c r="AE2980" s="103">
        <f t="shared" si="860"/>
        <v>-2.1032064978499e-12</v>
      </c>
      <c r="AF2980" s="103">
        <f t="shared" si="861"/>
        <v>0</v>
      </c>
      <c r="AG2980" s="103">
        <f t="shared" si="862"/>
        <v>0</v>
      </c>
      <c r="AH2980" s="103">
        <f t="shared" si="863"/>
        <v>0</v>
      </c>
      <c r="AI2980" s="103">
        <f t="shared" si="864"/>
        <v>0</v>
      </c>
      <c r="AJ2980" s="103">
        <f t="shared" si="865"/>
        <v>0</v>
      </c>
      <c r="AK2980" s="16">
        <f t="shared" ref="AK2980:BF2980" si="876">E2980-SUM(E2981:E2985)</f>
        <v>0</v>
      </c>
      <c r="AL2980" s="16">
        <f t="shared" si="876"/>
        <v>0</v>
      </c>
      <c r="AM2980" s="16">
        <f t="shared" si="876"/>
        <v>0</v>
      </c>
      <c r="AN2980" s="16">
        <f t="shared" si="876"/>
        <v>0</v>
      </c>
      <c r="AO2980" s="16">
        <f t="shared" si="876"/>
        <v>0</v>
      </c>
      <c r="AP2980" s="16">
        <f t="shared" si="876"/>
        <v>0</v>
      </c>
      <c r="AQ2980" s="16">
        <f t="shared" si="876"/>
        <v>0</v>
      </c>
      <c r="AR2980" s="16">
        <f t="shared" si="876"/>
        <v>0</v>
      </c>
      <c r="AS2980" s="16">
        <f t="shared" si="876"/>
        <v>0</v>
      </c>
      <c r="AT2980" s="16">
        <f t="shared" si="876"/>
        <v>0</v>
      </c>
      <c r="AU2980" s="16">
        <f t="shared" si="876"/>
        <v>0</v>
      </c>
      <c r="AV2980" s="16">
        <f t="shared" si="876"/>
        <v>0</v>
      </c>
      <c r="AW2980" s="16">
        <f t="shared" si="876"/>
        <v>0</v>
      </c>
      <c r="AX2980" s="16">
        <f t="shared" si="876"/>
        <v>0</v>
      </c>
      <c r="AY2980" s="16">
        <f t="shared" si="876"/>
        <v>0</v>
      </c>
      <c r="AZ2980" s="16">
        <f t="shared" si="876"/>
        <v>0</v>
      </c>
      <c r="BA2980" s="16">
        <f t="shared" si="876"/>
        <v>0</v>
      </c>
      <c r="BB2980" s="16">
        <f t="shared" si="876"/>
        <v>0</v>
      </c>
      <c r="BC2980" s="16">
        <f t="shared" si="876"/>
        <v>0</v>
      </c>
      <c r="BD2980" s="16">
        <f t="shared" si="876"/>
        <v>0</v>
      </c>
      <c r="BE2980" s="16">
        <f t="shared" si="876"/>
        <v>0</v>
      </c>
      <c r="BF2980" s="16">
        <f t="shared" si="876"/>
        <v>0</v>
      </c>
      <c r="BG2980" s="104">
        <f t="shared" ref="BG2980:CB2980" si="877">E2980-E2986-E2992-E2998-E3004</f>
        <v>0</v>
      </c>
      <c r="BH2980" s="104">
        <f t="shared" si="877"/>
        <v>0</v>
      </c>
      <c r="BI2980" s="104">
        <f t="shared" si="877"/>
        <v>0</v>
      </c>
      <c r="BJ2980" s="104">
        <f t="shared" si="877"/>
        <v>0</v>
      </c>
      <c r="BK2980" s="104">
        <f t="shared" si="877"/>
        <v>0</v>
      </c>
      <c r="BL2980" s="104">
        <f t="shared" si="877"/>
        <v>0</v>
      </c>
      <c r="BM2980" s="104">
        <f t="shared" si="877"/>
        <v>0</v>
      </c>
      <c r="BN2980" s="104">
        <f t="shared" si="877"/>
        <v>0</v>
      </c>
      <c r="BO2980" s="104">
        <f t="shared" si="877"/>
        <v>0</v>
      </c>
      <c r="BP2980" s="104">
        <f t="shared" si="877"/>
        <v>0</v>
      </c>
      <c r="BQ2980" s="104">
        <f t="shared" si="877"/>
        <v>0</v>
      </c>
      <c r="BR2980" s="104">
        <f t="shared" si="877"/>
        <v>0</v>
      </c>
      <c r="BS2980" s="104">
        <f t="shared" si="877"/>
        <v>0</v>
      </c>
      <c r="BT2980" s="104">
        <f t="shared" si="877"/>
        <v>0</v>
      </c>
      <c r="BU2980" s="104">
        <f t="shared" si="877"/>
        <v>0</v>
      </c>
      <c r="BV2980" s="104">
        <f t="shared" si="877"/>
        <v>0</v>
      </c>
      <c r="BW2980" s="104">
        <f t="shared" si="877"/>
        <v>0</v>
      </c>
      <c r="BX2980" s="104">
        <f t="shared" si="877"/>
        <v>0</v>
      </c>
      <c r="BY2980" s="104">
        <f t="shared" si="877"/>
        <v>0</v>
      </c>
      <c r="BZ2980" s="104">
        <f t="shared" si="877"/>
        <v>0</v>
      </c>
      <c r="CA2980" s="104">
        <f t="shared" si="877"/>
        <v>0</v>
      </c>
      <c r="CB2980" s="104">
        <f t="shared" si="877"/>
        <v>0</v>
      </c>
    </row>
    <row r="2981" spans="4:36">
      <c r="D2981" s="16" t="s">
        <v>860</v>
      </c>
      <c r="E2981" s="16">
        <v>14197.5367</v>
      </c>
      <c r="F2981" s="16">
        <v>14061.9653</v>
      </c>
      <c r="G2981" s="16">
        <v>10395.9738</v>
      </c>
      <c r="H2981" s="16">
        <v>3665.9915</v>
      </c>
      <c r="I2981" s="16">
        <v>25.8906</v>
      </c>
      <c r="J2981" s="16">
        <v>68.0084</v>
      </c>
      <c r="K2981" s="16">
        <v>0</v>
      </c>
      <c r="L2981" s="16">
        <v>28.4527</v>
      </c>
      <c r="M2981" s="16">
        <v>39.5557</v>
      </c>
      <c r="N2981" s="16">
        <v>29.7835</v>
      </c>
      <c r="O2981" s="16">
        <v>29.7835</v>
      </c>
      <c r="P2981" s="16">
        <v>0</v>
      </c>
      <c r="Q2981" s="16">
        <v>0</v>
      </c>
      <c r="R2981" s="16">
        <v>11.8889</v>
      </c>
      <c r="S2981" s="16">
        <v>8.933</v>
      </c>
      <c r="T2981" s="16">
        <v>2.9559</v>
      </c>
      <c r="U2981" s="16">
        <v>0</v>
      </c>
      <c r="V2981" s="16">
        <v>0</v>
      </c>
      <c r="W2981" s="16">
        <v>0</v>
      </c>
      <c r="X2981" s="16">
        <v>0</v>
      </c>
      <c r="Y2981" s="16">
        <v>0</v>
      </c>
      <c r="Z2981" s="16">
        <v>0</v>
      </c>
      <c r="AE2981" s="103">
        <f t="shared" si="860"/>
        <v>7.21200876796502e-13</v>
      </c>
      <c r="AF2981" s="103">
        <f t="shared" si="861"/>
        <v>0</v>
      </c>
      <c r="AG2981" s="103">
        <f t="shared" si="862"/>
        <v>0</v>
      </c>
      <c r="AH2981" s="103">
        <f t="shared" si="863"/>
        <v>0</v>
      </c>
      <c r="AI2981" s="103">
        <f t="shared" si="864"/>
        <v>0</v>
      </c>
      <c r="AJ2981" s="103">
        <f t="shared" si="865"/>
        <v>0</v>
      </c>
    </row>
    <row r="2982" spans="4:36">
      <c r="D2982" s="16" t="s">
        <v>861</v>
      </c>
      <c r="E2982" s="16">
        <v>6630.5699</v>
      </c>
      <c r="F2982" s="16">
        <v>6537.5398</v>
      </c>
      <c r="G2982" s="16">
        <v>4376.7299</v>
      </c>
      <c r="H2982" s="16">
        <v>2160.8099</v>
      </c>
      <c r="I2982" s="16">
        <v>0.072</v>
      </c>
      <c r="J2982" s="16">
        <v>2.9462</v>
      </c>
      <c r="K2982" s="16">
        <v>0</v>
      </c>
      <c r="L2982" s="16">
        <v>2.9462</v>
      </c>
      <c r="M2982" s="16">
        <v>0</v>
      </c>
      <c r="N2982" s="16">
        <v>40.2451</v>
      </c>
      <c r="O2982" s="16">
        <v>40.2451</v>
      </c>
      <c r="P2982" s="16">
        <v>0</v>
      </c>
      <c r="Q2982" s="16">
        <v>0</v>
      </c>
      <c r="R2982" s="16">
        <v>49.7668</v>
      </c>
      <c r="S2982" s="16">
        <v>17.7987</v>
      </c>
      <c r="T2982" s="16">
        <v>0</v>
      </c>
      <c r="U2982" s="16">
        <v>31.9681</v>
      </c>
      <c r="V2982" s="16">
        <v>0</v>
      </c>
      <c r="W2982" s="16">
        <v>0</v>
      </c>
      <c r="X2982" s="16">
        <v>0</v>
      </c>
      <c r="Y2982" s="16">
        <v>0</v>
      </c>
      <c r="Z2982" s="16">
        <v>0</v>
      </c>
      <c r="AE2982" s="103">
        <f t="shared" si="860"/>
        <v>8.45545855554519e-13</v>
      </c>
      <c r="AF2982" s="103">
        <f t="shared" si="861"/>
        <v>0</v>
      </c>
      <c r="AG2982" s="103">
        <f t="shared" si="862"/>
        <v>0</v>
      </c>
      <c r="AH2982" s="103">
        <f t="shared" si="863"/>
        <v>0</v>
      </c>
      <c r="AI2982" s="103">
        <f t="shared" si="864"/>
        <v>0</v>
      </c>
      <c r="AJ2982" s="103">
        <f t="shared" si="865"/>
        <v>0</v>
      </c>
    </row>
    <row r="2983" spans="4:36">
      <c r="D2983" s="16" t="s">
        <v>862</v>
      </c>
      <c r="E2983" s="16">
        <v>0</v>
      </c>
      <c r="F2983" s="16">
        <v>0</v>
      </c>
      <c r="G2983" s="16">
        <v>0</v>
      </c>
      <c r="H2983" s="16">
        <v>0</v>
      </c>
      <c r="I2983" s="16">
        <v>0</v>
      </c>
      <c r="J2983" s="16">
        <v>0</v>
      </c>
      <c r="K2983" s="16">
        <v>0</v>
      </c>
      <c r="L2983" s="16">
        <v>0</v>
      </c>
      <c r="M2983" s="16">
        <v>0</v>
      </c>
      <c r="N2983" s="16">
        <v>0</v>
      </c>
      <c r="O2983" s="16">
        <v>0</v>
      </c>
      <c r="P2983" s="16">
        <v>0</v>
      </c>
      <c r="Q2983" s="16">
        <v>0</v>
      </c>
      <c r="R2983" s="16">
        <v>0</v>
      </c>
      <c r="S2983" s="16">
        <v>0</v>
      </c>
      <c r="T2983" s="16">
        <v>0</v>
      </c>
      <c r="U2983" s="16">
        <v>0</v>
      </c>
      <c r="V2983" s="16">
        <v>0</v>
      </c>
      <c r="W2983" s="16">
        <v>0</v>
      </c>
      <c r="X2983" s="16">
        <v>0</v>
      </c>
      <c r="Y2983" s="16">
        <v>0</v>
      </c>
      <c r="Z2983" s="16">
        <v>0</v>
      </c>
      <c r="AE2983" s="103">
        <f t="shared" si="860"/>
        <v>0</v>
      </c>
      <c r="AF2983" s="103">
        <f t="shared" si="861"/>
        <v>0</v>
      </c>
      <c r="AG2983" s="103">
        <f t="shared" si="862"/>
        <v>0</v>
      </c>
      <c r="AH2983" s="103">
        <f t="shared" si="863"/>
        <v>0</v>
      </c>
      <c r="AI2983" s="103">
        <f t="shared" si="864"/>
        <v>0</v>
      </c>
      <c r="AJ2983" s="103">
        <f t="shared" si="865"/>
        <v>0</v>
      </c>
    </row>
    <row r="2984" spans="4:36">
      <c r="D2984" s="16" t="s">
        <v>863</v>
      </c>
      <c r="E2984" s="16">
        <v>0</v>
      </c>
      <c r="F2984" s="16">
        <v>0</v>
      </c>
      <c r="G2984" s="16">
        <v>0</v>
      </c>
      <c r="H2984" s="16">
        <v>0</v>
      </c>
      <c r="I2984" s="16">
        <v>0</v>
      </c>
      <c r="J2984" s="16">
        <v>0</v>
      </c>
      <c r="K2984" s="16">
        <v>0</v>
      </c>
      <c r="L2984" s="16">
        <v>0</v>
      </c>
      <c r="M2984" s="16">
        <v>0</v>
      </c>
      <c r="N2984" s="16">
        <v>0</v>
      </c>
      <c r="O2984" s="16">
        <v>0</v>
      </c>
      <c r="P2984" s="16">
        <v>0</v>
      </c>
      <c r="Q2984" s="16">
        <v>0</v>
      </c>
      <c r="R2984" s="16">
        <v>0</v>
      </c>
      <c r="S2984" s="16">
        <v>0</v>
      </c>
      <c r="T2984" s="16">
        <v>0</v>
      </c>
      <c r="U2984" s="16">
        <v>0</v>
      </c>
      <c r="V2984" s="16">
        <v>0</v>
      </c>
      <c r="W2984" s="16">
        <v>0</v>
      </c>
      <c r="X2984" s="16">
        <v>0</v>
      </c>
      <c r="Y2984" s="16">
        <v>0</v>
      </c>
      <c r="Z2984" s="16">
        <v>0</v>
      </c>
      <c r="AE2984" s="103">
        <f t="shared" si="860"/>
        <v>0</v>
      </c>
      <c r="AF2984" s="103">
        <f t="shared" si="861"/>
        <v>0</v>
      </c>
      <c r="AG2984" s="103">
        <f t="shared" si="862"/>
        <v>0</v>
      </c>
      <c r="AH2984" s="103">
        <f t="shared" si="863"/>
        <v>0</v>
      </c>
      <c r="AI2984" s="103">
        <f t="shared" si="864"/>
        <v>0</v>
      </c>
      <c r="AJ2984" s="103">
        <f t="shared" si="865"/>
        <v>0</v>
      </c>
    </row>
    <row r="2985" spans="4:36">
      <c r="D2985" s="16" t="s">
        <v>864</v>
      </c>
      <c r="E2985" s="16">
        <v>37363.9056</v>
      </c>
      <c r="F2985" s="16">
        <v>29424.2547</v>
      </c>
      <c r="G2985" s="16">
        <v>25589.3692</v>
      </c>
      <c r="H2985" s="16">
        <v>3834.8855</v>
      </c>
      <c r="I2985" s="16">
        <v>405.7127</v>
      </c>
      <c r="J2985" s="16">
        <v>594.0389</v>
      </c>
      <c r="K2985" s="16">
        <v>341.2504</v>
      </c>
      <c r="L2985" s="16">
        <v>84.5717</v>
      </c>
      <c r="M2985" s="16">
        <v>168.2168</v>
      </c>
      <c r="N2985" s="16">
        <v>2415.307</v>
      </c>
      <c r="O2985" s="16">
        <v>2415.307</v>
      </c>
      <c r="P2985" s="16">
        <v>0</v>
      </c>
      <c r="Q2985" s="16">
        <v>207.954</v>
      </c>
      <c r="R2985" s="16">
        <v>1119.8815</v>
      </c>
      <c r="S2985" s="16">
        <v>317.9159</v>
      </c>
      <c r="T2985" s="16">
        <v>5.1407</v>
      </c>
      <c r="U2985" s="16">
        <v>796.8249</v>
      </c>
      <c r="V2985" s="16">
        <v>3196.7568</v>
      </c>
      <c r="W2985" s="16">
        <v>2587.4563</v>
      </c>
      <c r="X2985" s="16">
        <v>321.0709</v>
      </c>
      <c r="Y2985" s="16">
        <v>288.2296</v>
      </c>
      <c r="Z2985" s="16">
        <v>0</v>
      </c>
      <c r="AE2985" s="103">
        <f t="shared" si="860"/>
        <v>-2.55795384873636e-12</v>
      </c>
      <c r="AF2985" s="103">
        <f t="shared" si="861"/>
        <v>0</v>
      </c>
      <c r="AG2985" s="103">
        <f t="shared" si="862"/>
        <v>0</v>
      </c>
      <c r="AH2985" s="103">
        <f t="shared" si="863"/>
        <v>0</v>
      </c>
      <c r="AI2985" s="103">
        <f t="shared" si="864"/>
        <v>0</v>
      </c>
      <c r="AJ2985" s="103">
        <f t="shared" si="865"/>
        <v>0</v>
      </c>
    </row>
    <row r="2986" spans="3:58">
      <c r="C2986" s="16" t="s">
        <v>865</v>
      </c>
      <c r="D2986" s="16" t="s">
        <v>88</v>
      </c>
      <c r="E2986" s="16">
        <v>0</v>
      </c>
      <c r="F2986" s="16">
        <v>0</v>
      </c>
      <c r="G2986" s="16">
        <v>0</v>
      </c>
      <c r="H2986" s="16">
        <v>0</v>
      </c>
      <c r="I2986" s="16">
        <v>0</v>
      </c>
      <c r="J2986" s="16">
        <v>0</v>
      </c>
      <c r="K2986" s="16">
        <v>0</v>
      </c>
      <c r="L2986" s="16">
        <v>0</v>
      </c>
      <c r="M2986" s="16">
        <v>0</v>
      </c>
      <c r="N2986" s="16">
        <v>0</v>
      </c>
      <c r="O2986" s="16">
        <v>0</v>
      </c>
      <c r="P2986" s="16">
        <v>0</v>
      </c>
      <c r="Q2986" s="16">
        <v>0</v>
      </c>
      <c r="R2986" s="16">
        <v>0</v>
      </c>
      <c r="S2986" s="16">
        <v>0</v>
      </c>
      <c r="T2986" s="16">
        <v>0</v>
      </c>
      <c r="U2986" s="16">
        <v>0</v>
      </c>
      <c r="V2986" s="16">
        <v>0</v>
      </c>
      <c r="W2986" s="16">
        <v>0</v>
      </c>
      <c r="X2986" s="16">
        <v>0</v>
      </c>
      <c r="Y2986" s="16">
        <v>0</v>
      </c>
      <c r="Z2986" s="16">
        <v>0</v>
      </c>
      <c r="AE2986" s="103">
        <f t="shared" si="860"/>
        <v>0</v>
      </c>
      <c r="AF2986" s="103">
        <f t="shared" si="861"/>
        <v>0</v>
      </c>
      <c r="AG2986" s="103">
        <f t="shared" si="862"/>
        <v>0</v>
      </c>
      <c r="AH2986" s="103">
        <f t="shared" si="863"/>
        <v>0</v>
      </c>
      <c r="AI2986" s="103">
        <f t="shared" si="864"/>
        <v>0</v>
      </c>
      <c r="AJ2986" s="103">
        <f t="shared" si="865"/>
        <v>0</v>
      </c>
      <c r="AK2986" s="16">
        <f t="shared" ref="AK2986:BF2986" si="878">E2986-SUM(E2987:E2991)</f>
        <v>0</v>
      </c>
      <c r="AL2986" s="16">
        <f t="shared" si="878"/>
        <v>0</v>
      </c>
      <c r="AM2986" s="16">
        <f t="shared" si="878"/>
        <v>0</v>
      </c>
      <c r="AN2986" s="16">
        <f t="shared" si="878"/>
        <v>0</v>
      </c>
      <c r="AO2986" s="16">
        <f t="shared" si="878"/>
        <v>0</v>
      </c>
      <c r="AP2986" s="16">
        <f t="shared" si="878"/>
        <v>0</v>
      </c>
      <c r="AQ2986" s="16">
        <f t="shared" si="878"/>
        <v>0</v>
      </c>
      <c r="AR2986" s="16">
        <f t="shared" si="878"/>
        <v>0</v>
      </c>
      <c r="AS2986" s="16">
        <f t="shared" si="878"/>
        <v>0</v>
      </c>
      <c r="AT2986" s="16">
        <f t="shared" si="878"/>
        <v>0</v>
      </c>
      <c r="AU2986" s="16">
        <f t="shared" si="878"/>
        <v>0</v>
      </c>
      <c r="AV2986" s="16">
        <f t="shared" si="878"/>
        <v>0</v>
      </c>
      <c r="AW2986" s="16">
        <f t="shared" si="878"/>
        <v>0</v>
      </c>
      <c r="AX2986" s="16">
        <f t="shared" si="878"/>
        <v>0</v>
      </c>
      <c r="AY2986" s="16">
        <f t="shared" si="878"/>
        <v>0</v>
      </c>
      <c r="AZ2986" s="16">
        <f t="shared" si="878"/>
        <v>0</v>
      </c>
      <c r="BA2986" s="16">
        <f t="shared" si="878"/>
        <v>0</v>
      </c>
      <c r="BB2986" s="16">
        <f t="shared" si="878"/>
        <v>0</v>
      </c>
      <c r="BC2986" s="16">
        <f t="shared" si="878"/>
        <v>0</v>
      </c>
      <c r="BD2986" s="16">
        <f t="shared" si="878"/>
        <v>0</v>
      </c>
      <c r="BE2986" s="16">
        <f t="shared" si="878"/>
        <v>0</v>
      </c>
      <c r="BF2986" s="16">
        <f t="shared" si="878"/>
        <v>0</v>
      </c>
    </row>
    <row r="2987" spans="4:36">
      <c r="D2987" s="16" t="s">
        <v>860</v>
      </c>
      <c r="E2987" s="16">
        <v>0</v>
      </c>
      <c r="F2987" s="16">
        <v>0</v>
      </c>
      <c r="G2987" s="16">
        <v>0</v>
      </c>
      <c r="H2987" s="16">
        <v>0</v>
      </c>
      <c r="I2987" s="16">
        <v>0</v>
      </c>
      <c r="J2987" s="16">
        <v>0</v>
      </c>
      <c r="K2987" s="16">
        <v>0</v>
      </c>
      <c r="L2987" s="16">
        <v>0</v>
      </c>
      <c r="M2987" s="16">
        <v>0</v>
      </c>
      <c r="N2987" s="16">
        <v>0</v>
      </c>
      <c r="O2987" s="16">
        <v>0</v>
      </c>
      <c r="P2987" s="16">
        <v>0</v>
      </c>
      <c r="Q2987" s="16">
        <v>0</v>
      </c>
      <c r="R2987" s="16">
        <v>0</v>
      </c>
      <c r="S2987" s="16">
        <v>0</v>
      </c>
      <c r="T2987" s="16">
        <v>0</v>
      </c>
      <c r="U2987" s="16">
        <v>0</v>
      </c>
      <c r="V2987" s="16">
        <v>0</v>
      </c>
      <c r="W2987" s="16">
        <v>0</v>
      </c>
      <c r="X2987" s="16">
        <v>0</v>
      </c>
      <c r="Y2987" s="16">
        <v>0</v>
      </c>
      <c r="Z2987" s="16">
        <v>0</v>
      </c>
      <c r="AE2987" s="103">
        <f t="shared" si="860"/>
        <v>0</v>
      </c>
      <c r="AF2987" s="103">
        <f t="shared" si="861"/>
        <v>0</v>
      </c>
      <c r="AG2987" s="103">
        <f t="shared" si="862"/>
        <v>0</v>
      </c>
      <c r="AH2987" s="103">
        <f t="shared" si="863"/>
        <v>0</v>
      </c>
      <c r="AI2987" s="103">
        <f t="shared" si="864"/>
        <v>0</v>
      </c>
      <c r="AJ2987" s="103">
        <f t="shared" si="865"/>
        <v>0</v>
      </c>
    </row>
    <row r="2988" spans="4:36">
      <c r="D2988" s="16" t="s">
        <v>861</v>
      </c>
      <c r="E2988" s="16">
        <v>0</v>
      </c>
      <c r="F2988" s="16">
        <v>0</v>
      </c>
      <c r="G2988" s="16">
        <v>0</v>
      </c>
      <c r="H2988" s="16">
        <v>0</v>
      </c>
      <c r="I2988" s="16">
        <v>0</v>
      </c>
      <c r="J2988" s="16">
        <v>0</v>
      </c>
      <c r="K2988" s="16">
        <v>0</v>
      </c>
      <c r="L2988" s="16">
        <v>0</v>
      </c>
      <c r="M2988" s="16">
        <v>0</v>
      </c>
      <c r="N2988" s="16">
        <v>0</v>
      </c>
      <c r="O2988" s="16">
        <v>0</v>
      </c>
      <c r="P2988" s="16">
        <v>0</v>
      </c>
      <c r="Q2988" s="16">
        <v>0</v>
      </c>
      <c r="R2988" s="16">
        <v>0</v>
      </c>
      <c r="S2988" s="16">
        <v>0</v>
      </c>
      <c r="T2988" s="16">
        <v>0</v>
      </c>
      <c r="U2988" s="16">
        <v>0</v>
      </c>
      <c r="V2988" s="16">
        <v>0</v>
      </c>
      <c r="W2988" s="16">
        <v>0</v>
      </c>
      <c r="X2988" s="16">
        <v>0</v>
      </c>
      <c r="Y2988" s="16">
        <v>0</v>
      </c>
      <c r="Z2988" s="16">
        <v>0</v>
      </c>
      <c r="AE2988" s="103">
        <f t="shared" si="860"/>
        <v>0</v>
      </c>
      <c r="AF2988" s="103">
        <f t="shared" si="861"/>
        <v>0</v>
      </c>
      <c r="AG2988" s="103">
        <f t="shared" si="862"/>
        <v>0</v>
      </c>
      <c r="AH2988" s="103">
        <f t="shared" si="863"/>
        <v>0</v>
      </c>
      <c r="AI2988" s="103">
        <f t="shared" si="864"/>
        <v>0</v>
      </c>
      <c r="AJ2988" s="103">
        <f t="shared" si="865"/>
        <v>0</v>
      </c>
    </row>
    <row r="2989" spans="4:36">
      <c r="D2989" s="16" t="s">
        <v>862</v>
      </c>
      <c r="E2989" s="16">
        <v>0</v>
      </c>
      <c r="F2989" s="16">
        <v>0</v>
      </c>
      <c r="G2989" s="16">
        <v>0</v>
      </c>
      <c r="H2989" s="16">
        <v>0</v>
      </c>
      <c r="I2989" s="16">
        <v>0</v>
      </c>
      <c r="J2989" s="16">
        <v>0</v>
      </c>
      <c r="K2989" s="16">
        <v>0</v>
      </c>
      <c r="L2989" s="16">
        <v>0</v>
      </c>
      <c r="M2989" s="16">
        <v>0</v>
      </c>
      <c r="N2989" s="16">
        <v>0</v>
      </c>
      <c r="O2989" s="16">
        <v>0</v>
      </c>
      <c r="P2989" s="16">
        <v>0</v>
      </c>
      <c r="Q2989" s="16">
        <v>0</v>
      </c>
      <c r="R2989" s="16">
        <v>0</v>
      </c>
      <c r="S2989" s="16">
        <v>0</v>
      </c>
      <c r="T2989" s="16">
        <v>0</v>
      </c>
      <c r="U2989" s="16">
        <v>0</v>
      </c>
      <c r="V2989" s="16">
        <v>0</v>
      </c>
      <c r="W2989" s="16">
        <v>0</v>
      </c>
      <c r="X2989" s="16">
        <v>0</v>
      </c>
      <c r="Y2989" s="16">
        <v>0</v>
      </c>
      <c r="Z2989" s="16">
        <v>0</v>
      </c>
      <c r="AE2989" s="103">
        <f t="shared" ref="AE2989:AE3052" si="879">E2989-F2989-I2989-J2989-N2989-R2989-V2989-Z2989-Q2989</f>
        <v>0</v>
      </c>
      <c r="AF2989" s="103">
        <f t="shared" ref="AF2989:AF3052" si="880">F2989-G2989-H2989</f>
        <v>0</v>
      </c>
      <c r="AG2989" s="103">
        <f t="shared" ref="AG2989:AG3052" si="881">J2989-K2989-L2989-M2989</f>
        <v>0</v>
      </c>
      <c r="AH2989" s="103">
        <f t="shared" ref="AH2989:AH3052" si="882">N2989-O2989-P2989</f>
        <v>0</v>
      </c>
      <c r="AI2989" s="103">
        <f t="shared" ref="AI2989:AI3052" si="883">R2989-S2989-T2989-U2989</f>
        <v>0</v>
      </c>
      <c r="AJ2989" s="103">
        <f t="shared" ref="AJ2989:AJ3052" si="884">V2989-W2989-X2989-Y2989</f>
        <v>0</v>
      </c>
    </row>
    <row r="2990" spans="4:36">
      <c r="D2990" s="16" t="s">
        <v>863</v>
      </c>
      <c r="E2990" s="16">
        <v>0</v>
      </c>
      <c r="F2990" s="16">
        <v>0</v>
      </c>
      <c r="G2990" s="16">
        <v>0</v>
      </c>
      <c r="H2990" s="16">
        <v>0</v>
      </c>
      <c r="I2990" s="16">
        <v>0</v>
      </c>
      <c r="J2990" s="16">
        <v>0</v>
      </c>
      <c r="K2990" s="16">
        <v>0</v>
      </c>
      <c r="L2990" s="16">
        <v>0</v>
      </c>
      <c r="M2990" s="16">
        <v>0</v>
      </c>
      <c r="N2990" s="16">
        <v>0</v>
      </c>
      <c r="O2990" s="16">
        <v>0</v>
      </c>
      <c r="P2990" s="16">
        <v>0</v>
      </c>
      <c r="Q2990" s="16">
        <v>0</v>
      </c>
      <c r="R2990" s="16">
        <v>0</v>
      </c>
      <c r="S2990" s="16">
        <v>0</v>
      </c>
      <c r="T2990" s="16">
        <v>0</v>
      </c>
      <c r="U2990" s="16">
        <v>0</v>
      </c>
      <c r="V2990" s="16">
        <v>0</v>
      </c>
      <c r="W2990" s="16">
        <v>0</v>
      </c>
      <c r="X2990" s="16">
        <v>0</v>
      </c>
      <c r="Y2990" s="16">
        <v>0</v>
      </c>
      <c r="Z2990" s="16">
        <v>0</v>
      </c>
      <c r="AE2990" s="103">
        <f t="shared" si="879"/>
        <v>0</v>
      </c>
      <c r="AF2990" s="103">
        <f t="shared" si="880"/>
        <v>0</v>
      </c>
      <c r="AG2990" s="103">
        <f t="shared" si="881"/>
        <v>0</v>
      </c>
      <c r="AH2990" s="103">
        <f t="shared" si="882"/>
        <v>0</v>
      </c>
      <c r="AI2990" s="103">
        <f t="shared" si="883"/>
        <v>0</v>
      </c>
      <c r="AJ2990" s="103">
        <f t="shared" si="884"/>
        <v>0</v>
      </c>
    </row>
    <row r="2991" spans="4:36">
      <c r="D2991" s="16" t="s">
        <v>864</v>
      </c>
      <c r="E2991" s="16">
        <v>0</v>
      </c>
      <c r="F2991" s="16">
        <v>0</v>
      </c>
      <c r="G2991" s="16">
        <v>0</v>
      </c>
      <c r="H2991" s="16">
        <v>0</v>
      </c>
      <c r="I2991" s="16">
        <v>0</v>
      </c>
      <c r="J2991" s="16">
        <v>0</v>
      </c>
      <c r="K2991" s="16">
        <v>0</v>
      </c>
      <c r="L2991" s="16">
        <v>0</v>
      </c>
      <c r="M2991" s="16">
        <v>0</v>
      </c>
      <c r="N2991" s="16">
        <v>0</v>
      </c>
      <c r="O2991" s="16">
        <v>0</v>
      </c>
      <c r="P2991" s="16">
        <v>0</v>
      </c>
      <c r="Q2991" s="16">
        <v>0</v>
      </c>
      <c r="R2991" s="16">
        <v>0</v>
      </c>
      <c r="S2991" s="16">
        <v>0</v>
      </c>
      <c r="T2991" s="16">
        <v>0</v>
      </c>
      <c r="U2991" s="16">
        <v>0</v>
      </c>
      <c r="V2991" s="16">
        <v>0</v>
      </c>
      <c r="W2991" s="16">
        <v>0</v>
      </c>
      <c r="X2991" s="16">
        <v>0</v>
      </c>
      <c r="Y2991" s="16">
        <v>0</v>
      </c>
      <c r="Z2991" s="16">
        <v>0</v>
      </c>
      <c r="AE2991" s="103">
        <f t="shared" si="879"/>
        <v>0</v>
      </c>
      <c r="AF2991" s="103">
        <f t="shared" si="880"/>
        <v>0</v>
      </c>
      <c r="AG2991" s="103">
        <f t="shared" si="881"/>
        <v>0</v>
      </c>
      <c r="AH2991" s="103">
        <f t="shared" si="882"/>
        <v>0</v>
      </c>
      <c r="AI2991" s="103">
        <f t="shared" si="883"/>
        <v>0</v>
      </c>
      <c r="AJ2991" s="103">
        <f t="shared" si="884"/>
        <v>0</v>
      </c>
    </row>
    <row r="2992" spans="3:58">
      <c r="C2992" s="16" t="s">
        <v>866</v>
      </c>
      <c r="D2992" s="16" t="s">
        <v>88</v>
      </c>
      <c r="E2992" s="16">
        <v>1634.2266</v>
      </c>
      <c r="F2992" s="16">
        <v>1626.0598</v>
      </c>
      <c r="G2992" s="16">
        <v>1514.512</v>
      </c>
      <c r="H2992" s="16">
        <v>111.5478</v>
      </c>
      <c r="I2992" s="16">
        <v>0</v>
      </c>
      <c r="J2992" s="16">
        <v>0</v>
      </c>
      <c r="K2992" s="16">
        <v>0</v>
      </c>
      <c r="L2992" s="16">
        <v>0</v>
      </c>
      <c r="M2992" s="16">
        <v>0</v>
      </c>
      <c r="N2992" s="16">
        <v>8.1668</v>
      </c>
      <c r="O2992" s="16">
        <v>8.1668</v>
      </c>
      <c r="P2992" s="16">
        <v>0</v>
      </c>
      <c r="Q2992" s="16">
        <v>0</v>
      </c>
      <c r="R2992" s="16">
        <v>0</v>
      </c>
      <c r="S2992" s="16">
        <v>0</v>
      </c>
      <c r="T2992" s="16">
        <v>0</v>
      </c>
      <c r="U2992" s="16">
        <v>0</v>
      </c>
      <c r="V2992" s="16">
        <v>0</v>
      </c>
      <c r="W2992" s="16">
        <v>0</v>
      </c>
      <c r="X2992" s="16">
        <v>0</v>
      </c>
      <c r="Y2992" s="16">
        <v>0</v>
      </c>
      <c r="Z2992" s="16">
        <v>0</v>
      </c>
      <c r="AE2992" s="103">
        <f t="shared" si="879"/>
        <v>-3.37507799486048e-14</v>
      </c>
      <c r="AF2992" s="103">
        <f t="shared" si="880"/>
        <v>0</v>
      </c>
      <c r="AG2992" s="103">
        <f t="shared" si="881"/>
        <v>0</v>
      </c>
      <c r="AH2992" s="103">
        <f t="shared" si="882"/>
        <v>0</v>
      </c>
      <c r="AI2992" s="103">
        <f t="shared" si="883"/>
        <v>0</v>
      </c>
      <c r="AJ2992" s="103">
        <f t="shared" si="884"/>
        <v>0</v>
      </c>
      <c r="AK2992" s="16">
        <f t="shared" ref="AK2992:BF2992" si="885">E2992-SUM(E2993:E2997)</f>
        <v>0</v>
      </c>
      <c r="AL2992" s="16">
        <f t="shared" si="885"/>
        <v>0</v>
      </c>
      <c r="AM2992" s="16">
        <f t="shared" si="885"/>
        <v>0</v>
      </c>
      <c r="AN2992" s="16">
        <f t="shared" si="885"/>
        <v>0</v>
      </c>
      <c r="AO2992" s="16">
        <f t="shared" si="885"/>
        <v>0</v>
      </c>
      <c r="AP2992" s="16">
        <f t="shared" si="885"/>
        <v>0</v>
      </c>
      <c r="AQ2992" s="16">
        <f t="shared" si="885"/>
        <v>0</v>
      </c>
      <c r="AR2992" s="16">
        <f t="shared" si="885"/>
        <v>0</v>
      </c>
      <c r="AS2992" s="16">
        <f t="shared" si="885"/>
        <v>0</v>
      </c>
      <c r="AT2992" s="16">
        <f t="shared" si="885"/>
        <v>0</v>
      </c>
      <c r="AU2992" s="16">
        <f t="shared" si="885"/>
        <v>0</v>
      </c>
      <c r="AV2992" s="16">
        <f t="shared" si="885"/>
        <v>0</v>
      </c>
      <c r="AW2992" s="16">
        <f t="shared" si="885"/>
        <v>0</v>
      </c>
      <c r="AX2992" s="16">
        <f t="shared" si="885"/>
        <v>0</v>
      </c>
      <c r="AY2992" s="16">
        <f t="shared" si="885"/>
        <v>0</v>
      </c>
      <c r="AZ2992" s="16">
        <f t="shared" si="885"/>
        <v>0</v>
      </c>
      <c r="BA2992" s="16">
        <f t="shared" si="885"/>
        <v>0</v>
      </c>
      <c r="BB2992" s="16">
        <f t="shared" si="885"/>
        <v>0</v>
      </c>
      <c r="BC2992" s="16">
        <f t="shared" si="885"/>
        <v>0</v>
      </c>
      <c r="BD2992" s="16">
        <f t="shared" si="885"/>
        <v>0</v>
      </c>
      <c r="BE2992" s="16">
        <f t="shared" si="885"/>
        <v>0</v>
      </c>
      <c r="BF2992" s="16">
        <f t="shared" si="885"/>
        <v>0</v>
      </c>
    </row>
    <row r="2993" spans="4:36">
      <c r="D2993" s="16" t="s">
        <v>860</v>
      </c>
      <c r="E2993" s="16">
        <v>805.3077</v>
      </c>
      <c r="F2993" s="16">
        <v>803.1567</v>
      </c>
      <c r="G2993" s="16">
        <v>803.1567</v>
      </c>
      <c r="H2993" s="16">
        <v>0</v>
      </c>
      <c r="I2993" s="16">
        <v>0</v>
      </c>
      <c r="J2993" s="16">
        <v>0</v>
      </c>
      <c r="K2993" s="16">
        <v>0</v>
      </c>
      <c r="L2993" s="16">
        <v>0</v>
      </c>
      <c r="M2993" s="16">
        <v>0</v>
      </c>
      <c r="N2993" s="16">
        <v>2.151</v>
      </c>
      <c r="O2993" s="16">
        <v>2.151</v>
      </c>
      <c r="P2993" s="16">
        <v>0</v>
      </c>
      <c r="Q2993" s="16">
        <v>0</v>
      </c>
      <c r="R2993" s="16">
        <v>0</v>
      </c>
      <c r="S2993" s="16">
        <v>0</v>
      </c>
      <c r="T2993" s="16">
        <v>0</v>
      </c>
      <c r="U2993" s="16">
        <v>0</v>
      </c>
      <c r="V2993" s="16">
        <v>0</v>
      </c>
      <c r="W2993" s="16">
        <v>0</v>
      </c>
      <c r="X2993" s="16">
        <v>0</v>
      </c>
      <c r="Y2993" s="16">
        <v>0</v>
      </c>
      <c r="Z2993" s="16">
        <v>0</v>
      </c>
      <c r="AE2993" s="103">
        <f t="shared" si="879"/>
        <v>-4.61852778244065e-14</v>
      </c>
      <c r="AF2993" s="103">
        <f t="shared" si="880"/>
        <v>0</v>
      </c>
      <c r="AG2993" s="103">
        <f t="shared" si="881"/>
        <v>0</v>
      </c>
      <c r="AH2993" s="103">
        <f t="shared" si="882"/>
        <v>0</v>
      </c>
      <c r="AI2993" s="103">
        <f t="shared" si="883"/>
        <v>0</v>
      </c>
      <c r="AJ2993" s="103">
        <f t="shared" si="884"/>
        <v>0</v>
      </c>
    </row>
    <row r="2994" spans="4:36">
      <c r="D2994" s="16" t="s">
        <v>861</v>
      </c>
      <c r="E2994" s="16">
        <v>828.9189</v>
      </c>
      <c r="F2994" s="16">
        <v>822.9031</v>
      </c>
      <c r="G2994" s="16">
        <v>711.3553</v>
      </c>
      <c r="H2994" s="16">
        <v>111.5478</v>
      </c>
      <c r="I2994" s="16">
        <v>0</v>
      </c>
      <c r="J2994" s="16">
        <v>0</v>
      </c>
      <c r="K2994" s="16">
        <v>0</v>
      </c>
      <c r="L2994" s="16">
        <v>0</v>
      </c>
      <c r="M2994" s="16">
        <v>0</v>
      </c>
      <c r="N2994" s="16">
        <v>6.0158</v>
      </c>
      <c r="O2994" s="16">
        <v>6.0158</v>
      </c>
      <c r="P2994" s="16">
        <v>0</v>
      </c>
      <c r="Q2994" s="16">
        <v>0</v>
      </c>
      <c r="R2994" s="16">
        <v>0</v>
      </c>
      <c r="S2994" s="16">
        <v>0</v>
      </c>
      <c r="T2994" s="16">
        <v>0</v>
      </c>
      <c r="U2994" s="16">
        <v>0</v>
      </c>
      <c r="V2994" s="16">
        <v>0</v>
      </c>
      <c r="W2994" s="16">
        <v>0</v>
      </c>
      <c r="X2994" s="16">
        <v>0</v>
      </c>
      <c r="Y2994" s="16">
        <v>0</v>
      </c>
      <c r="Z2994" s="16">
        <v>0</v>
      </c>
      <c r="AE2994" s="103">
        <f t="shared" si="879"/>
        <v>1.33226762955019e-14</v>
      </c>
      <c r="AF2994" s="103">
        <f t="shared" si="880"/>
        <v>0</v>
      </c>
      <c r="AG2994" s="103">
        <f t="shared" si="881"/>
        <v>0</v>
      </c>
      <c r="AH2994" s="103">
        <f t="shared" si="882"/>
        <v>0</v>
      </c>
      <c r="AI2994" s="103">
        <f t="shared" si="883"/>
        <v>0</v>
      </c>
      <c r="AJ2994" s="103">
        <f t="shared" si="884"/>
        <v>0</v>
      </c>
    </row>
    <row r="2995" spans="4:36">
      <c r="D2995" s="16" t="s">
        <v>862</v>
      </c>
      <c r="E2995" s="16">
        <v>0</v>
      </c>
      <c r="F2995" s="16">
        <v>0</v>
      </c>
      <c r="G2995" s="16">
        <v>0</v>
      </c>
      <c r="H2995" s="16">
        <v>0</v>
      </c>
      <c r="I2995" s="16">
        <v>0</v>
      </c>
      <c r="J2995" s="16">
        <v>0</v>
      </c>
      <c r="K2995" s="16">
        <v>0</v>
      </c>
      <c r="L2995" s="16">
        <v>0</v>
      </c>
      <c r="M2995" s="16">
        <v>0</v>
      </c>
      <c r="N2995" s="16">
        <v>0</v>
      </c>
      <c r="O2995" s="16">
        <v>0</v>
      </c>
      <c r="P2995" s="16">
        <v>0</v>
      </c>
      <c r="Q2995" s="16">
        <v>0</v>
      </c>
      <c r="R2995" s="16">
        <v>0</v>
      </c>
      <c r="S2995" s="16">
        <v>0</v>
      </c>
      <c r="T2995" s="16">
        <v>0</v>
      </c>
      <c r="U2995" s="16">
        <v>0</v>
      </c>
      <c r="V2995" s="16">
        <v>0</v>
      </c>
      <c r="W2995" s="16">
        <v>0</v>
      </c>
      <c r="X2995" s="16">
        <v>0</v>
      </c>
      <c r="Y2995" s="16">
        <v>0</v>
      </c>
      <c r="Z2995" s="16">
        <v>0</v>
      </c>
      <c r="AE2995" s="103">
        <f t="shared" si="879"/>
        <v>0</v>
      </c>
      <c r="AF2995" s="103">
        <f t="shared" si="880"/>
        <v>0</v>
      </c>
      <c r="AG2995" s="103">
        <f t="shared" si="881"/>
        <v>0</v>
      </c>
      <c r="AH2995" s="103">
        <f t="shared" si="882"/>
        <v>0</v>
      </c>
      <c r="AI2995" s="103">
        <f t="shared" si="883"/>
        <v>0</v>
      </c>
      <c r="AJ2995" s="103">
        <f t="shared" si="884"/>
        <v>0</v>
      </c>
    </row>
    <row r="2996" spans="4:36">
      <c r="D2996" s="16" t="s">
        <v>863</v>
      </c>
      <c r="E2996" s="16">
        <v>0</v>
      </c>
      <c r="F2996" s="16">
        <v>0</v>
      </c>
      <c r="G2996" s="16">
        <v>0</v>
      </c>
      <c r="H2996" s="16">
        <v>0</v>
      </c>
      <c r="I2996" s="16">
        <v>0</v>
      </c>
      <c r="J2996" s="16">
        <v>0</v>
      </c>
      <c r="K2996" s="16">
        <v>0</v>
      </c>
      <c r="L2996" s="16">
        <v>0</v>
      </c>
      <c r="M2996" s="16">
        <v>0</v>
      </c>
      <c r="N2996" s="16">
        <v>0</v>
      </c>
      <c r="O2996" s="16">
        <v>0</v>
      </c>
      <c r="P2996" s="16">
        <v>0</v>
      </c>
      <c r="Q2996" s="16">
        <v>0</v>
      </c>
      <c r="R2996" s="16">
        <v>0</v>
      </c>
      <c r="S2996" s="16">
        <v>0</v>
      </c>
      <c r="T2996" s="16">
        <v>0</v>
      </c>
      <c r="U2996" s="16">
        <v>0</v>
      </c>
      <c r="V2996" s="16">
        <v>0</v>
      </c>
      <c r="W2996" s="16">
        <v>0</v>
      </c>
      <c r="X2996" s="16">
        <v>0</v>
      </c>
      <c r="Y2996" s="16">
        <v>0</v>
      </c>
      <c r="Z2996" s="16">
        <v>0</v>
      </c>
      <c r="AE2996" s="103">
        <f t="shared" si="879"/>
        <v>0</v>
      </c>
      <c r="AF2996" s="103">
        <f t="shared" si="880"/>
        <v>0</v>
      </c>
      <c r="AG2996" s="103">
        <f t="shared" si="881"/>
        <v>0</v>
      </c>
      <c r="AH2996" s="103">
        <f t="shared" si="882"/>
        <v>0</v>
      </c>
      <c r="AI2996" s="103">
        <f t="shared" si="883"/>
        <v>0</v>
      </c>
      <c r="AJ2996" s="103">
        <f t="shared" si="884"/>
        <v>0</v>
      </c>
    </row>
    <row r="2997" spans="4:36">
      <c r="D2997" s="16" t="s">
        <v>864</v>
      </c>
      <c r="E2997" s="16">
        <v>0</v>
      </c>
      <c r="F2997" s="16">
        <v>0</v>
      </c>
      <c r="G2997" s="16">
        <v>0</v>
      </c>
      <c r="H2997" s="16">
        <v>0</v>
      </c>
      <c r="I2997" s="16">
        <v>0</v>
      </c>
      <c r="J2997" s="16">
        <v>0</v>
      </c>
      <c r="K2997" s="16">
        <v>0</v>
      </c>
      <c r="L2997" s="16">
        <v>0</v>
      </c>
      <c r="M2997" s="16">
        <v>0</v>
      </c>
      <c r="N2997" s="16">
        <v>0</v>
      </c>
      <c r="O2997" s="16">
        <v>0</v>
      </c>
      <c r="P2997" s="16">
        <v>0</v>
      </c>
      <c r="Q2997" s="16">
        <v>0</v>
      </c>
      <c r="R2997" s="16">
        <v>0</v>
      </c>
      <c r="S2997" s="16">
        <v>0</v>
      </c>
      <c r="T2997" s="16">
        <v>0</v>
      </c>
      <c r="U2997" s="16">
        <v>0</v>
      </c>
      <c r="V2997" s="16">
        <v>0</v>
      </c>
      <c r="W2997" s="16">
        <v>0</v>
      </c>
      <c r="X2997" s="16">
        <v>0</v>
      </c>
      <c r="Y2997" s="16">
        <v>0</v>
      </c>
      <c r="Z2997" s="16">
        <v>0</v>
      </c>
      <c r="AE2997" s="103">
        <f t="shared" si="879"/>
        <v>0</v>
      </c>
      <c r="AF2997" s="103">
        <f t="shared" si="880"/>
        <v>0</v>
      </c>
      <c r="AG2997" s="103">
        <f t="shared" si="881"/>
        <v>0</v>
      </c>
      <c r="AH2997" s="103">
        <f t="shared" si="882"/>
        <v>0</v>
      </c>
      <c r="AI2997" s="103">
        <f t="shared" si="883"/>
        <v>0</v>
      </c>
      <c r="AJ2997" s="103">
        <f t="shared" si="884"/>
        <v>0</v>
      </c>
    </row>
    <row r="2998" spans="3:58">
      <c r="C2998" s="16" t="s">
        <v>867</v>
      </c>
      <c r="D2998" s="16" t="s">
        <v>88</v>
      </c>
      <c r="E2998" s="16">
        <v>56557.7856</v>
      </c>
      <c r="F2998" s="16">
        <v>48397.7</v>
      </c>
      <c r="G2998" s="16">
        <v>38847.5609</v>
      </c>
      <c r="H2998" s="16">
        <v>9550.1391</v>
      </c>
      <c r="I2998" s="16">
        <v>431.6753</v>
      </c>
      <c r="J2998" s="16">
        <v>664.9935</v>
      </c>
      <c r="K2998" s="16">
        <v>341.2504</v>
      </c>
      <c r="L2998" s="16">
        <v>115.9706</v>
      </c>
      <c r="M2998" s="16">
        <v>207.7725</v>
      </c>
      <c r="N2998" s="16">
        <v>2477.1688</v>
      </c>
      <c r="O2998" s="16">
        <v>2477.1688</v>
      </c>
      <c r="P2998" s="16">
        <v>0</v>
      </c>
      <c r="Q2998" s="16">
        <v>207.954</v>
      </c>
      <c r="R2998" s="16">
        <v>1181.5372</v>
      </c>
      <c r="S2998" s="16">
        <v>344.6476</v>
      </c>
      <c r="T2998" s="16">
        <v>8.0966</v>
      </c>
      <c r="U2998" s="16">
        <v>828.793</v>
      </c>
      <c r="V2998" s="16">
        <v>3196.7568</v>
      </c>
      <c r="W2998" s="16">
        <v>2587.4563</v>
      </c>
      <c r="X2998" s="16">
        <v>321.0709</v>
      </c>
      <c r="Y2998" s="16">
        <v>288.2296</v>
      </c>
      <c r="Z2998" s="16">
        <v>0</v>
      </c>
      <c r="AE2998" s="103">
        <f t="shared" si="879"/>
        <v>6.99174051987939e-12</v>
      </c>
      <c r="AF2998" s="103">
        <f t="shared" si="880"/>
        <v>0</v>
      </c>
      <c r="AG2998" s="103">
        <f t="shared" si="881"/>
        <v>0</v>
      </c>
      <c r="AH2998" s="103">
        <f t="shared" si="882"/>
        <v>0</v>
      </c>
      <c r="AI2998" s="103">
        <f t="shared" si="883"/>
        <v>0</v>
      </c>
      <c r="AJ2998" s="103">
        <f t="shared" si="884"/>
        <v>0</v>
      </c>
      <c r="AK2998" s="16">
        <f t="shared" ref="AK2998:BF2998" si="886">E2998-SUM(E2999:E3003)</f>
        <v>0</v>
      </c>
      <c r="AL2998" s="16">
        <f t="shared" si="886"/>
        <v>0</v>
      </c>
      <c r="AM2998" s="16">
        <f t="shared" si="886"/>
        <v>0</v>
      </c>
      <c r="AN2998" s="16">
        <f t="shared" si="886"/>
        <v>0</v>
      </c>
      <c r="AO2998" s="16">
        <f t="shared" si="886"/>
        <v>0</v>
      </c>
      <c r="AP2998" s="16">
        <f t="shared" si="886"/>
        <v>0</v>
      </c>
      <c r="AQ2998" s="16">
        <f t="shared" si="886"/>
        <v>0</v>
      </c>
      <c r="AR2998" s="16">
        <f t="shared" si="886"/>
        <v>0</v>
      </c>
      <c r="AS2998" s="16">
        <f t="shared" si="886"/>
        <v>0</v>
      </c>
      <c r="AT2998" s="16">
        <f t="shared" si="886"/>
        <v>0</v>
      </c>
      <c r="AU2998" s="16">
        <f t="shared" si="886"/>
        <v>0</v>
      </c>
      <c r="AV2998" s="16">
        <f t="shared" si="886"/>
        <v>0</v>
      </c>
      <c r="AW2998" s="16">
        <f t="shared" si="886"/>
        <v>0</v>
      </c>
      <c r="AX2998" s="16">
        <f t="shared" si="886"/>
        <v>0</v>
      </c>
      <c r="AY2998" s="16">
        <f t="shared" si="886"/>
        <v>0</v>
      </c>
      <c r="AZ2998" s="16">
        <f t="shared" si="886"/>
        <v>0</v>
      </c>
      <c r="BA2998" s="16">
        <f t="shared" si="886"/>
        <v>0</v>
      </c>
      <c r="BB2998" s="16">
        <f t="shared" si="886"/>
        <v>0</v>
      </c>
      <c r="BC2998" s="16">
        <f t="shared" si="886"/>
        <v>0</v>
      </c>
      <c r="BD2998" s="16">
        <f t="shared" si="886"/>
        <v>0</v>
      </c>
      <c r="BE2998" s="16">
        <f t="shared" si="886"/>
        <v>0</v>
      </c>
      <c r="BF2998" s="16">
        <f t="shared" si="886"/>
        <v>0</v>
      </c>
    </row>
    <row r="2999" spans="4:36">
      <c r="D2999" s="16" t="s">
        <v>860</v>
      </c>
      <c r="E2999" s="16">
        <v>13392.229</v>
      </c>
      <c r="F2999" s="16">
        <v>13258.8086</v>
      </c>
      <c r="G2999" s="16">
        <v>9592.81709999999</v>
      </c>
      <c r="H2999" s="16">
        <v>3665.9915</v>
      </c>
      <c r="I2999" s="16">
        <v>25.8906</v>
      </c>
      <c r="J2999" s="16">
        <v>68.0084</v>
      </c>
      <c r="K2999" s="16">
        <v>0</v>
      </c>
      <c r="L2999" s="16">
        <v>28.4527</v>
      </c>
      <c r="M2999" s="16">
        <v>39.5557</v>
      </c>
      <c r="N2999" s="16">
        <v>27.6325</v>
      </c>
      <c r="O2999" s="16">
        <v>27.6325</v>
      </c>
      <c r="P2999" s="16">
        <v>0</v>
      </c>
      <c r="Q2999" s="16">
        <v>0</v>
      </c>
      <c r="R2999" s="16">
        <v>11.8889</v>
      </c>
      <c r="S2999" s="16">
        <v>8.933</v>
      </c>
      <c r="T2999" s="16">
        <v>2.9559</v>
      </c>
      <c r="U2999" s="16">
        <v>0</v>
      </c>
      <c r="V2999" s="16">
        <v>0</v>
      </c>
      <c r="W2999" s="16">
        <v>0</v>
      </c>
      <c r="X2999" s="16">
        <v>0</v>
      </c>
      <c r="Y2999" s="16">
        <v>0</v>
      </c>
      <c r="Z2999" s="16">
        <v>0</v>
      </c>
      <c r="AE2999" s="103">
        <f t="shared" si="879"/>
        <v>-9.37916411203332e-13</v>
      </c>
      <c r="AF2999" s="103">
        <f t="shared" si="880"/>
        <v>1.09139364212751e-11</v>
      </c>
      <c r="AG2999" s="103">
        <f t="shared" si="881"/>
        <v>0</v>
      </c>
      <c r="AH2999" s="103">
        <f t="shared" si="882"/>
        <v>0</v>
      </c>
      <c r="AI2999" s="103">
        <f t="shared" si="883"/>
        <v>0</v>
      </c>
      <c r="AJ2999" s="103">
        <f t="shared" si="884"/>
        <v>0</v>
      </c>
    </row>
    <row r="3000" spans="4:36">
      <c r="D3000" s="16" t="s">
        <v>861</v>
      </c>
      <c r="E3000" s="16">
        <v>5801.651</v>
      </c>
      <c r="F3000" s="16">
        <v>5714.6367</v>
      </c>
      <c r="G3000" s="16">
        <v>3665.3746</v>
      </c>
      <c r="H3000" s="16">
        <v>2049.2621</v>
      </c>
      <c r="I3000" s="16">
        <v>0.072</v>
      </c>
      <c r="J3000" s="16">
        <v>2.9462</v>
      </c>
      <c r="K3000" s="16">
        <v>0</v>
      </c>
      <c r="L3000" s="16">
        <v>2.9462</v>
      </c>
      <c r="M3000" s="16">
        <v>0</v>
      </c>
      <c r="N3000" s="16">
        <v>34.2293</v>
      </c>
      <c r="O3000" s="16">
        <v>34.2293</v>
      </c>
      <c r="P3000" s="16">
        <v>0</v>
      </c>
      <c r="Q3000" s="16">
        <v>0</v>
      </c>
      <c r="R3000" s="16">
        <v>49.7668</v>
      </c>
      <c r="S3000" s="16">
        <v>17.7987</v>
      </c>
      <c r="T3000" s="16">
        <v>0</v>
      </c>
      <c r="U3000" s="16">
        <v>31.9681</v>
      </c>
      <c r="V3000" s="16">
        <v>0</v>
      </c>
      <c r="W3000" s="16">
        <v>0</v>
      </c>
      <c r="X3000" s="16">
        <v>0</v>
      </c>
      <c r="Y3000" s="16">
        <v>0</v>
      </c>
      <c r="Z3000" s="16">
        <v>0</v>
      </c>
      <c r="AE3000" s="103">
        <f t="shared" si="879"/>
        <v>-1.91846538655227e-13</v>
      </c>
      <c r="AF3000" s="103">
        <f t="shared" si="880"/>
        <v>0</v>
      </c>
      <c r="AG3000" s="103">
        <f t="shared" si="881"/>
        <v>0</v>
      </c>
      <c r="AH3000" s="103">
        <f t="shared" si="882"/>
        <v>0</v>
      </c>
      <c r="AI3000" s="103">
        <f t="shared" si="883"/>
        <v>0</v>
      </c>
      <c r="AJ3000" s="103">
        <f t="shared" si="884"/>
        <v>0</v>
      </c>
    </row>
    <row r="3001" spans="4:36">
      <c r="D3001" s="16" t="s">
        <v>862</v>
      </c>
      <c r="E3001" s="16">
        <v>0</v>
      </c>
      <c r="F3001" s="16">
        <v>0</v>
      </c>
      <c r="G3001" s="16">
        <v>0</v>
      </c>
      <c r="H3001" s="16">
        <v>0</v>
      </c>
      <c r="I3001" s="16">
        <v>0</v>
      </c>
      <c r="J3001" s="16">
        <v>0</v>
      </c>
      <c r="K3001" s="16">
        <v>0</v>
      </c>
      <c r="L3001" s="16">
        <v>0</v>
      </c>
      <c r="M3001" s="16">
        <v>0</v>
      </c>
      <c r="N3001" s="16">
        <v>0</v>
      </c>
      <c r="O3001" s="16">
        <v>0</v>
      </c>
      <c r="P3001" s="16">
        <v>0</v>
      </c>
      <c r="Q3001" s="16">
        <v>0</v>
      </c>
      <c r="R3001" s="16">
        <v>0</v>
      </c>
      <c r="S3001" s="16">
        <v>0</v>
      </c>
      <c r="T3001" s="16">
        <v>0</v>
      </c>
      <c r="U3001" s="16">
        <v>0</v>
      </c>
      <c r="V3001" s="16">
        <v>0</v>
      </c>
      <c r="W3001" s="16">
        <v>0</v>
      </c>
      <c r="X3001" s="16">
        <v>0</v>
      </c>
      <c r="Y3001" s="16">
        <v>0</v>
      </c>
      <c r="Z3001" s="16">
        <v>0</v>
      </c>
      <c r="AE3001" s="103">
        <f t="shared" si="879"/>
        <v>0</v>
      </c>
      <c r="AF3001" s="103">
        <f t="shared" si="880"/>
        <v>0</v>
      </c>
      <c r="AG3001" s="103">
        <f t="shared" si="881"/>
        <v>0</v>
      </c>
      <c r="AH3001" s="103">
        <f t="shared" si="882"/>
        <v>0</v>
      </c>
      <c r="AI3001" s="103">
        <f t="shared" si="883"/>
        <v>0</v>
      </c>
      <c r="AJ3001" s="103">
        <f t="shared" si="884"/>
        <v>0</v>
      </c>
    </row>
    <row r="3002" spans="4:36">
      <c r="D3002" s="16" t="s">
        <v>863</v>
      </c>
      <c r="E3002" s="16">
        <v>0</v>
      </c>
      <c r="F3002" s="16">
        <v>0</v>
      </c>
      <c r="G3002" s="16">
        <v>0</v>
      </c>
      <c r="H3002" s="16">
        <v>0</v>
      </c>
      <c r="I3002" s="16">
        <v>0</v>
      </c>
      <c r="J3002" s="16">
        <v>0</v>
      </c>
      <c r="K3002" s="16">
        <v>0</v>
      </c>
      <c r="L3002" s="16">
        <v>0</v>
      </c>
      <c r="M3002" s="16">
        <v>0</v>
      </c>
      <c r="N3002" s="16">
        <v>0</v>
      </c>
      <c r="O3002" s="16">
        <v>0</v>
      </c>
      <c r="P3002" s="16">
        <v>0</v>
      </c>
      <c r="Q3002" s="16">
        <v>0</v>
      </c>
      <c r="R3002" s="16">
        <v>0</v>
      </c>
      <c r="S3002" s="16">
        <v>0</v>
      </c>
      <c r="T3002" s="16">
        <v>0</v>
      </c>
      <c r="U3002" s="16">
        <v>0</v>
      </c>
      <c r="V3002" s="16">
        <v>0</v>
      </c>
      <c r="W3002" s="16">
        <v>0</v>
      </c>
      <c r="X3002" s="16">
        <v>0</v>
      </c>
      <c r="Y3002" s="16">
        <v>0</v>
      </c>
      <c r="Z3002" s="16">
        <v>0</v>
      </c>
      <c r="AE3002" s="103">
        <f t="shared" si="879"/>
        <v>0</v>
      </c>
      <c r="AF3002" s="103">
        <f t="shared" si="880"/>
        <v>0</v>
      </c>
      <c r="AG3002" s="103">
        <f t="shared" si="881"/>
        <v>0</v>
      </c>
      <c r="AH3002" s="103">
        <f t="shared" si="882"/>
        <v>0</v>
      </c>
      <c r="AI3002" s="103">
        <f t="shared" si="883"/>
        <v>0</v>
      </c>
      <c r="AJ3002" s="103">
        <f t="shared" si="884"/>
        <v>0</v>
      </c>
    </row>
    <row r="3003" spans="4:36">
      <c r="D3003" s="16" t="s">
        <v>864</v>
      </c>
      <c r="E3003" s="16">
        <v>37363.9056</v>
      </c>
      <c r="F3003" s="16">
        <v>29424.2547</v>
      </c>
      <c r="G3003" s="16">
        <v>25589.3692</v>
      </c>
      <c r="H3003" s="16">
        <v>3834.8855</v>
      </c>
      <c r="I3003" s="16">
        <v>405.7127</v>
      </c>
      <c r="J3003" s="16">
        <v>594.0389</v>
      </c>
      <c r="K3003" s="16">
        <v>341.2504</v>
      </c>
      <c r="L3003" s="16">
        <v>84.5717</v>
      </c>
      <c r="M3003" s="16">
        <v>168.2168</v>
      </c>
      <c r="N3003" s="16">
        <v>2415.307</v>
      </c>
      <c r="O3003" s="16">
        <v>2415.307</v>
      </c>
      <c r="P3003" s="16">
        <v>0</v>
      </c>
      <c r="Q3003" s="16">
        <v>207.954</v>
      </c>
      <c r="R3003" s="16">
        <v>1119.8815</v>
      </c>
      <c r="S3003" s="16">
        <v>317.9159</v>
      </c>
      <c r="T3003" s="16">
        <v>5.1407</v>
      </c>
      <c r="U3003" s="16">
        <v>796.8249</v>
      </c>
      <c r="V3003" s="16">
        <v>3196.7568</v>
      </c>
      <c r="W3003" s="16">
        <v>2587.4563</v>
      </c>
      <c r="X3003" s="16">
        <v>321.0709</v>
      </c>
      <c r="Y3003" s="16">
        <v>288.2296</v>
      </c>
      <c r="Z3003" s="16">
        <v>0</v>
      </c>
      <c r="AE3003" s="103">
        <f t="shared" si="879"/>
        <v>-2.55795384873636e-12</v>
      </c>
      <c r="AF3003" s="103">
        <f t="shared" si="880"/>
        <v>0</v>
      </c>
      <c r="AG3003" s="103">
        <f t="shared" si="881"/>
        <v>0</v>
      </c>
      <c r="AH3003" s="103">
        <f t="shared" si="882"/>
        <v>0</v>
      </c>
      <c r="AI3003" s="103">
        <f t="shared" si="883"/>
        <v>0</v>
      </c>
      <c r="AJ3003" s="103">
        <f t="shared" si="884"/>
        <v>0</v>
      </c>
    </row>
    <row r="3004" spans="3:58">
      <c r="C3004" s="16" t="s">
        <v>368</v>
      </c>
      <c r="D3004" s="16" t="s">
        <v>88</v>
      </c>
      <c r="E3004" s="16">
        <v>0</v>
      </c>
      <c r="F3004" s="16">
        <v>0</v>
      </c>
      <c r="G3004" s="16">
        <v>0</v>
      </c>
      <c r="H3004" s="16">
        <v>0</v>
      </c>
      <c r="I3004" s="16">
        <v>0</v>
      </c>
      <c r="J3004" s="16">
        <v>0</v>
      </c>
      <c r="K3004" s="16">
        <v>0</v>
      </c>
      <c r="L3004" s="16">
        <v>0</v>
      </c>
      <c r="M3004" s="16">
        <v>0</v>
      </c>
      <c r="N3004" s="16">
        <v>0</v>
      </c>
      <c r="O3004" s="16">
        <v>0</v>
      </c>
      <c r="P3004" s="16">
        <v>0</v>
      </c>
      <c r="Q3004" s="16">
        <v>0</v>
      </c>
      <c r="R3004" s="16">
        <v>0</v>
      </c>
      <c r="S3004" s="16">
        <v>0</v>
      </c>
      <c r="T3004" s="16">
        <v>0</v>
      </c>
      <c r="U3004" s="16">
        <v>0</v>
      </c>
      <c r="V3004" s="16">
        <v>0</v>
      </c>
      <c r="W3004" s="16">
        <v>0</v>
      </c>
      <c r="X3004" s="16">
        <v>0</v>
      </c>
      <c r="Y3004" s="16">
        <v>0</v>
      </c>
      <c r="Z3004" s="16">
        <v>0</v>
      </c>
      <c r="AE3004" s="103">
        <f t="shared" si="879"/>
        <v>0</v>
      </c>
      <c r="AF3004" s="103">
        <f t="shared" si="880"/>
        <v>0</v>
      </c>
      <c r="AG3004" s="103">
        <f t="shared" si="881"/>
        <v>0</v>
      </c>
      <c r="AH3004" s="103">
        <f t="shared" si="882"/>
        <v>0</v>
      </c>
      <c r="AI3004" s="103">
        <f t="shared" si="883"/>
        <v>0</v>
      </c>
      <c r="AJ3004" s="103">
        <f t="shared" si="884"/>
        <v>0</v>
      </c>
      <c r="AK3004" s="16">
        <f t="shared" ref="AK3004:BF3004" si="887">E3004-SUM(E3005:E3009)</f>
        <v>0</v>
      </c>
      <c r="AL3004" s="16">
        <f t="shared" si="887"/>
        <v>0</v>
      </c>
      <c r="AM3004" s="16">
        <f t="shared" si="887"/>
        <v>0</v>
      </c>
      <c r="AN3004" s="16">
        <f t="shared" si="887"/>
        <v>0</v>
      </c>
      <c r="AO3004" s="16">
        <f t="shared" si="887"/>
        <v>0</v>
      </c>
      <c r="AP3004" s="16">
        <f t="shared" si="887"/>
        <v>0</v>
      </c>
      <c r="AQ3004" s="16">
        <f t="shared" si="887"/>
        <v>0</v>
      </c>
      <c r="AR3004" s="16">
        <f t="shared" si="887"/>
        <v>0</v>
      </c>
      <c r="AS3004" s="16">
        <f t="shared" si="887"/>
        <v>0</v>
      </c>
      <c r="AT3004" s="16">
        <f t="shared" si="887"/>
        <v>0</v>
      </c>
      <c r="AU3004" s="16">
        <f t="shared" si="887"/>
        <v>0</v>
      </c>
      <c r="AV3004" s="16">
        <f t="shared" si="887"/>
        <v>0</v>
      </c>
      <c r="AW3004" s="16">
        <f t="shared" si="887"/>
        <v>0</v>
      </c>
      <c r="AX3004" s="16">
        <f t="shared" si="887"/>
        <v>0</v>
      </c>
      <c r="AY3004" s="16">
        <f t="shared" si="887"/>
        <v>0</v>
      </c>
      <c r="AZ3004" s="16">
        <f t="shared" si="887"/>
        <v>0</v>
      </c>
      <c r="BA3004" s="16">
        <f t="shared" si="887"/>
        <v>0</v>
      </c>
      <c r="BB3004" s="16">
        <f t="shared" si="887"/>
        <v>0</v>
      </c>
      <c r="BC3004" s="16">
        <f t="shared" si="887"/>
        <v>0</v>
      </c>
      <c r="BD3004" s="16">
        <f t="shared" si="887"/>
        <v>0</v>
      </c>
      <c r="BE3004" s="16">
        <f t="shared" si="887"/>
        <v>0</v>
      </c>
      <c r="BF3004" s="16">
        <f t="shared" si="887"/>
        <v>0</v>
      </c>
    </row>
    <row r="3005" spans="4:36">
      <c r="D3005" s="16" t="s">
        <v>860</v>
      </c>
      <c r="E3005" s="16">
        <v>0</v>
      </c>
      <c r="F3005" s="16">
        <v>0</v>
      </c>
      <c r="G3005" s="16">
        <v>0</v>
      </c>
      <c r="H3005" s="16">
        <v>0</v>
      </c>
      <c r="I3005" s="16">
        <v>0</v>
      </c>
      <c r="J3005" s="16">
        <v>0</v>
      </c>
      <c r="K3005" s="16">
        <v>0</v>
      </c>
      <c r="L3005" s="16">
        <v>0</v>
      </c>
      <c r="M3005" s="16">
        <v>0</v>
      </c>
      <c r="N3005" s="16">
        <v>0</v>
      </c>
      <c r="O3005" s="16">
        <v>0</v>
      </c>
      <c r="P3005" s="16">
        <v>0</v>
      </c>
      <c r="Q3005" s="16">
        <v>0</v>
      </c>
      <c r="R3005" s="16">
        <v>0</v>
      </c>
      <c r="S3005" s="16">
        <v>0</v>
      </c>
      <c r="T3005" s="16">
        <v>0</v>
      </c>
      <c r="U3005" s="16">
        <v>0</v>
      </c>
      <c r="V3005" s="16">
        <v>0</v>
      </c>
      <c r="W3005" s="16">
        <v>0</v>
      </c>
      <c r="X3005" s="16">
        <v>0</v>
      </c>
      <c r="Y3005" s="16">
        <v>0</v>
      </c>
      <c r="Z3005" s="16">
        <v>0</v>
      </c>
      <c r="AE3005" s="103">
        <f t="shared" si="879"/>
        <v>0</v>
      </c>
      <c r="AF3005" s="103">
        <f t="shared" si="880"/>
        <v>0</v>
      </c>
      <c r="AG3005" s="103">
        <f t="shared" si="881"/>
        <v>0</v>
      </c>
      <c r="AH3005" s="103">
        <f t="shared" si="882"/>
        <v>0</v>
      </c>
      <c r="AI3005" s="103">
        <f t="shared" si="883"/>
        <v>0</v>
      </c>
      <c r="AJ3005" s="103">
        <f t="shared" si="884"/>
        <v>0</v>
      </c>
    </row>
    <row r="3006" spans="4:36">
      <c r="D3006" s="16" t="s">
        <v>861</v>
      </c>
      <c r="E3006" s="16">
        <v>0</v>
      </c>
      <c r="F3006" s="16">
        <v>0</v>
      </c>
      <c r="G3006" s="16">
        <v>0</v>
      </c>
      <c r="H3006" s="16">
        <v>0</v>
      </c>
      <c r="I3006" s="16">
        <v>0</v>
      </c>
      <c r="J3006" s="16">
        <v>0</v>
      </c>
      <c r="K3006" s="16">
        <v>0</v>
      </c>
      <c r="L3006" s="16">
        <v>0</v>
      </c>
      <c r="M3006" s="16">
        <v>0</v>
      </c>
      <c r="N3006" s="16">
        <v>0</v>
      </c>
      <c r="O3006" s="16">
        <v>0</v>
      </c>
      <c r="P3006" s="16">
        <v>0</v>
      </c>
      <c r="Q3006" s="16">
        <v>0</v>
      </c>
      <c r="R3006" s="16">
        <v>0</v>
      </c>
      <c r="S3006" s="16">
        <v>0</v>
      </c>
      <c r="T3006" s="16">
        <v>0</v>
      </c>
      <c r="U3006" s="16">
        <v>0</v>
      </c>
      <c r="V3006" s="16">
        <v>0</v>
      </c>
      <c r="W3006" s="16">
        <v>0</v>
      </c>
      <c r="X3006" s="16">
        <v>0</v>
      </c>
      <c r="Y3006" s="16">
        <v>0</v>
      </c>
      <c r="Z3006" s="16">
        <v>0</v>
      </c>
      <c r="AE3006" s="103">
        <f t="shared" si="879"/>
        <v>0</v>
      </c>
      <c r="AF3006" s="103">
        <f t="shared" si="880"/>
        <v>0</v>
      </c>
      <c r="AG3006" s="103">
        <f t="shared" si="881"/>
        <v>0</v>
      </c>
      <c r="AH3006" s="103">
        <f t="shared" si="882"/>
        <v>0</v>
      </c>
      <c r="AI3006" s="103">
        <f t="shared" si="883"/>
        <v>0</v>
      </c>
      <c r="AJ3006" s="103">
        <f t="shared" si="884"/>
        <v>0</v>
      </c>
    </row>
    <row r="3007" spans="4:36">
      <c r="D3007" s="16" t="s">
        <v>862</v>
      </c>
      <c r="E3007" s="16">
        <v>0</v>
      </c>
      <c r="F3007" s="16">
        <v>0</v>
      </c>
      <c r="G3007" s="16">
        <v>0</v>
      </c>
      <c r="H3007" s="16">
        <v>0</v>
      </c>
      <c r="I3007" s="16">
        <v>0</v>
      </c>
      <c r="J3007" s="16">
        <v>0</v>
      </c>
      <c r="K3007" s="16">
        <v>0</v>
      </c>
      <c r="L3007" s="16">
        <v>0</v>
      </c>
      <c r="M3007" s="16">
        <v>0</v>
      </c>
      <c r="N3007" s="16">
        <v>0</v>
      </c>
      <c r="O3007" s="16">
        <v>0</v>
      </c>
      <c r="P3007" s="16">
        <v>0</v>
      </c>
      <c r="Q3007" s="16">
        <v>0</v>
      </c>
      <c r="R3007" s="16">
        <v>0</v>
      </c>
      <c r="S3007" s="16">
        <v>0</v>
      </c>
      <c r="T3007" s="16">
        <v>0</v>
      </c>
      <c r="U3007" s="16">
        <v>0</v>
      </c>
      <c r="V3007" s="16">
        <v>0</v>
      </c>
      <c r="W3007" s="16">
        <v>0</v>
      </c>
      <c r="X3007" s="16">
        <v>0</v>
      </c>
      <c r="Y3007" s="16">
        <v>0</v>
      </c>
      <c r="Z3007" s="16">
        <v>0</v>
      </c>
      <c r="AE3007" s="103">
        <f t="shared" si="879"/>
        <v>0</v>
      </c>
      <c r="AF3007" s="103">
        <f t="shared" si="880"/>
        <v>0</v>
      </c>
      <c r="AG3007" s="103">
        <f t="shared" si="881"/>
        <v>0</v>
      </c>
      <c r="AH3007" s="103">
        <f t="shared" si="882"/>
        <v>0</v>
      </c>
      <c r="AI3007" s="103">
        <f t="shared" si="883"/>
        <v>0</v>
      </c>
      <c r="AJ3007" s="103">
        <f t="shared" si="884"/>
        <v>0</v>
      </c>
    </row>
    <row r="3008" spans="4:36">
      <c r="D3008" s="16" t="s">
        <v>863</v>
      </c>
      <c r="E3008" s="16">
        <v>0</v>
      </c>
      <c r="F3008" s="16">
        <v>0</v>
      </c>
      <c r="G3008" s="16">
        <v>0</v>
      </c>
      <c r="H3008" s="16">
        <v>0</v>
      </c>
      <c r="I3008" s="16">
        <v>0</v>
      </c>
      <c r="J3008" s="16">
        <v>0</v>
      </c>
      <c r="K3008" s="16">
        <v>0</v>
      </c>
      <c r="L3008" s="16">
        <v>0</v>
      </c>
      <c r="M3008" s="16">
        <v>0</v>
      </c>
      <c r="N3008" s="16">
        <v>0</v>
      </c>
      <c r="O3008" s="16">
        <v>0</v>
      </c>
      <c r="P3008" s="16">
        <v>0</v>
      </c>
      <c r="Q3008" s="16">
        <v>0</v>
      </c>
      <c r="R3008" s="16">
        <v>0</v>
      </c>
      <c r="S3008" s="16">
        <v>0</v>
      </c>
      <c r="T3008" s="16">
        <v>0</v>
      </c>
      <c r="U3008" s="16">
        <v>0</v>
      </c>
      <c r="V3008" s="16">
        <v>0</v>
      </c>
      <c r="W3008" s="16">
        <v>0</v>
      </c>
      <c r="X3008" s="16">
        <v>0</v>
      </c>
      <c r="Y3008" s="16">
        <v>0</v>
      </c>
      <c r="Z3008" s="16">
        <v>0</v>
      </c>
      <c r="AE3008" s="103">
        <f t="shared" si="879"/>
        <v>0</v>
      </c>
      <c r="AF3008" s="103">
        <f t="shared" si="880"/>
        <v>0</v>
      </c>
      <c r="AG3008" s="103">
        <f t="shared" si="881"/>
        <v>0</v>
      </c>
      <c r="AH3008" s="103">
        <f t="shared" si="882"/>
        <v>0</v>
      </c>
      <c r="AI3008" s="103">
        <f t="shared" si="883"/>
        <v>0</v>
      </c>
      <c r="AJ3008" s="103">
        <f t="shared" si="884"/>
        <v>0</v>
      </c>
    </row>
    <row r="3009" spans="4:36">
      <c r="D3009" s="16" t="s">
        <v>864</v>
      </c>
      <c r="E3009" s="16">
        <v>0</v>
      </c>
      <c r="F3009" s="16">
        <v>0</v>
      </c>
      <c r="G3009" s="16">
        <v>0</v>
      </c>
      <c r="H3009" s="16">
        <v>0</v>
      </c>
      <c r="I3009" s="16">
        <v>0</v>
      </c>
      <c r="J3009" s="16">
        <v>0</v>
      </c>
      <c r="K3009" s="16">
        <v>0</v>
      </c>
      <c r="L3009" s="16">
        <v>0</v>
      </c>
      <c r="M3009" s="16">
        <v>0</v>
      </c>
      <c r="N3009" s="16">
        <v>0</v>
      </c>
      <c r="O3009" s="16">
        <v>0</v>
      </c>
      <c r="P3009" s="16">
        <v>0</v>
      </c>
      <c r="Q3009" s="16">
        <v>0</v>
      </c>
      <c r="R3009" s="16">
        <v>0</v>
      </c>
      <c r="S3009" s="16">
        <v>0</v>
      </c>
      <c r="T3009" s="16">
        <v>0</v>
      </c>
      <c r="U3009" s="16">
        <v>0</v>
      </c>
      <c r="V3009" s="16">
        <v>0</v>
      </c>
      <c r="W3009" s="16">
        <v>0</v>
      </c>
      <c r="X3009" s="16">
        <v>0</v>
      </c>
      <c r="Y3009" s="16">
        <v>0</v>
      </c>
      <c r="Z3009" s="16">
        <v>0</v>
      </c>
      <c r="AE3009" s="103">
        <f t="shared" si="879"/>
        <v>0</v>
      </c>
      <c r="AF3009" s="103">
        <f t="shared" si="880"/>
        <v>0</v>
      </c>
      <c r="AG3009" s="103">
        <f t="shared" si="881"/>
        <v>0</v>
      </c>
      <c r="AH3009" s="103">
        <f t="shared" si="882"/>
        <v>0</v>
      </c>
      <c r="AI3009" s="103">
        <f t="shared" si="883"/>
        <v>0</v>
      </c>
      <c r="AJ3009" s="103">
        <f t="shared" si="884"/>
        <v>0</v>
      </c>
    </row>
    <row r="3010" spans="1:80">
      <c r="A3010" s="16" t="s">
        <v>953</v>
      </c>
      <c r="B3010" s="16">
        <v>324008.5594</v>
      </c>
      <c r="C3010" s="16" t="s">
        <v>88</v>
      </c>
      <c r="D3010" s="16" t="s">
        <v>88</v>
      </c>
      <c r="E3010" s="16">
        <v>33935.0114000001</v>
      </c>
      <c r="F3010" s="16">
        <v>31171.1577</v>
      </c>
      <c r="G3010" s="16">
        <v>31063.8762</v>
      </c>
      <c r="H3010" s="16">
        <v>107.2815</v>
      </c>
      <c r="I3010" s="16">
        <v>13.4075</v>
      </c>
      <c r="J3010" s="16">
        <v>662.4429</v>
      </c>
      <c r="K3010" s="16">
        <v>566.964</v>
      </c>
      <c r="L3010" s="16">
        <v>13.5404</v>
      </c>
      <c r="M3010" s="16">
        <v>81.9385</v>
      </c>
      <c r="N3010" s="16">
        <v>1263.0641</v>
      </c>
      <c r="O3010" s="16">
        <v>1263.0641</v>
      </c>
      <c r="P3010" s="16">
        <v>0</v>
      </c>
      <c r="Q3010" s="16">
        <v>38.5219</v>
      </c>
      <c r="R3010" s="16">
        <v>763.2434</v>
      </c>
      <c r="S3010" s="16">
        <v>364.0377</v>
      </c>
      <c r="T3010" s="16">
        <v>0</v>
      </c>
      <c r="U3010" s="16">
        <v>399.2057</v>
      </c>
      <c r="V3010" s="16">
        <v>16.2716</v>
      </c>
      <c r="W3010" s="16">
        <v>11.9741</v>
      </c>
      <c r="X3010" s="16">
        <v>0</v>
      </c>
      <c r="Y3010" s="16">
        <v>4.2975</v>
      </c>
      <c r="Z3010" s="16">
        <v>6.9023</v>
      </c>
      <c r="AB3010" s="101">
        <f>(F3010+K3010+L3010)/B3010</f>
        <v>0.0979963682403879</v>
      </c>
      <c r="AE3010" s="103">
        <f t="shared" si="879"/>
        <v>9.8069108389609e-11</v>
      </c>
      <c r="AF3010" s="103">
        <f t="shared" si="880"/>
        <v>9.66338120633736e-13</v>
      </c>
      <c r="AG3010" s="103">
        <f t="shared" si="881"/>
        <v>0</v>
      </c>
      <c r="AH3010" s="103">
        <f t="shared" si="882"/>
        <v>0</v>
      </c>
      <c r="AI3010" s="103">
        <f t="shared" si="883"/>
        <v>0</v>
      </c>
      <c r="AJ3010" s="103">
        <f t="shared" si="884"/>
        <v>0</v>
      </c>
      <c r="AK3010" s="16">
        <f t="shared" ref="AK3010:BF3010" si="888">E3010-SUM(E3011:E3015)</f>
        <v>0</v>
      </c>
      <c r="AL3010" s="16">
        <f t="shared" si="888"/>
        <v>-9.82254277914762e-11</v>
      </c>
      <c r="AM3010" s="16">
        <f t="shared" si="888"/>
        <v>-1.01863406598568e-10</v>
      </c>
      <c r="AN3010" s="16">
        <f t="shared" si="888"/>
        <v>0</v>
      </c>
      <c r="AO3010" s="16">
        <f t="shared" si="888"/>
        <v>0</v>
      </c>
      <c r="AP3010" s="16">
        <f t="shared" si="888"/>
        <v>0</v>
      </c>
      <c r="AQ3010" s="16">
        <f t="shared" si="888"/>
        <v>0</v>
      </c>
      <c r="AR3010" s="16">
        <f t="shared" si="888"/>
        <v>0</v>
      </c>
      <c r="AS3010" s="16">
        <f t="shared" si="888"/>
        <v>0</v>
      </c>
      <c r="AT3010" s="16">
        <f t="shared" si="888"/>
        <v>0</v>
      </c>
      <c r="AU3010" s="16">
        <f t="shared" si="888"/>
        <v>0</v>
      </c>
      <c r="AV3010" s="16">
        <f t="shared" si="888"/>
        <v>0</v>
      </c>
      <c r="AW3010" s="16">
        <f t="shared" si="888"/>
        <v>0</v>
      </c>
      <c r="AX3010" s="16">
        <f t="shared" si="888"/>
        <v>0</v>
      </c>
      <c r="AY3010" s="16">
        <f t="shared" si="888"/>
        <v>0</v>
      </c>
      <c r="AZ3010" s="16">
        <f t="shared" si="888"/>
        <v>0</v>
      </c>
      <c r="BA3010" s="16">
        <f t="shared" si="888"/>
        <v>0</v>
      </c>
      <c r="BB3010" s="16">
        <f t="shared" si="888"/>
        <v>0</v>
      </c>
      <c r="BC3010" s="16">
        <f t="shared" si="888"/>
        <v>0</v>
      </c>
      <c r="BD3010" s="16">
        <f t="shared" si="888"/>
        <v>0</v>
      </c>
      <c r="BE3010" s="16">
        <f t="shared" si="888"/>
        <v>0</v>
      </c>
      <c r="BF3010" s="16">
        <f t="shared" si="888"/>
        <v>0</v>
      </c>
      <c r="BG3010" s="104">
        <f t="shared" ref="BG3010:CB3010" si="889">E3010-E3016-E3022-E3028-E3034</f>
        <v>0</v>
      </c>
      <c r="BH3010" s="104">
        <f t="shared" si="889"/>
        <v>0</v>
      </c>
      <c r="BI3010" s="104">
        <f t="shared" si="889"/>
        <v>0</v>
      </c>
      <c r="BJ3010" s="104">
        <f t="shared" si="889"/>
        <v>0</v>
      </c>
      <c r="BK3010" s="104">
        <f t="shared" si="889"/>
        <v>0</v>
      </c>
      <c r="BL3010" s="104">
        <f t="shared" si="889"/>
        <v>0</v>
      </c>
      <c r="BM3010" s="104">
        <f t="shared" si="889"/>
        <v>0</v>
      </c>
      <c r="BN3010" s="104">
        <f t="shared" si="889"/>
        <v>0</v>
      </c>
      <c r="BO3010" s="104">
        <f t="shared" si="889"/>
        <v>0</v>
      </c>
      <c r="BP3010" s="104">
        <f t="shared" si="889"/>
        <v>0</v>
      </c>
      <c r="BQ3010" s="104">
        <f t="shared" si="889"/>
        <v>0</v>
      </c>
      <c r="BR3010" s="104">
        <f t="shared" si="889"/>
        <v>0</v>
      </c>
      <c r="BS3010" s="104">
        <f t="shared" si="889"/>
        <v>0</v>
      </c>
      <c r="BT3010" s="104">
        <f t="shared" si="889"/>
        <v>0</v>
      </c>
      <c r="BU3010" s="104">
        <f t="shared" si="889"/>
        <v>0</v>
      </c>
      <c r="BV3010" s="104">
        <f t="shared" si="889"/>
        <v>0</v>
      </c>
      <c r="BW3010" s="104">
        <f t="shared" si="889"/>
        <v>0</v>
      </c>
      <c r="BX3010" s="104">
        <f t="shared" si="889"/>
        <v>0</v>
      </c>
      <c r="BY3010" s="104">
        <f t="shared" si="889"/>
        <v>0</v>
      </c>
      <c r="BZ3010" s="104">
        <f t="shared" si="889"/>
        <v>0</v>
      </c>
      <c r="CA3010" s="104">
        <f t="shared" si="889"/>
        <v>0</v>
      </c>
      <c r="CB3010" s="104">
        <f t="shared" si="889"/>
        <v>4.44089209850063e-16</v>
      </c>
    </row>
    <row r="3011" spans="4:36">
      <c r="D3011" s="16" t="s">
        <v>860</v>
      </c>
      <c r="E3011" s="16">
        <v>1382.8648</v>
      </c>
      <c r="F3011" s="16">
        <v>1311.8314</v>
      </c>
      <c r="G3011" s="16">
        <v>1311.8314</v>
      </c>
      <c r="H3011" s="16">
        <v>0</v>
      </c>
      <c r="I3011" s="16">
        <v>13.4075</v>
      </c>
      <c r="J3011" s="16">
        <v>0</v>
      </c>
      <c r="K3011" s="16">
        <v>0</v>
      </c>
      <c r="L3011" s="16">
        <v>0</v>
      </c>
      <c r="M3011" s="16">
        <v>0</v>
      </c>
      <c r="N3011" s="16">
        <v>8.3588</v>
      </c>
      <c r="O3011" s="16">
        <v>8.3588</v>
      </c>
      <c r="P3011" s="16">
        <v>0</v>
      </c>
      <c r="Q3011" s="16">
        <v>0</v>
      </c>
      <c r="R3011" s="16">
        <v>49.2671</v>
      </c>
      <c r="S3011" s="16">
        <v>49.2671</v>
      </c>
      <c r="T3011" s="16">
        <v>0</v>
      </c>
      <c r="U3011" s="16">
        <v>0</v>
      </c>
      <c r="V3011" s="16">
        <v>0</v>
      </c>
      <c r="W3011" s="16">
        <v>0</v>
      </c>
      <c r="X3011" s="16">
        <v>0</v>
      </c>
      <c r="Y3011" s="16">
        <v>0</v>
      </c>
      <c r="Z3011" s="16">
        <v>0</v>
      </c>
      <c r="AE3011" s="103">
        <f t="shared" si="879"/>
        <v>0</v>
      </c>
      <c r="AF3011" s="103">
        <f t="shared" si="880"/>
        <v>0</v>
      </c>
      <c r="AG3011" s="103">
        <f t="shared" si="881"/>
        <v>0</v>
      </c>
      <c r="AH3011" s="103">
        <f t="shared" si="882"/>
        <v>0</v>
      </c>
      <c r="AI3011" s="103">
        <f t="shared" si="883"/>
        <v>0</v>
      </c>
      <c r="AJ3011" s="103">
        <f t="shared" si="884"/>
        <v>0</v>
      </c>
    </row>
    <row r="3012" spans="4:36">
      <c r="D3012" s="16" t="s">
        <v>861</v>
      </c>
      <c r="E3012" s="16">
        <v>0</v>
      </c>
      <c r="F3012" s="16">
        <v>0</v>
      </c>
      <c r="G3012" s="16">
        <v>0</v>
      </c>
      <c r="H3012" s="16">
        <v>0</v>
      </c>
      <c r="I3012" s="16">
        <v>0</v>
      </c>
      <c r="J3012" s="16">
        <v>0</v>
      </c>
      <c r="K3012" s="16">
        <v>0</v>
      </c>
      <c r="L3012" s="16">
        <v>0</v>
      </c>
      <c r="M3012" s="16">
        <v>0</v>
      </c>
      <c r="N3012" s="16">
        <v>0</v>
      </c>
      <c r="O3012" s="16">
        <v>0</v>
      </c>
      <c r="P3012" s="16">
        <v>0</v>
      </c>
      <c r="Q3012" s="16">
        <v>0</v>
      </c>
      <c r="R3012" s="16">
        <v>0</v>
      </c>
      <c r="S3012" s="16">
        <v>0</v>
      </c>
      <c r="T3012" s="16">
        <v>0</v>
      </c>
      <c r="U3012" s="16">
        <v>0</v>
      </c>
      <c r="V3012" s="16">
        <v>0</v>
      </c>
      <c r="W3012" s="16">
        <v>0</v>
      </c>
      <c r="X3012" s="16">
        <v>0</v>
      </c>
      <c r="Y3012" s="16">
        <v>0</v>
      </c>
      <c r="Z3012" s="16">
        <v>0</v>
      </c>
      <c r="AE3012" s="103">
        <f t="shared" si="879"/>
        <v>0</v>
      </c>
      <c r="AF3012" s="103">
        <f t="shared" si="880"/>
        <v>0</v>
      </c>
      <c r="AG3012" s="103">
        <f t="shared" si="881"/>
        <v>0</v>
      </c>
      <c r="AH3012" s="103">
        <f t="shared" si="882"/>
        <v>0</v>
      </c>
      <c r="AI3012" s="103">
        <f t="shared" si="883"/>
        <v>0</v>
      </c>
      <c r="AJ3012" s="103">
        <f t="shared" si="884"/>
        <v>0</v>
      </c>
    </row>
    <row r="3013" spans="4:36">
      <c r="D3013" s="16" t="s">
        <v>862</v>
      </c>
      <c r="E3013" s="16">
        <v>0</v>
      </c>
      <c r="F3013" s="16">
        <v>0</v>
      </c>
      <c r="G3013" s="16">
        <v>0</v>
      </c>
      <c r="H3013" s="16">
        <v>0</v>
      </c>
      <c r="I3013" s="16">
        <v>0</v>
      </c>
      <c r="J3013" s="16">
        <v>0</v>
      </c>
      <c r="K3013" s="16">
        <v>0</v>
      </c>
      <c r="L3013" s="16">
        <v>0</v>
      </c>
      <c r="M3013" s="16">
        <v>0</v>
      </c>
      <c r="N3013" s="16">
        <v>0</v>
      </c>
      <c r="O3013" s="16">
        <v>0</v>
      </c>
      <c r="P3013" s="16">
        <v>0</v>
      </c>
      <c r="Q3013" s="16">
        <v>0</v>
      </c>
      <c r="R3013" s="16">
        <v>0</v>
      </c>
      <c r="S3013" s="16">
        <v>0</v>
      </c>
      <c r="T3013" s="16">
        <v>0</v>
      </c>
      <c r="U3013" s="16">
        <v>0</v>
      </c>
      <c r="V3013" s="16">
        <v>0</v>
      </c>
      <c r="W3013" s="16">
        <v>0</v>
      </c>
      <c r="X3013" s="16">
        <v>0</v>
      </c>
      <c r="Y3013" s="16">
        <v>0</v>
      </c>
      <c r="Z3013" s="16">
        <v>0</v>
      </c>
      <c r="AE3013" s="103">
        <f t="shared" si="879"/>
        <v>0</v>
      </c>
      <c r="AF3013" s="103">
        <f t="shared" si="880"/>
        <v>0</v>
      </c>
      <c r="AG3013" s="103">
        <f t="shared" si="881"/>
        <v>0</v>
      </c>
      <c r="AH3013" s="103">
        <f t="shared" si="882"/>
        <v>0</v>
      </c>
      <c r="AI3013" s="103">
        <f t="shared" si="883"/>
        <v>0</v>
      </c>
      <c r="AJ3013" s="103">
        <f t="shared" si="884"/>
        <v>0</v>
      </c>
    </row>
    <row r="3014" spans="4:36">
      <c r="D3014" s="16" t="s">
        <v>863</v>
      </c>
      <c r="E3014" s="16">
        <v>0</v>
      </c>
      <c r="F3014" s="16">
        <v>0</v>
      </c>
      <c r="G3014" s="16">
        <v>0</v>
      </c>
      <c r="H3014" s="16">
        <v>0</v>
      </c>
      <c r="I3014" s="16">
        <v>0</v>
      </c>
      <c r="J3014" s="16">
        <v>0</v>
      </c>
      <c r="K3014" s="16">
        <v>0</v>
      </c>
      <c r="L3014" s="16">
        <v>0</v>
      </c>
      <c r="M3014" s="16">
        <v>0</v>
      </c>
      <c r="N3014" s="16">
        <v>0</v>
      </c>
      <c r="O3014" s="16">
        <v>0</v>
      </c>
      <c r="P3014" s="16">
        <v>0</v>
      </c>
      <c r="Q3014" s="16">
        <v>0</v>
      </c>
      <c r="R3014" s="16">
        <v>0</v>
      </c>
      <c r="S3014" s="16">
        <v>0</v>
      </c>
      <c r="T3014" s="16">
        <v>0</v>
      </c>
      <c r="U3014" s="16">
        <v>0</v>
      </c>
      <c r="V3014" s="16">
        <v>0</v>
      </c>
      <c r="W3014" s="16">
        <v>0</v>
      </c>
      <c r="X3014" s="16">
        <v>0</v>
      </c>
      <c r="Y3014" s="16">
        <v>0</v>
      </c>
      <c r="Z3014" s="16">
        <v>0</v>
      </c>
      <c r="AE3014" s="103">
        <f t="shared" si="879"/>
        <v>0</v>
      </c>
      <c r="AF3014" s="103">
        <f t="shared" si="880"/>
        <v>0</v>
      </c>
      <c r="AG3014" s="103">
        <f t="shared" si="881"/>
        <v>0</v>
      </c>
      <c r="AH3014" s="103">
        <f t="shared" si="882"/>
        <v>0</v>
      </c>
      <c r="AI3014" s="103">
        <f t="shared" si="883"/>
        <v>0</v>
      </c>
      <c r="AJ3014" s="103">
        <f t="shared" si="884"/>
        <v>0</v>
      </c>
    </row>
    <row r="3015" spans="4:36">
      <c r="D3015" s="16" t="s">
        <v>864</v>
      </c>
      <c r="E3015" s="16">
        <v>32552.1466000001</v>
      </c>
      <c r="F3015" s="16">
        <v>29859.3263000001</v>
      </c>
      <c r="G3015" s="16">
        <v>29752.0448000001</v>
      </c>
      <c r="H3015" s="16">
        <v>107.2815</v>
      </c>
      <c r="I3015" s="16">
        <v>0</v>
      </c>
      <c r="J3015" s="16">
        <v>662.4429</v>
      </c>
      <c r="K3015" s="16">
        <v>566.964</v>
      </c>
      <c r="L3015" s="16">
        <v>13.5404</v>
      </c>
      <c r="M3015" s="16">
        <v>81.9385</v>
      </c>
      <c r="N3015" s="16">
        <v>1254.7053</v>
      </c>
      <c r="O3015" s="16">
        <v>1254.7053</v>
      </c>
      <c r="P3015" s="16">
        <v>0</v>
      </c>
      <c r="Q3015" s="16">
        <v>38.5219</v>
      </c>
      <c r="R3015" s="16">
        <v>713.9763</v>
      </c>
      <c r="S3015" s="16">
        <v>314.7706</v>
      </c>
      <c r="T3015" s="16">
        <v>0</v>
      </c>
      <c r="U3015" s="16">
        <v>399.2057</v>
      </c>
      <c r="V3015" s="16">
        <v>16.2716</v>
      </c>
      <c r="W3015" s="16">
        <v>11.9741</v>
      </c>
      <c r="X3015" s="16">
        <v>0</v>
      </c>
      <c r="Y3015" s="16">
        <v>4.2975</v>
      </c>
      <c r="Z3015" s="16">
        <v>6.9023</v>
      </c>
      <c r="AE3015" s="103">
        <f t="shared" si="879"/>
        <v>-7.24753590475302e-13</v>
      </c>
      <c r="AF3015" s="103">
        <f t="shared" si="880"/>
        <v>-2.67164068645798e-12</v>
      </c>
      <c r="AG3015" s="103">
        <f t="shared" si="881"/>
        <v>0</v>
      </c>
      <c r="AH3015" s="103">
        <f t="shared" si="882"/>
        <v>0</v>
      </c>
      <c r="AI3015" s="103">
        <f t="shared" si="883"/>
        <v>0</v>
      </c>
      <c r="AJ3015" s="103">
        <f t="shared" si="884"/>
        <v>0</v>
      </c>
    </row>
    <row r="3016" spans="3:58">
      <c r="C3016" s="16" t="s">
        <v>865</v>
      </c>
      <c r="D3016" s="16" t="s">
        <v>88</v>
      </c>
      <c r="E3016" s="16">
        <v>1906.3995</v>
      </c>
      <c r="F3016" s="16">
        <v>1780.0518</v>
      </c>
      <c r="G3016" s="16">
        <v>1780.0518</v>
      </c>
      <c r="H3016" s="16">
        <v>0</v>
      </c>
      <c r="I3016" s="16">
        <v>13.4075</v>
      </c>
      <c r="J3016" s="16">
        <v>0</v>
      </c>
      <c r="K3016" s="16">
        <v>0</v>
      </c>
      <c r="L3016" s="16">
        <v>0</v>
      </c>
      <c r="M3016" s="16">
        <v>0</v>
      </c>
      <c r="N3016" s="16">
        <v>0</v>
      </c>
      <c r="O3016" s="16">
        <v>0</v>
      </c>
      <c r="P3016" s="16">
        <v>0</v>
      </c>
      <c r="Q3016" s="16">
        <v>13.7486</v>
      </c>
      <c r="R3016" s="16">
        <v>92.5132</v>
      </c>
      <c r="S3016" s="16">
        <v>1.4753</v>
      </c>
      <c r="T3016" s="16">
        <v>0</v>
      </c>
      <c r="U3016" s="16">
        <v>91.0379</v>
      </c>
      <c r="V3016" s="16">
        <v>0</v>
      </c>
      <c r="W3016" s="16">
        <v>0</v>
      </c>
      <c r="X3016" s="16">
        <v>0</v>
      </c>
      <c r="Y3016" s="16">
        <v>0</v>
      </c>
      <c r="Z3016" s="16">
        <v>6.6784</v>
      </c>
      <c r="AE3016" s="103">
        <f t="shared" si="879"/>
        <v>3.5527136788005e-14</v>
      </c>
      <c r="AF3016" s="103">
        <f t="shared" si="880"/>
        <v>0</v>
      </c>
      <c r="AG3016" s="103">
        <f t="shared" si="881"/>
        <v>0</v>
      </c>
      <c r="AH3016" s="103">
        <f t="shared" si="882"/>
        <v>0</v>
      </c>
      <c r="AI3016" s="103">
        <f t="shared" si="883"/>
        <v>0</v>
      </c>
      <c r="AJ3016" s="103">
        <f t="shared" si="884"/>
        <v>0</v>
      </c>
      <c r="AK3016" s="16">
        <f t="shared" ref="AK3016:BF3016" si="890">E3016-SUM(E3017:E3021)</f>
        <v>0</v>
      </c>
      <c r="AL3016" s="16">
        <f t="shared" si="890"/>
        <v>0</v>
      </c>
      <c r="AM3016" s="16">
        <f t="shared" si="890"/>
        <v>0</v>
      </c>
      <c r="AN3016" s="16">
        <f t="shared" si="890"/>
        <v>0</v>
      </c>
      <c r="AO3016" s="16">
        <f t="shared" si="890"/>
        <v>0</v>
      </c>
      <c r="AP3016" s="16">
        <f t="shared" si="890"/>
        <v>0</v>
      </c>
      <c r="AQ3016" s="16">
        <f t="shared" si="890"/>
        <v>0</v>
      </c>
      <c r="AR3016" s="16">
        <f t="shared" si="890"/>
        <v>0</v>
      </c>
      <c r="AS3016" s="16">
        <f t="shared" si="890"/>
        <v>0</v>
      </c>
      <c r="AT3016" s="16">
        <f t="shared" si="890"/>
        <v>0</v>
      </c>
      <c r="AU3016" s="16">
        <f t="shared" si="890"/>
        <v>0</v>
      </c>
      <c r="AV3016" s="16">
        <f t="shared" si="890"/>
        <v>0</v>
      </c>
      <c r="AW3016" s="16">
        <f t="shared" si="890"/>
        <v>0</v>
      </c>
      <c r="AX3016" s="16">
        <f t="shared" si="890"/>
        <v>0</v>
      </c>
      <c r="AY3016" s="16">
        <f t="shared" si="890"/>
        <v>0</v>
      </c>
      <c r="AZ3016" s="16">
        <f t="shared" si="890"/>
        <v>0</v>
      </c>
      <c r="BA3016" s="16">
        <f t="shared" si="890"/>
        <v>0</v>
      </c>
      <c r="BB3016" s="16">
        <f t="shared" si="890"/>
        <v>0</v>
      </c>
      <c r="BC3016" s="16">
        <f t="shared" si="890"/>
        <v>0</v>
      </c>
      <c r="BD3016" s="16">
        <f t="shared" si="890"/>
        <v>0</v>
      </c>
      <c r="BE3016" s="16">
        <f t="shared" si="890"/>
        <v>0</v>
      </c>
      <c r="BF3016" s="16">
        <f t="shared" si="890"/>
        <v>0</v>
      </c>
    </row>
    <row r="3017" spans="4:36">
      <c r="D3017" s="16" t="s">
        <v>860</v>
      </c>
      <c r="E3017" s="16">
        <v>1176.6784</v>
      </c>
      <c r="F3017" s="16">
        <v>1163.2709</v>
      </c>
      <c r="G3017" s="16">
        <v>1163.2709</v>
      </c>
      <c r="H3017" s="16">
        <v>0</v>
      </c>
      <c r="I3017" s="16">
        <v>13.4075</v>
      </c>
      <c r="J3017" s="16">
        <v>0</v>
      </c>
      <c r="K3017" s="16">
        <v>0</v>
      </c>
      <c r="L3017" s="16">
        <v>0</v>
      </c>
      <c r="M3017" s="16">
        <v>0</v>
      </c>
      <c r="N3017" s="16">
        <v>0</v>
      </c>
      <c r="O3017" s="16">
        <v>0</v>
      </c>
      <c r="P3017" s="16">
        <v>0</v>
      </c>
      <c r="Q3017" s="16">
        <v>0</v>
      </c>
      <c r="R3017" s="16">
        <v>0</v>
      </c>
      <c r="S3017" s="16">
        <v>0</v>
      </c>
      <c r="T3017" s="16">
        <v>0</v>
      </c>
      <c r="U3017" s="16">
        <v>0</v>
      </c>
      <c r="V3017" s="16">
        <v>0</v>
      </c>
      <c r="W3017" s="16">
        <v>0</v>
      </c>
      <c r="X3017" s="16">
        <v>0</v>
      </c>
      <c r="Y3017" s="16">
        <v>0</v>
      </c>
      <c r="Z3017" s="16">
        <v>0</v>
      </c>
      <c r="AE3017" s="103">
        <f t="shared" si="879"/>
        <v>2.66453525910038e-14</v>
      </c>
      <c r="AF3017" s="103">
        <f t="shared" si="880"/>
        <v>0</v>
      </c>
      <c r="AG3017" s="103">
        <f t="shared" si="881"/>
        <v>0</v>
      </c>
      <c r="AH3017" s="103">
        <f t="shared" si="882"/>
        <v>0</v>
      </c>
      <c r="AI3017" s="103">
        <f t="shared" si="883"/>
        <v>0</v>
      </c>
      <c r="AJ3017" s="103">
        <f t="shared" si="884"/>
        <v>0</v>
      </c>
    </row>
    <row r="3018" spans="4:36">
      <c r="D3018" s="16" t="s">
        <v>861</v>
      </c>
      <c r="E3018" s="16">
        <v>0</v>
      </c>
      <c r="F3018" s="16">
        <v>0</v>
      </c>
      <c r="G3018" s="16">
        <v>0</v>
      </c>
      <c r="H3018" s="16">
        <v>0</v>
      </c>
      <c r="I3018" s="16">
        <v>0</v>
      </c>
      <c r="J3018" s="16">
        <v>0</v>
      </c>
      <c r="K3018" s="16">
        <v>0</v>
      </c>
      <c r="L3018" s="16">
        <v>0</v>
      </c>
      <c r="M3018" s="16">
        <v>0</v>
      </c>
      <c r="N3018" s="16">
        <v>0</v>
      </c>
      <c r="O3018" s="16">
        <v>0</v>
      </c>
      <c r="P3018" s="16">
        <v>0</v>
      </c>
      <c r="Q3018" s="16">
        <v>0</v>
      </c>
      <c r="R3018" s="16">
        <v>0</v>
      </c>
      <c r="S3018" s="16">
        <v>0</v>
      </c>
      <c r="T3018" s="16">
        <v>0</v>
      </c>
      <c r="U3018" s="16">
        <v>0</v>
      </c>
      <c r="V3018" s="16">
        <v>0</v>
      </c>
      <c r="W3018" s="16">
        <v>0</v>
      </c>
      <c r="X3018" s="16">
        <v>0</v>
      </c>
      <c r="Y3018" s="16">
        <v>0</v>
      </c>
      <c r="Z3018" s="16">
        <v>0</v>
      </c>
      <c r="AE3018" s="103">
        <f t="shared" si="879"/>
        <v>0</v>
      </c>
      <c r="AF3018" s="103">
        <f t="shared" si="880"/>
        <v>0</v>
      </c>
      <c r="AG3018" s="103">
        <f t="shared" si="881"/>
        <v>0</v>
      </c>
      <c r="AH3018" s="103">
        <f t="shared" si="882"/>
        <v>0</v>
      </c>
      <c r="AI3018" s="103">
        <f t="shared" si="883"/>
        <v>0</v>
      </c>
      <c r="AJ3018" s="103">
        <f t="shared" si="884"/>
        <v>0</v>
      </c>
    </row>
    <row r="3019" spans="4:36">
      <c r="D3019" s="16" t="s">
        <v>862</v>
      </c>
      <c r="E3019" s="16">
        <v>0</v>
      </c>
      <c r="F3019" s="16">
        <v>0</v>
      </c>
      <c r="G3019" s="16">
        <v>0</v>
      </c>
      <c r="H3019" s="16">
        <v>0</v>
      </c>
      <c r="I3019" s="16">
        <v>0</v>
      </c>
      <c r="J3019" s="16">
        <v>0</v>
      </c>
      <c r="K3019" s="16">
        <v>0</v>
      </c>
      <c r="L3019" s="16">
        <v>0</v>
      </c>
      <c r="M3019" s="16">
        <v>0</v>
      </c>
      <c r="N3019" s="16">
        <v>0</v>
      </c>
      <c r="O3019" s="16">
        <v>0</v>
      </c>
      <c r="P3019" s="16">
        <v>0</v>
      </c>
      <c r="Q3019" s="16">
        <v>0</v>
      </c>
      <c r="R3019" s="16">
        <v>0</v>
      </c>
      <c r="S3019" s="16">
        <v>0</v>
      </c>
      <c r="T3019" s="16">
        <v>0</v>
      </c>
      <c r="U3019" s="16">
        <v>0</v>
      </c>
      <c r="V3019" s="16">
        <v>0</v>
      </c>
      <c r="W3019" s="16">
        <v>0</v>
      </c>
      <c r="X3019" s="16">
        <v>0</v>
      </c>
      <c r="Y3019" s="16">
        <v>0</v>
      </c>
      <c r="Z3019" s="16">
        <v>0</v>
      </c>
      <c r="AE3019" s="103">
        <f t="shared" si="879"/>
        <v>0</v>
      </c>
      <c r="AF3019" s="103">
        <f t="shared" si="880"/>
        <v>0</v>
      </c>
      <c r="AG3019" s="103">
        <f t="shared" si="881"/>
        <v>0</v>
      </c>
      <c r="AH3019" s="103">
        <f t="shared" si="882"/>
        <v>0</v>
      </c>
      <c r="AI3019" s="103">
        <f t="shared" si="883"/>
        <v>0</v>
      </c>
      <c r="AJ3019" s="103">
        <f t="shared" si="884"/>
        <v>0</v>
      </c>
    </row>
    <row r="3020" spans="4:36">
      <c r="D3020" s="16" t="s">
        <v>863</v>
      </c>
      <c r="E3020" s="16">
        <v>0</v>
      </c>
      <c r="F3020" s="16">
        <v>0</v>
      </c>
      <c r="G3020" s="16">
        <v>0</v>
      </c>
      <c r="H3020" s="16">
        <v>0</v>
      </c>
      <c r="I3020" s="16">
        <v>0</v>
      </c>
      <c r="J3020" s="16">
        <v>0</v>
      </c>
      <c r="K3020" s="16">
        <v>0</v>
      </c>
      <c r="L3020" s="16">
        <v>0</v>
      </c>
      <c r="M3020" s="16">
        <v>0</v>
      </c>
      <c r="N3020" s="16">
        <v>0</v>
      </c>
      <c r="O3020" s="16">
        <v>0</v>
      </c>
      <c r="P3020" s="16">
        <v>0</v>
      </c>
      <c r="Q3020" s="16">
        <v>0</v>
      </c>
      <c r="R3020" s="16">
        <v>0</v>
      </c>
      <c r="S3020" s="16">
        <v>0</v>
      </c>
      <c r="T3020" s="16">
        <v>0</v>
      </c>
      <c r="U3020" s="16">
        <v>0</v>
      </c>
      <c r="V3020" s="16">
        <v>0</v>
      </c>
      <c r="W3020" s="16">
        <v>0</v>
      </c>
      <c r="X3020" s="16">
        <v>0</v>
      </c>
      <c r="Y3020" s="16">
        <v>0</v>
      </c>
      <c r="Z3020" s="16">
        <v>0</v>
      </c>
      <c r="AE3020" s="103">
        <f t="shared" si="879"/>
        <v>0</v>
      </c>
      <c r="AF3020" s="103">
        <f t="shared" si="880"/>
        <v>0</v>
      </c>
      <c r="AG3020" s="103">
        <f t="shared" si="881"/>
        <v>0</v>
      </c>
      <c r="AH3020" s="103">
        <f t="shared" si="882"/>
        <v>0</v>
      </c>
      <c r="AI3020" s="103">
        <f t="shared" si="883"/>
        <v>0</v>
      </c>
      <c r="AJ3020" s="103">
        <f t="shared" si="884"/>
        <v>0</v>
      </c>
    </row>
    <row r="3021" spans="4:36">
      <c r="D3021" s="16" t="s">
        <v>864</v>
      </c>
      <c r="E3021" s="16">
        <v>729.7211</v>
      </c>
      <c r="F3021" s="16">
        <v>616.7809</v>
      </c>
      <c r="G3021" s="16">
        <v>616.7809</v>
      </c>
      <c r="H3021" s="16">
        <v>0</v>
      </c>
      <c r="I3021" s="16">
        <v>0</v>
      </c>
      <c r="J3021" s="16">
        <v>0</v>
      </c>
      <c r="K3021" s="16">
        <v>0</v>
      </c>
      <c r="L3021" s="16">
        <v>0</v>
      </c>
      <c r="M3021" s="16">
        <v>0</v>
      </c>
      <c r="N3021" s="16">
        <v>0</v>
      </c>
      <c r="O3021" s="16">
        <v>0</v>
      </c>
      <c r="P3021" s="16">
        <v>0</v>
      </c>
      <c r="Q3021" s="16">
        <v>13.7486</v>
      </c>
      <c r="R3021" s="16">
        <v>92.5132</v>
      </c>
      <c r="S3021" s="16">
        <v>1.4753</v>
      </c>
      <c r="T3021" s="16">
        <v>0</v>
      </c>
      <c r="U3021" s="16">
        <v>91.0379</v>
      </c>
      <c r="V3021" s="16">
        <v>0</v>
      </c>
      <c r="W3021" s="16">
        <v>0</v>
      </c>
      <c r="X3021" s="16">
        <v>0</v>
      </c>
      <c r="Y3021" s="16">
        <v>0</v>
      </c>
      <c r="Z3021" s="16">
        <v>6.6784</v>
      </c>
      <c r="AE3021" s="103">
        <f t="shared" si="879"/>
        <v>0</v>
      </c>
      <c r="AF3021" s="103">
        <f t="shared" si="880"/>
        <v>0</v>
      </c>
      <c r="AG3021" s="103">
        <f t="shared" si="881"/>
        <v>0</v>
      </c>
      <c r="AH3021" s="103">
        <f t="shared" si="882"/>
        <v>0</v>
      </c>
      <c r="AI3021" s="103">
        <f t="shared" si="883"/>
        <v>0</v>
      </c>
      <c r="AJ3021" s="103">
        <f t="shared" si="884"/>
        <v>0</v>
      </c>
    </row>
    <row r="3022" spans="3:58">
      <c r="C3022" s="16" t="s">
        <v>866</v>
      </c>
      <c r="D3022" s="16" t="s">
        <v>88</v>
      </c>
      <c r="E3022" s="16">
        <v>145.0418</v>
      </c>
      <c r="F3022" s="16">
        <v>0</v>
      </c>
      <c r="G3022" s="16">
        <v>0</v>
      </c>
      <c r="H3022" s="16">
        <v>0</v>
      </c>
      <c r="I3022" s="16">
        <v>0</v>
      </c>
      <c r="J3022" s="16">
        <v>0</v>
      </c>
      <c r="K3022" s="16">
        <v>0</v>
      </c>
      <c r="L3022" s="16">
        <v>0</v>
      </c>
      <c r="M3022" s="16">
        <v>0</v>
      </c>
      <c r="N3022" s="16">
        <v>144.6919</v>
      </c>
      <c r="O3022" s="16">
        <v>144.6919</v>
      </c>
      <c r="P3022" s="16">
        <v>0</v>
      </c>
      <c r="Q3022" s="16">
        <v>0</v>
      </c>
      <c r="R3022" s="16">
        <v>0.3499</v>
      </c>
      <c r="S3022" s="16">
        <v>0.2604</v>
      </c>
      <c r="T3022" s="16">
        <v>0</v>
      </c>
      <c r="U3022" s="16">
        <v>0.0895</v>
      </c>
      <c r="V3022" s="16">
        <v>0</v>
      </c>
      <c r="W3022" s="16">
        <v>0</v>
      </c>
      <c r="X3022" s="16">
        <v>0</v>
      </c>
      <c r="Y3022" s="16">
        <v>0</v>
      </c>
      <c r="Z3022" s="16">
        <v>0</v>
      </c>
      <c r="AE3022" s="103">
        <f t="shared" si="879"/>
        <v>-8.99280649946377e-15</v>
      </c>
      <c r="AF3022" s="103">
        <f t="shared" si="880"/>
        <v>0</v>
      </c>
      <c r="AG3022" s="103">
        <f t="shared" si="881"/>
        <v>0</v>
      </c>
      <c r="AH3022" s="103">
        <f t="shared" si="882"/>
        <v>0</v>
      </c>
      <c r="AI3022" s="103">
        <f t="shared" si="883"/>
        <v>0</v>
      </c>
      <c r="AJ3022" s="103">
        <f t="shared" si="884"/>
        <v>0</v>
      </c>
      <c r="AK3022" s="16">
        <f t="shared" ref="AK3022:BF3022" si="891">E3022-SUM(E3023:E3027)</f>
        <v>0</v>
      </c>
      <c r="AL3022" s="16">
        <f t="shared" si="891"/>
        <v>0</v>
      </c>
      <c r="AM3022" s="16">
        <f t="shared" si="891"/>
        <v>0</v>
      </c>
      <c r="AN3022" s="16">
        <f t="shared" si="891"/>
        <v>0</v>
      </c>
      <c r="AO3022" s="16">
        <f t="shared" si="891"/>
        <v>0</v>
      </c>
      <c r="AP3022" s="16">
        <f t="shared" si="891"/>
        <v>0</v>
      </c>
      <c r="AQ3022" s="16">
        <f t="shared" si="891"/>
        <v>0</v>
      </c>
      <c r="AR3022" s="16">
        <f t="shared" si="891"/>
        <v>0</v>
      </c>
      <c r="AS3022" s="16">
        <f t="shared" si="891"/>
        <v>0</v>
      </c>
      <c r="AT3022" s="16">
        <f t="shared" si="891"/>
        <v>0</v>
      </c>
      <c r="AU3022" s="16">
        <f t="shared" si="891"/>
        <v>0</v>
      </c>
      <c r="AV3022" s="16">
        <f t="shared" si="891"/>
        <v>0</v>
      </c>
      <c r="AW3022" s="16">
        <f t="shared" si="891"/>
        <v>0</v>
      </c>
      <c r="AX3022" s="16">
        <f t="shared" si="891"/>
        <v>0</v>
      </c>
      <c r="AY3022" s="16">
        <f t="shared" si="891"/>
        <v>0</v>
      </c>
      <c r="AZ3022" s="16">
        <f t="shared" si="891"/>
        <v>0</v>
      </c>
      <c r="BA3022" s="16">
        <f t="shared" si="891"/>
        <v>0</v>
      </c>
      <c r="BB3022" s="16">
        <f t="shared" si="891"/>
        <v>0</v>
      </c>
      <c r="BC3022" s="16">
        <f t="shared" si="891"/>
        <v>0</v>
      </c>
      <c r="BD3022" s="16">
        <f t="shared" si="891"/>
        <v>0</v>
      </c>
      <c r="BE3022" s="16">
        <f t="shared" si="891"/>
        <v>0</v>
      </c>
      <c r="BF3022" s="16">
        <f t="shared" si="891"/>
        <v>0</v>
      </c>
    </row>
    <row r="3023" spans="4:36">
      <c r="D3023" s="16" t="s">
        <v>860</v>
      </c>
      <c r="E3023" s="16">
        <v>0</v>
      </c>
      <c r="F3023" s="16">
        <v>0</v>
      </c>
      <c r="G3023" s="16">
        <v>0</v>
      </c>
      <c r="H3023" s="16">
        <v>0</v>
      </c>
      <c r="I3023" s="16">
        <v>0</v>
      </c>
      <c r="J3023" s="16">
        <v>0</v>
      </c>
      <c r="K3023" s="16">
        <v>0</v>
      </c>
      <c r="L3023" s="16">
        <v>0</v>
      </c>
      <c r="M3023" s="16">
        <v>0</v>
      </c>
      <c r="N3023" s="16">
        <v>0</v>
      </c>
      <c r="O3023" s="16">
        <v>0</v>
      </c>
      <c r="P3023" s="16">
        <v>0</v>
      </c>
      <c r="Q3023" s="16">
        <v>0</v>
      </c>
      <c r="R3023" s="16">
        <v>0</v>
      </c>
      <c r="S3023" s="16">
        <v>0</v>
      </c>
      <c r="T3023" s="16">
        <v>0</v>
      </c>
      <c r="U3023" s="16">
        <v>0</v>
      </c>
      <c r="V3023" s="16">
        <v>0</v>
      </c>
      <c r="W3023" s="16">
        <v>0</v>
      </c>
      <c r="X3023" s="16">
        <v>0</v>
      </c>
      <c r="Y3023" s="16">
        <v>0</v>
      </c>
      <c r="Z3023" s="16">
        <v>0</v>
      </c>
      <c r="AE3023" s="103">
        <f t="shared" si="879"/>
        <v>0</v>
      </c>
      <c r="AF3023" s="103">
        <f t="shared" si="880"/>
        <v>0</v>
      </c>
      <c r="AG3023" s="103">
        <f t="shared" si="881"/>
        <v>0</v>
      </c>
      <c r="AH3023" s="103">
        <f t="shared" si="882"/>
        <v>0</v>
      </c>
      <c r="AI3023" s="103">
        <f t="shared" si="883"/>
        <v>0</v>
      </c>
      <c r="AJ3023" s="103">
        <f t="shared" si="884"/>
        <v>0</v>
      </c>
    </row>
    <row r="3024" spans="4:36">
      <c r="D3024" s="16" t="s">
        <v>861</v>
      </c>
      <c r="E3024" s="16">
        <v>0</v>
      </c>
      <c r="F3024" s="16">
        <v>0</v>
      </c>
      <c r="G3024" s="16">
        <v>0</v>
      </c>
      <c r="H3024" s="16">
        <v>0</v>
      </c>
      <c r="I3024" s="16">
        <v>0</v>
      </c>
      <c r="J3024" s="16">
        <v>0</v>
      </c>
      <c r="K3024" s="16">
        <v>0</v>
      </c>
      <c r="L3024" s="16">
        <v>0</v>
      </c>
      <c r="M3024" s="16">
        <v>0</v>
      </c>
      <c r="N3024" s="16">
        <v>0</v>
      </c>
      <c r="O3024" s="16">
        <v>0</v>
      </c>
      <c r="P3024" s="16">
        <v>0</v>
      </c>
      <c r="Q3024" s="16">
        <v>0</v>
      </c>
      <c r="R3024" s="16">
        <v>0</v>
      </c>
      <c r="S3024" s="16">
        <v>0</v>
      </c>
      <c r="T3024" s="16">
        <v>0</v>
      </c>
      <c r="U3024" s="16">
        <v>0</v>
      </c>
      <c r="V3024" s="16">
        <v>0</v>
      </c>
      <c r="W3024" s="16">
        <v>0</v>
      </c>
      <c r="X3024" s="16">
        <v>0</v>
      </c>
      <c r="Y3024" s="16">
        <v>0</v>
      </c>
      <c r="Z3024" s="16">
        <v>0</v>
      </c>
      <c r="AE3024" s="103">
        <f t="shared" si="879"/>
        <v>0</v>
      </c>
      <c r="AF3024" s="103">
        <f t="shared" si="880"/>
        <v>0</v>
      </c>
      <c r="AG3024" s="103">
        <f t="shared" si="881"/>
        <v>0</v>
      </c>
      <c r="AH3024" s="103">
        <f t="shared" si="882"/>
        <v>0</v>
      </c>
      <c r="AI3024" s="103">
        <f t="shared" si="883"/>
        <v>0</v>
      </c>
      <c r="AJ3024" s="103">
        <f t="shared" si="884"/>
        <v>0</v>
      </c>
    </row>
    <row r="3025" spans="4:36">
      <c r="D3025" s="16" t="s">
        <v>862</v>
      </c>
      <c r="E3025" s="16">
        <v>0</v>
      </c>
      <c r="F3025" s="16">
        <v>0</v>
      </c>
      <c r="G3025" s="16">
        <v>0</v>
      </c>
      <c r="H3025" s="16">
        <v>0</v>
      </c>
      <c r="I3025" s="16">
        <v>0</v>
      </c>
      <c r="J3025" s="16">
        <v>0</v>
      </c>
      <c r="K3025" s="16">
        <v>0</v>
      </c>
      <c r="L3025" s="16">
        <v>0</v>
      </c>
      <c r="M3025" s="16">
        <v>0</v>
      </c>
      <c r="N3025" s="16">
        <v>0</v>
      </c>
      <c r="O3025" s="16">
        <v>0</v>
      </c>
      <c r="P3025" s="16">
        <v>0</v>
      </c>
      <c r="Q3025" s="16">
        <v>0</v>
      </c>
      <c r="R3025" s="16">
        <v>0</v>
      </c>
      <c r="S3025" s="16">
        <v>0</v>
      </c>
      <c r="T3025" s="16">
        <v>0</v>
      </c>
      <c r="U3025" s="16">
        <v>0</v>
      </c>
      <c r="V3025" s="16">
        <v>0</v>
      </c>
      <c r="W3025" s="16">
        <v>0</v>
      </c>
      <c r="X3025" s="16">
        <v>0</v>
      </c>
      <c r="Y3025" s="16">
        <v>0</v>
      </c>
      <c r="Z3025" s="16">
        <v>0</v>
      </c>
      <c r="AE3025" s="103">
        <f t="shared" si="879"/>
        <v>0</v>
      </c>
      <c r="AF3025" s="103">
        <f t="shared" si="880"/>
        <v>0</v>
      </c>
      <c r="AG3025" s="103">
        <f t="shared" si="881"/>
        <v>0</v>
      </c>
      <c r="AH3025" s="103">
        <f t="shared" si="882"/>
        <v>0</v>
      </c>
      <c r="AI3025" s="103">
        <f t="shared" si="883"/>
        <v>0</v>
      </c>
      <c r="AJ3025" s="103">
        <f t="shared" si="884"/>
        <v>0</v>
      </c>
    </row>
    <row r="3026" spans="4:36">
      <c r="D3026" s="16" t="s">
        <v>863</v>
      </c>
      <c r="E3026" s="16">
        <v>0</v>
      </c>
      <c r="F3026" s="16">
        <v>0</v>
      </c>
      <c r="G3026" s="16">
        <v>0</v>
      </c>
      <c r="H3026" s="16">
        <v>0</v>
      </c>
      <c r="I3026" s="16">
        <v>0</v>
      </c>
      <c r="J3026" s="16">
        <v>0</v>
      </c>
      <c r="K3026" s="16">
        <v>0</v>
      </c>
      <c r="L3026" s="16">
        <v>0</v>
      </c>
      <c r="M3026" s="16">
        <v>0</v>
      </c>
      <c r="N3026" s="16">
        <v>0</v>
      </c>
      <c r="O3026" s="16">
        <v>0</v>
      </c>
      <c r="P3026" s="16">
        <v>0</v>
      </c>
      <c r="Q3026" s="16">
        <v>0</v>
      </c>
      <c r="R3026" s="16">
        <v>0</v>
      </c>
      <c r="S3026" s="16">
        <v>0</v>
      </c>
      <c r="T3026" s="16">
        <v>0</v>
      </c>
      <c r="U3026" s="16">
        <v>0</v>
      </c>
      <c r="V3026" s="16">
        <v>0</v>
      </c>
      <c r="W3026" s="16">
        <v>0</v>
      </c>
      <c r="X3026" s="16">
        <v>0</v>
      </c>
      <c r="Y3026" s="16">
        <v>0</v>
      </c>
      <c r="Z3026" s="16">
        <v>0</v>
      </c>
      <c r="AE3026" s="103">
        <f t="shared" si="879"/>
        <v>0</v>
      </c>
      <c r="AF3026" s="103">
        <f t="shared" si="880"/>
        <v>0</v>
      </c>
      <c r="AG3026" s="103">
        <f t="shared" si="881"/>
        <v>0</v>
      </c>
      <c r="AH3026" s="103">
        <f t="shared" si="882"/>
        <v>0</v>
      </c>
      <c r="AI3026" s="103">
        <f t="shared" si="883"/>
        <v>0</v>
      </c>
      <c r="AJ3026" s="103">
        <f t="shared" si="884"/>
        <v>0</v>
      </c>
    </row>
    <row r="3027" spans="4:36">
      <c r="D3027" s="16" t="s">
        <v>864</v>
      </c>
      <c r="E3027" s="16">
        <v>145.0418</v>
      </c>
      <c r="F3027" s="16">
        <v>0</v>
      </c>
      <c r="G3027" s="16">
        <v>0</v>
      </c>
      <c r="H3027" s="16">
        <v>0</v>
      </c>
      <c r="I3027" s="16">
        <v>0</v>
      </c>
      <c r="J3027" s="16">
        <v>0</v>
      </c>
      <c r="K3027" s="16">
        <v>0</v>
      </c>
      <c r="L3027" s="16">
        <v>0</v>
      </c>
      <c r="M3027" s="16">
        <v>0</v>
      </c>
      <c r="N3027" s="16">
        <v>144.6919</v>
      </c>
      <c r="O3027" s="16">
        <v>144.6919</v>
      </c>
      <c r="P3027" s="16">
        <v>0</v>
      </c>
      <c r="Q3027" s="16">
        <v>0</v>
      </c>
      <c r="R3027" s="16">
        <v>0.3499</v>
      </c>
      <c r="S3027" s="16">
        <v>0.2604</v>
      </c>
      <c r="T3027" s="16">
        <v>0</v>
      </c>
      <c r="U3027" s="16">
        <v>0.0895</v>
      </c>
      <c r="V3027" s="16">
        <v>0</v>
      </c>
      <c r="W3027" s="16">
        <v>0</v>
      </c>
      <c r="X3027" s="16">
        <v>0</v>
      </c>
      <c r="Y3027" s="16">
        <v>0</v>
      </c>
      <c r="Z3027" s="16">
        <v>0</v>
      </c>
      <c r="AE3027" s="103">
        <f t="shared" si="879"/>
        <v>-8.99280649946377e-15</v>
      </c>
      <c r="AF3027" s="103">
        <f t="shared" si="880"/>
        <v>0</v>
      </c>
      <c r="AG3027" s="103">
        <f t="shared" si="881"/>
        <v>0</v>
      </c>
      <c r="AH3027" s="103">
        <f t="shared" si="882"/>
        <v>0</v>
      </c>
      <c r="AI3027" s="103">
        <f t="shared" si="883"/>
        <v>0</v>
      </c>
      <c r="AJ3027" s="103">
        <f t="shared" si="884"/>
        <v>0</v>
      </c>
    </row>
    <row r="3028" spans="3:58">
      <c r="C3028" s="16" t="s">
        <v>867</v>
      </c>
      <c r="D3028" s="16" t="s">
        <v>88</v>
      </c>
      <c r="E3028" s="16">
        <v>31883.5701000001</v>
      </c>
      <c r="F3028" s="16">
        <v>29391.1059</v>
      </c>
      <c r="G3028" s="16">
        <v>29283.8244</v>
      </c>
      <c r="H3028" s="16">
        <v>107.2815</v>
      </c>
      <c r="I3028" s="16">
        <v>0</v>
      </c>
      <c r="J3028" s="16">
        <v>662.4429</v>
      </c>
      <c r="K3028" s="16">
        <v>566.964</v>
      </c>
      <c r="L3028" s="16">
        <v>13.5404</v>
      </c>
      <c r="M3028" s="16">
        <v>81.9385</v>
      </c>
      <c r="N3028" s="16">
        <v>1118.3722</v>
      </c>
      <c r="O3028" s="16">
        <v>1118.3722</v>
      </c>
      <c r="P3028" s="16">
        <v>0</v>
      </c>
      <c r="Q3028" s="16">
        <v>24.7733</v>
      </c>
      <c r="R3028" s="16">
        <v>670.3803</v>
      </c>
      <c r="S3028" s="16">
        <v>362.302</v>
      </c>
      <c r="T3028" s="16">
        <v>0</v>
      </c>
      <c r="U3028" s="16">
        <v>308.0783</v>
      </c>
      <c r="V3028" s="16">
        <v>16.2716</v>
      </c>
      <c r="W3028" s="16">
        <v>11.9741</v>
      </c>
      <c r="X3028" s="16">
        <v>0</v>
      </c>
      <c r="Y3028" s="16">
        <v>4.2975</v>
      </c>
      <c r="Z3028" s="16">
        <v>0.2239</v>
      </c>
      <c r="AE3028" s="103">
        <f t="shared" si="879"/>
        <v>1.00328634289326e-10</v>
      </c>
      <c r="AF3028" s="103">
        <f t="shared" si="880"/>
        <v>-2.67164068645798e-12</v>
      </c>
      <c r="AG3028" s="103">
        <f t="shared" si="881"/>
        <v>0</v>
      </c>
      <c r="AH3028" s="103">
        <f t="shared" si="882"/>
        <v>0</v>
      </c>
      <c r="AI3028" s="103">
        <f t="shared" si="883"/>
        <v>0</v>
      </c>
      <c r="AJ3028" s="103">
        <f t="shared" si="884"/>
        <v>0</v>
      </c>
      <c r="AK3028" s="16">
        <f t="shared" ref="AK3028:BF3028" si="892">E3028-SUM(E3029:E3033)</f>
        <v>1.01863406598568e-10</v>
      </c>
      <c r="AL3028" s="16">
        <f t="shared" si="892"/>
        <v>0</v>
      </c>
      <c r="AM3028" s="16">
        <f t="shared" si="892"/>
        <v>0</v>
      </c>
      <c r="AN3028" s="16">
        <f t="shared" si="892"/>
        <v>0</v>
      </c>
      <c r="AO3028" s="16">
        <f t="shared" si="892"/>
        <v>0</v>
      </c>
      <c r="AP3028" s="16">
        <f t="shared" si="892"/>
        <v>0</v>
      </c>
      <c r="AQ3028" s="16">
        <f t="shared" si="892"/>
        <v>0</v>
      </c>
      <c r="AR3028" s="16">
        <f t="shared" si="892"/>
        <v>0</v>
      </c>
      <c r="AS3028" s="16">
        <f t="shared" si="892"/>
        <v>0</v>
      </c>
      <c r="AT3028" s="16">
        <f t="shared" si="892"/>
        <v>0</v>
      </c>
      <c r="AU3028" s="16">
        <f t="shared" si="892"/>
        <v>0</v>
      </c>
      <c r="AV3028" s="16">
        <f t="shared" si="892"/>
        <v>0</v>
      </c>
      <c r="AW3028" s="16">
        <f t="shared" si="892"/>
        <v>0</v>
      </c>
      <c r="AX3028" s="16">
        <f t="shared" si="892"/>
        <v>0</v>
      </c>
      <c r="AY3028" s="16">
        <f t="shared" si="892"/>
        <v>0</v>
      </c>
      <c r="AZ3028" s="16">
        <f t="shared" si="892"/>
        <v>0</v>
      </c>
      <c r="BA3028" s="16">
        <f t="shared" si="892"/>
        <v>0</v>
      </c>
      <c r="BB3028" s="16">
        <f t="shared" si="892"/>
        <v>0</v>
      </c>
      <c r="BC3028" s="16">
        <f t="shared" si="892"/>
        <v>0</v>
      </c>
      <c r="BD3028" s="16">
        <f t="shared" si="892"/>
        <v>0</v>
      </c>
      <c r="BE3028" s="16">
        <f t="shared" si="892"/>
        <v>0</v>
      </c>
      <c r="BF3028" s="16">
        <f t="shared" si="892"/>
        <v>0</v>
      </c>
    </row>
    <row r="3029" spans="4:36">
      <c r="D3029" s="16" t="s">
        <v>860</v>
      </c>
      <c r="E3029" s="16">
        <v>206.1864</v>
      </c>
      <c r="F3029" s="16">
        <v>148.5605</v>
      </c>
      <c r="G3029" s="16">
        <v>148.5605</v>
      </c>
      <c r="H3029" s="16">
        <v>0</v>
      </c>
      <c r="I3029" s="16">
        <v>0</v>
      </c>
      <c r="J3029" s="16">
        <v>0</v>
      </c>
      <c r="K3029" s="16">
        <v>0</v>
      </c>
      <c r="L3029" s="16">
        <v>0</v>
      </c>
      <c r="M3029" s="16">
        <v>0</v>
      </c>
      <c r="N3029" s="16">
        <v>8.3588</v>
      </c>
      <c r="O3029" s="16">
        <v>8.3588</v>
      </c>
      <c r="P3029" s="16">
        <v>0</v>
      </c>
      <c r="Q3029" s="16">
        <v>0</v>
      </c>
      <c r="R3029" s="16">
        <v>49.2671</v>
      </c>
      <c r="S3029" s="16">
        <v>49.2671</v>
      </c>
      <c r="T3029" s="16">
        <v>0</v>
      </c>
      <c r="U3029" s="16">
        <v>0</v>
      </c>
      <c r="V3029" s="16">
        <v>0</v>
      </c>
      <c r="W3029" s="16">
        <v>0</v>
      </c>
      <c r="X3029" s="16">
        <v>0</v>
      </c>
      <c r="Y3029" s="16">
        <v>0</v>
      </c>
      <c r="Z3029" s="16">
        <v>0</v>
      </c>
      <c r="AE3029" s="103">
        <f t="shared" si="879"/>
        <v>0</v>
      </c>
      <c r="AF3029" s="103">
        <f t="shared" si="880"/>
        <v>0</v>
      </c>
      <c r="AG3029" s="103">
        <f t="shared" si="881"/>
        <v>0</v>
      </c>
      <c r="AH3029" s="103">
        <f t="shared" si="882"/>
        <v>0</v>
      </c>
      <c r="AI3029" s="103">
        <f t="shared" si="883"/>
        <v>0</v>
      </c>
      <c r="AJ3029" s="103">
        <f t="shared" si="884"/>
        <v>0</v>
      </c>
    </row>
    <row r="3030" spans="4:36">
      <c r="D3030" s="16" t="s">
        <v>861</v>
      </c>
      <c r="E3030" s="16">
        <v>0</v>
      </c>
      <c r="F3030" s="16">
        <v>0</v>
      </c>
      <c r="G3030" s="16">
        <v>0</v>
      </c>
      <c r="H3030" s="16">
        <v>0</v>
      </c>
      <c r="I3030" s="16">
        <v>0</v>
      </c>
      <c r="J3030" s="16">
        <v>0</v>
      </c>
      <c r="K3030" s="16">
        <v>0</v>
      </c>
      <c r="L3030" s="16">
        <v>0</v>
      </c>
      <c r="M3030" s="16">
        <v>0</v>
      </c>
      <c r="N3030" s="16">
        <v>0</v>
      </c>
      <c r="O3030" s="16">
        <v>0</v>
      </c>
      <c r="P3030" s="16">
        <v>0</v>
      </c>
      <c r="Q3030" s="16">
        <v>0</v>
      </c>
      <c r="R3030" s="16">
        <v>0</v>
      </c>
      <c r="S3030" s="16">
        <v>0</v>
      </c>
      <c r="T3030" s="16">
        <v>0</v>
      </c>
      <c r="U3030" s="16">
        <v>0</v>
      </c>
      <c r="V3030" s="16">
        <v>0</v>
      </c>
      <c r="W3030" s="16">
        <v>0</v>
      </c>
      <c r="X3030" s="16">
        <v>0</v>
      </c>
      <c r="Y3030" s="16">
        <v>0</v>
      </c>
      <c r="Z3030" s="16">
        <v>0</v>
      </c>
      <c r="AE3030" s="103">
        <f t="shared" si="879"/>
        <v>0</v>
      </c>
      <c r="AF3030" s="103">
        <f t="shared" si="880"/>
        <v>0</v>
      </c>
      <c r="AG3030" s="103">
        <f t="shared" si="881"/>
        <v>0</v>
      </c>
      <c r="AH3030" s="103">
        <f t="shared" si="882"/>
        <v>0</v>
      </c>
      <c r="AI3030" s="103">
        <f t="shared" si="883"/>
        <v>0</v>
      </c>
      <c r="AJ3030" s="103">
        <f t="shared" si="884"/>
        <v>0</v>
      </c>
    </row>
    <row r="3031" spans="4:36">
      <c r="D3031" s="16" t="s">
        <v>862</v>
      </c>
      <c r="E3031" s="16">
        <v>0</v>
      </c>
      <c r="F3031" s="16">
        <v>0</v>
      </c>
      <c r="G3031" s="16">
        <v>0</v>
      </c>
      <c r="H3031" s="16">
        <v>0</v>
      </c>
      <c r="I3031" s="16">
        <v>0</v>
      </c>
      <c r="J3031" s="16">
        <v>0</v>
      </c>
      <c r="K3031" s="16">
        <v>0</v>
      </c>
      <c r="L3031" s="16">
        <v>0</v>
      </c>
      <c r="M3031" s="16">
        <v>0</v>
      </c>
      <c r="N3031" s="16">
        <v>0</v>
      </c>
      <c r="O3031" s="16">
        <v>0</v>
      </c>
      <c r="P3031" s="16">
        <v>0</v>
      </c>
      <c r="Q3031" s="16">
        <v>0</v>
      </c>
      <c r="R3031" s="16">
        <v>0</v>
      </c>
      <c r="S3031" s="16">
        <v>0</v>
      </c>
      <c r="T3031" s="16">
        <v>0</v>
      </c>
      <c r="U3031" s="16">
        <v>0</v>
      </c>
      <c r="V3031" s="16">
        <v>0</v>
      </c>
      <c r="W3031" s="16">
        <v>0</v>
      </c>
      <c r="X3031" s="16">
        <v>0</v>
      </c>
      <c r="Y3031" s="16">
        <v>0</v>
      </c>
      <c r="Z3031" s="16">
        <v>0</v>
      </c>
      <c r="AE3031" s="103">
        <f t="shared" si="879"/>
        <v>0</v>
      </c>
      <c r="AF3031" s="103">
        <f t="shared" si="880"/>
        <v>0</v>
      </c>
      <c r="AG3031" s="103">
        <f t="shared" si="881"/>
        <v>0</v>
      </c>
      <c r="AH3031" s="103">
        <f t="shared" si="882"/>
        <v>0</v>
      </c>
      <c r="AI3031" s="103">
        <f t="shared" si="883"/>
        <v>0</v>
      </c>
      <c r="AJ3031" s="103">
        <f t="shared" si="884"/>
        <v>0</v>
      </c>
    </row>
    <row r="3032" spans="4:36">
      <c r="D3032" s="16" t="s">
        <v>863</v>
      </c>
      <c r="E3032" s="16">
        <v>0</v>
      </c>
      <c r="F3032" s="16">
        <v>0</v>
      </c>
      <c r="G3032" s="16">
        <v>0</v>
      </c>
      <c r="H3032" s="16">
        <v>0</v>
      </c>
      <c r="I3032" s="16">
        <v>0</v>
      </c>
      <c r="J3032" s="16">
        <v>0</v>
      </c>
      <c r="K3032" s="16">
        <v>0</v>
      </c>
      <c r="L3032" s="16">
        <v>0</v>
      </c>
      <c r="M3032" s="16">
        <v>0</v>
      </c>
      <c r="N3032" s="16">
        <v>0</v>
      </c>
      <c r="O3032" s="16">
        <v>0</v>
      </c>
      <c r="P3032" s="16">
        <v>0</v>
      </c>
      <c r="Q3032" s="16">
        <v>0</v>
      </c>
      <c r="R3032" s="16">
        <v>0</v>
      </c>
      <c r="S3032" s="16">
        <v>0</v>
      </c>
      <c r="T3032" s="16">
        <v>0</v>
      </c>
      <c r="U3032" s="16">
        <v>0</v>
      </c>
      <c r="V3032" s="16">
        <v>0</v>
      </c>
      <c r="W3032" s="16">
        <v>0</v>
      </c>
      <c r="X3032" s="16">
        <v>0</v>
      </c>
      <c r="Y3032" s="16">
        <v>0</v>
      </c>
      <c r="Z3032" s="16">
        <v>0</v>
      </c>
      <c r="AE3032" s="103">
        <f t="shared" si="879"/>
        <v>0</v>
      </c>
      <c r="AF3032" s="103">
        <f t="shared" si="880"/>
        <v>0</v>
      </c>
      <c r="AG3032" s="103">
        <f t="shared" si="881"/>
        <v>0</v>
      </c>
      <c r="AH3032" s="103">
        <f t="shared" si="882"/>
        <v>0</v>
      </c>
      <c r="AI3032" s="103">
        <f t="shared" si="883"/>
        <v>0</v>
      </c>
      <c r="AJ3032" s="103">
        <f t="shared" si="884"/>
        <v>0</v>
      </c>
    </row>
    <row r="3033" spans="4:36">
      <c r="D3033" s="16" t="s">
        <v>864</v>
      </c>
      <c r="E3033" s="16">
        <v>31677.3837</v>
      </c>
      <c r="F3033" s="16">
        <v>29242.5454</v>
      </c>
      <c r="G3033" s="16">
        <v>29135.2639</v>
      </c>
      <c r="H3033" s="16">
        <v>107.2815</v>
      </c>
      <c r="I3033" s="16">
        <v>0</v>
      </c>
      <c r="J3033" s="16">
        <v>662.4429</v>
      </c>
      <c r="K3033" s="16">
        <v>566.964</v>
      </c>
      <c r="L3033" s="16">
        <v>13.5404</v>
      </c>
      <c r="M3033" s="16">
        <v>81.9385</v>
      </c>
      <c r="N3033" s="16">
        <v>1110.0134</v>
      </c>
      <c r="O3033" s="16">
        <v>1110.0134</v>
      </c>
      <c r="P3033" s="16">
        <v>0</v>
      </c>
      <c r="Q3033" s="16">
        <v>24.7733</v>
      </c>
      <c r="R3033" s="16">
        <v>621.1132</v>
      </c>
      <c r="S3033" s="16">
        <v>313.0349</v>
      </c>
      <c r="T3033" s="16">
        <v>0</v>
      </c>
      <c r="U3033" s="16">
        <v>308.0783</v>
      </c>
      <c r="V3033" s="16">
        <v>16.2716</v>
      </c>
      <c r="W3033" s="16">
        <v>11.9741</v>
      </c>
      <c r="X3033" s="16">
        <v>0</v>
      </c>
      <c r="Y3033" s="16">
        <v>4.2975</v>
      </c>
      <c r="Z3033" s="16">
        <v>0.2239</v>
      </c>
      <c r="AE3033" s="103">
        <f t="shared" si="879"/>
        <v>-6.25277607468888e-13</v>
      </c>
      <c r="AF3033" s="103">
        <f t="shared" si="880"/>
        <v>-2.67164068645798e-12</v>
      </c>
      <c r="AG3033" s="103">
        <f t="shared" si="881"/>
        <v>0</v>
      </c>
      <c r="AH3033" s="103">
        <f t="shared" si="882"/>
        <v>0</v>
      </c>
      <c r="AI3033" s="103">
        <f t="shared" si="883"/>
        <v>0</v>
      </c>
      <c r="AJ3033" s="103">
        <f t="shared" si="884"/>
        <v>0</v>
      </c>
    </row>
    <row r="3034" spans="3:58">
      <c r="C3034" s="16" t="s">
        <v>368</v>
      </c>
      <c r="D3034" s="16" t="s">
        <v>88</v>
      </c>
      <c r="E3034" s="16">
        <v>0</v>
      </c>
      <c r="F3034" s="16">
        <v>0</v>
      </c>
      <c r="G3034" s="16">
        <v>0</v>
      </c>
      <c r="H3034" s="16">
        <v>0</v>
      </c>
      <c r="I3034" s="16">
        <v>0</v>
      </c>
      <c r="J3034" s="16">
        <v>0</v>
      </c>
      <c r="K3034" s="16">
        <v>0</v>
      </c>
      <c r="L3034" s="16">
        <v>0</v>
      </c>
      <c r="M3034" s="16">
        <v>0</v>
      </c>
      <c r="N3034" s="16">
        <v>0</v>
      </c>
      <c r="O3034" s="16">
        <v>0</v>
      </c>
      <c r="P3034" s="16">
        <v>0</v>
      </c>
      <c r="Q3034" s="16">
        <v>0</v>
      </c>
      <c r="R3034" s="16">
        <v>0</v>
      </c>
      <c r="S3034" s="16">
        <v>0</v>
      </c>
      <c r="T3034" s="16">
        <v>0</v>
      </c>
      <c r="U3034" s="16">
        <v>0</v>
      </c>
      <c r="V3034" s="16">
        <v>0</v>
      </c>
      <c r="W3034" s="16">
        <v>0</v>
      </c>
      <c r="X3034" s="16">
        <v>0</v>
      </c>
      <c r="Y3034" s="16">
        <v>0</v>
      </c>
      <c r="Z3034" s="16">
        <v>0</v>
      </c>
      <c r="AE3034" s="103">
        <f t="shared" si="879"/>
        <v>0</v>
      </c>
      <c r="AF3034" s="103">
        <f t="shared" si="880"/>
        <v>0</v>
      </c>
      <c r="AG3034" s="103">
        <f t="shared" si="881"/>
        <v>0</v>
      </c>
      <c r="AH3034" s="103">
        <f t="shared" si="882"/>
        <v>0</v>
      </c>
      <c r="AI3034" s="103">
        <f t="shared" si="883"/>
        <v>0</v>
      </c>
      <c r="AJ3034" s="103">
        <f t="shared" si="884"/>
        <v>0</v>
      </c>
      <c r="AK3034" s="16">
        <f t="shared" ref="AK3034:BF3034" si="893">E3034-SUM(E3035:E3039)</f>
        <v>0</v>
      </c>
      <c r="AL3034" s="16">
        <f t="shared" si="893"/>
        <v>0</v>
      </c>
      <c r="AM3034" s="16">
        <f t="shared" si="893"/>
        <v>0</v>
      </c>
      <c r="AN3034" s="16">
        <f t="shared" si="893"/>
        <v>0</v>
      </c>
      <c r="AO3034" s="16">
        <f t="shared" si="893"/>
        <v>0</v>
      </c>
      <c r="AP3034" s="16">
        <f t="shared" si="893"/>
        <v>0</v>
      </c>
      <c r="AQ3034" s="16">
        <f t="shared" si="893"/>
        <v>0</v>
      </c>
      <c r="AR3034" s="16">
        <f t="shared" si="893"/>
        <v>0</v>
      </c>
      <c r="AS3034" s="16">
        <f t="shared" si="893"/>
        <v>0</v>
      </c>
      <c r="AT3034" s="16">
        <f t="shared" si="893"/>
        <v>0</v>
      </c>
      <c r="AU3034" s="16">
        <f t="shared" si="893"/>
        <v>0</v>
      </c>
      <c r="AV3034" s="16">
        <f t="shared" si="893"/>
        <v>0</v>
      </c>
      <c r="AW3034" s="16">
        <f t="shared" si="893"/>
        <v>0</v>
      </c>
      <c r="AX3034" s="16">
        <f t="shared" si="893"/>
        <v>0</v>
      </c>
      <c r="AY3034" s="16">
        <f t="shared" si="893"/>
        <v>0</v>
      </c>
      <c r="AZ3034" s="16">
        <f t="shared" si="893"/>
        <v>0</v>
      </c>
      <c r="BA3034" s="16">
        <f t="shared" si="893"/>
        <v>0</v>
      </c>
      <c r="BB3034" s="16">
        <f t="shared" si="893"/>
        <v>0</v>
      </c>
      <c r="BC3034" s="16">
        <f t="shared" si="893"/>
        <v>0</v>
      </c>
      <c r="BD3034" s="16">
        <f t="shared" si="893"/>
        <v>0</v>
      </c>
      <c r="BE3034" s="16">
        <f t="shared" si="893"/>
        <v>0</v>
      </c>
      <c r="BF3034" s="16">
        <f t="shared" si="893"/>
        <v>0</v>
      </c>
    </row>
    <row r="3035" spans="4:36">
      <c r="D3035" s="16" t="s">
        <v>860</v>
      </c>
      <c r="E3035" s="16">
        <v>0</v>
      </c>
      <c r="F3035" s="16">
        <v>0</v>
      </c>
      <c r="G3035" s="16">
        <v>0</v>
      </c>
      <c r="H3035" s="16">
        <v>0</v>
      </c>
      <c r="I3035" s="16">
        <v>0</v>
      </c>
      <c r="J3035" s="16">
        <v>0</v>
      </c>
      <c r="K3035" s="16">
        <v>0</v>
      </c>
      <c r="L3035" s="16">
        <v>0</v>
      </c>
      <c r="M3035" s="16">
        <v>0</v>
      </c>
      <c r="N3035" s="16">
        <v>0</v>
      </c>
      <c r="O3035" s="16">
        <v>0</v>
      </c>
      <c r="P3035" s="16">
        <v>0</v>
      </c>
      <c r="Q3035" s="16">
        <v>0</v>
      </c>
      <c r="R3035" s="16">
        <v>0</v>
      </c>
      <c r="S3035" s="16">
        <v>0</v>
      </c>
      <c r="T3035" s="16">
        <v>0</v>
      </c>
      <c r="U3035" s="16">
        <v>0</v>
      </c>
      <c r="V3035" s="16">
        <v>0</v>
      </c>
      <c r="W3035" s="16">
        <v>0</v>
      </c>
      <c r="X3035" s="16">
        <v>0</v>
      </c>
      <c r="Y3035" s="16">
        <v>0</v>
      </c>
      <c r="Z3035" s="16">
        <v>0</v>
      </c>
      <c r="AE3035" s="103">
        <f t="shared" si="879"/>
        <v>0</v>
      </c>
      <c r="AF3035" s="103">
        <f t="shared" si="880"/>
        <v>0</v>
      </c>
      <c r="AG3035" s="103">
        <f t="shared" si="881"/>
        <v>0</v>
      </c>
      <c r="AH3035" s="103">
        <f t="shared" si="882"/>
        <v>0</v>
      </c>
      <c r="AI3035" s="103">
        <f t="shared" si="883"/>
        <v>0</v>
      </c>
      <c r="AJ3035" s="103">
        <f t="shared" si="884"/>
        <v>0</v>
      </c>
    </row>
    <row r="3036" spans="4:36">
      <c r="D3036" s="16" t="s">
        <v>861</v>
      </c>
      <c r="E3036" s="16">
        <v>0</v>
      </c>
      <c r="F3036" s="16">
        <v>0</v>
      </c>
      <c r="G3036" s="16">
        <v>0</v>
      </c>
      <c r="H3036" s="16">
        <v>0</v>
      </c>
      <c r="I3036" s="16">
        <v>0</v>
      </c>
      <c r="J3036" s="16">
        <v>0</v>
      </c>
      <c r="K3036" s="16">
        <v>0</v>
      </c>
      <c r="L3036" s="16">
        <v>0</v>
      </c>
      <c r="M3036" s="16">
        <v>0</v>
      </c>
      <c r="N3036" s="16">
        <v>0</v>
      </c>
      <c r="O3036" s="16">
        <v>0</v>
      </c>
      <c r="P3036" s="16">
        <v>0</v>
      </c>
      <c r="Q3036" s="16">
        <v>0</v>
      </c>
      <c r="R3036" s="16">
        <v>0</v>
      </c>
      <c r="S3036" s="16">
        <v>0</v>
      </c>
      <c r="T3036" s="16">
        <v>0</v>
      </c>
      <c r="U3036" s="16">
        <v>0</v>
      </c>
      <c r="V3036" s="16">
        <v>0</v>
      </c>
      <c r="W3036" s="16">
        <v>0</v>
      </c>
      <c r="X3036" s="16">
        <v>0</v>
      </c>
      <c r="Y3036" s="16">
        <v>0</v>
      </c>
      <c r="Z3036" s="16">
        <v>0</v>
      </c>
      <c r="AE3036" s="103">
        <f t="shared" si="879"/>
        <v>0</v>
      </c>
      <c r="AF3036" s="103">
        <f t="shared" si="880"/>
        <v>0</v>
      </c>
      <c r="AG3036" s="103">
        <f t="shared" si="881"/>
        <v>0</v>
      </c>
      <c r="AH3036" s="103">
        <f t="shared" si="882"/>
        <v>0</v>
      </c>
      <c r="AI3036" s="103">
        <f t="shared" si="883"/>
        <v>0</v>
      </c>
      <c r="AJ3036" s="103">
        <f t="shared" si="884"/>
        <v>0</v>
      </c>
    </row>
    <row r="3037" spans="4:36">
      <c r="D3037" s="16" t="s">
        <v>862</v>
      </c>
      <c r="E3037" s="16">
        <v>0</v>
      </c>
      <c r="F3037" s="16">
        <v>0</v>
      </c>
      <c r="G3037" s="16">
        <v>0</v>
      </c>
      <c r="H3037" s="16">
        <v>0</v>
      </c>
      <c r="I3037" s="16">
        <v>0</v>
      </c>
      <c r="J3037" s="16">
        <v>0</v>
      </c>
      <c r="K3037" s="16">
        <v>0</v>
      </c>
      <c r="L3037" s="16">
        <v>0</v>
      </c>
      <c r="M3037" s="16">
        <v>0</v>
      </c>
      <c r="N3037" s="16">
        <v>0</v>
      </c>
      <c r="O3037" s="16">
        <v>0</v>
      </c>
      <c r="P3037" s="16">
        <v>0</v>
      </c>
      <c r="Q3037" s="16">
        <v>0</v>
      </c>
      <c r="R3037" s="16">
        <v>0</v>
      </c>
      <c r="S3037" s="16">
        <v>0</v>
      </c>
      <c r="T3037" s="16">
        <v>0</v>
      </c>
      <c r="U3037" s="16">
        <v>0</v>
      </c>
      <c r="V3037" s="16">
        <v>0</v>
      </c>
      <c r="W3037" s="16">
        <v>0</v>
      </c>
      <c r="X3037" s="16">
        <v>0</v>
      </c>
      <c r="Y3037" s="16">
        <v>0</v>
      </c>
      <c r="Z3037" s="16">
        <v>0</v>
      </c>
      <c r="AE3037" s="103">
        <f t="shared" si="879"/>
        <v>0</v>
      </c>
      <c r="AF3037" s="103">
        <f t="shared" si="880"/>
        <v>0</v>
      </c>
      <c r="AG3037" s="103">
        <f t="shared" si="881"/>
        <v>0</v>
      </c>
      <c r="AH3037" s="103">
        <f t="shared" si="882"/>
        <v>0</v>
      </c>
      <c r="AI3037" s="103">
        <f t="shared" si="883"/>
        <v>0</v>
      </c>
      <c r="AJ3037" s="103">
        <f t="shared" si="884"/>
        <v>0</v>
      </c>
    </row>
    <row r="3038" spans="4:36">
      <c r="D3038" s="16" t="s">
        <v>863</v>
      </c>
      <c r="E3038" s="16">
        <v>0</v>
      </c>
      <c r="F3038" s="16">
        <v>0</v>
      </c>
      <c r="G3038" s="16">
        <v>0</v>
      </c>
      <c r="H3038" s="16">
        <v>0</v>
      </c>
      <c r="I3038" s="16">
        <v>0</v>
      </c>
      <c r="J3038" s="16">
        <v>0</v>
      </c>
      <c r="K3038" s="16">
        <v>0</v>
      </c>
      <c r="L3038" s="16">
        <v>0</v>
      </c>
      <c r="M3038" s="16">
        <v>0</v>
      </c>
      <c r="N3038" s="16">
        <v>0</v>
      </c>
      <c r="O3038" s="16">
        <v>0</v>
      </c>
      <c r="P3038" s="16">
        <v>0</v>
      </c>
      <c r="Q3038" s="16">
        <v>0</v>
      </c>
      <c r="R3038" s="16">
        <v>0</v>
      </c>
      <c r="S3038" s="16">
        <v>0</v>
      </c>
      <c r="T3038" s="16">
        <v>0</v>
      </c>
      <c r="U3038" s="16">
        <v>0</v>
      </c>
      <c r="V3038" s="16">
        <v>0</v>
      </c>
      <c r="W3038" s="16">
        <v>0</v>
      </c>
      <c r="X3038" s="16">
        <v>0</v>
      </c>
      <c r="Y3038" s="16">
        <v>0</v>
      </c>
      <c r="Z3038" s="16">
        <v>0</v>
      </c>
      <c r="AE3038" s="103">
        <f t="shared" si="879"/>
        <v>0</v>
      </c>
      <c r="AF3038" s="103">
        <f t="shared" si="880"/>
        <v>0</v>
      </c>
      <c r="AG3038" s="103">
        <f t="shared" si="881"/>
        <v>0</v>
      </c>
      <c r="AH3038" s="103">
        <f t="shared" si="882"/>
        <v>0</v>
      </c>
      <c r="AI3038" s="103">
        <f t="shared" si="883"/>
        <v>0</v>
      </c>
      <c r="AJ3038" s="103">
        <f t="shared" si="884"/>
        <v>0</v>
      </c>
    </row>
    <row r="3039" spans="4:36">
      <c r="D3039" s="16" t="s">
        <v>864</v>
      </c>
      <c r="E3039" s="16">
        <v>0</v>
      </c>
      <c r="F3039" s="16">
        <v>0</v>
      </c>
      <c r="G3039" s="16">
        <v>0</v>
      </c>
      <c r="H3039" s="16">
        <v>0</v>
      </c>
      <c r="I3039" s="16">
        <v>0</v>
      </c>
      <c r="J3039" s="16">
        <v>0</v>
      </c>
      <c r="K3039" s="16">
        <v>0</v>
      </c>
      <c r="L3039" s="16">
        <v>0</v>
      </c>
      <c r="M3039" s="16">
        <v>0</v>
      </c>
      <c r="N3039" s="16">
        <v>0</v>
      </c>
      <c r="O3039" s="16">
        <v>0</v>
      </c>
      <c r="P3039" s="16">
        <v>0</v>
      </c>
      <c r="Q3039" s="16">
        <v>0</v>
      </c>
      <c r="R3039" s="16">
        <v>0</v>
      </c>
      <c r="S3039" s="16">
        <v>0</v>
      </c>
      <c r="T3039" s="16">
        <v>0</v>
      </c>
      <c r="U3039" s="16">
        <v>0</v>
      </c>
      <c r="V3039" s="16">
        <v>0</v>
      </c>
      <c r="W3039" s="16">
        <v>0</v>
      </c>
      <c r="X3039" s="16">
        <v>0</v>
      </c>
      <c r="Y3039" s="16">
        <v>0</v>
      </c>
      <c r="Z3039" s="16">
        <v>0</v>
      </c>
      <c r="AE3039" s="103">
        <f t="shared" si="879"/>
        <v>0</v>
      </c>
      <c r="AF3039" s="103">
        <f t="shared" si="880"/>
        <v>0</v>
      </c>
      <c r="AG3039" s="103">
        <f t="shared" si="881"/>
        <v>0</v>
      </c>
      <c r="AH3039" s="103">
        <f t="shared" si="882"/>
        <v>0</v>
      </c>
      <c r="AI3039" s="103">
        <f t="shared" si="883"/>
        <v>0</v>
      </c>
      <c r="AJ3039" s="103">
        <f t="shared" si="884"/>
        <v>0</v>
      </c>
    </row>
    <row r="3040" spans="1:80">
      <c r="A3040" s="16" t="s">
        <v>954</v>
      </c>
      <c r="B3040" s="16">
        <v>210955.2777</v>
      </c>
      <c r="C3040" s="16" t="s">
        <v>88</v>
      </c>
      <c r="D3040" s="16" t="s">
        <v>88</v>
      </c>
      <c r="E3040" s="16">
        <v>108439.7186</v>
      </c>
      <c r="F3040" s="16">
        <v>102374.7269</v>
      </c>
      <c r="G3040" s="16">
        <v>96119.9311</v>
      </c>
      <c r="H3040" s="16">
        <v>6254.7958</v>
      </c>
      <c r="I3040" s="16">
        <v>83.4458</v>
      </c>
      <c r="J3040" s="16">
        <v>3053.8776</v>
      </c>
      <c r="K3040" s="16">
        <v>879.932099999999</v>
      </c>
      <c r="L3040" s="16">
        <v>572.5124</v>
      </c>
      <c r="M3040" s="16">
        <v>1601.4331</v>
      </c>
      <c r="N3040" s="16">
        <v>1222.8884</v>
      </c>
      <c r="O3040" s="16">
        <v>1221.1154</v>
      </c>
      <c r="P3040" s="16">
        <v>1.773</v>
      </c>
      <c r="Q3040" s="16">
        <v>335.802</v>
      </c>
      <c r="R3040" s="16">
        <v>713.6592</v>
      </c>
      <c r="S3040" s="16">
        <v>463.3299</v>
      </c>
      <c r="T3040" s="16">
        <v>12.0207</v>
      </c>
      <c r="U3040" s="16">
        <v>238.3086</v>
      </c>
      <c r="V3040" s="16">
        <v>597.2647</v>
      </c>
      <c r="W3040" s="16">
        <v>494.4</v>
      </c>
      <c r="X3040" s="16">
        <v>1.52</v>
      </c>
      <c r="Y3040" s="16">
        <v>101.3447</v>
      </c>
      <c r="Z3040" s="16">
        <v>58.054</v>
      </c>
      <c r="AB3040" s="101">
        <f>(F3040+K3040+L3040)/B3040</f>
        <v>0.492176221102431</v>
      </c>
      <c r="AE3040" s="103">
        <f t="shared" si="879"/>
        <v>-1.59161572810262e-12</v>
      </c>
      <c r="AF3040" s="103">
        <f t="shared" si="880"/>
        <v>-7.27595761418343e-12</v>
      </c>
      <c r="AG3040" s="103">
        <f t="shared" si="881"/>
        <v>0</v>
      </c>
      <c r="AH3040" s="103">
        <f t="shared" si="882"/>
        <v>1.38333788868295e-13</v>
      </c>
      <c r="AI3040" s="103">
        <f t="shared" si="883"/>
        <v>0</v>
      </c>
      <c r="AJ3040" s="103">
        <f t="shared" si="884"/>
        <v>0</v>
      </c>
      <c r="AK3040" s="16">
        <f t="shared" ref="AK3040:BF3040" si="894">E3040-SUM(E3041:E3045)</f>
        <v>0</v>
      </c>
      <c r="AL3040" s="16">
        <f t="shared" si="894"/>
        <v>0</v>
      </c>
      <c r="AM3040" s="16">
        <f t="shared" si="894"/>
        <v>0</v>
      </c>
      <c r="AN3040" s="16">
        <f t="shared" si="894"/>
        <v>0</v>
      </c>
      <c r="AO3040" s="16">
        <f t="shared" si="894"/>
        <v>0</v>
      </c>
      <c r="AP3040" s="16">
        <f t="shared" si="894"/>
        <v>0</v>
      </c>
      <c r="AQ3040" s="16">
        <f t="shared" si="894"/>
        <v>0</v>
      </c>
      <c r="AR3040" s="16">
        <f t="shared" si="894"/>
        <v>0</v>
      </c>
      <c r="AS3040" s="16">
        <f t="shared" si="894"/>
        <v>0</v>
      </c>
      <c r="AT3040" s="16">
        <f t="shared" si="894"/>
        <v>0</v>
      </c>
      <c r="AU3040" s="16">
        <f t="shared" si="894"/>
        <v>0</v>
      </c>
      <c r="AV3040" s="16">
        <f t="shared" si="894"/>
        <v>0</v>
      </c>
      <c r="AW3040" s="16">
        <f t="shared" si="894"/>
        <v>0</v>
      </c>
      <c r="AX3040" s="16">
        <f t="shared" si="894"/>
        <v>0</v>
      </c>
      <c r="AY3040" s="16">
        <f t="shared" si="894"/>
        <v>0</v>
      </c>
      <c r="AZ3040" s="16">
        <f t="shared" si="894"/>
        <v>0</v>
      </c>
      <c r="BA3040" s="16">
        <f t="shared" si="894"/>
        <v>0</v>
      </c>
      <c r="BB3040" s="16">
        <f t="shared" si="894"/>
        <v>0</v>
      </c>
      <c r="BC3040" s="16">
        <f t="shared" si="894"/>
        <v>0</v>
      </c>
      <c r="BD3040" s="16">
        <f t="shared" si="894"/>
        <v>0</v>
      </c>
      <c r="BE3040" s="16">
        <f t="shared" si="894"/>
        <v>0</v>
      </c>
      <c r="BF3040" s="16">
        <f t="shared" si="894"/>
        <v>0</v>
      </c>
      <c r="BG3040" s="104">
        <f t="shared" ref="BG3040:CB3040" si="895">E3040-E3046-E3052-E3058-E3064</f>
        <v>0</v>
      </c>
      <c r="BH3040" s="104">
        <f t="shared" si="895"/>
        <v>0</v>
      </c>
      <c r="BI3040" s="104">
        <f t="shared" si="895"/>
        <v>0</v>
      </c>
      <c r="BJ3040" s="104">
        <f t="shared" si="895"/>
        <v>0</v>
      </c>
      <c r="BK3040" s="104">
        <f t="shared" si="895"/>
        <v>5.32907051820075e-15</v>
      </c>
      <c r="BL3040" s="104">
        <f t="shared" si="895"/>
        <v>0</v>
      </c>
      <c r="BM3040" s="104">
        <f t="shared" si="895"/>
        <v>0</v>
      </c>
      <c r="BN3040" s="104">
        <f t="shared" si="895"/>
        <v>0</v>
      </c>
      <c r="BO3040" s="104">
        <f t="shared" si="895"/>
        <v>0</v>
      </c>
      <c r="BP3040" s="104">
        <f t="shared" si="895"/>
        <v>8.5265128291212e-14</v>
      </c>
      <c r="BQ3040" s="104">
        <f t="shared" si="895"/>
        <v>-1.4210854715202e-13</v>
      </c>
      <c r="BR3040" s="104">
        <f t="shared" si="895"/>
        <v>0</v>
      </c>
      <c r="BS3040" s="104">
        <f t="shared" si="895"/>
        <v>3.10862446895044e-14</v>
      </c>
      <c r="BT3040" s="104">
        <f t="shared" si="895"/>
        <v>1.31450406115619e-13</v>
      </c>
      <c r="BU3040" s="104">
        <f t="shared" si="895"/>
        <v>-1.33226762955019e-14</v>
      </c>
      <c r="BV3040" s="104">
        <f t="shared" si="895"/>
        <v>0</v>
      </c>
      <c r="BW3040" s="104">
        <f t="shared" si="895"/>
        <v>1.59872115546023e-14</v>
      </c>
      <c r="BX3040" s="104">
        <f t="shared" si="895"/>
        <v>-5.86197757002083e-14</v>
      </c>
      <c r="BY3040" s="104">
        <f t="shared" si="895"/>
        <v>-2.03725925018716e-14</v>
      </c>
      <c r="BZ3040" s="104">
        <f t="shared" si="895"/>
        <v>0</v>
      </c>
      <c r="CA3040" s="104">
        <f t="shared" si="895"/>
        <v>4.44089209850063e-15</v>
      </c>
      <c r="CB3040" s="104">
        <f t="shared" si="895"/>
        <v>2.77555756156289e-15</v>
      </c>
    </row>
    <row r="3041" spans="4:36">
      <c r="D3041" s="16" t="s">
        <v>860</v>
      </c>
      <c r="E3041" s="16">
        <v>27489.5353</v>
      </c>
      <c r="F3041" s="16">
        <v>26498.1273</v>
      </c>
      <c r="G3041" s="16">
        <v>25127.2484</v>
      </c>
      <c r="H3041" s="16">
        <v>1370.8789</v>
      </c>
      <c r="I3041" s="16">
        <v>1.6654</v>
      </c>
      <c r="J3041" s="16">
        <v>969.4298</v>
      </c>
      <c r="K3041" s="16">
        <v>0</v>
      </c>
      <c r="L3041" s="16">
        <v>263.1021</v>
      </c>
      <c r="M3041" s="16">
        <v>706.3277</v>
      </c>
      <c r="N3041" s="16">
        <v>18.6195</v>
      </c>
      <c r="O3041" s="16">
        <v>18.6195</v>
      </c>
      <c r="P3041" s="16">
        <v>0</v>
      </c>
      <c r="Q3041" s="16">
        <v>0</v>
      </c>
      <c r="R3041" s="16">
        <v>1.6933</v>
      </c>
      <c r="S3041" s="16">
        <v>0.7133</v>
      </c>
      <c r="T3041" s="16">
        <v>0.98</v>
      </c>
      <c r="U3041" s="16">
        <v>0</v>
      </c>
      <c r="V3041" s="16">
        <v>0</v>
      </c>
      <c r="W3041" s="16">
        <v>0</v>
      </c>
      <c r="X3041" s="16">
        <v>0</v>
      </c>
      <c r="Y3041" s="16">
        <v>0</v>
      </c>
      <c r="Z3041" s="16">
        <v>0</v>
      </c>
      <c r="AE3041" s="103">
        <f t="shared" si="879"/>
        <v>-5.286882043265e-13</v>
      </c>
      <c r="AF3041" s="103">
        <f t="shared" si="880"/>
        <v>0</v>
      </c>
      <c r="AG3041" s="103">
        <f t="shared" si="881"/>
        <v>0</v>
      </c>
      <c r="AH3041" s="103">
        <f t="shared" si="882"/>
        <v>0</v>
      </c>
      <c r="AI3041" s="103">
        <f t="shared" si="883"/>
        <v>0</v>
      </c>
      <c r="AJ3041" s="103">
        <f t="shared" si="884"/>
        <v>0</v>
      </c>
    </row>
    <row r="3042" spans="4:36">
      <c r="D3042" s="16" t="s">
        <v>861</v>
      </c>
      <c r="E3042" s="16">
        <v>34816.3548</v>
      </c>
      <c r="F3042" s="16">
        <v>33977.1342</v>
      </c>
      <c r="G3042" s="16">
        <v>31829.3605</v>
      </c>
      <c r="H3042" s="16">
        <v>2147.7737</v>
      </c>
      <c r="I3042" s="16">
        <v>0</v>
      </c>
      <c r="J3042" s="16">
        <v>730.3309</v>
      </c>
      <c r="K3042" s="16">
        <v>0</v>
      </c>
      <c r="L3042" s="16">
        <v>306.7075</v>
      </c>
      <c r="M3042" s="16">
        <v>423.6234</v>
      </c>
      <c r="N3042" s="16">
        <v>88.7452</v>
      </c>
      <c r="O3042" s="16">
        <v>88.7452</v>
      </c>
      <c r="P3042" s="16">
        <v>0</v>
      </c>
      <c r="Q3042" s="16">
        <v>1.9059</v>
      </c>
      <c r="R3042" s="16">
        <v>13.4117</v>
      </c>
      <c r="S3042" s="16">
        <v>7.2863</v>
      </c>
      <c r="T3042" s="16">
        <v>0.3167</v>
      </c>
      <c r="U3042" s="16">
        <v>5.8087</v>
      </c>
      <c r="V3042" s="16">
        <v>4.0419</v>
      </c>
      <c r="W3042" s="16">
        <v>0.4249</v>
      </c>
      <c r="X3042" s="16">
        <v>0</v>
      </c>
      <c r="Y3042" s="16">
        <v>3.617</v>
      </c>
      <c r="Z3042" s="16">
        <v>0.785</v>
      </c>
      <c r="AE3042" s="103">
        <f t="shared" si="879"/>
        <v>5.19584375524573e-13</v>
      </c>
      <c r="AF3042" s="103">
        <f t="shared" si="880"/>
        <v>0</v>
      </c>
      <c r="AG3042" s="103">
        <f t="shared" si="881"/>
        <v>0</v>
      </c>
      <c r="AH3042" s="103">
        <f t="shared" si="882"/>
        <v>0</v>
      </c>
      <c r="AI3042" s="103">
        <f t="shared" si="883"/>
        <v>0</v>
      </c>
      <c r="AJ3042" s="103">
        <f t="shared" si="884"/>
        <v>0</v>
      </c>
    </row>
    <row r="3043" spans="4:36">
      <c r="D3043" s="16" t="s">
        <v>862</v>
      </c>
      <c r="E3043" s="16">
        <v>2.2884</v>
      </c>
      <c r="F3043" s="16">
        <v>2.2884</v>
      </c>
      <c r="G3043" s="16">
        <v>2.2884</v>
      </c>
      <c r="H3043" s="16">
        <v>0</v>
      </c>
      <c r="I3043" s="16">
        <v>0</v>
      </c>
      <c r="J3043" s="16">
        <v>0</v>
      </c>
      <c r="K3043" s="16">
        <v>0</v>
      </c>
      <c r="L3043" s="16">
        <v>0</v>
      </c>
      <c r="M3043" s="16">
        <v>0</v>
      </c>
      <c r="N3043" s="16">
        <v>0</v>
      </c>
      <c r="O3043" s="16">
        <v>0</v>
      </c>
      <c r="P3043" s="16">
        <v>0</v>
      </c>
      <c r="Q3043" s="16">
        <v>0</v>
      </c>
      <c r="R3043" s="16">
        <v>0</v>
      </c>
      <c r="S3043" s="16">
        <v>0</v>
      </c>
      <c r="T3043" s="16">
        <v>0</v>
      </c>
      <c r="U3043" s="16">
        <v>0</v>
      </c>
      <c r="V3043" s="16">
        <v>0</v>
      </c>
      <c r="W3043" s="16">
        <v>0</v>
      </c>
      <c r="X3043" s="16">
        <v>0</v>
      </c>
      <c r="Y3043" s="16">
        <v>0</v>
      </c>
      <c r="Z3043" s="16">
        <v>0</v>
      </c>
      <c r="AE3043" s="103">
        <f t="shared" si="879"/>
        <v>0</v>
      </c>
      <c r="AF3043" s="103">
        <f t="shared" si="880"/>
        <v>0</v>
      </c>
      <c r="AG3043" s="103">
        <f t="shared" si="881"/>
        <v>0</v>
      </c>
      <c r="AH3043" s="103">
        <f t="shared" si="882"/>
        <v>0</v>
      </c>
      <c r="AI3043" s="103">
        <f t="shared" si="883"/>
        <v>0</v>
      </c>
      <c r="AJ3043" s="103">
        <f t="shared" si="884"/>
        <v>0</v>
      </c>
    </row>
    <row r="3044" spans="4:36">
      <c r="D3044" s="16" t="s">
        <v>863</v>
      </c>
      <c r="E3044" s="16">
        <v>0</v>
      </c>
      <c r="F3044" s="16">
        <v>0</v>
      </c>
      <c r="G3044" s="16">
        <v>0</v>
      </c>
      <c r="H3044" s="16">
        <v>0</v>
      </c>
      <c r="I3044" s="16">
        <v>0</v>
      </c>
      <c r="J3044" s="16">
        <v>0</v>
      </c>
      <c r="K3044" s="16">
        <v>0</v>
      </c>
      <c r="L3044" s="16">
        <v>0</v>
      </c>
      <c r="M3044" s="16">
        <v>0</v>
      </c>
      <c r="N3044" s="16">
        <v>0</v>
      </c>
      <c r="O3044" s="16">
        <v>0</v>
      </c>
      <c r="P3044" s="16">
        <v>0</v>
      </c>
      <c r="Q3044" s="16">
        <v>0</v>
      </c>
      <c r="R3044" s="16">
        <v>0</v>
      </c>
      <c r="S3044" s="16">
        <v>0</v>
      </c>
      <c r="T3044" s="16">
        <v>0</v>
      </c>
      <c r="U3044" s="16">
        <v>0</v>
      </c>
      <c r="V3044" s="16">
        <v>0</v>
      </c>
      <c r="W3044" s="16">
        <v>0</v>
      </c>
      <c r="X3044" s="16">
        <v>0</v>
      </c>
      <c r="Y3044" s="16">
        <v>0</v>
      </c>
      <c r="Z3044" s="16">
        <v>0</v>
      </c>
      <c r="AE3044" s="103">
        <f t="shared" si="879"/>
        <v>0</v>
      </c>
      <c r="AF3044" s="103">
        <f t="shared" si="880"/>
        <v>0</v>
      </c>
      <c r="AG3044" s="103">
        <f t="shared" si="881"/>
        <v>0</v>
      </c>
      <c r="AH3044" s="103">
        <f t="shared" si="882"/>
        <v>0</v>
      </c>
      <c r="AI3044" s="103">
        <f t="shared" si="883"/>
        <v>0</v>
      </c>
      <c r="AJ3044" s="103">
        <f t="shared" si="884"/>
        <v>0</v>
      </c>
    </row>
    <row r="3045" spans="4:36">
      <c r="D3045" s="16" t="s">
        <v>864</v>
      </c>
      <c r="E3045" s="16">
        <v>46131.5401</v>
      </c>
      <c r="F3045" s="16">
        <v>41897.177</v>
      </c>
      <c r="G3045" s="16">
        <v>39161.0338</v>
      </c>
      <c r="H3045" s="16">
        <v>2736.1432</v>
      </c>
      <c r="I3045" s="16">
        <v>81.7804</v>
      </c>
      <c r="J3045" s="16">
        <v>1354.1169</v>
      </c>
      <c r="K3045" s="16">
        <v>879.932099999999</v>
      </c>
      <c r="L3045" s="16">
        <v>2.70280000000002</v>
      </c>
      <c r="M3045" s="16">
        <v>471.482</v>
      </c>
      <c r="N3045" s="16">
        <v>1115.5237</v>
      </c>
      <c r="O3045" s="16">
        <v>1113.7507</v>
      </c>
      <c r="P3045" s="16">
        <v>1.773</v>
      </c>
      <c r="Q3045" s="16">
        <v>333.8961</v>
      </c>
      <c r="R3045" s="16">
        <v>698.5542</v>
      </c>
      <c r="S3045" s="16">
        <v>455.3303</v>
      </c>
      <c r="T3045" s="16">
        <v>10.724</v>
      </c>
      <c r="U3045" s="16">
        <v>232.4999</v>
      </c>
      <c r="V3045" s="16">
        <v>593.2228</v>
      </c>
      <c r="W3045" s="16">
        <v>493.9751</v>
      </c>
      <c r="X3045" s="16">
        <v>1.52</v>
      </c>
      <c r="Y3045" s="16">
        <v>97.7277</v>
      </c>
      <c r="Z3045" s="16">
        <v>57.269</v>
      </c>
      <c r="AE3045" s="103">
        <f t="shared" si="879"/>
        <v>-4.60431692772545e-12</v>
      </c>
      <c r="AF3045" s="103">
        <f t="shared" si="880"/>
        <v>5.91171556152403e-12</v>
      </c>
      <c r="AG3045" s="103">
        <f t="shared" si="881"/>
        <v>9.66338120633736e-13</v>
      </c>
      <c r="AH3045" s="103">
        <f t="shared" si="882"/>
        <v>-8.90398865749376e-14</v>
      </c>
      <c r="AI3045" s="103">
        <f t="shared" si="883"/>
        <v>0</v>
      </c>
      <c r="AJ3045" s="103">
        <f t="shared" si="884"/>
        <v>0</v>
      </c>
    </row>
    <row r="3046" spans="3:58">
      <c r="C3046" s="16" t="s">
        <v>865</v>
      </c>
      <c r="D3046" s="16" t="s">
        <v>88</v>
      </c>
      <c r="E3046" s="16">
        <v>2254.4269</v>
      </c>
      <c r="F3046" s="16">
        <v>2096.4615</v>
      </c>
      <c r="G3046" s="16">
        <v>2080.4202</v>
      </c>
      <c r="H3046" s="16">
        <v>16.0413</v>
      </c>
      <c r="I3046" s="16">
        <v>0</v>
      </c>
      <c r="J3046" s="16">
        <v>81.0501</v>
      </c>
      <c r="K3046" s="16">
        <v>74.3855</v>
      </c>
      <c r="L3046" s="16">
        <v>1.5916</v>
      </c>
      <c r="M3046" s="16">
        <v>5.073</v>
      </c>
      <c r="N3046" s="16">
        <v>1.1822</v>
      </c>
      <c r="O3046" s="16">
        <v>1.1822</v>
      </c>
      <c r="P3046" s="16">
        <v>0</v>
      </c>
      <c r="Q3046" s="16">
        <v>19.2658</v>
      </c>
      <c r="R3046" s="16">
        <v>2.5554</v>
      </c>
      <c r="S3046" s="16">
        <v>1.0505</v>
      </c>
      <c r="T3046" s="16">
        <v>0</v>
      </c>
      <c r="U3046" s="16">
        <v>1.5049</v>
      </c>
      <c r="V3046" s="16">
        <v>0.8477</v>
      </c>
      <c r="W3046" s="16">
        <v>0</v>
      </c>
      <c r="X3046" s="16">
        <v>0</v>
      </c>
      <c r="Y3046" s="16">
        <v>0.8477</v>
      </c>
      <c r="Z3046" s="16">
        <v>53.0642</v>
      </c>
      <c r="AE3046" s="103">
        <f t="shared" si="879"/>
        <v>4.2632564145606e-14</v>
      </c>
      <c r="AF3046" s="103">
        <f t="shared" si="880"/>
        <v>-1.35003119794419e-13</v>
      </c>
      <c r="AG3046" s="103">
        <f t="shared" si="881"/>
        <v>7.105427357601e-15</v>
      </c>
      <c r="AH3046" s="103">
        <f t="shared" si="882"/>
        <v>0</v>
      </c>
      <c r="AI3046" s="103">
        <f t="shared" si="883"/>
        <v>0</v>
      </c>
      <c r="AJ3046" s="103">
        <f t="shared" si="884"/>
        <v>0</v>
      </c>
      <c r="AK3046" s="16">
        <f t="shared" ref="AK3046:BF3046" si="896">E3046-SUM(E3047:E3051)</f>
        <v>0</v>
      </c>
      <c r="AL3046" s="16">
        <f t="shared" si="896"/>
        <v>0</v>
      </c>
      <c r="AM3046" s="16">
        <f t="shared" si="896"/>
        <v>0</v>
      </c>
      <c r="AN3046" s="16">
        <f t="shared" si="896"/>
        <v>0</v>
      </c>
      <c r="AO3046" s="16">
        <f t="shared" si="896"/>
        <v>0</v>
      </c>
      <c r="AP3046" s="16">
        <f t="shared" si="896"/>
        <v>0</v>
      </c>
      <c r="AQ3046" s="16">
        <f t="shared" si="896"/>
        <v>0</v>
      </c>
      <c r="AR3046" s="16">
        <f t="shared" si="896"/>
        <v>0</v>
      </c>
      <c r="AS3046" s="16">
        <f t="shared" si="896"/>
        <v>0</v>
      </c>
      <c r="AT3046" s="16">
        <f t="shared" si="896"/>
        <v>0</v>
      </c>
      <c r="AU3046" s="16">
        <f t="shared" si="896"/>
        <v>0</v>
      </c>
      <c r="AV3046" s="16">
        <f t="shared" si="896"/>
        <v>0</v>
      </c>
      <c r="AW3046" s="16">
        <f t="shared" si="896"/>
        <v>0</v>
      </c>
      <c r="AX3046" s="16">
        <f t="shared" si="896"/>
        <v>0</v>
      </c>
      <c r="AY3046" s="16">
        <f t="shared" si="896"/>
        <v>0</v>
      </c>
      <c r="AZ3046" s="16">
        <f t="shared" si="896"/>
        <v>0</v>
      </c>
      <c r="BA3046" s="16">
        <f t="shared" si="896"/>
        <v>0</v>
      </c>
      <c r="BB3046" s="16">
        <f t="shared" si="896"/>
        <v>0</v>
      </c>
      <c r="BC3046" s="16">
        <f t="shared" si="896"/>
        <v>0</v>
      </c>
      <c r="BD3046" s="16">
        <f t="shared" si="896"/>
        <v>0</v>
      </c>
      <c r="BE3046" s="16">
        <f t="shared" si="896"/>
        <v>0</v>
      </c>
      <c r="BF3046" s="16">
        <f t="shared" si="896"/>
        <v>0</v>
      </c>
    </row>
    <row r="3047" spans="4:36">
      <c r="D3047" s="16" t="s">
        <v>860</v>
      </c>
      <c r="E3047" s="16">
        <v>2013.6817</v>
      </c>
      <c r="F3047" s="16">
        <v>2007.0171</v>
      </c>
      <c r="G3047" s="16">
        <v>2000.8068</v>
      </c>
      <c r="H3047" s="16">
        <v>6.2103</v>
      </c>
      <c r="I3047" s="16">
        <v>0</v>
      </c>
      <c r="J3047" s="16">
        <v>6.6646</v>
      </c>
      <c r="K3047" s="16">
        <v>0</v>
      </c>
      <c r="L3047" s="16">
        <v>1.5916</v>
      </c>
      <c r="M3047" s="16">
        <v>5.073</v>
      </c>
      <c r="N3047" s="16">
        <v>0</v>
      </c>
      <c r="O3047" s="16">
        <v>0</v>
      </c>
      <c r="P3047" s="16">
        <v>0</v>
      </c>
      <c r="Q3047" s="16">
        <v>0</v>
      </c>
      <c r="R3047" s="16">
        <v>0</v>
      </c>
      <c r="S3047" s="16">
        <v>0</v>
      </c>
      <c r="T3047" s="16">
        <v>0</v>
      </c>
      <c r="U3047" s="16">
        <v>0</v>
      </c>
      <c r="V3047" s="16">
        <v>0</v>
      </c>
      <c r="W3047" s="16">
        <v>0</v>
      </c>
      <c r="X3047" s="16">
        <v>0</v>
      </c>
      <c r="Y3047" s="16">
        <v>0</v>
      </c>
      <c r="Z3047" s="16">
        <v>0</v>
      </c>
      <c r="AE3047" s="103">
        <f t="shared" si="879"/>
        <v>6.3948846218409e-14</v>
      </c>
      <c r="AF3047" s="103">
        <f t="shared" si="880"/>
        <v>-3.90798504668055e-14</v>
      </c>
      <c r="AG3047" s="103">
        <f t="shared" si="881"/>
        <v>0</v>
      </c>
      <c r="AH3047" s="103">
        <f t="shared" si="882"/>
        <v>0</v>
      </c>
      <c r="AI3047" s="103">
        <f t="shared" si="883"/>
        <v>0</v>
      </c>
      <c r="AJ3047" s="103">
        <f t="shared" si="884"/>
        <v>0</v>
      </c>
    </row>
    <row r="3048" spans="4:36">
      <c r="D3048" s="16" t="s">
        <v>861</v>
      </c>
      <c r="E3048" s="16">
        <v>47.9899</v>
      </c>
      <c r="F3048" s="16">
        <v>47.9899</v>
      </c>
      <c r="G3048" s="16">
        <v>45.5917</v>
      </c>
      <c r="H3048" s="16">
        <v>2.3982</v>
      </c>
      <c r="I3048" s="16">
        <v>0</v>
      </c>
      <c r="J3048" s="16">
        <v>0</v>
      </c>
      <c r="K3048" s="16">
        <v>0</v>
      </c>
      <c r="L3048" s="16">
        <v>0</v>
      </c>
      <c r="M3048" s="16">
        <v>0</v>
      </c>
      <c r="N3048" s="16">
        <v>0</v>
      </c>
      <c r="O3048" s="16">
        <v>0</v>
      </c>
      <c r="P3048" s="16">
        <v>0</v>
      </c>
      <c r="Q3048" s="16">
        <v>0</v>
      </c>
      <c r="R3048" s="16">
        <v>0</v>
      </c>
      <c r="S3048" s="16">
        <v>0</v>
      </c>
      <c r="T3048" s="16">
        <v>0</v>
      </c>
      <c r="U3048" s="16">
        <v>0</v>
      </c>
      <c r="V3048" s="16">
        <v>0</v>
      </c>
      <c r="W3048" s="16">
        <v>0</v>
      </c>
      <c r="X3048" s="16">
        <v>0</v>
      </c>
      <c r="Y3048" s="16">
        <v>0</v>
      </c>
      <c r="Z3048" s="16">
        <v>0</v>
      </c>
      <c r="AE3048" s="103">
        <f t="shared" si="879"/>
        <v>0</v>
      </c>
      <c r="AF3048" s="103">
        <f t="shared" si="880"/>
        <v>-4.44089209850063e-15</v>
      </c>
      <c r="AG3048" s="103">
        <f t="shared" si="881"/>
        <v>0</v>
      </c>
      <c r="AH3048" s="103">
        <f t="shared" si="882"/>
        <v>0</v>
      </c>
      <c r="AI3048" s="103">
        <f t="shared" si="883"/>
        <v>0</v>
      </c>
      <c r="AJ3048" s="103">
        <f t="shared" si="884"/>
        <v>0</v>
      </c>
    </row>
    <row r="3049" spans="4:36">
      <c r="D3049" s="16" t="s">
        <v>862</v>
      </c>
      <c r="E3049" s="16">
        <v>1.9344</v>
      </c>
      <c r="F3049" s="16">
        <v>1.9344</v>
      </c>
      <c r="G3049" s="16">
        <v>1.9344</v>
      </c>
      <c r="H3049" s="16">
        <v>0</v>
      </c>
      <c r="I3049" s="16">
        <v>0</v>
      </c>
      <c r="J3049" s="16">
        <v>0</v>
      </c>
      <c r="K3049" s="16">
        <v>0</v>
      </c>
      <c r="L3049" s="16">
        <v>0</v>
      </c>
      <c r="M3049" s="16">
        <v>0</v>
      </c>
      <c r="N3049" s="16">
        <v>0</v>
      </c>
      <c r="O3049" s="16">
        <v>0</v>
      </c>
      <c r="P3049" s="16">
        <v>0</v>
      </c>
      <c r="Q3049" s="16">
        <v>0</v>
      </c>
      <c r="R3049" s="16">
        <v>0</v>
      </c>
      <c r="S3049" s="16">
        <v>0</v>
      </c>
      <c r="T3049" s="16">
        <v>0</v>
      </c>
      <c r="U3049" s="16">
        <v>0</v>
      </c>
      <c r="V3049" s="16">
        <v>0</v>
      </c>
      <c r="W3049" s="16">
        <v>0</v>
      </c>
      <c r="X3049" s="16">
        <v>0</v>
      </c>
      <c r="Y3049" s="16">
        <v>0</v>
      </c>
      <c r="Z3049" s="16">
        <v>0</v>
      </c>
      <c r="AE3049" s="103">
        <f t="shared" si="879"/>
        <v>0</v>
      </c>
      <c r="AF3049" s="103">
        <f t="shared" si="880"/>
        <v>0</v>
      </c>
      <c r="AG3049" s="103">
        <f t="shared" si="881"/>
        <v>0</v>
      </c>
      <c r="AH3049" s="103">
        <f t="shared" si="882"/>
        <v>0</v>
      </c>
      <c r="AI3049" s="103">
        <f t="shared" si="883"/>
        <v>0</v>
      </c>
      <c r="AJ3049" s="103">
        <f t="shared" si="884"/>
        <v>0</v>
      </c>
    </row>
    <row r="3050" spans="4:36">
      <c r="D3050" s="16" t="s">
        <v>863</v>
      </c>
      <c r="E3050" s="16">
        <v>0</v>
      </c>
      <c r="F3050" s="16">
        <v>0</v>
      </c>
      <c r="G3050" s="16">
        <v>0</v>
      </c>
      <c r="H3050" s="16">
        <v>0</v>
      </c>
      <c r="I3050" s="16">
        <v>0</v>
      </c>
      <c r="J3050" s="16">
        <v>0</v>
      </c>
      <c r="K3050" s="16">
        <v>0</v>
      </c>
      <c r="L3050" s="16">
        <v>0</v>
      </c>
      <c r="M3050" s="16">
        <v>0</v>
      </c>
      <c r="N3050" s="16">
        <v>0</v>
      </c>
      <c r="O3050" s="16">
        <v>0</v>
      </c>
      <c r="P3050" s="16">
        <v>0</v>
      </c>
      <c r="Q3050" s="16">
        <v>0</v>
      </c>
      <c r="R3050" s="16">
        <v>0</v>
      </c>
      <c r="S3050" s="16">
        <v>0</v>
      </c>
      <c r="T3050" s="16">
        <v>0</v>
      </c>
      <c r="U3050" s="16">
        <v>0</v>
      </c>
      <c r="V3050" s="16">
        <v>0</v>
      </c>
      <c r="W3050" s="16">
        <v>0</v>
      </c>
      <c r="X3050" s="16">
        <v>0</v>
      </c>
      <c r="Y3050" s="16">
        <v>0</v>
      </c>
      <c r="Z3050" s="16">
        <v>0</v>
      </c>
      <c r="AE3050" s="103">
        <f t="shared" si="879"/>
        <v>0</v>
      </c>
      <c r="AF3050" s="103">
        <f t="shared" si="880"/>
        <v>0</v>
      </c>
      <c r="AG3050" s="103">
        <f t="shared" si="881"/>
        <v>0</v>
      </c>
      <c r="AH3050" s="103">
        <f t="shared" si="882"/>
        <v>0</v>
      </c>
      <c r="AI3050" s="103">
        <f t="shared" si="883"/>
        <v>0</v>
      </c>
      <c r="AJ3050" s="103">
        <f t="shared" si="884"/>
        <v>0</v>
      </c>
    </row>
    <row r="3051" spans="4:36">
      <c r="D3051" s="16" t="s">
        <v>864</v>
      </c>
      <c r="E3051" s="16">
        <v>190.8209</v>
      </c>
      <c r="F3051" s="16">
        <v>39.5201</v>
      </c>
      <c r="G3051" s="16">
        <v>32.0873</v>
      </c>
      <c r="H3051" s="16">
        <v>7.4328</v>
      </c>
      <c r="I3051" s="16">
        <v>0</v>
      </c>
      <c r="J3051" s="16">
        <v>74.3855</v>
      </c>
      <c r="K3051" s="16">
        <v>74.3855</v>
      </c>
      <c r="L3051" s="16">
        <v>0</v>
      </c>
      <c r="M3051" s="16">
        <v>0</v>
      </c>
      <c r="N3051" s="16">
        <v>1.1822</v>
      </c>
      <c r="O3051" s="16">
        <v>1.1822</v>
      </c>
      <c r="P3051" s="16">
        <v>0</v>
      </c>
      <c r="Q3051" s="16">
        <v>19.2658</v>
      </c>
      <c r="R3051" s="16">
        <v>2.5554</v>
      </c>
      <c r="S3051" s="16">
        <v>1.0505</v>
      </c>
      <c r="T3051" s="16">
        <v>0</v>
      </c>
      <c r="U3051" s="16">
        <v>1.5049</v>
      </c>
      <c r="V3051" s="16">
        <v>0.8477</v>
      </c>
      <c r="W3051" s="16">
        <v>0</v>
      </c>
      <c r="X3051" s="16">
        <v>0</v>
      </c>
      <c r="Y3051" s="16">
        <v>0.8477</v>
      </c>
      <c r="Z3051" s="16">
        <v>53.0642</v>
      </c>
      <c r="AE3051" s="103">
        <f t="shared" si="879"/>
        <v>0</v>
      </c>
      <c r="AF3051" s="103">
        <f t="shared" si="880"/>
        <v>0</v>
      </c>
      <c r="AG3051" s="103">
        <f t="shared" si="881"/>
        <v>0</v>
      </c>
      <c r="AH3051" s="103">
        <f t="shared" si="882"/>
        <v>0</v>
      </c>
      <c r="AI3051" s="103">
        <f t="shared" si="883"/>
        <v>0</v>
      </c>
      <c r="AJ3051" s="103">
        <f t="shared" si="884"/>
        <v>0</v>
      </c>
    </row>
    <row r="3052" spans="3:58">
      <c r="C3052" s="16" t="s">
        <v>866</v>
      </c>
      <c r="D3052" s="16" t="s">
        <v>88</v>
      </c>
      <c r="E3052" s="16">
        <v>45941.0732</v>
      </c>
      <c r="F3052" s="16">
        <v>41858.0109</v>
      </c>
      <c r="G3052" s="16">
        <v>39129.3005</v>
      </c>
      <c r="H3052" s="16">
        <v>2728.7104</v>
      </c>
      <c r="I3052" s="16">
        <v>81.7804</v>
      </c>
      <c r="J3052" s="16">
        <v>1279.7314</v>
      </c>
      <c r="K3052" s="16">
        <v>805.546599999999</v>
      </c>
      <c r="L3052" s="16">
        <v>2.70279999999991</v>
      </c>
      <c r="M3052" s="16">
        <v>471.482</v>
      </c>
      <c r="N3052" s="16">
        <v>1114.3415</v>
      </c>
      <c r="O3052" s="16">
        <v>1112.5685</v>
      </c>
      <c r="P3052" s="16">
        <v>1.773</v>
      </c>
      <c r="Q3052" s="16">
        <v>314.6303</v>
      </c>
      <c r="R3052" s="16">
        <v>695.9988</v>
      </c>
      <c r="S3052" s="16">
        <v>454.2798</v>
      </c>
      <c r="T3052" s="16">
        <v>10.724</v>
      </c>
      <c r="U3052" s="16">
        <v>230.995</v>
      </c>
      <c r="V3052" s="16">
        <v>592.3751</v>
      </c>
      <c r="W3052" s="16">
        <v>493.9751</v>
      </c>
      <c r="X3052" s="16">
        <v>1.52</v>
      </c>
      <c r="Y3052" s="16">
        <v>96.88</v>
      </c>
      <c r="Z3052" s="16">
        <v>4.2048</v>
      </c>
      <c r="AE3052" s="103">
        <f t="shared" si="879"/>
        <v>-2.33058017329313e-12</v>
      </c>
      <c r="AF3052" s="103">
        <f t="shared" si="880"/>
        <v>3.63797880709171e-12</v>
      </c>
      <c r="AG3052" s="103">
        <f t="shared" si="881"/>
        <v>9.66338120633736e-13</v>
      </c>
      <c r="AH3052" s="103">
        <f t="shared" si="882"/>
        <v>-8.90398865749376e-14</v>
      </c>
      <c r="AI3052" s="103">
        <f t="shared" si="883"/>
        <v>0</v>
      </c>
      <c r="AJ3052" s="103">
        <f t="shared" si="884"/>
        <v>0</v>
      </c>
      <c r="AK3052" s="16">
        <f t="shared" ref="AK3052:BF3052" si="897">E3052-SUM(E3053:E3057)</f>
        <v>0</v>
      </c>
      <c r="AL3052" s="16">
        <f t="shared" si="897"/>
        <v>0</v>
      </c>
      <c r="AM3052" s="16">
        <f t="shared" si="897"/>
        <v>0</v>
      </c>
      <c r="AN3052" s="16">
        <f t="shared" si="897"/>
        <v>0</v>
      </c>
      <c r="AO3052" s="16">
        <f t="shared" si="897"/>
        <v>0</v>
      </c>
      <c r="AP3052" s="16">
        <f t="shared" si="897"/>
        <v>0</v>
      </c>
      <c r="AQ3052" s="16">
        <f t="shared" si="897"/>
        <v>0</v>
      </c>
      <c r="AR3052" s="16">
        <f t="shared" si="897"/>
        <v>0</v>
      </c>
      <c r="AS3052" s="16">
        <f t="shared" si="897"/>
        <v>0</v>
      </c>
      <c r="AT3052" s="16">
        <f t="shared" si="897"/>
        <v>0</v>
      </c>
      <c r="AU3052" s="16">
        <f t="shared" si="897"/>
        <v>0</v>
      </c>
      <c r="AV3052" s="16">
        <f t="shared" si="897"/>
        <v>0</v>
      </c>
      <c r="AW3052" s="16">
        <f t="shared" si="897"/>
        <v>0</v>
      </c>
      <c r="AX3052" s="16">
        <f t="shared" si="897"/>
        <v>0</v>
      </c>
      <c r="AY3052" s="16">
        <f t="shared" si="897"/>
        <v>0</v>
      </c>
      <c r="AZ3052" s="16">
        <f t="shared" si="897"/>
        <v>0</v>
      </c>
      <c r="BA3052" s="16">
        <f t="shared" si="897"/>
        <v>0</v>
      </c>
      <c r="BB3052" s="16">
        <f t="shared" si="897"/>
        <v>0</v>
      </c>
      <c r="BC3052" s="16">
        <f t="shared" si="897"/>
        <v>0</v>
      </c>
      <c r="BD3052" s="16">
        <f t="shared" si="897"/>
        <v>0</v>
      </c>
      <c r="BE3052" s="16">
        <f t="shared" si="897"/>
        <v>0</v>
      </c>
      <c r="BF3052" s="16">
        <f t="shared" si="897"/>
        <v>0</v>
      </c>
    </row>
    <row r="3053" spans="4:36">
      <c r="D3053" s="16" t="s">
        <v>860</v>
      </c>
      <c r="E3053" s="16">
        <v>0</v>
      </c>
      <c r="F3053" s="16">
        <v>0</v>
      </c>
      <c r="G3053" s="16">
        <v>0</v>
      </c>
      <c r="H3053" s="16">
        <v>0</v>
      </c>
      <c r="I3053" s="16">
        <v>0</v>
      </c>
      <c r="J3053" s="16">
        <v>0</v>
      </c>
      <c r="K3053" s="16">
        <v>0</v>
      </c>
      <c r="L3053" s="16">
        <v>0</v>
      </c>
      <c r="M3053" s="16">
        <v>0</v>
      </c>
      <c r="N3053" s="16">
        <v>0</v>
      </c>
      <c r="O3053" s="16">
        <v>0</v>
      </c>
      <c r="P3053" s="16">
        <v>0</v>
      </c>
      <c r="Q3053" s="16">
        <v>0</v>
      </c>
      <c r="R3053" s="16">
        <v>0</v>
      </c>
      <c r="S3053" s="16">
        <v>0</v>
      </c>
      <c r="T3053" s="16">
        <v>0</v>
      </c>
      <c r="U3053" s="16">
        <v>0</v>
      </c>
      <c r="V3053" s="16">
        <v>0</v>
      </c>
      <c r="W3053" s="16">
        <v>0</v>
      </c>
      <c r="X3053" s="16">
        <v>0</v>
      </c>
      <c r="Y3053" s="16">
        <v>0</v>
      </c>
      <c r="Z3053" s="16">
        <v>0</v>
      </c>
      <c r="AE3053" s="103">
        <f t="shared" ref="AE3053:AE3116" si="898">E3053-F3053-I3053-J3053-N3053-R3053-V3053-Z3053-Q3053</f>
        <v>0</v>
      </c>
      <c r="AF3053" s="103">
        <f t="shared" ref="AF3053:AF3116" si="899">F3053-G3053-H3053</f>
        <v>0</v>
      </c>
      <c r="AG3053" s="103">
        <f t="shared" ref="AG3053:AG3116" si="900">J3053-K3053-L3053-M3053</f>
        <v>0</v>
      </c>
      <c r="AH3053" s="103">
        <f t="shared" ref="AH3053:AH3116" si="901">N3053-O3053-P3053</f>
        <v>0</v>
      </c>
      <c r="AI3053" s="103">
        <f t="shared" ref="AI3053:AI3116" si="902">R3053-S3053-T3053-U3053</f>
        <v>0</v>
      </c>
      <c r="AJ3053" s="103">
        <f t="shared" ref="AJ3053:AJ3116" si="903">V3053-W3053-X3053-Y3053</f>
        <v>0</v>
      </c>
    </row>
    <row r="3054" spans="4:36">
      <c r="D3054" s="16" t="s">
        <v>861</v>
      </c>
      <c r="E3054" s="16">
        <v>0</v>
      </c>
      <c r="F3054" s="16">
        <v>0</v>
      </c>
      <c r="G3054" s="16">
        <v>0</v>
      </c>
      <c r="H3054" s="16">
        <v>0</v>
      </c>
      <c r="I3054" s="16">
        <v>0</v>
      </c>
      <c r="J3054" s="16">
        <v>0</v>
      </c>
      <c r="K3054" s="16">
        <v>0</v>
      </c>
      <c r="L3054" s="16">
        <v>0</v>
      </c>
      <c r="M3054" s="16">
        <v>0</v>
      </c>
      <c r="N3054" s="16">
        <v>0</v>
      </c>
      <c r="O3054" s="16">
        <v>0</v>
      </c>
      <c r="P3054" s="16">
        <v>0</v>
      </c>
      <c r="Q3054" s="16">
        <v>0</v>
      </c>
      <c r="R3054" s="16">
        <v>0</v>
      </c>
      <c r="S3054" s="16">
        <v>0</v>
      </c>
      <c r="T3054" s="16">
        <v>0</v>
      </c>
      <c r="U3054" s="16">
        <v>0</v>
      </c>
      <c r="V3054" s="16">
        <v>0</v>
      </c>
      <c r="W3054" s="16">
        <v>0</v>
      </c>
      <c r="X3054" s="16">
        <v>0</v>
      </c>
      <c r="Y3054" s="16">
        <v>0</v>
      </c>
      <c r="Z3054" s="16">
        <v>0</v>
      </c>
      <c r="AE3054" s="103">
        <f t="shared" si="898"/>
        <v>0</v>
      </c>
      <c r="AF3054" s="103">
        <f t="shared" si="899"/>
        <v>0</v>
      </c>
      <c r="AG3054" s="103">
        <f t="shared" si="900"/>
        <v>0</v>
      </c>
      <c r="AH3054" s="103">
        <f t="shared" si="901"/>
        <v>0</v>
      </c>
      <c r="AI3054" s="103">
        <f t="shared" si="902"/>
        <v>0</v>
      </c>
      <c r="AJ3054" s="103">
        <f t="shared" si="903"/>
        <v>0</v>
      </c>
    </row>
    <row r="3055" spans="4:36">
      <c r="D3055" s="16" t="s">
        <v>862</v>
      </c>
      <c r="E3055" s="16">
        <v>0.354</v>
      </c>
      <c r="F3055" s="16">
        <v>0.354</v>
      </c>
      <c r="G3055" s="16">
        <v>0.354</v>
      </c>
      <c r="H3055" s="16">
        <v>0</v>
      </c>
      <c r="I3055" s="16">
        <v>0</v>
      </c>
      <c r="J3055" s="16">
        <v>0</v>
      </c>
      <c r="K3055" s="16">
        <v>0</v>
      </c>
      <c r="L3055" s="16">
        <v>0</v>
      </c>
      <c r="M3055" s="16">
        <v>0</v>
      </c>
      <c r="N3055" s="16">
        <v>0</v>
      </c>
      <c r="O3055" s="16">
        <v>0</v>
      </c>
      <c r="P3055" s="16">
        <v>0</v>
      </c>
      <c r="Q3055" s="16">
        <v>0</v>
      </c>
      <c r="R3055" s="16">
        <v>0</v>
      </c>
      <c r="S3055" s="16">
        <v>0</v>
      </c>
      <c r="T3055" s="16">
        <v>0</v>
      </c>
      <c r="U3055" s="16">
        <v>0</v>
      </c>
      <c r="V3055" s="16">
        <v>0</v>
      </c>
      <c r="W3055" s="16">
        <v>0</v>
      </c>
      <c r="X3055" s="16">
        <v>0</v>
      </c>
      <c r="Y3055" s="16">
        <v>0</v>
      </c>
      <c r="Z3055" s="16">
        <v>0</v>
      </c>
      <c r="AE3055" s="103">
        <f t="shared" si="898"/>
        <v>0</v>
      </c>
      <c r="AF3055" s="103">
        <f t="shared" si="899"/>
        <v>0</v>
      </c>
      <c r="AG3055" s="103">
        <f t="shared" si="900"/>
        <v>0</v>
      </c>
      <c r="AH3055" s="103">
        <f t="shared" si="901"/>
        <v>0</v>
      </c>
      <c r="AI3055" s="103">
        <f t="shared" si="902"/>
        <v>0</v>
      </c>
      <c r="AJ3055" s="103">
        <f t="shared" si="903"/>
        <v>0</v>
      </c>
    </row>
    <row r="3056" spans="4:36">
      <c r="D3056" s="16" t="s">
        <v>863</v>
      </c>
      <c r="E3056" s="16">
        <v>0</v>
      </c>
      <c r="F3056" s="16">
        <v>0</v>
      </c>
      <c r="G3056" s="16">
        <v>0</v>
      </c>
      <c r="H3056" s="16">
        <v>0</v>
      </c>
      <c r="I3056" s="16">
        <v>0</v>
      </c>
      <c r="J3056" s="16">
        <v>0</v>
      </c>
      <c r="K3056" s="16">
        <v>0</v>
      </c>
      <c r="L3056" s="16">
        <v>0</v>
      </c>
      <c r="M3056" s="16">
        <v>0</v>
      </c>
      <c r="N3056" s="16">
        <v>0</v>
      </c>
      <c r="O3056" s="16">
        <v>0</v>
      </c>
      <c r="P3056" s="16">
        <v>0</v>
      </c>
      <c r="Q3056" s="16">
        <v>0</v>
      </c>
      <c r="R3056" s="16">
        <v>0</v>
      </c>
      <c r="S3056" s="16">
        <v>0</v>
      </c>
      <c r="T3056" s="16">
        <v>0</v>
      </c>
      <c r="U3056" s="16">
        <v>0</v>
      </c>
      <c r="V3056" s="16">
        <v>0</v>
      </c>
      <c r="W3056" s="16">
        <v>0</v>
      </c>
      <c r="X3056" s="16">
        <v>0</v>
      </c>
      <c r="Y3056" s="16">
        <v>0</v>
      </c>
      <c r="Z3056" s="16">
        <v>0</v>
      </c>
      <c r="AE3056" s="103">
        <f t="shared" si="898"/>
        <v>0</v>
      </c>
      <c r="AF3056" s="103">
        <f t="shared" si="899"/>
        <v>0</v>
      </c>
      <c r="AG3056" s="103">
        <f t="shared" si="900"/>
        <v>0</v>
      </c>
      <c r="AH3056" s="103">
        <f t="shared" si="901"/>
        <v>0</v>
      </c>
      <c r="AI3056" s="103">
        <f t="shared" si="902"/>
        <v>0</v>
      </c>
      <c r="AJ3056" s="103">
        <f t="shared" si="903"/>
        <v>0</v>
      </c>
    </row>
    <row r="3057" spans="4:36">
      <c r="D3057" s="16" t="s">
        <v>864</v>
      </c>
      <c r="E3057" s="16">
        <v>45940.7192</v>
      </c>
      <c r="F3057" s="16">
        <v>41857.6569</v>
      </c>
      <c r="G3057" s="16">
        <v>39128.9465</v>
      </c>
      <c r="H3057" s="16">
        <v>2728.7104</v>
      </c>
      <c r="I3057" s="16">
        <v>81.7804</v>
      </c>
      <c r="J3057" s="16">
        <v>1279.7314</v>
      </c>
      <c r="K3057" s="16">
        <v>805.546599999999</v>
      </c>
      <c r="L3057" s="16">
        <v>2.70279999999991</v>
      </c>
      <c r="M3057" s="16">
        <v>471.482</v>
      </c>
      <c r="N3057" s="16">
        <v>1114.3415</v>
      </c>
      <c r="O3057" s="16">
        <v>1112.5685</v>
      </c>
      <c r="P3057" s="16">
        <v>1.773</v>
      </c>
      <c r="Q3057" s="16">
        <v>314.6303</v>
      </c>
      <c r="R3057" s="16">
        <v>695.9988</v>
      </c>
      <c r="S3057" s="16">
        <v>454.2798</v>
      </c>
      <c r="T3057" s="16">
        <v>10.724</v>
      </c>
      <c r="U3057" s="16">
        <v>230.995</v>
      </c>
      <c r="V3057" s="16">
        <v>592.3751</v>
      </c>
      <c r="W3057" s="16">
        <v>493.9751</v>
      </c>
      <c r="X3057" s="16">
        <v>1.52</v>
      </c>
      <c r="Y3057" s="16">
        <v>96.88</v>
      </c>
      <c r="Z3057" s="16">
        <v>4.2048</v>
      </c>
      <c r="AE3057" s="103">
        <f t="shared" si="898"/>
        <v>-2.33058017329313e-12</v>
      </c>
      <c r="AF3057" s="103">
        <f t="shared" si="899"/>
        <v>3.63797880709171e-12</v>
      </c>
      <c r="AG3057" s="103">
        <f t="shared" si="900"/>
        <v>9.66338120633736e-13</v>
      </c>
      <c r="AH3057" s="103">
        <f t="shared" si="901"/>
        <v>-8.90398865749376e-14</v>
      </c>
      <c r="AI3057" s="103">
        <f t="shared" si="902"/>
        <v>0</v>
      </c>
      <c r="AJ3057" s="103">
        <f t="shared" si="903"/>
        <v>0</v>
      </c>
    </row>
    <row r="3058" spans="3:58">
      <c r="C3058" s="16" t="s">
        <v>867</v>
      </c>
      <c r="D3058" s="16" t="s">
        <v>88</v>
      </c>
      <c r="E3058" s="16">
        <v>60244.2185</v>
      </c>
      <c r="F3058" s="16">
        <v>58420.2545</v>
      </c>
      <c r="G3058" s="16">
        <v>54910.2104</v>
      </c>
      <c r="H3058" s="16">
        <v>3510.0441</v>
      </c>
      <c r="I3058" s="16">
        <v>1.6654</v>
      </c>
      <c r="J3058" s="16">
        <v>1693.0961</v>
      </c>
      <c r="K3058" s="16">
        <v>0</v>
      </c>
      <c r="L3058" s="16">
        <v>568.218</v>
      </c>
      <c r="M3058" s="16">
        <v>1124.8781</v>
      </c>
      <c r="N3058" s="16">
        <v>107.3647</v>
      </c>
      <c r="O3058" s="16">
        <v>107.3647</v>
      </c>
      <c r="P3058" s="16">
        <v>0</v>
      </c>
      <c r="Q3058" s="16">
        <v>1.9059</v>
      </c>
      <c r="R3058" s="16">
        <v>15.105</v>
      </c>
      <c r="S3058" s="16">
        <v>7.9996</v>
      </c>
      <c r="T3058" s="16">
        <v>1.2967</v>
      </c>
      <c r="U3058" s="16">
        <v>5.8087</v>
      </c>
      <c r="V3058" s="16">
        <v>4.0419</v>
      </c>
      <c r="W3058" s="16">
        <v>0.4249</v>
      </c>
      <c r="X3058" s="16">
        <v>0</v>
      </c>
      <c r="Y3058" s="16">
        <v>3.617</v>
      </c>
      <c r="Z3058" s="16">
        <v>0.785</v>
      </c>
      <c r="AE3058" s="103">
        <f t="shared" si="898"/>
        <v>-1.27009514017118e-13</v>
      </c>
      <c r="AF3058" s="103">
        <f t="shared" si="899"/>
        <v>0</v>
      </c>
      <c r="AG3058" s="103">
        <f t="shared" si="900"/>
        <v>0</v>
      </c>
      <c r="AH3058" s="103">
        <f t="shared" si="901"/>
        <v>0</v>
      </c>
      <c r="AI3058" s="103">
        <f t="shared" si="902"/>
        <v>0</v>
      </c>
      <c r="AJ3058" s="103">
        <f t="shared" si="903"/>
        <v>0</v>
      </c>
      <c r="AK3058" s="16">
        <f t="shared" ref="AK3058:BF3058" si="904">E3058-SUM(E3059:E3063)</f>
        <v>0</v>
      </c>
      <c r="AL3058" s="16">
        <f t="shared" si="904"/>
        <v>0</v>
      </c>
      <c r="AM3058" s="16">
        <f t="shared" si="904"/>
        <v>0</v>
      </c>
      <c r="AN3058" s="16">
        <f t="shared" si="904"/>
        <v>0</v>
      </c>
      <c r="AO3058" s="16">
        <f t="shared" si="904"/>
        <v>0</v>
      </c>
      <c r="AP3058" s="16">
        <f t="shared" si="904"/>
        <v>0</v>
      </c>
      <c r="AQ3058" s="16">
        <f t="shared" si="904"/>
        <v>0</v>
      </c>
      <c r="AR3058" s="16">
        <f t="shared" si="904"/>
        <v>0</v>
      </c>
      <c r="AS3058" s="16">
        <f t="shared" si="904"/>
        <v>0</v>
      </c>
      <c r="AT3058" s="16">
        <f t="shared" si="904"/>
        <v>0</v>
      </c>
      <c r="AU3058" s="16">
        <f t="shared" si="904"/>
        <v>0</v>
      </c>
      <c r="AV3058" s="16">
        <f t="shared" si="904"/>
        <v>0</v>
      </c>
      <c r="AW3058" s="16">
        <f t="shared" si="904"/>
        <v>0</v>
      </c>
      <c r="AX3058" s="16">
        <f t="shared" si="904"/>
        <v>0</v>
      </c>
      <c r="AY3058" s="16">
        <f t="shared" si="904"/>
        <v>0</v>
      </c>
      <c r="AZ3058" s="16">
        <f t="shared" si="904"/>
        <v>0</v>
      </c>
      <c r="BA3058" s="16">
        <f t="shared" si="904"/>
        <v>0</v>
      </c>
      <c r="BB3058" s="16">
        <f t="shared" si="904"/>
        <v>0</v>
      </c>
      <c r="BC3058" s="16">
        <f t="shared" si="904"/>
        <v>0</v>
      </c>
      <c r="BD3058" s="16">
        <f t="shared" si="904"/>
        <v>0</v>
      </c>
      <c r="BE3058" s="16">
        <f t="shared" si="904"/>
        <v>0</v>
      </c>
      <c r="BF3058" s="16">
        <f t="shared" si="904"/>
        <v>0</v>
      </c>
    </row>
    <row r="3059" spans="4:36">
      <c r="D3059" s="16" t="s">
        <v>860</v>
      </c>
      <c r="E3059" s="16">
        <v>25475.8536</v>
      </c>
      <c r="F3059" s="16">
        <v>24491.1102</v>
      </c>
      <c r="G3059" s="16">
        <v>23126.4416</v>
      </c>
      <c r="H3059" s="16">
        <v>1364.6686</v>
      </c>
      <c r="I3059" s="16">
        <v>1.6654</v>
      </c>
      <c r="J3059" s="16">
        <v>962.7652</v>
      </c>
      <c r="K3059" s="16">
        <v>0</v>
      </c>
      <c r="L3059" s="16">
        <v>261.5105</v>
      </c>
      <c r="M3059" s="16">
        <v>701.2547</v>
      </c>
      <c r="N3059" s="16">
        <v>18.6195</v>
      </c>
      <c r="O3059" s="16">
        <v>18.6195</v>
      </c>
      <c r="P3059" s="16">
        <v>0</v>
      </c>
      <c r="Q3059" s="16">
        <v>0</v>
      </c>
      <c r="R3059" s="16">
        <v>1.6933</v>
      </c>
      <c r="S3059" s="16">
        <v>0.7133</v>
      </c>
      <c r="T3059" s="16">
        <v>0.98</v>
      </c>
      <c r="U3059" s="16">
        <v>0</v>
      </c>
      <c r="V3059" s="16">
        <v>0</v>
      </c>
      <c r="W3059" s="16">
        <v>0</v>
      </c>
      <c r="X3059" s="16">
        <v>0</v>
      </c>
      <c r="Y3059" s="16">
        <v>0</v>
      </c>
      <c r="Z3059" s="16">
        <v>0</v>
      </c>
      <c r="AE3059" s="103">
        <f t="shared" si="898"/>
        <v>-6.42375042048116e-13</v>
      </c>
      <c r="AF3059" s="103">
        <f t="shared" si="899"/>
        <v>0</v>
      </c>
      <c r="AG3059" s="103">
        <f t="shared" si="900"/>
        <v>0</v>
      </c>
      <c r="AH3059" s="103">
        <f t="shared" si="901"/>
        <v>0</v>
      </c>
      <c r="AI3059" s="103">
        <f t="shared" si="902"/>
        <v>0</v>
      </c>
      <c r="AJ3059" s="103">
        <f t="shared" si="903"/>
        <v>0</v>
      </c>
    </row>
    <row r="3060" spans="4:36">
      <c r="D3060" s="16" t="s">
        <v>861</v>
      </c>
      <c r="E3060" s="16">
        <v>34768.3649</v>
      </c>
      <c r="F3060" s="16">
        <v>33929.1443</v>
      </c>
      <c r="G3060" s="16">
        <v>31783.7688</v>
      </c>
      <c r="H3060" s="16">
        <v>2145.3755</v>
      </c>
      <c r="I3060" s="16">
        <v>0</v>
      </c>
      <c r="J3060" s="16">
        <v>730.3309</v>
      </c>
      <c r="K3060" s="16">
        <v>0</v>
      </c>
      <c r="L3060" s="16">
        <v>306.7075</v>
      </c>
      <c r="M3060" s="16">
        <v>423.6234</v>
      </c>
      <c r="N3060" s="16">
        <v>88.7452</v>
      </c>
      <c r="O3060" s="16">
        <v>88.7452</v>
      </c>
      <c r="P3060" s="16">
        <v>0</v>
      </c>
      <c r="Q3060" s="16">
        <v>1.9059</v>
      </c>
      <c r="R3060" s="16">
        <v>13.4117</v>
      </c>
      <c r="S3060" s="16">
        <v>7.2863</v>
      </c>
      <c r="T3060" s="16">
        <v>0.3167</v>
      </c>
      <c r="U3060" s="16">
        <v>5.8087</v>
      </c>
      <c r="V3060" s="16">
        <v>4.0419</v>
      </c>
      <c r="W3060" s="16">
        <v>0.4249</v>
      </c>
      <c r="X3060" s="16">
        <v>0</v>
      </c>
      <c r="Y3060" s="16">
        <v>3.617</v>
      </c>
      <c r="Z3060" s="16">
        <v>0.785</v>
      </c>
      <c r="AE3060" s="103">
        <f t="shared" si="898"/>
        <v>5.19584375524573e-13</v>
      </c>
      <c r="AF3060" s="103">
        <f t="shared" si="899"/>
        <v>0</v>
      </c>
      <c r="AG3060" s="103">
        <f t="shared" si="900"/>
        <v>0</v>
      </c>
      <c r="AH3060" s="103">
        <f t="shared" si="901"/>
        <v>0</v>
      </c>
      <c r="AI3060" s="103">
        <f t="shared" si="902"/>
        <v>0</v>
      </c>
      <c r="AJ3060" s="103">
        <f t="shared" si="903"/>
        <v>0</v>
      </c>
    </row>
    <row r="3061" spans="4:36">
      <c r="D3061" s="16" t="s">
        <v>862</v>
      </c>
      <c r="E3061" s="16">
        <v>0</v>
      </c>
      <c r="F3061" s="16">
        <v>0</v>
      </c>
      <c r="G3061" s="16">
        <v>0</v>
      </c>
      <c r="H3061" s="16">
        <v>0</v>
      </c>
      <c r="I3061" s="16">
        <v>0</v>
      </c>
      <c r="J3061" s="16">
        <v>0</v>
      </c>
      <c r="K3061" s="16">
        <v>0</v>
      </c>
      <c r="L3061" s="16">
        <v>0</v>
      </c>
      <c r="M3061" s="16">
        <v>0</v>
      </c>
      <c r="N3061" s="16">
        <v>0</v>
      </c>
      <c r="O3061" s="16">
        <v>0</v>
      </c>
      <c r="P3061" s="16">
        <v>0</v>
      </c>
      <c r="Q3061" s="16">
        <v>0</v>
      </c>
      <c r="R3061" s="16">
        <v>0</v>
      </c>
      <c r="S3061" s="16">
        <v>0</v>
      </c>
      <c r="T3061" s="16">
        <v>0</v>
      </c>
      <c r="U3061" s="16">
        <v>0</v>
      </c>
      <c r="V3061" s="16">
        <v>0</v>
      </c>
      <c r="W3061" s="16">
        <v>0</v>
      </c>
      <c r="X3061" s="16">
        <v>0</v>
      </c>
      <c r="Y3061" s="16">
        <v>0</v>
      </c>
      <c r="Z3061" s="16">
        <v>0</v>
      </c>
      <c r="AE3061" s="103">
        <f t="shared" si="898"/>
        <v>0</v>
      </c>
      <c r="AF3061" s="103">
        <f t="shared" si="899"/>
        <v>0</v>
      </c>
      <c r="AG3061" s="103">
        <f t="shared" si="900"/>
        <v>0</v>
      </c>
      <c r="AH3061" s="103">
        <f t="shared" si="901"/>
        <v>0</v>
      </c>
      <c r="AI3061" s="103">
        <f t="shared" si="902"/>
        <v>0</v>
      </c>
      <c r="AJ3061" s="103">
        <f t="shared" si="903"/>
        <v>0</v>
      </c>
    </row>
    <row r="3062" spans="4:36">
      <c r="D3062" s="16" t="s">
        <v>863</v>
      </c>
      <c r="E3062" s="16">
        <v>0</v>
      </c>
      <c r="F3062" s="16">
        <v>0</v>
      </c>
      <c r="G3062" s="16">
        <v>0</v>
      </c>
      <c r="H3062" s="16">
        <v>0</v>
      </c>
      <c r="I3062" s="16">
        <v>0</v>
      </c>
      <c r="J3062" s="16">
        <v>0</v>
      </c>
      <c r="K3062" s="16">
        <v>0</v>
      </c>
      <c r="L3062" s="16">
        <v>0</v>
      </c>
      <c r="M3062" s="16">
        <v>0</v>
      </c>
      <c r="N3062" s="16">
        <v>0</v>
      </c>
      <c r="O3062" s="16">
        <v>0</v>
      </c>
      <c r="P3062" s="16">
        <v>0</v>
      </c>
      <c r="Q3062" s="16">
        <v>0</v>
      </c>
      <c r="R3062" s="16">
        <v>0</v>
      </c>
      <c r="S3062" s="16">
        <v>0</v>
      </c>
      <c r="T3062" s="16">
        <v>0</v>
      </c>
      <c r="U3062" s="16">
        <v>0</v>
      </c>
      <c r="V3062" s="16">
        <v>0</v>
      </c>
      <c r="W3062" s="16">
        <v>0</v>
      </c>
      <c r="X3062" s="16">
        <v>0</v>
      </c>
      <c r="Y3062" s="16">
        <v>0</v>
      </c>
      <c r="Z3062" s="16">
        <v>0</v>
      </c>
      <c r="AE3062" s="103">
        <f t="shared" si="898"/>
        <v>0</v>
      </c>
      <c r="AF3062" s="103">
        <f t="shared" si="899"/>
        <v>0</v>
      </c>
      <c r="AG3062" s="103">
        <f t="shared" si="900"/>
        <v>0</v>
      </c>
      <c r="AH3062" s="103">
        <f t="shared" si="901"/>
        <v>0</v>
      </c>
      <c r="AI3062" s="103">
        <f t="shared" si="902"/>
        <v>0</v>
      </c>
      <c r="AJ3062" s="103">
        <f t="shared" si="903"/>
        <v>0</v>
      </c>
    </row>
    <row r="3063" spans="4:36">
      <c r="D3063" s="16" t="s">
        <v>864</v>
      </c>
      <c r="E3063" s="16">
        <v>0</v>
      </c>
      <c r="F3063" s="16">
        <v>0</v>
      </c>
      <c r="G3063" s="16">
        <v>0</v>
      </c>
      <c r="H3063" s="16">
        <v>0</v>
      </c>
      <c r="I3063" s="16">
        <v>0</v>
      </c>
      <c r="J3063" s="16">
        <v>0</v>
      </c>
      <c r="K3063" s="16">
        <v>0</v>
      </c>
      <c r="L3063" s="16">
        <v>0</v>
      </c>
      <c r="M3063" s="16">
        <v>0</v>
      </c>
      <c r="N3063" s="16">
        <v>0</v>
      </c>
      <c r="O3063" s="16">
        <v>0</v>
      </c>
      <c r="P3063" s="16">
        <v>0</v>
      </c>
      <c r="Q3063" s="16">
        <v>0</v>
      </c>
      <c r="R3063" s="16">
        <v>0</v>
      </c>
      <c r="S3063" s="16">
        <v>0</v>
      </c>
      <c r="T3063" s="16">
        <v>0</v>
      </c>
      <c r="U3063" s="16">
        <v>0</v>
      </c>
      <c r="V3063" s="16">
        <v>0</v>
      </c>
      <c r="W3063" s="16">
        <v>0</v>
      </c>
      <c r="X3063" s="16">
        <v>0</v>
      </c>
      <c r="Y3063" s="16">
        <v>0</v>
      </c>
      <c r="Z3063" s="16">
        <v>0</v>
      </c>
      <c r="AE3063" s="103">
        <f t="shared" si="898"/>
        <v>0</v>
      </c>
      <c r="AF3063" s="103">
        <f t="shared" si="899"/>
        <v>0</v>
      </c>
      <c r="AG3063" s="103">
        <f t="shared" si="900"/>
        <v>0</v>
      </c>
      <c r="AH3063" s="103">
        <f t="shared" si="901"/>
        <v>0</v>
      </c>
      <c r="AI3063" s="103">
        <f t="shared" si="902"/>
        <v>0</v>
      </c>
      <c r="AJ3063" s="103">
        <f t="shared" si="903"/>
        <v>0</v>
      </c>
    </row>
    <row r="3064" spans="3:58">
      <c r="C3064" s="16" t="s">
        <v>368</v>
      </c>
      <c r="D3064" s="16" t="s">
        <v>88</v>
      </c>
      <c r="E3064" s="16">
        <v>0</v>
      </c>
      <c r="F3064" s="16">
        <v>0</v>
      </c>
      <c r="G3064" s="16">
        <v>0</v>
      </c>
      <c r="H3064" s="16">
        <v>0</v>
      </c>
      <c r="I3064" s="16">
        <v>0</v>
      </c>
      <c r="J3064" s="16">
        <v>0</v>
      </c>
      <c r="K3064" s="16">
        <v>0</v>
      </c>
      <c r="L3064" s="16">
        <v>0</v>
      </c>
      <c r="M3064" s="16">
        <v>0</v>
      </c>
      <c r="N3064" s="16">
        <v>0</v>
      </c>
      <c r="O3064" s="16">
        <v>0</v>
      </c>
      <c r="P3064" s="16">
        <v>0</v>
      </c>
      <c r="Q3064" s="16">
        <v>0</v>
      </c>
      <c r="R3064" s="16">
        <v>0</v>
      </c>
      <c r="S3064" s="16">
        <v>0</v>
      </c>
      <c r="T3064" s="16">
        <v>0</v>
      </c>
      <c r="U3064" s="16">
        <v>0</v>
      </c>
      <c r="V3064" s="16">
        <v>0</v>
      </c>
      <c r="W3064" s="16">
        <v>0</v>
      </c>
      <c r="X3064" s="16">
        <v>0</v>
      </c>
      <c r="Y3064" s="16">
        <v>0</v>
      </c>
      <c r="Z3064" s="16">
        <v>0</v>
      </c>
      <c r="AE3064" s="103">
        <f t="shared" si="898"/>
        <v>0</v>
      </c>
      <c r="AF3064" s="103">
        <f t="shared" si="899"/>
        <v>0</v>
      </c>
      <c r="AG3064" s="103">
        <f t="shared" si="900"/>
        <v>0</v>
      </c>
      <c r="AH3064" s="103">
        <f t="shared" si="901"/>
        <v>0</v>
      </c>
      <c r="AI3064" s="103">
        <f t="shared" si="902"/>
        <v>0</v>
      </c>
      <c r="AJ3064" s="103">
        <f t="shared" si="903"/>
        <v>0</v>
      </c>
      <c r="AK3064" s="16">
        <f t="shared" ref="AK3064:BF3064" si="905">E3064-SUM(E3065:E3069)</f>
        <v>0</v>
      </c>
      <c r="AL3064" s="16">
        <f t="shared" si="905"/>
        <v>0</v>
      </c>
      <c r="AM3064" s="16">
        <f t="shared" si="905"/>
        <v>0</v>
      </c>
      <c r="AN3064" s="16">
        <f t="shared" si="905"/>
        <v>0</v>
      </c>
      <c r="AO3064" s="16">
        <f t="shared" si="905"/>
        <v>0</v>
      </c>
      <c r="AP3064" s="16">
        <f t="shared" si="905"/>
        <v>0</v>
      </c>
      <c r="AQ3064" s="16">
        <f t="shared" si="905"/>
        <v>0</v>
      </c>
      <c r="AR3064" s="16">
        <f t="shared" si="905"/>
        <v>0</v>
      </c>
      <c r="AS3064" s="16">
        <f t="shared" si="905"/>
        <v>0</v>
      </c>
      <c r="AT3064" s="16">
        <f t="shared" si="905"/>
        <v>0</v>
      </c>
      <c r="AU3064" s="16">
        <f t="shared" si="905"/>
        <v>0</v>
      </c>
      <c r="AV3064" s="16">
        <f t="shared" si="905"/>
        <v>0</v>
      </c>
      <c r="AW3064" s="16">
        <f t="shared" si="905"/>
        <v>0</v>
      </c>
      <c r="AX3064" s="16">
        <f t="shared" si="905"/>
        <v>0</v>
      </c>
      <c r="AY3064" s="16">
        <f t="shared" si="905"/>
        <v>0</v>
      </c>
      <c r="AZ3064" s="16">
        <f t="shared" si="905"/>
        <v>0</v>
      </c>
      <c r="BA3064" s="16">
        <f t="shared" si="905"/>
        <v>0</v>
      </c>
      <c r="BB3064" s="16">
        <f t="shared" si="905"/>
        <v>0</v>
      </c>
      <c r="BC3064" s="16">
        <f t="shared" si="905"/>
        <v>0</v>
      </c>
      <c r="BD3064" s="16">
        <f t="shared" si="905"/>
        <v>0</v>
      </c>
      <c r="BE3064" s="16">
        <f t="shared" si="905"/>
        <v>0</v>
      </c>
      <c r="BF3064" s="16">
        <f t="shared" si="905"/>
        <v>0</v>
      </c>
    </row>
    <row r="3065" spans="4:36">
      <c r="D3065" s="16" t="s">
        <v>860</v>
      </c>
      <c r="E3065" s="16">
        <v>0</v>
      </c>
      <c r="F3065" s="16">
        <v>0</v>
      </c>
      <c r="G3065" s="16">
        <v>0</v>
      </c>
      <c r="H3065" s="16">
        <v>0</v>
      </c>
      <c r="I3065" s="16">
        <v>0</v>
      </c>
      <c r="J3065" s="16">
        <v>0</v>
      </c>
      <c r="K3065" s="16">
        <v>0</v>
      </c>
      <c r="L3065" s="16">
        <v>0</v>
      </c>
      <c r="M3065" s="16">
        <v>0</v>
      </c>
      <c r="N3065" s="16">
        <v>0</v>
      </c>
      <c r="O3065" s="16">
        <v>0</v>
      </c>
      <c r="P3065" s="16">
        <v>0</v>
      </c>
      <c r="Q3065" s="16">
        <v>0</v>
      </c>
      <c r="R3065" s="16">
        <v>0</v>
      </c>
      <c r="S3065" s="16">
        <v>0</v>
      </c>
      <c r="T3065" s="16">
        <v>0</v>
      </c>
      <c r="U3065" s="16">
        <v>0</v>
      </c>
      <c r="V3065" s="16">
        <v>0</v>
      </c>
      <c r="W3065" s="16">
        <v>0</v>
      </c>
      <c r="X3065" s="16">
        <v>0</v>
      </c>
      <c r="Y3065" s="16">
        <v>0</v>
      </c>
      <c r="Z3065" s="16">
        <v>0</v>
      </c>
      <c r="AE3065" s="103">
        <f t="shared" si="898"/>
        <v>0</v>
      </c>
      <c r="AF3065" s="103">
        <f t="shared" si="899"/>
        <v>0</v>
      </c>
      <c r="AG3065" s="103">
        <f t="shared" si="900"/>
        <v>0</v>
      </c>
      <c r="AH3065" s="103">
        <f t="shared" si="901"/>
        <v>0</v>
      </c>
      <c r="AI3065" s="103">
        <f t="shared" si="902"/>
        <v>0</v>
      </c>
      <c r="AJ3065" s="103">
        <f t="shared" si="903"/>
        <v>0</v>
      </c>
    </row>
    <row r="3066" spans="4:36">
      <c r="D3066" s="16" t="s">
        <v>861</v>
      </c>
      <c r="E3066" s="16">
        <v>0</v>
      </c>
      <c r="F3066" s="16">
        <v>0</v>
      </c>
      <c r="G3066" s="16">
        <v>0</v>
      </c>
      <c r="H3066" s="16">
        <v>0</v>
      </c>
      <c r="I3066" s="16">
        <v>0</v>
      </c>
      <c r="J3066" s="16">
        <v>0</v>
      </c>
      <c r="K3066" s="16">
        <v>0</v>
      </c>
      <c r="L3066" s="16">
        <v>0</v>
      </c>
      <c r="M3066" s="16">
        <v>0</v>
      </c>
      <c r="N3066" s="16">
        <v>0</v>
      </c>
      <c r="O3066" s="16">
        <v>0</v>
      </c>
      <c r="P3066" s="16">
        <v>0</v>
      </c>
      <c r="Q3066" s="16">
        <v>0</v>
      </c>
      <c r="R3066" s="16">
        <v>0</v>
      </c>
      <c r="S3066" s="16">
        <v>0</v>
      </c>
      <c r="T3066" s="16">
        <v>0</v>
      </c>
      <c r="U3066" s="16">
        <v>0</v>
      </c>
      <c r="V3066" s="16">
        <v>0</v>
      </c>
      <c r="W3066" s="16">
        <v>0</v>
      </c>
      <c r="X3066" s="16">
        <v>0</v>
      </c>
      <c r="Y3066" s="16">
        <v>0</v>
      </c>
      <c r="Z3066" s="16">
        <v>0</v>
      </c>
      <c r="AE3066" s="103">
        <f t="shared" si="898"/>
        <v>0</v>
      </c>
      <c r="AF3066" s="103">
        <f t="shared" si="899"/>
        <v>0</v>
      </c>
      <c r="AG3066" s="103">
        <f t="shared" si="900"/>
        <v>0</v>
      </c>
      <c r="AH3066" s="103">
        <f t="shared" si="901"/>
        <v>0</v>
      </c>
      <c r="AI3066" s="103">
        <f t="shared" si="902"/>
        <v>0</v>
      </c>
      <c r="AJ3066" s="103">
        <f t="shared" si="903"/>
        <v>0</v>
      </c>
    </row>
    <row r="3067" spans="4:36">
      <c r="D3067" s="16" t="s">
        <v>862</v>
      </c>
      <c r="E3067" s="16">
        <v>0</v>
      </c>
      <c r="F3067" s="16">
        <v>0</v>
      </c>
      <c r="G3067" s="16">
        <v>0</v>
      </c>
      <c r="H3067" s="16">
        <v>0</v>
      </c>
      <c r="I3067" s="16">
        <v>0</v>
      </c>
      <c r="J3067" s="16">
        <v>0</v>
      </c>
      <c r="K3067" s="16">
        <v>0</v>
      </c>
      <c r="L3067" s="16">
        <v>0</v>
      </c>
      <c r="M3067" s="16">
        <v>0</v>
      </c>
      <c r="N3067" s="16">
        <v>0</v>
      </c>
      <c r="O3067" s="16">
        <v>0</v>
      </c>
      <c r="P3067" s="16">
        <v>0</v>
      </c>
      <c r="Q3067" s="16">
        <v>0</v>
      </c>
      <c r="R3067" s="16">
        <v>0</v>
      </c>
      <c r="S3067" s="16">
        <v>0</v>
      </c>
      <c r="T3067" s="16">
        <v>0</v>
      </c>
      <c r="U3067" s="16">
        <v>0</v>
      </c>
      <c r="V3067" s="16">
        <v>0</v>
      </c>
      <c r="W3067" s="16">
        <v>0</v>
      </c>
      <c r="X3067" s="16">
        <v>0</v>
      </c>
      <c r="Y3067" s="16">
        <v>0</v>
      </c>
      <c r="Z3067" s="16">
        <v>0</v>
      </c>
      <c r="AE3067" s="103">
        <f t="shared" si="898"/>
        <v>0</v>
      </c>
      <c r="AF3067" s="103">
        <f t="shared" si="899"/>
        <v>0</v>
      </c>
      <c r="AG3067" s="103">
        <f t="shared" si="900"/>
        <v>0</v>
      </c>
      <c r="AH3067" s="103">
        <f t="shared" si="901"/>
        <v>0</v>
      </c>
      <c r="AI3067" s="103">
        <f t="shared" si="902"/>
        <v>0</v>
      </c>
      <c r="AJ3067" s="103">
        <f t="shared" si="903"/>
        <v>0</v>
      </c>
    </row>
    <row r="3068" spans="4:36">
      <c r="D3068" s="16" t="s">
        <v>863</v>
      </c>
      <c r="E3068" s="16">
        <v>0</v>
      </c>
      <c r="F3068" s="16">
        <v>0</v>
      </c>
      <c r="G3068" s="16">
        <v>0</v>
      </c>
      <c r="H3068" s="16">
        <v>0</v>
      </c>
      <c r="I3068" s="16">
        <v>0</v>
      </c>
      <c r="J3068" s="16">
        <v>0</v>
      </c>
      <c r="K3068" s="16">
        <v>0</v>
      </c>
      <c r="L3068" s="16">
        <v>0</v>
      </c>
      <c r="M3068" s="16">
        <v>0</v>
      </c>
      <c r="N3068" s="16">
        <v>0</v>
      </c>
      <c r="O3068" s="16">
        <v>0</v>
      </c>
      <c r="P3068" s="16">
        <v>0</v>
      </c>
      <c r="Q3068" s="16">
        <v>0</v>
      </c>
      <c r="R3068" s="16">
        <v>0</v>
      </c>
      <c r="S3068" s="16">
        <v>0</v>
      </c>
      <c r="T3068" s="16">
        <v>0</v>
      </c>
      <c r="U3068" s="16">
        <v>0</v>
      </c>
      <c r="V3068" s="16">
        <v>0</v>
      </c>
      <c r="W3068" s="16">
        <v>0</v>
      </c>
      <c r="X3068" s="16">
        <v>0</v>
      </c>
      <c r="Y3068" s="16">
        <v>0</v>
      </c>
      <c r="Z3068" s="16">
        <v>0</v>
      </c>
      <c r="AE3068" s="103">
        <f t="shared" si="898"/>
        <v>0</v>
      </c>
      <c r="AF3068" s="103">
        <f t="shared" si="899"/>
        <v>0</v>
      </c>
      <c r="AG3068" s="103">
        <f t="shared" si="900"/>
        <v>0</v>
      </c>
      <c r="AH3068" s="103">
        <f t="shared" si="901"/>
        <v>0</v>
      </c>
      <c r="AI3068" s="103">
        <f t="shared" si="902"/>
        <v>0</v>
      </c>
      <c r="AJ3068" s="103">
        <f t="shared" si="903"/>
        <v>0</v>
      </c>
    </row>
    <row r="3069" spans="4:36">
      <c r="D3069" s="16" t="s">
        <v>864</v>
      </c>
      <c r="E3069" s="16">
        <v>0</v>
      </c>
      <c r="F3069" s="16">
        <v>0</v>
      </c>
      <c r="G3069" s="16">
        <v>0</v>
      </c>
      <c r="H3069" s="16">
        <v>0</v>
      </c>
      <c r="I3069" s="16">
        <v>0</v>
      </c>
      <c r="J3069" s="16">
        <v>0</v>
      </c>
      <c r="K3069" s="16">
        <v>0</v>
      </c>
      <c r="L3069" s="16">
        <v>0</v>
      </c>
      <c r="M3069" s="16">
        <v>0</v>
      </c>
      <c r="N3069" s="16">
        <v>0</v>
      </c>
      <c r="O3069" s="16">
        <v>0</v>
      </c>
      <c r="P3069" s="16">
        <v>0</v>
      </c>
      <c r="Q3069" s="16">
        <v>0</v>
      </c>
      <c r="R3069" s="16">
        <v>0</v>
      </c>
      <c r="S3069" s="16">
        <v>0</v>
      </c>
      <c r="T3069" s="16">
        <v>0</v>
      </c>
      <c r="U3069" s="16">
        <v>0</v>
      </c>
      <c r="V3069" s="16">
        <v>0</v>
      </c>
      <c r="W3069" s="16">
        <v>0</v>
      </c>
      <c r="X3069" s="16">
        <v>0</v>
      </c>
      <c r="Y3069" s="16">
        <v>0</v>
      </c>
      <c r="Z3069" s="16">
        <v>0</v>
      </c>
      <c r="AE3069" s="103">
        <f t="shared" si="898"/>
        <v>0</v>
      </c>
      <c r="AF3069" s="103">
        <f t="shared" si="899"/>
        <v>0</v>
      </c>
      <c r="AG3069" s="103">
        <f t="shared" si="900"/>
        <v>0</v>
      </c>
      <c r="AH3069" s="103">
        <f t="shared" si="901"/>
        <v>0</v>
      </c>
      <c r="AI3069" s="103">
        <f t="shared" si="902"/>
        <v>0</v>
      </c>
      <c r="AJ3069" s="103">
        <f t="shared" si="903"/>
        <v>0</v>
      </c>
    </row>
    <row r="3070" spans="1:80">
      <c r="A3070" s="16" t="s">
        <v>955</v>
      </c>
      <c r="B3070" s="16">
        <v>392014.045499999</v>
      </c>
      <c r="C3070" s="16" t="s">
        <v>88</v>
      </c>
      <c r="D3070" s="16" t="s">
        <v>88</v>
      </c>
      <c r="E3070" s="16">
        <v>305494.1582</v>
      </c>
      <c r="F3070" s="16">
        <v>291859.575</v>
      </c>
      <c r="G3070" s="16">
        <v>276613.1023</v>
      </c>
      <c r="H3070" s="16">
        <v>15246.4727</v>
      </c>
      <c r="I3070" s="16">
        <v>382.9838</v>
      </c>
      <c r="J3070" s="16">
        <v>7808.338</v>
      </c>
      <c r="K3070" s="16">
        <v>1300.5512</v>
      </c>
      <c r="L3070" s="16">
        <v>4733.9221</v>
      </c>
      <c r="M3070" s="16">
        <v>1773.8647</v>
      </c>
      <c r="N3070" s="16">
        <v>4268.1777</v>
      </c>
      <c r="O3070" s="16">
        <v>4268.1777</v>
      </c>
      <c r="P3070" s="16">
        <v>0</v>
      </c>
      <c r="Q3070" s="16">
        <v>7.6068</v>
      </c>
      <c r="R3070" s="16">
        <v>1041.9561</v>
      </c>
      <c r="S3070" s="16">
        <v>887.172</v>
      </c>
      <c r="T3070" s="16">
        <v>147.494</v>
      </c>
      <c r="U3070" s="16">
        <v>7.2901</v>
      </c>
      <c r="V3070" s="16">
        <v>105.0009</v>
      </c>
      <c r="W3070" s="16">
        <v>67.9373</v>
      </c>
      <c r="X3070" s="16">
        <v>0</v>
      </c>
      <c r="Y3070" s="16">
        <v>37.0636</v>
      </c>
      <c r="Z3070" s="16">
        <v>20.5199</v>
      </c>
      <c r="AB3070" s="101">
        <f>(F3070+K3070+L3070)/B3070</f>
        <v>0.759906568959914</v>
      </c>
      <c r="AE3070" s="103">
        <f t="shared" si="898"/>
        <v>-6.33804120298009e-12</v>
      </c>
      <c r="AF3070" s="103">
        <f t="shared" si="899"/>
        <v>-1.63709046319127e-11</v>
      </c>
      <c r="AG3070" s="103">
        <f t="shared" si="900"/>
        <v>0</v>
      </c>
      <c r="AH3070" s="103">
        <f t="shared" si="901"/>
        <v>0</v>
      </c>
      <c r="AI3070" s="103">
        <f t="shared" si="902"/>
        <v>8.08242361927114e-14</v>
      </c>
      <c r="AJ3070" s="103">
        <f t="shared" si="903"/>
        <v>0</v>
      </c>
      <c r="AK3070" s="16">
        <f t="shared" ref="AK3070:BF3070" si="906">E3070-SUM(E3071:E3075)</f>
        <v>0</v>
      </c>
      <c r="AL3070" s="16">
        <f t="shared" si="906"/>
        <v>0</v>
      </c>
      <c r="AM3070" s="16">
        <f t="shared" si="906"/>
        <v>0</v>
      </c>
      <c r="AN3070" s="16">
        <f t="shared" si="906"/>
        <v>0</v>
      </c>
      <c r="AO3070" s="16">
        <f t="shared" si="906"/>
        <v>0</v>
      </c>
      <c r="AP3070" s="16">
        <f t="shared" si="906"/>
        <v>0</v>
      </c>
      <c r="AQ3070" s="16">
        <f t="shared" si="906"/>
        <v>0</v>
      </c>
      <c r="AR3070" s="16">
        <f t="shared" si="906"/>
        <v>0</v>
      </c>
      <c r="AS3070" s="16">
        <f t="shared" si="906"/>
        <v>0</v>
      </c>
      <c r="AT3070" s="16">
        <f t="shared" si="906"/>
        <v>0</v>
      </c>
      <c r="AU3070" s="16">
        <f t="shared" si="906"/>
        <v>0</v>
      </c>
      <c r="AV3070" s="16">
        <f t="shared" si="906"/>
        <v>0</v>
      </c>
      <c r="AW3070" s="16">
        <f t="shared" si="906"/>
        <v>0</v>
      </c>
      <c r="AX3070" s="16">
        <f t="shared" si="906"/>
        <v>0</v>
      </c>
      <c r="AY3070" s="16">
        <f t="shared" si="906"/>
        <v>0</v>
      </c>
      <c r="AZ3070" s="16">
        <f t="shared" si="906"/>
        <v>0</v>
      </c>
      <c r="BA3070" s="16">
        <f t="shared" si="906"/>
        <v>0</v>
      </c>
      <c r="BB3070" s="16">
        <f t="shared" si="906"/>
        <v>0</v>
      </c>
      <c r="BC3070" s="16">
        <f t="shared" si="906"/>
        <v>0</v>
      </c>
      <c r="BD3070" s="16">
        <f t="shared" si="906"/>
        <v>0</v>
      </c>
      <c r="BE3070" s="16">
        <f t="shared" si="906"/>
        <v>0</v>
      </c>
      <c r="BF3070" s="16">
        <f t="shared" si="906"/>
        <v>0</v>
      </c>
      <c r="BG3070" s="104">
        <f t="shared" ref="BG3070:CB3070" si="907">E3070-E3076-E3082-E3088-E3094</f>
        <v>2.03726813197136e-10</v>
      </c>
      <c r="BH3070" s="104">
        <f t="shared" si="907"/>
        <v>1.74622982740402e-10</v>
      </c>
      <c r="BI3070" s="104">
        <f t="shared" si="907"/>
        <v>2.18278728425503e-10</v>
      </c>
      <c r="BJ3070" s="104">
        <f t="shared" si="907"/>
        <v>0</v>
      </c>
      <c r="BK3070" s="104">
        <f t="shared" si="907"/>
        <v>-6.3948846218409e-14</v>
      </c>
      <c r="BL3070" s="104">
        <f t="shared" si="907"/>
        <v>0</v>
      </c>
      <c r="BM3070" s="104">
        <f t="shared" si="907"/>
        <v>0</v>
      </c>
      <c r="BN3070" s="104">
        <f t="shared" si="907"/>
        <v>0</v>
      </c>
      <c r="BO3070" s="104">
        <f t="shared" si="907"/>
        <v>0</v>
      </c>
      <c r="BP3070" s="104">
        <f t="shared" si="907"/>
        <v>0</v>
      </c>
      <c r="BQ3070" s="104">
        <f t="shared" si="907"/>
        <v>0</v>
      </c>
      <c r="BR3070" s="104">
        <f t="shared" si="907"/>
        <v>0</v>
      </c>
      <c r="BS3070" s="104">
        <f t="shared" si="907"/>
        <v>-5.27355936696949e-16</v>
      </c>
      <c r="BT3070" s="104">
        <f t="shared" si="907"/>
        <v>0</v>
      </c>
      <c r="BU3070" s="104">
        <f t="shared" si="907"/>
        <v>0</v>
      </c>
      <c r="BV3070" s="104">
        <f t="shared" si="907"/>
        <v>0</v>
      </c>
      <c r="BW3070" s="104">
        <f t="shared" si="907"/>
        <v>0</v>
      </c>
      <c r="BX3070" s="104">
        <f t="shared" si="907"/>
        <v>0</v>
      </c>
      <c r="BY3070" s="104">
        <f t="shared" si="907"/>
        <v>0</v>
      </c>
      <c r="BZ3070" s="104">
        <f t="shared" si="907"/>
        <v>0</v>
      </c>
      <c r="CA3070" s="104">
        <f t="shared" si="907"/>
        <v>0</v>
      </c>
      <c r="CB3070" s="104">
        <f t="shared" si="907"/>
        <v>0</v>
      </c>
    </row>
    <row r="3071" spans="4:36">
      <c r="D3071" s="16" t="s">
        <v>860</v>
      </c>
      <c r="E3071" s="16">
        <v>131275.3077</v>
      </c>
      <c r="F3071" s="16">
        <v>128066.4447</v>
      </c>
      <c r="G3071" s="16">
        <v>119512.5532</v>
      </c>
      <c r="H3071" s="16">
        <v>8553.89149999999</v>
      </c>
      <c r="I3071" s="16">
        <v>4.2647</v>
      </c>
      <c r="J3071" s="16">
        <v>2151.6901</v>
      </c>
      <c r="K3071" s="16">
        <v>0</v>
      </c>
      <c r="L3071" s="16">
        <v>1451.0721</v>
      </c>
      <c r="M3071" s="16">
        <v>700.618</v>
      </c>
      <c r="N3071" s="16">
        <v>713.5922</v>
      </c>
      <c r="O3071" s="16">
        <v>713.5922</v>
      </c>
      <c r="P3071" s="16">
        <v>0</v>
      </c>
      <c r="Q3071" s="16">
        <v>0</v>
      </c>
      <c r="R3071" s="16">
        <v>339.316</v>
      </c>
      <c r="S3071" s="16">
        <v>301.5462</v>
      </c>
      <c r="T3071" s="16">
        <v>37.7698</v>
      </c>
      <c r="U3071" s="16">
        <v>0</v>
      </c>
      <c r="V3071" s="16">
        <v>0</v>
      </c>
      <c r="W3071" s="16">
        <v>0</v>
      </c>
      <c r="X3071" s="16">
        <v>0</v>
      </c>
      <c r="Y3071" s="16">
        <v>0</v>
      </c>
      <c r="Z3071" s="16">
        <v>0</v>
      </c>
      <c r="AE3071" s="103">
        <f t="shared" si="898"/>
        <v>1.21076482173521e-11</v>
      </c>
      <c r="AF3071" s="103">
        <f t="shared" si="899"/>
        <v>0</v>
      </c>
      <c r="AG3071" s="103">
        <f t="shared" si="900"/>
        <v>0</v>
      </c>
      <c r="AH3071" s="103">
        <f t="shared" si="901"/>
        <v>0</v>
      </c>
      <c r="AI3071" s="103">
        <f t="shared" si="902"/>
        <v>0</v>
      </c>
      <c r="AJ3071" s="103">
        <f t="shared" si="903"/>
        <v>0</v>
      </c>
    </row>
    <row r="3072" spans="4:36">
      <c r="D3072" s="16" t="s">
        <v>861</v>
      </c>
      <c r="E3072" s="16">
        <v>61142.5440999999</v>
      </c>
      <c r="F3072" s="16">
        <v>58654.3758999999</v>
      </c>
      <c r="G3072" s="16">
        <v>56520.2535999999</v>
      </c>
      <c r="H3072" s="16">
        <v>2134.1223</v>
      </c>
      <c r="I3072" s="16">
        <v>353.8059</v>
      </c>
      <c r="J3072" s="16">
        <v>1422.6931</v>
      </c>
      <c r="K3072" s="16">
        <v>0</v>
      </c>
      <c r="L3072" s="16">
        <v>678.7646</v>
      </c>
      <c r="M3072" s="16">
        <v>743.9285</v>
      </c>
      <c r="N3072" s="16">
        <v>589.3214</v>
      </c>
      <c r="O3072" s="16">
        <v>589.3214</v>
      </c>
      <c r="P3072" s="16">
        <v>0</v>
      </c>
      <c r="Q3072" s="16">
        <v>0.3538</v>
      </c>
      <c r="R3072" s="16">
        <v>103.7476</v>
      </c>
      <c r="S3072" s="16">
        <v>69.7605</v>
      </c>
      <c r="T3072" s="16">
        <v>31.5537</v>
      </c>
      <c r="U3072" s="16">
        <v>2.4334</v>
      </c>
      <c r="V3072" s="16">
        <v>18.2464</v>
      </c>
      <c r="W3072" s="16">
        <v>14.3581</v>
      </c>
      <c r="X3072" s="16">
        <v>0</v>
      </c>
      <c r="Y3072" s="16">
        <v>3.8883</v>
      </c>
      <c r="Z3072" s="16">
        <v>0</v>
      </c>
      <c r="AE3072" s="103">
        <f t="shared" si="898"/>
        <v>2.27040608535845e-13</v>
      </c>
      <c r="AF3072" s="103">
        <f t="shared" si="899"/>
        <v>-4.54747350886464e-12</v>
      </c>
      <c r="AG3072" s="103">
        <f t="shared" si="900"/>
        <v>0</v>
      </c>
      <c r="AH3072" s="103">
        <f t="shared" si="901"/>
        <v>0</v>
      </c>
      <c r="AI3072" s="103">
        <f t="shared" si="902"/>
        <v>1.33226762955019e-14</v>
      </c>
      <c r="AJ3072" s="103">
        <f t="shared" si="903"/>
        <v>0</v>
      </c>
    </row>
    <row r="3073" spans="4:36">
      <c r="D3073" s="16" t="s">
        <v>862</v>
      </c>
      <c r="E3073" s="16">
        <v>359.679</v>
      </c>
      <c r="F3073" s="16">
        <v>333.5859</v>
      </c>
      <c r="G3073" s="16">
        <v>310.9104</v>
      </c>
      <c r="H3073" s="16">
        <v>22.6755</v>
      </c>
      <c r="I3073" s="16">
        <v>0</v>
      </c>
      <c r="J3073" s="16">
        <v>17.3925</v>
      </c>
      <c r="K3073" s="16">
        <v>0</v>
      </c>
      <c r="L3073" s="16">
        <v>5.7609</v>
      </c>
      <c r="M3073" s="16">
        <v>11.6316</v>
      </c>
      <c r="N3073" s="16">
        <v>8.0145</v>
      </c>
      <c r="O3073" s="16">
        <v>8.0145</v>
      </c>
      <c r="P3073" s="16">
        <v>0</v>
      </c>
      <c r="Q3073" s="16">
        <v>0</v>
      </c>
      <c r="R3073" s="16">
        <v>0.4356</v>
      </c>
      <c r="S3073" s="16">
        <v>0.4356</v>
      </c>
      <c r="T3073" s="16">
        <v>0</v>
      </c>
      <c r="U3073" s="16">
        <v>0</v>
      </c>
      <c r="V3073" s="16">
        <v>0.2505</v>
      </c>
      <c r="W3073" s="16">
        <v>0</v>
      </c>
      <c r="X3073" s="16">
        <v>0</v>
      </c>
      <c r="Y3073" s="16">
        <v>0.2505</v>
      </c>
      <c r="Z3073" s="16">
        <v>0</v>
      </c>
      <c r="AE3073" s="103">
        <f t="shared" si="898"/>
        <v>-5.60662627435704e-15</v>
      </c>
      <c r="AF3073" s="103">
        <f t="shared" si="899"/>
        <v>0</v>
      </c>
      <c r="AG3073" s="103">
        <f t="shared" si="900"/>
        <v>0</v>
      </c>
      <c r="AH3073" s="103">
        <f t="shared" si="901"/>
        <v>0</v>
      </c>
      <c r="AI3073" s="103">
        <f t="shared" si="902"/>
        <v>0</v>
      </c>
      <c r="AJ3073" s="103">
        <f t="shared" si="903"/>
        <v>0</v>
      </c>
    </row>
    <row r="3074" spans="4:36">
      <c r="D3074" s="16" t="s">
        <v>863</v>
      </c>
      <c r="E3074" s="16">
        <v>2639.9661</v>
      </c>
      <c r="F3074" s="16">
        <v>2217.3083</v>
      </c>
      <c r="G3074" s="16">
        <v>2195.075</v>
      </c>
      <c r="H3074" s="16">
        <v>22.2333</v>
      </c>
      <c r="I3074" s="16">
        <v>0</v>
      </c>
      <c r="J3074" s="16">
        <v>181.4211</v>
      </c>
      <c r="K3074" s="16">
        <v>166.4252</v>
      </c>
      <c r="L3074" s="16">
        <v>14.9959</v>
      </c>
      <c r="M3074" s="16">
        <v>0</v>
      </c>
      <c r="N3074" s="16">
        <v>183.2679</v>
      </c>
      <c r="O3074" s="16">
        <v>183.2679</v>
      </c>
      <c r="P3074" s="16">
        <v>0</v>
      </c>
      <c r="Q3074" s="16">
        <v>0</v>
      </c>
      <c r="R3074" s="16">
        <v>54.2857</v>
      </c>
      <c r="S3074" s="16">
        <v>54.1521</v>
      </c>
      <c r="T3074" s="16">
        <v>0</v>
      </c>
      <c r="U3074" s="16">
        <v>0.1336</v>
      </c>
      <c r="V3074" s="16">
        <v>0.7101</v>
      </c>
      <c r="W3074" s="16">
        <v>0.7101</v>
      </c>
      <c r="X3074" s="16">
        <v>0</v>
      </c>
      <c r="Y3074" s="16">
        <v>0</v>
      </c>
      <c r="Z3074" s="16">
        <v>2.973</v>
      </c>
      <c r="AE3074" s="103">
        <f t="shared" si="898"/>
        <v>-3.90798504668055e-14</v>
      </c>
      <c r="AF3074" s="103">
        <f t="shared" si="899"/>
        <v>3.26849658449646e-13</v>
      </c>
      <c r="AG3074" s="103">
        <f t="shared" si="900"/>
        <v>0</v>
      </c>
      <c r="AH3074" s="103">
        <f t="shared" si="901"/>
        <v>0</v>
      </c>
      <c r="AI3074" s="103">
        <f t="shared" si="902"/>
        <v>1.27675647831893e-15</v>
      </c>
      <c r="AJ3074" s="103">
        <f t="shared" si="903"/>
        <v>0</v>
      </c>
    </row>
    <row r="3075" spans="4:36">
      <c r="D3075" s="16" t="s">
        <v>864</v>
      </c>
      <c r="E3075" s="16">
        <v>110076.6613</v>
      </c>
      <c r="F3075" s="16">
        <v>102587.8602</v>
      </c>
      <c r="G3075" s="16">
        <v>98074.3100999998</v>
      </c>
      <c r="H3075" s="16">
        <v>4513.5501</v>
      </c>
      <c r="I3075" s="16">
        <v>24.9132</v>
      </c>
      <c r="J3075" s="16">
        <v>4035.1412</v>
      </c>
      <c r="K3075" s="16">
        <v>1134.126</v>
      </c>
      <c r="L3075" s="16">
        <v>2583.3286</v>
      </c>
      <c r="M3075" s="16">
        <v>317.6866</v>
      </c>
      <c r="N3075" s="16">
        <v>2773.9817</v>
      </c>
      <c r="O3075" s="16">
        <v>2773.9817</v>
      </c>
      <c r="P3075" s="16">
        <v>0</v>
      </c>
      <c r="Q3075" s="16">
        <v>7.253</v>
      </c>
      <c r="R3075" s="16">
        <v>544.1712</v>
      </c>
      <c r="S3075" s="16">
        <v>461.2776</v>
      </c>
      <c r="T3075" s="16">
        <v>78.1705</v>
      </c>
      <c r="U3075" s="16">
        <v>4.7231</v>
      </c>
      <c r="V3075" s="16">
        <v>85.7939</v>
      </c>
      <c r="W3075" s="16">
        <v>52.8691</v>
      </c>
      <c r="X3075" s="16">
        <v>0</v>
      </c>
      <c r="Y3075" s="16">
        <v>32.9248</v>
      </c>
      <c r="Z3075" s="16">
        <v>17.5469</v>
      </c>
      <c r="AE3075" s="103">
        <f t="shared" si="898"/>
        <v>1.17026388579689e-11</v>
      </c>
      <c r="AF3075" s="103">
        <f t="shared" si="899"/>
        <v>1.96450855582952e-10</v>
      </c>
      <c r="AG3075" s="103">
        <f t="shared" si="900"/>
        <v>0</v>
      </c>
      <c r="AH3075" s="103">
        <f t="shared" si="901"/>
        <v>0</v>
      </c>
      <c r="AI3075" s="103">
        <f t="shared" si="902"/>
        <v>-1.15463194561016e-14</v>
      </c>
      <c r="AJ3075" s="103">
        <f t="shared" si="903"/>
        <v>0</v>
      </c>
    </row>
    <row r="3076" spans="3:58">
      <c r="C3076" s="16" t="s">
        <v>865</v>
      </c>
      <c r="D3076" s="16" t="s">
        <v>88</v>
      </c>
      <c r="E3076" s="16">
        <v>8899.76859999999</v>
      </c>
      <c r="F3076" s="16">
        <v>8633.7628</v>
      </c>
      <c r="G3076" s="16">
        <v>8594.8101</v>
      </c>
      <c r="H3076" s="16">
        <v>38.9527</v>
      </c>
      <c r="I3076" s="16">
        <v>1.4546</v>
      </c>
      <c r="J3076" s="16">
        <v>57.2953</v>
      </c>
      <c r="K3076" s="16">
        <v>0</v>
      </c>
      <c r="L3076" s="16">
        <v>27.4337</v>
      </c>
      <c r="M3076" s="16">
        <v>29.8616</v>
      </c>
      <c r="N3076" s="16">
        <v>113.3337</v>
      </c>
      <c r="O3076" s="16">
        <v>113.3337</v>
      </c>
      <c r="P3076" s="16">
        <v>0</v>
      </c>
      <c r="Q3076" s="16">
        <v>3.7896</v>
      </c>
      <c r="R3076" s="16">
        <v>79.2125</v>
      </c>
      <c r="S3076" s="16">
        <v>79.2125</v>
      </c>
      <c r="T3076" s="16">
        <v>0</v>
      </c>
      <c r="U3076" s="16">
        <v>0</v>
      </c>
      <c r="V3076" s="16">
        <v>0</v>
      </c>
      <c r="W3076" s="16">
        <v>0</v>
      </c>
      <c r="X3076" s="16">
        <v>0</v>
      </c>
      <c r="Y3076" s="16">
        <v>0</v>
      </c>
      <c r="Z3076" s="16">
        <v>10.9201</v>
      </c>
      <c r="AE3076" s="103">
        <f t="shared" si="898"/>
        <v>-1.01199049140632e-11</v>
      </c>
      <c r="AF3076" s="103">
        <f t="shared" si="899"/>
        <v>-1.77635683940025e-13</v>
      </c>
      <c r="AG3076" s="103">
        <f t="shared" si="900"/>
        <v>0</v>
      </c>
      <c r="AH3076" s="103">
        <f t="shared" si="901"/>
        <v>0</v>
      </c>
      <c r="AI3076" s="103">
        <f t="shared" si="902"/>
        <v>0</v>
      </c>
      <c r="AJ3076" s="103">
        <f t="shared" si="903"/>
        <v>0</v>
      </c>
      <c r="AK3076" s="16">
        <f t="shared" ref="AK3076:BF3076" si="908">E3076-SUM(E3077:E3081)</f>
        <v>0</v>
      </c>
      <c r="AL3076" s="16">
        <f t="shared" si="908"/>
        <v>0</v>
      </c>
      <c r="AM3076" s="16">
        <f t="shared" si="908"/>
        <v>0</v>
      </c>
      <c r="AN3076" s="16">
        <f t="shared" si="908"/>
        <v>0</v>
      </c>
      <c r="AO3076" s="16">
        <f t="shared" si="908"/>
        <v>0</v>
      </c>
      <c r="AP3076" s="16">
        <f t="shared" si="908"/>
        <v>0</v>
      </c>
      <c r="AQ3076" s="16">
        <f t="shared" si="908"/>
        <v>0</v>
      </c>
      <c r="AR3076" s="16">
        <f t="shared" si="908"/>
        <v>0</v>
      </c>
      <c r="AS3076" s="16">
        <f t="shared" si="908"/>
        <v>0</v>
      </c>
      <c r="AT3076" s="16">
        <f t="shared" si="908"/>
        <v>0</v>
      </c>
      <c r="AU3076" s="16">
        <f t="shared" si="908"/>
        <v>0</v>
      </c>
      <c r="AV3076" s="16">
        <f t="shared" si="908"/>
        <v>0</v>
      </c>
      <c r="AW3076" s="16">
        <f t="shared" si="908"/>
        <v>0</v>
      </c>
      <c r="AX3076" s="16">
        <f t="shared" si="908"/>
        <v>0</v>
      </c>
      <c r="AY3076" s="16">
        <f t="shared" si="908"/>
        <v>0</v>
      </c>
      <c r="AZ3076" s="16">
        <f t="shared" si="908"/>
        <v>0</v>
      </c>
      <c r="BA3076" s="16">
        <f t="shared" si="908"/>
        <v>0</v>
      </c>
      <c r="BB3076" s="16">
        <f t="shared" si="908"/>
        <v>0</v>
      </c>
      <c r="BC3076" s="16">
        <f t="shared" si="908"/>
        <v>0</v>
      </c>
      <c r="BD3076" s="16">
        <f t="shared" si="908"/>
        <v>0</v>
      </c>
      <c r="BE3076" s="16">
        <f t="shared" si="908"/>
        <v>0</v>
      </c>
      <c r="BF3076" s="16">
        <f t="shared" si="908"/>
        <v>0</v>
      </c>
    </row>
    <row r="3077" spans="4:36">
      <c r="D3077" s="16" t="s">
        <v>860</v>
      </c>
      <c r="E3077" s="16">
        <v>8569.4187</v>
      </c>
      <c r="F3077" s="16">
        <v>8340.2264</v>
      </c>
      <c r="G3077" s="16">
        <v>8322.2643</v>
      </c>
      <c r="H3077" s="16">
        <v>17.9621</v>
      </c>
      <c r="I3077" s="16">
        <v>1.4546</v>
      </c>
      <c r="J3077" s="16">
        <v>57.2953</v>
      </c>
      <c r="K3077" s="16">
        <v>0</v>
      </c>
      <c r="L3077" s="16">
        <v>27.4337</v>
      </c>
      <c r="M3077" s="16">
        <v>29.8616</v>
      </c>
      <c r="N3077" s="16">
        <v>91.2299</v>
      </c>
      <c r="O3077" s="16">
        <v>91.2299</v>
      </c>
      <c r="P3077" s="16">
        <v>0</v>
      </c>
      <c r="Q3077" s="16">
        <v>0</v>
      </c>
      <c r="R3077" s="16">
        <v>79.2125</v>
      </c>
      <c r="S3077" s="16">
        <v>79.2125</v>
      </c>
      <c r="T3077" s="16">
        <v>0</v>
      </c>
      <c r="U3077" s="16">
        <v>0</v>
      </c>
      <c r="V3077" s="16">
        <v>0</v>
      </c>
      <c r="W3077" s="16">
        <v>0</v>
      </c>
      <c r="X3077" s="16">
        <v>0</v>
      </c>
      <c r="Y3077" s="16">
        <v>0</v>
      </c>
      <c r="Z3077" s="16">
        <v>0</v>
      </c>
      <c r="AE3077" s="103">
        <f t="shared" si="898"/>
        <v>6.11066752753686e-13</v>
      </c>
      <c r="AF3077" s="103">
        <f t="shared" si="899"/>
        <v>-1.17239551400417e-12</v>
      </c>
      <c r="AG3077" s="103">
        <f t="shared" si="900"/>
        <v>0</v>
      </c>
      <c r="AH3077" s="103">
        <f t="shared" si="901"/>
        <v>0</v>
      </c>
      <c r="AI3077" s="103">
        <f t="shared" si="902"/>
        <v>0</v>
      </c>
      <c r="AJ3077" s="103">
        <f t="shared" si="903"/>
        <v>0</v>
      </c>
    </row>
    <row r="3078" spans="4:36">
      <c r="D3078" s="16" t="s">
        <v>861</v>
      </c>
      <c r="E3078" s="16">
        <v>0</v>
      </c>
      <c r="F3078" s="16">
        <v>0</v>
      </c>
      <c r="G3078" s="16">
        <v>0</v>
      </c>
      <c r="H3078" s="16">
        <v>0</v>
      </c>
      <c r="I3078" s="16">
        <v>0</v>
      </c>
      <c r="J3078" s="16">
        <v>0</v>
      </c>
      <c r="K3078" s="16">
        <v>0</v>
      </c>
      <c r="L3078" s="16">
        <v>0</v>
      </c>
      <c r="M3078" s="16">
        <v>0</v>
      </c>
      <c r="N3078" s="16">
        <v>0</v>
      </c>
      <c r="O3078" s="16">
        <v>0</v>
      </c>
      <c r="P3078" s="16">
        <v>0</v>
      </c>
      <c r="Q3078" s="16">
        <v>0</v>
      </c>
      <c r="R3078" s="16">
        <v>0</v>
      </c>
      <c r="S3078" s="16">
        <v>0</v>
      </c>
      <c r="T3078" s="16">
        <v>0</v>
      </c>
      <c r="U3078" s="16">
        <v>0</v>
      </c>
      <c r="V3078" s="16">
        <v>0</v>
      </c>
      <c r="W3078" s="16">
        <v>0</v>
      </c>
      <c r="X3078" s="16">
        <v>0</v>
      </c>
      <c r="Y3078" s="16">
        <v>0</v>
      </c>
      <c r="Z3078" s="16">
        <v>0</v>
      </c>
      <c r="AE3078" s="103">
        <f t="shared" si="898"/>
        <v>0</v>
      </c>
      <c r="AF3078" s="103">
        <f t="shared" si="899"/>
        <v>0</v>
      </c>
      <c r="AG3078" s="103">
        <f t="shared" si="900"/>
        <v>0</v>
      </c>
      <c r="AH3078" s="103">
        <f t="shared" si="901"/>
        <v>0</v>
      </c>
      <c r="AI3078" s="103">
        <f t="shared" si="902"/>
        <v>0</v>
      </c>
      <c r="AJ3078" s="103">
        <f t="shared" si="903"/>
        <v>0</v>
      </c>
    </row>
    <row r="3079" spans="4:36">
      <c r="D3079" s="16" t="s">
        <v>862</v>
      </c>
      <c r="E3079" s="16">
        <v>0</v>
      </c>
      <c r="F3079" s="16">
        <v>0</v>
      </c>
      <c r="G3079" s="16">
        <v>0</v>
      </c>
      <c r="H3079" s="16">
        <v>0</v>
      </c>
      <c r="I3079" s="16">
        <v>0</v>
      </c>
      <c r="J3079" s="16">
        <v>0</v>
      </c>
      <c r="K3079" s="16">
        <v>0</v>
      </c>
      <c r="L3079" s="16">
        <v>0</v>
      </c>
      <c r="M3079" s="16">
        <v>0</v>
      </c>
      <c r="N3079" s="16">
        <v>0</v>
      </c>
      <c r="O3079" s="16">
        <v>0</v>
      </c>
      <c r="P3079" s="16">
        <v>0</v>
      </c>
      <c r="Q3079" s="16">
        <v>0</v>
      </c>
      <c r="R3079" s="16">
        <v>0</v>
      </c>
      <c r="S3079" s="16">
        <v>0</v>
      </c>
      <c r="T3079" s="16">
        <v>0</v>
      </c>
      <c r="U3079" s="16">
        <v>0</v>
      </c>
      <c r="V3079" s="16">
        <v>0</v>
      </c>
      <c r="W3079" s="16">
        <v>0</v>
      </c>
      <c r="X3079" s="16">
        <v>0</v>
      </c>
      <c r="Y3079" s="16">
        <v>0</v>
      </c>
      <c r="Z3079" s="16">
        <v>0</v>
      </c>
      <c r="AE3079" s="103">
        <f t="shared" si="898"/>
        <v>0</v>
      </c>
      <c r="AF3079" s="103">
        <f t="shared" si="899"/>
        <v>0</v>
      </c>
      <c r="AG3079" s="103">
        <f t="shared" si="900"/>
        <v>0</v>
      </c>
      <c r="AH3079" s="103">
        <f t="shared" si="901"/>
        <v>0</v>
      </c>
      <c r="AI3079" s="103">
        <f t="shared" si="902"/>
        <v>0</v>
      </c>
      <c r="AJ3079" s="103">
        <f t="shared" si="903"/>
        <v>0</v>
      </c>
    </row>
    <row r="3080" spans="4:36">
      <c r="D3080" s="16" t="s">
        <v>863</v>
      </c>
      <c r="E3080" s="16">
        <v>138.0725</v>
      </c>
      <c r="F3080" s="16">
        <v>120.2124</v>
      </c>
      <c r="G3080" s="16">
        <v>120.2124</v>
      </c>
      <c r="H3080" s="16">
        <v>0</v>
      </c>
      <c r="I3080" s="16">
        <v>0</v>
      </c>
      <c r="J3080" s="16">
        <v>0</v>
      </c>
      <c r="K3080" s="16">
        <v>0</v>
      </c>
      <c r="L3080" s="16">
        <v>0</v>
      </c>
      <c r="M3080" s="16">
        <v>0</v>
      </c>
      <c r="N3080" s="16">
        <v>14.8871</v>
      </c>
      <c r="O3080" s="16">
        <v>14.8871</v>
      </c>
      <c r="P3080" s="16">
        <v>0</v>
      </c>
      <c r="Q3080" s="16">
        <v>0</v>
      </c>
      <c r="R3080" s="16">
        <v>0</v>
      </c>
      <c r="S3080" s="16">
        <v>0</v>
      </c>
      <c r="T3080" s="16">
        <v>0</v>
      </c>
      <c r="U3080" s="16">
        <v>0</v>
      </c>
      <c r="V3080" s="16">
        <v>0</v>
      </c>
      <c r="W3080" s="16">
        <v>0</v>
      </c>
      <c r="X3080" s="16">
        <v>0</v>
      </c>
      <c r="Y3080" s="16">
        <v>0</v>
      </c>
      <c r="Z3080" s="16">
        <v>2.973</v>
      </c>
      <c r="AE3080" s="103">
        <f t="shared" si="898"/>
        <v>-1.15463194561016e-14</v>
      </c>
      <c r="AF3080" s="103">
        <f t="shared" si="899"/>
        <v>0</v>
      </c>
      <c r="AG3080" s="103">
        <f t="shared" si="900"/>
        <v>0</v>
      </c>
      <c r="AH3080" s="103">
        <f t="shared" si="901"/>
        <v>0</v>
      </c>
      <c r="AI3080" s="103">
        <f t="shared" si="902"/>
        <v>0</v>
      </c>
      <c r="AJ3080" s="103">
        <f t="shared" si="903"/>
        <v>0</v>
      </c>
    </row>
    <row r="3081" spans="4:36">
      <c r="D3081" s="16" t="s">
        <v>864</v>
      </c>
      <c r="E3081" s="16">
        <v>192.2774</v>
      </c>
      <c r="F3081" s="16">
        <v>173.324</v>
      </c>
      <c r="G3081" s="16">
        <v>152.3334</v>
      </c>
      <c r="H3081" s="16">
        <v>20.9906</v>
      </c>
      <c r="I3081" s="16">
        <v>0</v>
      </c>
      <c r="J3081" s="16">
        <v>0</v>
      </c>
      <c r="K3081" s="16">
        <v>0</v>
      </c>
      <c r="L3081" s="16">
        <v>0</v>
      </c>
      <c r="M3081" s="16">
        <v>0</v>
      </c>
      <c r="N3081" s="16">
        <v>7.2167</v>
      </c>
      <c r="O3081" s="16">
        <v>7.2167</v>
      </c>
      <c r="P3081" s="16">
        <v>0</v>
      </c>
      <c r="Q3081" s="16">
        <v>3.7896</v>
      </c>
      <c r="R3081" s="16">
        <v>0</v>
      </c>
      <c r="S3081" s="16">
        <v>0</v>
      </c>
      <c r="T3081" s="16">
        <v>0</v>
      </c>
      <c r="U3081" s="16">
        <v>0</v>
      </c>
      <c r="V3081" s="16">
        <v>0</v>
      </c>
      <c r="W3081" s="16">
        <v>0</v>
      </c>
      <c r="X3081" s="16">
        <v>0</v>
      </c>
      <c r="Y3081" s="16">
        <v>0</v>
      </c>
      <c r="Z3081" s="16">
        <v>7.9471</v>
      </c>
      <c r="AE3081" s="103">
        <f t="shared" si="898"/>
        <v>-1.15463194561016e-14</v>
      </c>
      <c r="AF3081" s="103">
        <f t="shared" si="899"/>
        <v>0</v>
      </c>
      <c r="AG3081" s="103">
        <f t="shared" si="900"/>
        <v>0</v>
      </c>
      <c r="AH3081" s="103">
        <f t="shared" si="901"/>
        <v>0</v>
      </c>
      <c r="AI3081" s="103">
        <f t="shared" si="902"/>
        <v>0</v>
      </c>
      <c r="AJ3081" s="103">
        <f t="shared" si="903"/>
        <v>0</v>
      </c>
    </row>
    <row r="3082" spans="3:58">
      <c r="C3082" s="16" t="s">
        <v>866</v>
      </c>
      <c r="D3082" s="16" t="s">
        <v>88</v>
      </c>
      <c r="E3082" s="16">
        <v>199929.7216</v>
      </c>
      <c r="F3082" s="16">
        <v>193606.9738</v>
      </c>
      <c r="G3082" s="16">
        <v>182619.8364</v>
      </c>
      <c r="H3082" s="16">
        <v>10987.1374</v>
      </c>
      <c r="I3082" s="16">
        <v>367.3419</v>
      </c>
      <c r="J3082" s="16">
        <v>4310.0668</v>
      </c>
      <c r="K3082" s="16">
        <v>0</v>
      </c>
      <c r="L3082" s="16">
        <v>2881.6818</v>
      </c>
      <c r="M3082" s="16">
        <v>1428.385</v>
      </c>
      <c r="N3082" s="16">
        <v>1256.5183</v>
      </c>
      <c r="O3082" s="16">
        <v>1256.5183</v>
      </c>
      <c r="P3082" s="16">
        <v>0</v>
      </c>
      <c r="Q3082" s="16">
        <v>3.5847</v>
      </c>
      <c r="R3082" s="16">
        <v>364.4573</v>
      </c>
      <c r="S3082" s="16">
        <v>292.7004</v>
      </c>
      <c r="T3082" s="16">
        <v>69.3235</v>
      </c>
      <c r="U3082" s="16">
        <v>2.4334</v>
      </c>
      <c r="V3082" s="16">
        <v>20.7788</v>
      </c>
      <c r="W3082" s="16">
        <v>14.3581</v>
      </c>
      <c r="X3082" s="16">
        <v>0</v>
      </c>
      <c r="Y3082" s="16">
        <v>6.4207</v>
      </c>
      <c r="Z3082" s="16">
        <v>0</v>
      </c>
      <c r="AE3082" s="103">
        <f t="shared" si="898"/>
        <v>-1.70659042453281e-11</v>
      </c>
      <c r="AF3082" s="103">
        <f t="shared" si="899"/>
        <v>0</v>
      </c>
      <c r="AG3082" s="103">
        <f t="shared" si="900"/>
        <v>0</v>
      </c>
      <c r="AH3082" s="103">
        <f t="shared" si="901"/>
        <v>0</v>
      </c>
      <c r="AI3082" s="103">
        <f t="shared" si="902"/>
        <v>-2.22044604925031e-14</v>
      </c>
      <c r="AJ3082" s="103">
        <f t="shared" si="903"/>
        <v>0</v>
      </c>
      <c r="AK3082" s="16">
        <f t="shared" ref="AK3082:BF3082" si="909">E3082-SUM(E3083:E3087)</f>
        <v>0</v>
      </c>
      <c r="AL3082" s="16">
        <f t="shared" si="909"/>
        <v>0</v>
      </c>
      <c r="AM3082" s="16">
        <f t="shared" si="909"/>
        <v>0</v>
      </c>
      <c r="AN3082" s="16">
        <f t="shared" si="909"/>
        <v>0</v>
      </c>
      <c r="AO3082" s="16">
        <f t="shared" si="909"/>
        <v>0</v>
      </c>
      <c r="AP3082" s="16">
        <f t="shared" si="909"/>
        <v>0</v>
      </c>
      <c r="AQ3082" s="16">
        <f t="shared" si="909"/>
        <v>0</v>
      </c>
      <c r="AR3082" s="16">
        <f t="shared" si="909"/>
        <v>0</v>
      </c>
      <c r="AS3082" s="16">
        <f t="shared" si="909"/>
        <v>0</v>
      </c>
      <c r="AT3082" s="16">
        <f t="shared" si="909"/>
        <v>0</v>
      </c>
      <c r="AU3082" s="16">
        <f t="shared" si="909"/>
        <v>0</v>
      </c>
      <c r="AV3082" s="16">
        <f t="shared" si="909"/>
        <v>0</v>
      </c>
      <c r="AW3082" s="16">
        <f t="shared" si="909"/>
        <v>0</v>
      </c>
      <c r="AX3082" s="16">
        <f t="shared" si="909"/>
        <v>0</v>
      </c>
      <c r="AY3082" s="16">
        <f t="shared" si="909"/>
        <v>0</v>
      </c>
      <c r="AZ3082" s="16">
        <f t="shared" si="909"/>
        <v>0</v>
      </c>
      <c r="BA3082" s="16">
        <f t="shared" si="909"/>
        <v>0</v>
      </c>
      <c r="BB3082" s="16">
        <f t="shared" si="909"/>
        <v>0</v>
      </c>
      <c r="BC3082" s="16">
        <f t="shared" si="909"/>
        <v>0</v>
      </c>
      <c r="BD3082" s="16">
        <f t="shared" si="909"/>
        <v>0</v>
      </c>
      <c r="BE3082" s="16">
        <f t="shared" si="909"/>
        <v>0</v>
      </c>
      <c r="BF3082" s="16">
        <f t="shared" si="909"/>
        <v>0</v>
      </c>
    </row>
    <row r="3083" spans="4:36">
      <c r="D3083" s="16" t="s">
        <v>860</v>
      </c>
      <c r="E3083" s="16">
        <v>122705.889</v>
      </c>
      <c r="F3083" s="16">
        <v>119726.2183</v>
      </c>
      <c r="G3083" s="16">
        <v>111190.2889</v>
      </c>
      <c r="H3083" s="16">
        <v>8535.92939999999</v>
      </c>
      <c r="I3083" s="16">
        <v>2.8101</v>
      </c>
      <c r="J3083" s="16">
        <v>2094.3948</v>
      </c>
      <c r="K3083" s="16">
        <v>0</v>
      </c>
      <c r="L3083" s="16">
        <v>1423.6384</v>
      </c>
      <c r="M3083" s="16">
        <v>670.7564</v>
      </c>
      <c r="N3083" s="16">
        <v>622.3623</v>
      </c>
      <c r="O3083" s="16">
        <v>622.3623</v>
      </c>
      <c r="P3083" s="16">
        <v>0</v>
      </c>
      <c r="Q3083" s="16">
        <v>0</v>
      </c>
      <c r="R3083" s="16">
        <v>260.1035</v>
      </c>
      <c r="S3083" s="16">
        <v>222.3337</v>
      </c>
      <c r="T3083" s="16">
        <v>37.7698</v>
      </c>
      <c r="U3083" s="16">
        <v>0</v>
      </c>
      <c r="V3083" s="16">
        <v>0</v>
      </c>
      <c r="W3083" s="16">
        <v>0</v>
      </c>
      <c r="X3083" s="16">
        <v>0</v>
      </c>
      <c r="Y3083" s="16">
        <v>0</v>
      </c>
      <c r="Z3083" s="16">
        <v>0</v>
      </c>
      <c r="AE3083" s="103">
        <f t="shared" si="898"/>
        <v>2.21689333557151e-12</v>
      </c>
      <c r="AF3083" s="103">
        <f t="shared" si="899"/>
        <v>0</v>
      </c>
      <c r="AG3083" s="103">
        <f t="shared" si="900"/>
        <v>0</v>
      </c>
      <c r="AH3083" s="103">
        <f t="shared" si="901"/>
        <v>0</v>
      </c>
      <c r="AI3083" s="103">
        <f t="shared" si="902"/>
        <v>0</v>
      </c>
      <c r="AJ3083" s="103">
        <f t="shared" si="903"/>
        <v>0</v>
      </c>
    </row>
    <row r="3084" spans="4:36">
      <c r="D3084" s="16" t="s">
        <v>861</v>
      </c>
      <c r="E3084" s="16">
        <v>61142.5440999999</v>
      </c>
      <c r="F3084" s="16">
        <v>58654.3758999999</v>
      </c>
      <c r="G3084" s="16">
        <v>56520.2535999999</v>
      </c>
      <c r="H3084" s="16">
        <v>2134.1223</v>
      </c>
      <c r="I3084" s="16">
        <v>353.8059</v>
      </c>
      <c r="J3084" s="16">
        <v>1422.6931</v>
      </c>
      <c r="K3084" s="16">
        <v>0</v>
      </c>
      <c r="L3084" s="16">
        <v>678.7646</v>
      </c>
      <c r="M3084" s="16">
        <v>743.9285</v>
      </c>
      <c r="N3084" s="16">
        <v>589.3214</v>
      </c>
      <c r="O3084" s="16">
        <v>589.3214</v>
      </c>
      <c r="P3084" s="16">
        <v>0</v>
      </c>
      <c r="Q3084" s="16">
        <v>0.3538</v>
      </c>
      <c r="R3084" s="16">
        <v>103.7476</v>
      </c>
      <c r="S3084" s="16">
        <v>69.7605</v>
      </c>
      <c r="T3084" s="16">
        <v>31.5537</v>
      </c>
      <c r="U3084" s="16">
        <v>2.4334</v>
      </c>
      <c r="V3084" s="16">
        <v>18.2464</v>
      </c>
      <c r="W3084" s="16">
        <v>14.3581</v>
      </c>
      <c r="X3084" s="16">
        <v>0</v>
      </c>
      <c r="Y3084" s="16">
        <v>3.8883</v>
      </c>
      <c r="Z3084" s="16">
        <v>0</v>
      </c>
      <c r="AE3084" s="103">
        <f t="shared" si="898"/>
        <v>2.27040608535845e-13</v>
      </c>
      <c r="AF3084" s="103">
        <f t="shared" si="899"/>
        <v>-4.54747350886464e-12</v>
      </c>
      <c r="AG3084" s="103">
        <f t="shared" si="900"/>
        <v>0</v>
      </c>
      <c r="AH3084" s="103">
        <f t="shared" si="901"/>
        <v>0</v>
      </c>
      <c r="AI3084" s="103">
        <f t="shared" si="902"/>
        <v>1.33226762955019e-14</v>
      </c>
      <c r="AJ3084" s="103">
        <f t="shared" si="903"/>
        <v>0</v>
      </c>
    </row>
    <row r="3085" spans="4:36">
      <c r="D3085" s="16" t="s">
        <v>862</v>
      </c>
      <c r="E3085" s="16">
        <v>0</v>
      </c>
      <c r="F3085" s="16">
        <v>0</v>
      </c>
      <c r="G3085" s="16">
        <v>0</v>
      </c>
      <c r="H3085" s="16">
        <v>0</v>
      </c>
      <c r="I3085" s="16">
        <v>0</v>
      </c>
      <c r="J3085" s="16">
        <v>0</v>
      </c>
      <c r="K3085" s="16">
        <v>0</v>
      </c>
      <c r="L3085" s="16">
        <v>0</v>
      </c>
      <c r="M3085" s="16">
        <v>0</v>
      </c>
      <c r="N3085" s="16">
        <v>0</v>
      </c>
      <c r="O3085" s="16">
        <v>0</v>
      </c>
      <c r="P3085" s="16">
        <v>0</v>
      </c>
      <c r="Q3085" s="16">
        <v>0</v>
      </c>
      <c r="R3085" s="16">
        <v>0</v>
      </c>
      <c r="S3085" s="16">
        <v>0</v>
      </c>
      <c r="T3085" s="16">
        <v>0</v>
      </c>
      <c r="U3085" s="16">
        <v>0</v>
      </c>
      <c r="V3085" s="16">
        <v>0</v>
      </c>
      <c r="W3085" s="16">
        <v>0</v>
      </c>
      <c r="X3085" s="16">
        <v>0</v>
      </c>
      <c r="Y3085" s="16">
        <v>0</v>
      </c>
      <c r="Z3085" s="16">
        <v>0</v>
      </c>
      <c r="AE3085" s="103">
        <f t="shared" si="898"/>
        <v>0</v>
      </c>
      <c r="AF3085" s="103">
        <f t="shared" si="899"/>
        <v>0</v>
      </c>
      <c r="AG3085" s="103">
        <f t="shared" si="900"/>
        <v>0</v>
      </c>
      <c r="AH3085" s="103">
        <f t="shared" si="901"/>
        <v>0</v>
      </c>
      <c r="AI3085" s="103">
        <f t="shared" si="902"/>
        <v>0</v>
      </c>
      <c r="AJ3085" s="103">
        <f t="shared" si="903"/>
        <v>0</v>
      </c>
    </row>
    <row r="3086" spans="4:36">
      <c r="D3086" s="16" t="s">
        <v>863</v>
      </c>
      <c r="E3086" s="16">
        <v>0</v>
      </c>
      <c r="F3086" s="16">
        <v>0</v>
      </c>
      <c r="G3086" s="16">
        <v>0</v>
      </c>
      <c r="H3086" s="16">
        <v>0</v>
      </c>
      <c r="I3086" s="16">
        <v>0</v>
      </c>
      <c r="J3086" s="16">
        <v>0</v>
      </c>
      <c r="K3086" s="16">
        <v>0</v>
      </c>
      <c r="L3086" s="16">
        <v>0</v>
      </c>
      <c r="M3086" s="16">
        <v>0</v>
      </c>
      <c r="N3086" s="16">
        <v>0</v>
      </c>
      <c r="O3086" s="16">
        <v>0</v>
      </c>
      <c r="P3086" s="16">
        <v>0</v>
      </c>
      <c r="Q3086" s="16">
        <v>0</v>
      </c>
      <c r="R3086" s="16">
        <v>0</v>
      </c>
      <c r="S3086" s="16">
        <v>0</v>
      </c>
      <c r="T3086" s="16">
        <v>0</v>
      </c>
      <c r="U3086" s="16">
        <v>0</v>
      </c>
      <c r="V3086" s="16">
        <v>0</v>
      </c>
      <c r="W3086" s="16">
        <v>0</v>
      </c>
      <c r="X3086" s="16">
        <v>0</v>
      </c>
      <c r="Y3086" s="16">
        <v>0</v>
      </c>
      <c r="Z3086" s="16">
        <v>0</v>
      </c>
      <c r="AE3086" s="103">
        <f t="shared" si="898"/>
        <v>0</v>
      </c>
      <c r="AF3086" s="103">
        <f t="shared" si="899"/>
        <v>0</v>
      </c>
      <c r="AG3086" s="103">
        <f t="shared" si="900"/>
        <v>0</v>
      </c>
      <c r="AH3086" s="103">
        <f t="shared" si="901"/>
        <v>0</v>
      </c>
      <c r="AI3086" s="103">
        <f t="shared" si="902"/>
        <v>0</v>
      </c>
      <c r="AJ3086" s="103">
        <f t="shared" si="903"/>
        <v>0</v>
      </c>
    </row>
    <row r="3087" spans="4:36">
      <c r="D3087" s="16" t="s">
        <v>864</v>
      </c>
      <c r="E3087" s="16">
        <v>16081.2885</v>
      </c>
      <c r="F3087" s="16">
        <v>15226.3796</v>
      </c>
      <c r="G3087" s="16">
        <v>14909.2939</v>
      </c>
      <c r="H3087" s="16">
        <v>317.0857</v>
      </c>
      <c r="I3087" s="16">
        <v>10.7259</v>
      </c>
      <c r="J3087" s="16">
        <v>792.9789</v>
      </c>
      <c r="K3087" s="16">
        <v>0</v>
      </c>
      <c r="L3087" s="16">
        <v>779.2788</v>
      </c>
      <c r="M3087" s="16">
        <v>13.7001</v>
      </c>
      <c r="N3087" s="16">
        <v>44.8346</v>
      </c>
      <c r="O3087" s="16">
        <v>44.8346</v>
      </c>
      <c r="P3087" s="16">
        <v>0</v>
      </c>
      <c r="Q3087" s="16">
        <v>3.2309</v>
      </c>
      <c r="R3087" s="16">
        <v>0.6062</v>
      </c>
      <c r="S3087" s="16">
        <v>0.6062</v>
      </c>
      <c r="T3087" s="16">
        <v>0</v>
      </c>
      <c r="U3087" s="16">
        <v>0</v>
      </c>
      <c r="V3087" s="16">
        <v>2.5324</v>
      </c>
      <c r="W3087" s="16">
        <v>0</v>
      </c>
      <c r="X3087" s="16">
        <v>0</v>
      </c>
      <c r="Y3087" s="16">
        <v>2.5324</v>
      </c>
      <c r="Z3087" s="16">
        <v>0</v>
      </c>
      <c r="AE3087" s="103">
        <f t="shared" si="898"/>
        <v>3.78364006792253e-13</v>
      </c>
      <c r="AF3087" s="103">
        <f t="shared" si="899"/>
        <v>0</v>
      </c>
      <c r="AG3087" s="103">
        <f t="shared" si="900"/>
        <v>-9.41469124882133e-14</v>
      </c>
      <c r="AH3087" s="103">
        <f t="shared" si="901"/>
        <v>0</v>
      </c>
      <c r="AI3087" s="103">
        <f t="shared" si="902"/>
        <v>0</v>
      </c>
      <c r="AJ3087" s="103">
        <f t="shared" si="903"/>
        <v>0</v>
      </c>
    </row>
    <row r="3088" spans="3:58">
      <c r="C3088" s="16" t="s">
        <v>867</v>
      </c>
      <c r="D3088" s="16" t="s">
        <v>88</v>
      </c>
      <c r="E3088" s="16">
        <v>96664.6679999998</v>
      </c>
      <c r="F3088" s="16">
        <v>89618.8383999998</v>
      </c>
      <c r="G3088" s="16">
        <v>85398.4557999998</v>
      </c>
      <c r="H3088" s="16">
        <v>4220.3826</v>
      </c>
      <c r="I3088" s="16">
        <v>14.1873</v>
      </c>
      <c r="J3088" s="16">
        <v>3440.9759</v>
      </c>
      <c r="K3088" s="16">
        <v>1300.5512</v>
      </c>
      <c r="L3088" s="16">
        <v>1824.8066</v>
      </c>
      <c r="M3088" s="16">
        <v>315.6181</v>
      </c>
      <c r="N3088" s="16">
        <v>2898.3257</v>
      </c>
      <c r="O3088" s="16">
        <v>2898.3257</v>
      </c>
      <c r="P3088" s="16">
        <v>0</v>
      </c>
      <c r="Q3088" s="16">
        <v>0.2325</v>
      </c>
      <c r="R3088" s="16">
        <v>598.2863</v>
      </c>
      <c r="S3088" s="16">
        <v>515.2591</v>
      </c>
      <c r="T3088" s="16">
        <v>78.1705</v>
      </c>
      <c r="U3088" s="16">
        <v>4.8567</v>
      </c>
      <c r="V3088" s="16">
        <v>84.2221</v>
      </c>
      <c r="W3088" s="16">
        <v>53.5792</v>
      </c>
      <c r="X3088" s="16">
        <v>0</v>
      </c>
      <c r="Y3088" s="16">
        <v>30.6429</v>
      </c>
      <c r="Z3088" s="16">
        <v>9.5998</v>
      </c>
      <c r="AE3088" s="103">
        <f t="shared" si="898"/>
        <v>-2.05710448675234e-12</v>
      </c>
      <c r="AF3088" s="103">
        <f t="shared" si="899"/>
        <v>0</v>
      </c>
      <c r="AG3088" s="103">
        <f t="shared" si="900"/>
        <v>0</v>
      </c>
      <c r="AH3088" s="103">
        <f t="shared" si="901"/>
        <v>0</v>
      </c>
      <c r="AI3088" s="103">
        <f t="shared" si="902"/>
        <v>-1.06581410364015e-14</v>
      </c>
      <c r="AJ3088" s="103">
        <f t="shared" si="903"/>
        <v>0</v>
      </c>
      <c r="AK3088" s="16">
        <f t="shared" ref="AK3088:BF3088" si="910">E3088-SUM(E3089:E3093)</f>
        <v>0</v>
      </c>
      <c r="AL3088" s="16">
        <f t="shared" si="910"/>
        <v>0</v>
      </c>
      <c r="AM3088" s="16">
        <f t="shared" si="910"/>
        <v>0</v>
      </c>
      <c r="AN3088" s="16">
        <f t="shared" si="910"/>
        <v>0</v>
      </c>
      <c r="AO3088" s="16">
        <f t="shared" si="910"/>
        <v>0</v>
      </c>
      <c r="AP3088" s="16">
        <f t="shared" si="910"/>
        <v>0</v>
      </c>
      <c r="AQ3088" s="16">
        <f t="shared" si="910"/>
        <v>0</v>
      </c>
      <c r="AR3088" s="16">
        <f t="shared" si="910"/>
        <v>0</v>
      </c>
      <c r="AS3088" s="16">
        <f t="shared" si="910"/>
        <v>0</v>
      </c>
      <c r="AT3088" s="16">
        <f t="shared" si="910"/>
        <v>0</v>
      </c>
      <c r="AU3088" s="16">
        <f t="shared" si="910"/>
        <v>0</v>
      </c>
      <c r="AV3088" s="16">
        <f t="shared" si="910"/>
        <v>0</v>
      </c>
      <c r="AW3088" s="16">
        <f t="shared" si="910"/>
        <v>0</v>
      </c>
      <c r="AX3088" s="16">
        <f t="shared" si="910"/>
        <v>0</v>
      </c>
      <c r="AY3088" s="16">
        <f t="shared" si="910"/>
        <v>0</v>
      </c>
      <c r="AZ3088" s="16">
        <f t="shared" si="910"/>
        <v>0</v>
      </c>
      <c r="BA3088" s="16">
        <f t="shared" si="910"/>
        <v>0</v>
      </c>
      <c r="BB3088" s="16">
        <f t="shared" si="910"/>
        <v>0</v>
      </c>
      <c r="BC3088" s="16">
        <f t="shared" si="910"/>
        <v>0</v>
      </c>
      <c r="BD3088" s="16">
        <f t="shared" si="910"/>
        <v>0</v>
      </c>
      <c r="BE3088" s="16">
        <f t="shared" si="910"/>
        <v>0</v>
      </c>
      <c r="BF3088" s="16">
        <f t="shared" si="910"/>
        <v>0</v>
      </c>
    </row>
    <row r="3089" spans="4:36">
      <c r="D3089" s="16" t="s">
        <v>860</v>
      </c>
      <c r="E3089" s="16">
        <v>0</v>
      </c>
      <c r="F3089" s="16">
        <v>0</v>
      </c>
      <c r="G3089" s="16">
        <v>0</v>
      </c>
      <c r="H3089" s="16">
        <v>0</v>
      </c>
      <c r="I3089" s="16">
        <v>0</v>
      </c>
      <c r="J3089" s="16">
        <v>0</v>
      </c>
      <c r="K3089" s="16">
        <v>0</v>
      </c>
      <c r="L3089" s="16">
        <v>0</v>
      </c>
      <c r="M3089" s="16">
        <v>0</v>
      </c>
      <c r="N3089" s="16">
        <v>0</v>
      </c>
      <c r="O3089" s="16">
        <v>0</v>
      </c>
      <c r="P3089" s="16">
        <v>0</v>
      </c>
      <c r="Q3089" s="16">
        <v>0</v>
      </c>
      <c r="R3089" s="16">
        <v>0</v>
      </c>
      <c r="S3089" s="16">
        <v>0</v>
      </c>
      <c r="T3089" s="16">
        <v>0</v>
      </c>
      <c r="U3089" s="16">
        <v>0</v>
      </c>
      <c r="V3089" s="16">
        <v>0</v>
      </c>
      <c r="W3089" s="16">
        <v>0</v>
      </c>
      <c r="X3089" s="16">
        <v>0</v>
      </c>
      <c r="Y3089" s="16">
        <v>0</v>
      </c>
      <c r="Z3089" s="16">
        <v>0</v>
      </c>
      <c r="AE3089" s="103">
        <f t="shared" si="898"/>
        <v>0</v>
      </c>
      <c r="AF3089" s="103">
        <f t="shared" si="899"/>
        <v>0</v>
      </c>
      <c r="AG3089" s="103">
        <f t="shared" si="900"/>
        <v>0</v>
      </c>
      <c r="AH3089" s="103">
        <f t="shared" si="901"/>
        <v>0</v>
      </c>
      <c r="AI3089" s="103">
        <f t="shared" si="902"/>
        <v>0</v>
      </c>
      <c r="AJ3089" s="103">
        <f t="shared" si="903"/>
        <v>0</v>
      </c>
    </row>
    <row r="3090" spans="4:36">
      <c r="D3090" s="16" t="s">
        <v>861</v>
      </c>
      <c r="E3090" s="16">
        <v>0</v>
      </c>
      <c r="F3090" s="16">
        <v>0</v>
      </c>
      <c r="G3090" s="16">
        <v>0</v>
      </c>
      <c r="H3090" s="16">
        <v>0</v>
      </c>
      <c r="I3090" s="16">
        <v>0</v>
      </c>
      <c r="J3090" s="16">
        <v>0</v>
      </c>
      <c r="K3090" s="16">
        <v>0</v>
      </c>
      <c r="L3090" s="16">
        <v>0</v>
      </c>
      <c r="M3090" s="16">
        <v>0</v>
      </c>
      <c r="N3090" s="16">
        <v>0</v>
      </c>
      <c r="O3090" s="16">
        <v>0</v>
      </c>
      <c r="P3090" s="16">
        <v>0</v>
      </c>
      <c r="Q3090" s="16">
        <v>0</v>
      </c>
      <c r="R3090" s="16">
        <v>0</v>
      </c>
      <c r="S3090" s="16">
        <v>0</v>
      </c>
      <c r="T3090" s="16">
        <v>0</v>
      </c>
      <c r="U3090" s="16">
        <v>0</v>
      </c>
      <c r="V3090" s="16">
        <v>0</v>
      </c>
      <c r="W3090" s="16">
        <v>0</v>
      </c>
      <c r="X3090" s="16">
        <v>0</v>
      </c>
      <c r="Y3090" s="16">
        <v>0</v>
      </c>
      <c r="Z3090" s="16">
        <v>0</v>
      </c>
      <c r="AE3090" s="103">
        <f t="shared" si="898"/>
        <v>0</v>
      </c>
      <c r="AF3090" s="103">
        <f t="shared" si="899"/>
        <v>0</v>
      </c>
      <c r="AG3090" s="103">
        <f t="shared" si="900"/>
        <v>0</v>
      </c>
      <c r="AH3090" s="103">
        <f t="shared" si="901"/>
        <v>0</v>
      </c>
      <c r="AI3090" s="103">
        <f t="shared" si="902"/>
        <v>0</v>
      </c>
      <c r="AJ3090" s="103">
        <f t="shared" si="903"/>
        <v>0</v>
      </c>
    </row>
    <row r="3091" spans="4:36">
      <c r="D3091" s="16" t="s">
        <v>862</v>
      </c>
      <c r="E3091" s="16">
        <v>359.679</v>
      </c>
      <c r="F3091" s="16">
        <v>333.5859</v>
      </c>
      <c r="G3091" s="16">
        <v>310.9104</v>
      </c>
      <c r="H3091" s="16">
        <v>22.6755</v>
      </c>
      <c r="I3091" s="16">
        <v>0</v>
      </c>
      <c r="J3091" s="16">
        <v>17.3925</v>
      </c>
      <c r="K3091" s="16">
        <v>0</v>
      </c>
      <c r="L3091" s="16">
        <v>5.7609</v>
      </c>
      <c r="M3091" s="16">
        <v>11.6316</v>
      </c>
      <c r="N3091" s="16">
        <v>8.0145</v>
      </c>
      <c r="O3091" s="16">
        <v>8.0145</v>
      </c>
      <c r="P3091" s="16">
        <v>0</v>
      </c>
      <c r="Q3091" s="16">
        <v>0</v>
      </c>
      <c r="R3091" s="16">
        <v>0.4356</v>
      </c>
      <c r="S3091" s="16">
        <v>0.4356</v>
      </c>
      <c r="T3091" s="16">
        <v>0</v>
      </c>
      <c r="U3091" s="16">
        <v>0</v>
      </c>
      <c r="V3091" s="16">
        <v>0.2505</v>
      </c>
      <c r="W3091" s="16">
        <v>0</v>
      </c>
      <c r="X3091" s="16">
        <v>0</v>
      </c>
      <c r="Y3091" s="16">
        <v>0.2505</v>
      </c>
      <c r="Z3091" s="16">
        <v>0</v>
      </c>
      <c r="AE3091" s="103">
        <f t="shared" si="898"/>
        <v>-5.60662627435704e-15</v>
      </c>
      <c r="AF3091" s="103">
        <f t="shared" si="899"/>
        <v>0</v>
      </c>
      <c r="AG3091" s="103">
        <f t="shared" si="900"/>
        <v>0</v>
      </c>
      <c r="AH3091" s="103">
        <f t="shared" si="901"/>
        <v>0</v>
      </c>
      <c r="AI3091" s="103">
        <f t="shared" si="902"/>
        <v>0</v>
      </c>
      <c r="AJ3091" s="103">
        <f t="shared" si="903"/>
        <v>0</v>
      </c>
    </row>
    <row r="3092" spans="4:36">
      <c r="D3092" s="16" t="s">
        <v>863</v>
      </c>
      <c r="E3092" s="16">
        <v>2501.8936</v>
      </c>
      <c r="F3092" s="16">
        <v>2097.0959</v>
      </c>
      <c r="G3092" s="16">
        <v>2074.8626</v>
      </c>
      <c r="H3092" s="16">
        <v>22.2333</v>
      </c>
      <c r="I3092" s="16">
        <v>0</v>
      </c>
      <c r="J3092" s="16">
        <v>181.4211</v>
      </c>
      <c r="K3092" s="16">
        <v>166.4252</v>
      </c>
      <c r="L3092" s="16">
        <v>14.9959</v>
      </c>
      <c r="M3092" s="16">
        <v>0</v>
      </c>
      <c r="N3092" s="16">
        <v>168.3808</v>
      </c>
      <c r="O3092" s="16">
        <v>168.3808</v>
      </c>
      <c r="P3092" s="16">
        <v>0</v>
      </c>
      <c r="Q3092" s="16">
        <v>0</v>
      </c>
      <c r="R3092" s="16">
        <v>54.2857</v>
      </c>
      <c r="S3092" s="16">
        <v>54.1521</v>
      </c>
      <c r="T3092" s="16">
        <v>0</v>
      </c>
      <c r="U3092" s="16">
        <v>0.1336</v>
      </c>
      <c r="V3092" s="16">
        <v>0.7101</v>
      </c>
      <c r="W3092" s="16">
        <v>0.7101</v>
      </c>
      <c r="X3092" s="16">
        <v>0</v>
      </c>
      <c r="Y3092" s="16">
        <v>0</v>
      </c>
      <c r="Z3092" s="16">
        <v>0</v>
      </c>
      <c r="AE3092" s="103">
        <f t="shared" si="898"/>
        <v>8.94839757847876e-14</v>
      </c>
      <c r="AF3092" s="103">
        <f t="shared" si="899"/>
        <v>-1.27897692436818e-13</v>
      </c>
      <c r="AG3092" s="103">
        <f t="shared" si="900"/>
        <v>0</v>
      </c>
      <c r="AH3092" s="103">
        <f t="shared" si="901"/>
        <v>0</v>
      </c>
      <c r="AI3092" s="103">
        <f t="shared" si="902"/>
        <v>1.27675647831893e-15</v>
      </c>
      <c r="AJ3092" s="103">
        <f t="shared" si="903"/>
        <v>0</v>
      </c>
    </row>
    <row r="3093" spans="4:36">
      <c r="D3093" s="16" t="s">
        <v>864</v>
      </c>
      <c r="E3093" s="16">
        <v>93803.0953999998</v>
      </c>
      <c r="F3093" s="16">
        <v>87188.1565999998</v>
      </c>
      <c r="G3093" s="16">
        <v>83012.6827999998</v>
      </c>
      <c r="H3093" s="16">
        <v>4175.4738</v>
      </c>
      <c r="I3093" s="16">
        <v>14.1873</v>
      </c>
      <c r="J3093" s="16">
        <v>3242.1623</v>
      </c>
      <c r="K3093" s="16">
        <v>1134.126</v>
      </c>
      <c r="L3093" s="16">
        <v>1804.0498</v>
      </c>
      <c r="M3093" s="16">
        <v>303.9865</v>
      </c>
      <c r="N3093" s="16">
        <v>2721.9304</v>
      </c>
      <c r="O3093" s="16">
        <v>2721.9304</v>
      </c>
      <c r="P3093" s="16">
        <v>0</v>
      </c>
      <c r="Q3093" s="16">
        <v>0.2325</v>
      </c>
      <c r="R3093" s="16">
        <v>543.565</v>
      </c>
      <c r="S3093" s="16">
        <v>460.6714</v>
      </c>
      <c r="T3093" s="16">
        <v>78.1705</v>
      </c>
      <c r="U3093" s="16">
        <v>4.7231</v>
      </c>
      <c r="V3093" s="16">
        <v>83.2615</v>
      </c>
      <c r="W3093" s="16">
        <v>52.8691</v>
      </c>
      <c r="X3093" s="16">
        <v>0</v>
      </c>
      <c r="Y3093" s="16">
        <v>30.3924</v>
      </c>
      <c r="Z3093" s="16">
        <v>9.5998</v>
      </c>
      <c r="AE3093" s="103">
        <f t="shared" si="898"/>
        <v>3.74092423705008e-12</v>
      </c>
      <c r="AF3093" s="103">
        <f t="shared" si="899"/>
        <v>-7.27595761418343e-12</v>
      </c>
      <c r="AG3093" s="103">
        <f t="shared" si="900"/>
        <v>0</v>
      </c>
      <c r="AH3093" s="103">
        <f t="shared" si="901"/>
        <v>0</v>
      </c>
      <c r="AI3093" s="103">
        <f t="shared" si="902"/>
        <v>4.52970994047064e-14</v>
      </c>
      <c r="AJ3093" s="103">
        <f t="shared" si="903"/>
        <v>0</v>
      </c>
    </row>
    <row r="3094" spans="3:58">
      <c r="C3094" s="16" t="s">
        <v>368</v>
      </c>
      <c r="D3094" s="16" t="s">
        <v>88</v>
      </c>
      <c r="E3094" s="16">
        <v>0</v>
      </c>
      <c r="F3094" s="16">
        <v>0</v>
      </c>
      <c r="G3094" s="16">
        <v>0</v>
      </c>
      <c r="H3094" s="16">
        <v>0</v>
      </c>
      <c r="I3094" s="16">
        <v>0</v>
      </c>
      <c r="J3094" s="16">
        <v>0</v>
      </c>
      <c r="K3094" s="16">
        <v>0</v>
      </c>
      <c r="L3094" s="16">
        <v>0</v>
      </c>
      <c r="M3094" s="16">
        <v>0</v>
      </c>
      <c r="N3094" s="16">
        <v>0</v>
      </c>
      <c r="O3094" s="16">
        <v>0</v>
      </c>
      <c r="P3094" s="16">
        <v>0</v>
      </c>
      <c r="Q3094" s="16">
        <v>0</v>
      </c>
      <c r="R3094" s="16">
        <v>0</v>
      </c>
      <c r="S3094" s="16">
        <v>0</v>
      </c>
      <c r="T3094" s="16">
        <v>0</v>
      </c>
      <c r="U3094" s="16">
        <v>0</v>
      </c>
      <c r="V3094" s="16">
        <v>0</v>
      </c>
      <c r="W3094" s="16">
        <v>0</v>
      </c>
      <c r="X3094" s="16">
        <v>0</v>
      </c>
      <c r="Y3094" s="16">
        <v>0</v>
      </c>
      <c r="Z3094" s="16">
        <v>0</v>
      </c>
      <c r="AE3094" s="103">
        <f t="shared" si="898"/>
        <v>0</v>
      </c>
      <c r="AF3094" s="103">
        <f t="shared" si="899"/>
        <v>0</v>
      </c>
      <c r="AG3094" s="103">
        <f t="shared" si="900"/>
        <v>0</v>
      </c>
      <c r="AH3094" s="103">
        <f t="shared" si="901"/>
        <v>0</v>
      </c>
      <c r="AI3094" s="103">
        <f t="shared" si="902"/>
        <v>0</v>
      </c>
      <c r="AJ3094" s="103">
        <f t="shared" si="903"/>
        <v>0</v>
      </c>
      <c r="AK3094" s="16">
        <f t="shared" ref="AK3094:BF3094" si="911">E3094-SUM(E3095:E3099)</f>
        <v>0</v>
      </c>
      <c r="AL3094" s="16">
        <f t="shared" si="911"/>
        <v>0</v>
      </c>
      <c r="AM3094" s="16">
        <f t="shared" si="911"/>
        <v>0</v>
      </c>
      <c r="AN3094" s="16">
        <f t="shared" si="911"/>
        <v>0</v>
      </c>
      <c r="AO3094" s="16">
        <f t="shared" si="911"/>
        <v>0</v>
      </c>
      <c r="AP3094" s="16">
        <f t="shared" si="911"/>
        <v>0</v>
      </c>
      <c r="AQ3094" s="16">
        <f t="shared" si="911"/>
        <v>0</v>
      </c>
      <c r="AR3094" s="16">
        <f t="shared" si="911"/>
        <v>0</v>
      </c>
      <c r="AS3094" s="16">
        <f t="shared" si="911"/>
        <v>0</v>
      </c>
      <c r="AT3094" s="16">
        <f t="shared" si="911"/>
        <v>0</v>
      </c>
      <c r="AU3094" s="16">
        <f t="shared" si="911"/>
        <v>0</v>
      </c>
      <c r="AV3094" s="16">
        <f t="shared" si="911"/>
        <v>0</v>
      </c>
      <c r="AW3094" s="16">
        <f t="shared" si="911"/>
        <v>0</v>
      </c>
      <c r="AX3094" s="16">
        <f t="shared" si="911"/>
        <v>0</v>
      </c>
      <c r="AY3094" s="16">
        <f t="shared" si="911"/>
        <v>0</v>
      </c>
      <c r="AZ3094" s="16">
        <f t="shared" si="911"/>
        <v>0</v>
      </c>
      <c r="BA3094" s="16">
        <f t="shared" si="911"/>
        <v>0</v>
      </c>
      <c r="BB3094" s="16">
        <f t="shared" si="911"/>
        <v>0</v>
      </c>
      <c r="BC3094" s="16">
        <f t="shared" si="911"/>
        <v>0</v>
      </c>
      <c r="BD3094" s="16">
        <f t="shared" si="911"/>
        <v>0</v>
      </c>
      <c r="BE3094" s="16">
        <f t="shared" si="911"/>
        <v>0</v>
      </c>
      <c r="BF3094" s="16">
        <f t="shared" si="911"/>
        <v>0</v>
      </c>
    </row>
    <row r="3095" spans="4:36">
      <c r="D3095" s="16" t="s">
        <v>860</v>
      </c>
      <c r="E3095" s="16">
        <v>0</v>
      </c>
      <c r="F3095" s="16">
        <v>0</v>
      </c>
      <c r="G3095" s="16">
        <v>0</v>
      </c>
      <c r="H3095" s="16">
        <v>0</v>
      </c>
      <c r="I3095" s="16">
        <v>0</v>
      </c>
      <c r="J3095" s="16">
        <v>0</v>
      </c>
      <c r="K3095" s="16">
        <v>0</v>
      </c>
      <c r="L3095" s="16">
        <v>0</v>
      </c>
      <c r="M3095" s="16">
        <v>0</v>
      </c>
      <c r="N3095" s="16">
        <v>0</v>
      </c>
      <c r="O3095" s="16">
        <v>0</v>
      </c>
      <c r="P3095" s="16">
        <v>0</v>
      </c>
      <c r="Q3095" s="16">
        <v>0</v>
      </c>
      <c r="R3095" s="16">
        <v>0</v>
      </c>
      <c r="S3095" s="16">
        <v>0</v>
      </c>
      <c r="T3095" s="16">
        <v>0</v>
      </c>
      <c r="U3095" s="16">
        <v>0</v>
      </c>
      <c r="V3095" s="16">
        <v>0</v>
      </c>
      <c r="W3095" s="16">
        <v>0</v>
      </c>
      <c r="X3095" s="16">
        <v>0</v>
      </c>
      <c r="Y3095" s="16">
        <v>0</v>
      </c>
      <c r="Z3095" s="16">
        <v>0</v>
      </c>
      <c r="AE3095" s="103">
        <f t="shared" si="898"/>
        <v>0</v>
      </c>
      <c r="AF3095" s="103">
        <f t="shared" si="899"/>
        <v>0</v>
      </c>
      <c r="AG3095" s="103">
        <f t="shared" si="900"/>
        <v>0</v>
      </c>
      <c r="AH3095" s="103">
        <f t="shared" si="901"/>
        <v>0</v>
      </c>
      <c r="AI3095" s="103">
        <f t="shared" si="902"/>
        <v>0</v>
      </c>
      <c r="AJ3095" s="103">
        <f t="shared" si="903"/>
        <v>0</v>
      </c>
    </row>
    <row r="3096" spans="4:36">
      <c r="D3096" s="16" t="s">
        <v>861</v>
      </c>
      <c r="E3096" s="16">
        <v>0</v>
      </c>
      <c r="F3096" s="16">
        <v>0</v>
      </c>
      <c r="G3096" s="16">
        <v>0</v>
      </c>
      <c r="H3096" s="16">
        <v>0</v>
      </c>
      <c r="I3096" s="16">
        <v>0</v>
      </c>
      <c r="J3096" s="16">
        <v>0</v>
      </c>
      <c r="K3096" s="16">
        <v>0</v>
      </c>
      <c r="L3096" s="16">
        <v>0</v>
      </c>
      <c r="M3096" s="16">
        <v>0</v>
      </c>
      <c r="N3096" s="16">
        <v>0</v>
      </c>
      <c r="O3096" s="16">
        <v>0</v>
      </c>
      <c r="P3096" s="16">
        <v>0</v>
      </c>
      <c r="Q3096" s="16">
        <v>0</v>
      </c>
      <c r="R3096" s="16">
        <v>0</v>
      </c>
      <c r="S3096" s="16">
        <v>0</v>
      </c>
      <c r="T3096" s="16">
        <v>0</v>
      </c>
      <c r="U3096" s="16">
        <v>0</v>
      </c>
      <c r="V3096" s="16">
        <v>0</v>
      </c>
      <c r="W3096" s="16">
        <v>0</v>
      </c>
      <c r="X3096" s="16">
        <v>0</v>
      </c>
      <c r="Y3096" s="16">
        <v>0</v>
      </c>
      <c r="Z3096" s="16">
        <v>0</v>
      </c>
      <c r="AE3096" s="103">
        <f t="shared" si="898"/>
        <v>0</v>
      </c>
      <c r="AF3096" s="103">
        <f t="shared" si="899"/>
        <v>0</v>
      </c>
      <c r="AG3096" s="103">
        <f t="shared" si="900"/>
        <v>0</v>
      </c>
      <c r="AH3096" s="103">
        <f t="shared" si="901"/>
        <v>0</v>
      </c>
      <c r="AI3096" s="103">
        <f t="shared" si="902"/>
        <v>0</v>
      </c>
      <c r="AJ3096" s="103">
        <f t="shared" si="903"/>
        <v>0</v>
      </c>
    </row>
    <row r="3097" spans="4:36">
      <c r="D3097" s="16" t="s">
        <v>862</v>
      </c>
      <c r="E3097" s="16">
        <v>0</v>
      </c>
      <c r="F3097" s="16">
        <v>0</v>
      </c>
      <c r="G3097" s="16">
        <v>0</v>
      </c>
      <c r="H3097" s="16">
        <v>0</v>
      </c>
      <c r="I3097" s="16">
        <v>0</v>
      </c>
      <c r="J3097" s="16">
        <v>0</v>
      </c>
      <c r="K3097" s="16">
        <v>0</v>
      </c>
      <c r="L3097" s="16">
        <v>0</v>
      </c>
      <c r="M3097" s="16">
        <v>0</v>
      </c>
      <c r="N3097" s="16">
        <v>0</v>
      </c>
      <c r="O3097" s="16">
        <v>0</v>
      </c>
      <c r="P3097" s="16">
        <v>0</v>
      </c>
      <c r="Q3097" s="16">
        <v>0</v>
      </c>
      <c r="R3097" s="16">
        <v>0</v>
      </c>
      <c r="S3097" s="16">
        <v>0</v>
      </c>
      <c r="T3097" s="16">
        <v>0</v>
      </c>
      <c r="U3097" s="16">
        <v>0</v>
      </c>
      <c r="V3097" s="16">
        <v>0</v>
      </c>
      <c r="W3097" s="16">
        <v>0</v>
      </c>
      <c r="X3097" s="16">
        <v>0</v>
      </c>
      <c r="Y3097" s="16">
        <v>0</v>
      </c>
      <c r="Z3097" s="16">
        <v>0</v>
      </c>
      <c r="AE3097" s="103">
        <f t="shared" si="898"/>
        <v>0</v>
      </c>
      <c r="AF3097" s="103">
        <f t="shared" si="899"/>
        <v>0</v>
      </c>
      <c r="AG3097" s="103">
        <f t="shared" si="900"/>
        <v>0</v>
      </c>
      <c r="AH3097" s="103">
        <f t="shared" si="901"/>
        <v>0</v>
      </c>
      <c r="AI3097" s="103">
        <f t="shared" si="902"/>
        <v>0</v>
      </c>
      <c r="AJ3097" s="103">
        <f t="shared" si="903"/>
        <v>0</v>
      </c>
    </row>
    <row r="3098" spans="4:36">
      <c r="D3098" s="16" t="s">
        <v>863</v>
      </c>
      <c r="E3098" s="16">
        <v>0</v>
      </c>
      <c r="F3098" s="16">
        <v>0</v>
      </c>
      <c r="G3098" s="16">
        <v>0</v>
      </c>
      <c r="H3098" s="16">
        <v>0</v>
      </c>
      <c r="I3098" s="16">
        <v>0</v>
      </c>
      <c r="J3098" s="16">
        <v>0</v>
      </c>
      <c r="K3098" s="16">
        <v>0</v>
      </c>
      <c r="L3098" s="16">
        <v>0</v>
      </c>
      <c r="M3098" s="16">
        <v>0</v>
      </c>
      <c r="N3098" s="16">
        <v>0</v>
      </c>
      <c r="O3098" s="16">
        <v>0</v>
      </c>
      <c r="P3098" s="16">
        <v>0</v>
      </c>
      <c r="Q3098" s="16">
        <v>0</v>
      </c>
      <c r="R3098" s="16">
        <v>0</v>
      </c>
      <c r="S3098" s="16">
        <v>0</v>
      </c>
      <c r="T3098" s="16">
        <v>0</v>
      </c>
      <c r="U3098" s="16">
        <v>0</v>
      </c>
      <c r="V3098" s="16">
        <v>0</v>
      </c>
      <c r="W3098" s="16">
        <v>0</v>
      </c>
      <c r="X3098" s="16">
        <v>0</v>
      </c>
      <c r="Y3098" s="16">
        <v>0</v>
      </c>
      <c r="Z3098" s="16">
        <v>0</v>
      </c>
      <c r="AE3098" s="103">
        <f t="shared" si="898"/>
        <v>0</v>
      </c>
      <c r="AF3098" s="103">
        <f t="shared" si="899"/>
        <v>0</v>
      </c>
      <c r="AG3098" s="103">
        <f t="shared" si="900"/>
        <v>0</v>
      </c>
      <c r="AH3098" s="103">
        <f t="shared" si="901"/>
        <v>0</v>
      </c>
      <c r="AI3098" s="103">
        <f t="shared" si="902"/>
        <v>0</v>
      </c>
      <c r="AJ3098" s="103">
        <f t="shared" si="903"/>
        <v>0</v>
      </c>
    </row>
    <row r="3099" spans="4:36">
      <c r="D3099" s="16" t="s">
        <v>864</v>
      </c>
      <c r="E3099" s="16">
        <v>0</v>
      </c>
      <c r="F3099" s="16">
        <v>0</v>
      </c>
      <c r="G3099" s="16">
        <v>0</v>
      </c>
      <c r="H3099" s="16">
        <v>0</v>
      </c>
      <c r="I3099" s="16">
        <v>0</v>
      </c>
      <c r="J3099" s="16">
        <v>0</v>
      </c>
      <c r="K3099" s="16">
        <v>0</v>
      </c>
      <c r="L3099" s="16">
        <v>0</v>
      </c>
      <c r="M3099" s="16">
        <v>0</v>
      </c>
      <c r="N3099" s="16">
        <v>0</v>
      </c>
      <c r="O3099" s="16">
        <v>0</v>
      </c>
      <c r="P3099" s="16">
        <v>0</v>
      </c>
      <c r="Q3099" s="16">
        <v>0</v>
      </c>
      <c r="R3099" s="16">
        <v>0</v>
      </c>
      <c r="S3099" s="16">
        <v>0</v>
      </c>
      <c r="T3099" s="16">
        <v>0</v>
      </c>
      <c r="U3099" s="16">
        <v>0</v>
      </c>
      <c r="V3099" s="16">
        <v>0</v>
      </c>
      <c r="W3099" s="16">
        <v>0</v>
      </c>
      <c r="X3099" s="16">
        <v>0</v>
      </c>
      <c r="Y3099" s="16">
        <v>0</v>
      </c>
      <c r="Z3099" s="16">
        <v>0</v>
      </c>
      <c r="AE3099" s="103">
        <f t="shared" si="898"/>
        <v>0</v>
      </c>
      <c r="AF3099" s="103">
        <f t="shared" si="899"/>
        <v>0</v>
      </c>
      <c r="AG3099" s="103">
        <f t="shared" si="900"/>
        <v>0</v>
      </c>
      <c r="AH3099" s="103">
        <f t="shared" si="901"/>
        <v>0</v>
      </c>
      <c r="AI3099" s="103">
        <f t="shared" si="902"/>
        <v>0</v>
      </c>
      <c r="AJ3099" s="103">
        <f t="shared" si="903"/>
        <v>0</v>
      </c>
    </row>
    <row r="3100" spans="1:80">
      <c r="A3100" s="16" t="s">
        <v>956</v>
      </c>
      <c r="B3100" s="16">
        <v>204404.4257</v>
      </c>
      <c r="C3100" s="16" t="s">
        <v>88</v>
      </c>
      <c r="D3100" s="16" t="s">
        <v>88</v>
      </c>
      <c r="E3100" s="16">
        <v>156574.087</v>
      </c>
      <c r="F3100" s="16">
        <v>147408.2377</v>
      </c>
      <c r="G3100" s="16">
        <v>123814.1409</v>
      </c>
      <c r="H3100" s="16">
        <v>23594.0968</v>
      </c>
      <c r="I3100" s="16">
        <v>34.6491</v>
      </c>
      <c r="J3100" s="16">
        <v>5452.7222</v>
      </c>
      <c r="K3100" s="16">
        <v>2867.3349</v>
      </c>
      <c r="L3100" s="16">
        <v>1670.6072</v>
      </c>
      <c r="M3100" s="16">
        <v>914.7801</v>
      </c>
      <c r="N3100" s="16">
        <v>2266.8228</v>
      </c>
      <c r="O3100" s="16">
        <v>2266.8228</v>
      </c>
      <c r="P3100" s="16">
        <v>0</v>
      </c>
      <c r="Q3100" s="16">
        <v>9.0637</v>
      </c>
      <c r="R3100" s="16">
        <v>950.7712</v>
      </c>
      <c r="S3100" s="16">
        <v>584.9785</v>
      </c>
      <c r="T3100" s="16">
        <v>48.3159</v>
      </c>
      <c r="U3100" s="16">
        <v>317.4768</v>
      </c>
      <c r="V3100" s="16">
        <v>451.8203</v>
      </c>
      <c r="W3100" s="16">
        <v>446.2837</v>
      </c>
      <c r="X3100" s="16">
        <v>0</v>
      </c>
      <c r="Y3100" s="16">
        <v>5.5366</v>
      </c>
      <c r="Z3100" s="16">
        <v>0</v>
      </c>
      <c r="AB3100" s="101">
        <f>(F3100+K3100+L3100)/B3100</f>
        <v>0.743360518147528</v>
      </c>
      <c r="AE3100" s="103">
        <f t="shared" si="898"/>
        <v>1.06226138996135e-12</v>
      </c>
      <c r="AF3100" s="103">
        <f t="shared" si="899"/>
        <v>0</v>
      </c>
      <c r="AG3100" s="103">
        <f t="shared" si="900"/>
        <v>0</v>
      </c>
      <c r="AH3100" s="103">
        <f t="shared" si="901"/>
        <v>0</v>
      </c>
      <c r="AI3100" s="103">
        <f t="shared" si="902"/>
        <v>0</v>
      </c>
      <c r="AJ3100" s="103">
        <f t="shared" si="903"/>
        <v>-3.5527136788005e-14</v>
      </c>
      <c r="AK3100" s="16">
        <f t="shared" ref="AK3100:BF3100" si="912">E3100-SUM(E3101:E3105)</f>
        <v>0</v>
      </c>
      <c r="AL3100" s="16">
        <f t="shared" si="912"/>
        <v>0</v>
      </c>
      <c r="AM3100" s="16">
        <f t="shared" si="912"/>
        <v>0</v>
      </c>
      <c r="AN3100" s="16">
        <f t="shared" si="912"/>
        <v>0</v>
      </c>
      <c r="AO3100" s="16">
        <f t="shared" si="912"/>
        <v>0</v>
      </c>
      <c r="AP3100" s="16">
        <f t="shared" si="912"/>
        <v>0</v>
      </c>
      <c r="AQ3100" s="16">
        <f t="shared" si="912"/>
        <v>0</v>
      </c>
      <c r="AR3100" s="16">
        <f t="shared" si="912"/>
        <v>0</v>
      </c>
      <c r="AS3100" s="16">
        <f t="shared" si="912"/>
        <v>0</v>
      </c>
      <c r="AT3100" s="16">
        <f t="shared" si="912"/>
        <v>0</v>
      </c>
      <c r="AU3100" s="16">
        <f t="shared" si="912"/>
        <v>0</v>
      </c>
      <c r="AV3100" s="16">
        <f t="shared" si="912"/>
        <v>0</v>
      </c>
      <c r="AW3100" s="16">
        <f t="shared" si="912"/>
        <v>0</v>
      </c>
      <c r="AX3100" s="16">
        <f t="shared" si="912"/>
        <v>0</v>
      </c>
      <c r="AY3100" s="16">
        <f t="shared" si="912"/>
        <v>0</v>
      </c>
      <c r="AZ3100" s="16">
        <f t="shared" si="912"/>
        <v>0</v>
      </c>
      <c r="BA3100" s="16">
        <f t="shared" si="912"/>
        <v>0</v>
      </c>
      <c r="BB3100" s="16">
        <f t="shared" si="912"/>
        <v>0</v>
      </c>
      <c r="BC3100" s="16">
        <f t="shared" si="912"/>
        <v>0</v>
      </c>
      <c r="BD3100" s="16">
        <f t="shared" si="912"/>
        <v>0</v>
      </c>
      <c r="BE3100" s="16">
        <f t="shared" si="912"/>
        <v>0</v>
      </c>
      <c r="BF3100" s="16">
        <f t="shared" si="912"/>
        <v>0</v>
      </c>
      <c r="BG3100" s="104">
        <f t="shared" ref="BG3100:CB3100" si="913">E3100-E3106-E3112-E3118-E3124</f>
        <v>0</v>
      </c>
      <c r="BH3100" s="104">
        <f t="shared" si="913"/>
        <v>0</v>
      </c>
      <c r="BI3100" s="104">
        <f t="shared" si="913"/>
        <v>0</v>
      </c>
      <c r="BJ3100" s="104">
        <f t="shared" si="913"/>
        <v>0</v>
      </c>
      <c r="BK3100" s="104">
        <f t="shared" si="913"/>
        <v>0</v>
      </c>
      <c r="BL3100" s="104">
        <f t="shared" si="913"/>
        <v>0</v>
      </c>
      <c r="BM3100" s="104">
        <f t="shared" si="913"/>
        <v>0</v>
      </c>
      <c r="BN3100" s="104">
        <f t="shared" si="913"/>
        <v>0</v>
      </c>
      <c r="BO3100" s="104">
        <f t="shared" si="913"/>
        <v>0</v>
      </c>
      <c r="BP3100" s="104">
        <f t="shared" si="913"/>
        <v>0</v>
      </c>
      <c r="BQ3100" s="104">
        <f t="shared" si="913"/>
        <v>0</v>
      </c>
      <c r="BR3100" s="104">
        <f t="shared" si="913"/>
        <v>0</v>
      </c>
      <c r="BS3100" s="104">
        <f t="shared" si="913"/>
        <v>0</v>
      </c>
      <c r="BT3100" s="104">
        <f t="shared" si="913"/>
        <v>0</v>
      </c>
      <c r="BU3100" s="104">
        <f t="shared" si="913"/>
        <v>0</v>
      </c>
      <c r="BV3100" s="104">
        <f t="shared" si="913"/>
        <v>0</v>
      </c>
      <c r="BW3100" s="104">
        <f t="shared" si="913"/>
        <v>0</v>
      </c>
      <c r="BX3100" s="104">
        <f t="shared" si="913"/>
        <v>0</v>
      </c>
      <c r="BY3100" s="104">
        <f t="shared" si="913"/>
        <v>0</v>
      </c>
      <c r="BZ3100" s="104">
        <f t="shared" si="913"/>
        <v>0</v>
      </c>
      <c r="CA3100" s="104">
        <f t="shared" si="913"/>
        <v>0</v>
      </c>
      <c r="CB3100" s="104">
        <f t="shared" si="913"/>
        <v>0</v>
      </c>
    </row>
    <row r="3101" spans="4:36">
      <c r="D3101" s="16" t="s">
        <v>860</v>
      </c>
      <c r="E3101" s="16">
        <v>63257.8117</v>
      </c>
      <c r="F3101" s="16">
        <v>61435.9212</v>
      </c>
      <c r="G3101" s="16">
        <v>52263.3217999999</v>
      </c>
      <c r="H3101" s="16">
        <v>9172.5994</v>
      </c>
      <c r="I3101" s="16">
        <v>10.6033</v>
      </c>
      <c r="J3101" s="16">
        <v>1227.7268</v>
      </c>
      <c r="K3101" s="16">
        <v>0</v>
      </c>
      <c r="L3101" s="16">
        <v>934.7678</v>
      </c>
      <c r="M3101" s="16">
        <v>292.959</v>
      </c>
      <c r="N3101" s="16">
        <v>320.7257</v>
      </c>
      <c r="O3101" s="16">
        <v>320.7257</v>
      </c>
      <c r="P3101" s="16">
        <v>0</v>
      </c>
      <c r="Q3101" s="16">
        <v>0</v>
      </c>
      <c r="R3101" s="16">
        <v>262.8347</v>
      </c>
      <c r="S3101" s="16">
        <v>244.8146</v>
      </c>
      <c r="T3101" s="16">
        <v>18.0201</v>
      </c>
      <c r="U3101" s="16">
        <v>0</v>
      </c>
      <c r="V3101" s="16">
        <v>0</v>
      </c>
      <c r="W3101" s="16">
        <v>0</v>
      </c>
      <c r="X3101" s="16">
        <v>0</v>
      </c>
      <c r="Y3101" s="16">
        <v>0</v>
      </c>
      <c r="Z3101" s="16">
        <v>0</v>
      </c>
      <c r="AE3101" s="103">
        <f t="shared" si="898"/>
        <v>1.4210854715202e-12</v>
      </c>
      <c r="AF3101" s="103">
        <f t="shared" si="899"/>
        <v>9.45874489843845e-11</v>
      </c>
      <c r="AG3101" s="103">
        <f t="shared" si="900"/>
        <v>0</v>
      </c>
      <c r="AH3101" s="103">
        <f t="shared" si="901"/>
        <v>0</v>
      </c>
      <c r="AI3101" s="103">
        <f t="shared" si="902"/>
        <v>0</v>
      </c>
      <c r="AJ3101" s="103">
        <f t="shared" si="903"/>
        <v>0</v>
      </c>
    </row>
    <row r="3102" spans="4:36">
      <c r="D3102" s="16" t="s">
        <v>861</v>
      </c>
      <c r="E3102" s="16">
        <v>48308.3222</v>
      </c>
      <c r="F3102" s="16">
        <v>46716.555</v>
      </c>
      <c r="G3102" s="16">
        <v>39100.8717</v>
      </c>
      <c r="H3102" s="16">
        <v>7615.6833</v>
      </c>
      <c r="I3102" s="16">
        <v>6.2294</v>
      </c>
      <c r="J3102" s="16">
        <v>816.1977</v>
      </c>
      <c r="K3102" s="16">
        <v>0</v>
      </c>
      <c r="L3102" s="16">
        <v>398.4232</v>
      </c>
      <c r="M3102" s="16">
        <v>417.7745</v>
      </c>
      <c r="N3102" s="16">
        <v>439.2257</v>
      </c>
      <c r="O3102" s="16">
        <v>439.2257</v>
      </c>
      <c r="P3102" s="16">
        <v>0</v>
      </c>
      <c r="Q3102" s="16">
        <v>0</v>
      </c>
      <c r="R3102" s="16">
        <v>136.0047</v>
      </c>
      <c r="S3102" s="16">
        <v>61.2483</v>
      </c>
      <c r="T3102" s="16">
        <v>24.2134</v>
      </c>
      <c r="U3102" s="16">
        <v>50.543</v>
      </c>
      <c r="V3102" s="16">
        <v>194.1097</v>
      </c>
      <c r="W3102" s="16">
        <v>193.7618</v>
      </c>
      <c r="X3102" s="16">
        <v>0</v>
      </c>
      <c r="Y3102" s="16">
        <v>0.3479</v>
      </c>
      <c r="Z3102" s="16">
        <v>0</v>
      </c>
      <c r="AE3102" s="103">
        <f t="shared" si="898"/>
        <v>2.01794136955868e-12</v>
      </c>
      <c r="AF3102" s="103">
        <f t="shared" si="899"/>
        <v>0</v>
      </c>
      <c r="AG3102" s="103">
        <f t="shared" si="900"/>
        <v>0</v>
      </c>
      <c r="AH3102" s="103">
        <f t="shared" si="901"/>
        <v>0</v>
      </c>
      <c r="AI3102" s="103">
        <f t="shared" si="902"/>
        <v>0</v>
      </c>
      <c r="AJ3102" s="103">
        <f t="shared" si="903"/>
        <v>9.88098491916389e-15</v>
      </c>
    </row>
    <row r="3103" spans="4:36">
      <c r="D3103" s="16" t="s">
        <v>862</v>
      </c>
      <c r="E3103" s="16">
        <v>0</v>
      </c>
      <c r="F3103" s="16">
        <v>0</v>
      </c>
      <c r="G3103" s="16">
        <v>0</v>
      </c>
      <c r="H3103" s="16">
        <v>0</v>
      </c>
      <c r="I3103" s="16">
        <v>0</v>
      </c>
      <c r="J3103" s="16">
        <v>0</v>
      </c>
      <c r="K3103" s="16">
        <v>0</v>
      </c>
      <c r="L3103" s="16">
        <v>0</v>
      </c>
      <c r="M3103" s="16">
        <v>0</v>
      </c>
      <c r="N3103" s="16">
        <v>0</v>
      </c>
      <c r="O3103" s="16">
        <v>0</v>
      </c>
      <c r="P3103" s="16">
        <v>0</v>
      </c>
      <c r="Q3103" s="16">
        <v>0</v>
      </c>
      <c r="R3103" s="16">
        <v>0</v>
      </c>
      <c r="S3103" s="16">
        <v>0</v>
      </c>
      <c r="T3103" s="16">
        <v>0</v>
      </c>
      <c r="U3103" s="16">
        <v>0</v>
      </c>
      <c r="V3103" s="16">
        <v>0</v>
      </c>
      <c r="W3103" s="16">
        <v>0</v>
      </c>
      <c r="X3103" s="16">
        <v>0</v>
      </c>
      <c r="Y3103" s="16">
        <v>0</v>
      </c>
      <c r="Z3103" s="16">
        <v>0</v>
      </c>
      <c r="AE3103" s="103">
        <f t="shared" si="898"/>
        <v>0</v>
      </c>
      <c r="AF3103" s="103">
        <f t="shared" si="899"/>
        <v>0</v>
      </c>
      <c r="AG3103" s="103">
        <f t="shared" si="900"/>
        <v>0</v>
      </c>
      <c r="AH3103" s="103">
        <f t="shared" si="901"/>
        <v>0</v>
      </c>
      <c r="AI3103" s="103">
        <f t="shared" si="902"/>
        <v>0</v>
      </c>
      <c r="AJ3103" s="103">
        <f t="shared" si="903"/>
        <v>0</v>
      </c>
    </row>
    <row r="3104" spans="4:36">
      <c r="D3104" s="16" t="s">
        <v>863</v>
      </c>
      <c r="E3104" s="16">
        <v>2.9408</v>
      </c>
      <c r="F3104" s="16">
        <v>0</v>
      </c>
      <c r="G3104" s="16">
        <v>0</v>
      </c>
      <c r="H3104" s="16">
        <v>0</v>
      </c>
      <c r="I3104" s="16">
        <v>0</v>
      </c>
      <c r="J3104" s="16">
        <v>0.1704</v>
      </c>
      <c r="K3104" s="16">
        <v>0.1704</v>
      </c>
      <c r="L3104" s="16">
        <v>0</v>
      </c>
      <c r="M3104" s="16">
        <v>0</v>
      </c>
      <c r="N3104" s="16">
        <v>1.5578</v>
      </c>
      <c r="O3104" s="16">
        <v>1.5578</v>
      </c>
      <c r="P3104" s="16">
        <v>0</v>
      </c>
      <c r="Q3104" s="16">
        <v>0</v>
      </c>
      <c r="R3104" s="16">
        <v>1.2126</v>
      </c>
      <c r="S3104" s="16">
        <v>1.2126</v>
      </c>
      <c r="T3104" s="16">
        <v>0</v>
      </c>
      <c r="U3104" s="16">
        <v>0</v>
      </c>
      <c r="V3104" s="16">
        <v>0</v>
      </c>
      <c r="W3104" s="16">
        <v>0</v>
      </c>
      <c r="X3104" s="16">
        <v>0</v>
      </c>
      <c r="Y3104" s="16">
        <v>0</v>
      </c>
      <c r="Z3104" s="16">
        <v>0</v>
      </c>
      <c r="AE3104" s="103">
        <f t="shared" si="898"/>
        <v>0</v>
      </c>
      <c r="AF3104" s="103">
        <f t="shared" si="899"/>
        <v>0</v>
      </c>
      <c r="AG3104" s="103">
        <f t="shared" si="900"/>
        <v>0</v>
      </c>
      <c r="AH3104" s="103">
        <f t="shared" si="901"/>
        <v>0</v>
      </c>
      <c r="AI3104" s="103">
        <f t="shared" si="902"/>
        <v>0</v>
      </c>
      <c r="AJ3104" s="103">
        <f t="shared" si="903"/>
        <v>0</v>
      </c>
    </row>
    <row r="3105" spans="4:36">
      <c r="D3105" s="16" t="s">
        <v>864</v>
      </c>
      <c r="E3105" s="16">
        <v>45005.0123</v>
      </c>
      <c r="F3105" s="16">
        <v>39255.7615</v>
      </c>
      <c r="G3105" s="16">
        <v>32449.9474</v>
      </c>
      <c r="H3105" s="16">
        <v>6805.8141</v>
      </c>
      <c r="I3105" s="16">
        <v>17.8164</v>
      </c>
      <c r="J3105" s="16">
        <v>3408.6273</v>
      </c>
      <c r="K3105" s="16">
        <v>2867.1645</v>
      </c>
      <c r="L3105" s="16">
        <v>337.4162</v>
      </c>
      <c r="M3105" s="16">
        <v>204.0466</v>
      </c>
      <c r="N3105" s="16">
        <v>1505.3136</v>
      </c>
      <c r="O3105" s="16">
        <v>1505.3136</v>
      </c>
      <c r="P3105" s="16">
        <v>0</v>
      </c>
      <c r="Q3105" s="16">
        <v>9.0637</v>
      </c>
      <c r="R3105" s="16">
        <v>550.7192</v>
      </c>
      <c r="S3105" s="16">
        <v>277.703</v>
      </c>
      <c r="T3105" s="16">
        <v>6.0824</v>
      </c>
      <c r="U3105" s="16">
        <v>266.9338</v>
      </c>
      <c r="V3105" s="16">
        <v>257.7106</v>
      </c>
      <c r="W3105" s="16">
        <v>252.5219</v>
      </c>
      <c r="X3105" s="16">
        <v>0</v>
      </c>
      <c r="Y3105" s="16">
        <v>5.1887</v>
      </c>
      <c r="Z3105" s="16">
        <v>0</v>
      </c>
      <c r="AE3105" s="103">
        <f t="shared" si="898"/>
        <v>1.85806925401266e-12</v>
      </c>
      <c r="AF3105" s="103">
        <f t="shared" si="899"/>
        <v>0</v>
      </c>
      <c r="AG3105" s="103">
        <f t="shared" si="900"/>
        <v>2.27373675443232e-13</v>
      </c>
      <c r="AH3105" s="103">
        <f t="shared" si="901"/>
        <v>0</v>
      </c>
      <c r="AI3105" s="103">
        <f t="shared" si="902"/>
        <v>0</v>
      </c>
      <c r="AJ3105" s="103">
        <f t="shared" si="903"/>
        <v>1.15463194561016e-14</v>
      </c>
    </row>
    <row r="3106" spans="3:58">
      <c r="C3106" s="16" t="s">
        <v>865</v>
      </c>
      <c r="D3106" s="16" t="s">
        <v>88</v>
      </c>
      <c r="E3106" s="16">
        <v>15745.1044</v>
      </c>
      <c r="F3106" s="16">
        <v>15354.2607</v>
      </c>
      <c r="G3106" s="16">
        <v>14662.7059</v>
      </c>
      <c r="H3106" s="16">
        <v>691.5548</v>
      </c>
      <c r="I3106" s="16">
        <v>4.3023</v>
      </c>
      <c r="J3106" s="16">
        <v>134.0564</v>
      </c>
      <c r="K3106" s="16">
        <v>0</v>
      </c>
      <c r="L3106" s="16">
        <v>32.7325</v>
      </c>
      <c r="M3106" s="16">
        <v>101.3239</v>
      </c>
      <c r="N3106" s="16">
        <v>84.9259</v>
      </c>
      <c r="O3106" s="16">
        <v>84.9259</v>
      </c>
      <c r="P3106" s="16">
        <v>0</v>
      </c>
      <c r="Q3106" s="16">
        <v>0</v>
      </c>
      <c r="R3106" s="16">
        <v>140.3749</v>
      </c>
      <c r="S3106" s="16">
        <v>130.4974</v>
      </c>
      <c r="T3106" s="16">
        <v>1.4637</v>
      </c>
      <c r="U3106" s="16">
        <v>8.4138</v>
      </c>
      <c r="V3106" s="16">
        <v>27.1842</v>
      </c>
      <c r="W3106" s="16">
        <v>27.1842</v>
      </c>
      <c r="X3106" s="16">
        <v>0</v>
      </c>
      <c r="Y3106" s="16">
        <v>0</v>
      </c>
      <c r="Z3106" s="16">
        <v>0</v>
      </c>
      <c r="AE3106" s="103">
        <f t="shared" si="898"/>
        <v>-5.6488147492928e-13</v>
      </c>
      <c r="AF3106" s="103">
        <f t="shared" si="899"/>
        <v>0</v>
      </c>
      <c r="AG3106" s="103">
        <f t="shared" si="900"/>
        <v>0</v>
      </c>
      <c r="AH3106" s="103">
        <f t="shared" si="901"/>
        <v>0</v>
      </c>
      <c r="AI3106" s="103">
        <f t="shared" si="902"/>
        <v>0</v>
      </c>
      <c r="AJ3106" s="103">
        <f t="shared" si="903"/>
        <v>0</v>
      </c>
      <c r="AK3106" s="16">
        <f t="shared" ref="AK3106:BF3106" si="914">E3106-SUM(E3107:E3111)</f>
        <v>0</v>
      </c>
      <c r="AL3106" s="16">
        <f t="shared" si="914"/>
        <v>0</v>
      </c>
      <c r="AM3106" s="16">
        <f t="shared" si="914"/>
        <v>0</v>
      </c>
      <c r="AN3106" s="16">
        <f t="shared" si="914"/>
        <v>0</v>
      </c>
      <c r="AO3106" s="16">
        <f t="shared" si="914"/>
        <v>0</v>
      </c>
      <c r="AP3106" s="16">
        <f t="shared" si="914"/>
        <v>0</v>
      </c>
      <c r="AQ3106" s="16">
        <f t="shared" si="914"/>
        <v>0</v>
      </c>
      <c r="AR3106" s="16">
        <f t="shared" si="914"/>
        <v>0</v>
      </c>
      <c r="AS3106" s="16">
        <f t="shared" si="914"/>
        <v>0</v>
      </c>
      <c r="AT3106" s="16">
        <f t="shared" si="914"/>
        <v>0</v>
      </c>
      <c r="AU3106" s="16">
        <f t="shared" si="914"/>
        <v>0</v>
      </c>
      <c r="AV3106" s="16">
        <f t="shared" si="914"/>
        <v>0</v>
      </c>
      <c r="AW3106" s="16">
        <f t="shared" si="914"/>
        <v>0</v>
      </c>
      <c r="AX3106" s="16">
        <f t="shared" si="914"/>
        <v>0</v>
      </c>
      <c r="AY3106" s="16">
        <f t="shared" si="914"/>
        <v>0</v>
      </c>
      <c r="AZ3106" s="16">
        <f t="shared" si="914"/>
        <v>0</v>
      </c>
      <c r="BA3106" s="16">
        <f t="shared" si="914"/>
        <v>0</v>
      </c>
      <c r="BB3106" s="16">
        <f t="shared" si="914"/>
        <v>0</v>
      </c>
      <c r="BC3106" s="16">
        <f t="shared" si="914"/>
        <v>0</v>
      </c>
      <c r="BD3106" s="16">
        <f t="shared" si="914"/>
        <v>0</v>
      </c>
      <c r="BE3106" s="16">
        <f t="shared" si="914"/>
        <v>0</v>
      </c>
      <c r="BF3106" s="16">
        <f t="shared" si="914"/>
        <v>0</v>
      </c>
    </row>
    <row r="3107" spans="4:36">
      <c r="D3107" s="16" t="s">
        <v>860</v>
      </c>
      <c r="E3107" s="16">
        <v>12956.239</v>
      </c>
      <c r="F3107" s="16">
        <v>12748.1997</v>
      </c>
      <c r="G3107" s="16">
        <v>12192.7776</v>
      </c>
      <c r="H3107" s="16">
        <v>555.4221</v>
      </c>
      <c r="I3107" s="16">
        <v>0</v>
      </c>
      <c r="J3107" s="16">
        <v>73.4932</v>
      </c>
      <c r="K3107" s="16">
        <v>0</v>
      </c>
      <c r="L3107" s="16">
        <v>30.2442</v>
      </c>
      <c r="M3107" s="16">
        <v>43.249</v>
      </c>
      <c r="N3107" s="16">
        <v>13.5971</v>
      </c>
      <c r="O3107" s="16">
        <v>13.5971</v>
      </c>
      <c r="P3107" s="16">
        <v>0</v>
      </c>
      <c r="Q3107" s="16">
        <v>0</v>
      </c>
      <c r="R3107" s="16">
        <v>120.949</v>
      </c>
      <c r="S3107" s="16">
        <v>119.4853</v>
      </c>
      <c r="T3107" s="16">
        <v>1.4637</v>
      </c>
      <c r="U3107" s="16">
        <v>0</v>
      </c>
      <c r="V3107" s="16">
        <v>0</v>
      </c>
      <c r="W3107" s="16">
        <v>0</v>
      </c>
      <c r="X3107" s="16">
        <v>0</v>
      </c>
      <c r="Y3107" s="16">
        <v>0</v>
      </c>
      <c r="Z3107" s="16">
        <v>0</v>
      </c>
      <c r="AE3107" s="103">
        <f t="shared" si="898"/>
        <v>3.69482222595252e-13</v>
      </c>
      <c r="AF3107" s="103">
        <f t="shared" si="899"/>
        <v>0</v>
      </c>
      <c r="AG3107" s="103">
        <f t="shared" si="900"/>
        <v>0</v>
      </c>
      <c r="AH3107" s="103">
        <f t="shared" si="901"/>
        <v>0</v>
      </c>
      <c r="AI3107" s="103">
        <f t="shared" si="902"/>
        <v>2.88657986402541e-15</v>
      </c>
      <c r="AJ3107" s="103">
        <f t="shared" si="903"/>
        <v>0</v>
      </c>
    </row>
    <row r="3108" spans="4:36">
      <c r="D3108" s="16" t="s">
        <v>861</v>
      </c>
      <c r="E3108" s="16">
        <v>2230.4163</v>
      </c>
      <c r="F3108" s="16">
        <v>2064.1988</v>
      </c>
      <c r="G3108" s="16">
        <v>2007.6439</v>
      </c>
      <c r="H3108" s="16">
        <v>56.5549</v>
      </c>
      <c r="I3108" s="16">
        <v>0</v>
      </c>
      <c r="J3108" s="16">
        <v>60.5632</v>
      </c>
      <c r="K3108" s="16">
        <v>0</v>
      </c>
      <c r="L3108" s="16">
        <v>2.4883</v>
      </c>
      <c r="M3108" s="16">
        <v>58.0749</v>
      </c>
      <c r="N3108" s="16">
        <v>59.8232</v>
      </c>
      <c r="O3108" s="16">
        <v>59.8232</v>
      </c>
      <c r="P3108" s="16">
        <v>0</v>
      </c>
      <c r="Q3108" s="16">
        <v>0</v>
      </c>
      <c r="R3108" s="16">
        <v>18.6469</v>
      </c>
      <c r="S3108" s="16">
        <v>10.8899</v>
      </c>
      <c r="T3108" s="16">
        <v>0</v>
      </c>
      <c r="U3108" s="16">
        <v>7.757</v>
      </c>
      <c r="V3108" s="16">
        <v>27.1842</v>
      </c>
      <c r="W3108" s="16">
        <v>27.1842</v>
      </c>
      <c r="X3108" s="16">
        <v>0</v>
      </c>
      <c r="Y3108" s="16">
        <v>0</v>
      </c>
      <c r="Z3108" s="16">
        <v>0</v>
      </c>
      <c r="AE3108" s="103">
        <f t="shared" si="898"/>
        <v>-2.48689957516035e-13</v>
      </c>
      <c r="AF3108" s="103">
        <f t="shared" si="899"/>
        <v>8.5265128291212e-14</v>
      </c>
      <c r="AG3108" s="103">
        <f t="shared" si="900"/>
        <v>0</v>
      </c>
      <c r="AH3108" s="103">
        <f t="shared" si="901"/>
        <v>0</v>
      </c>
      <c r="AI3108" s="103">
        <f t="shared" si="902"/>
        <v>0</v>
      </c>
      <c r="AJ3108" s="103">
        <f t="shared" si="903"/>
        <v>0</v>
      </c>
    </row>
    <row r="3109" spans="4:36">
      <c r="D3109" s="16" t="s">
        <v>862</v>
      </c>
      <c r="E3109" s="16">
        <v>0</v>
      </c>
      <c r="F3109" s="16">
        <v>0</v>
      </c>
      <c r="G3109" s="16">
        <v>0</v>
      </c>
      <c r="H3109" s="16">
        <v>0</v>
      </c>
      <c r="I3109" s="16">
        <v>0</v>
      </c>
      <c r="J3109" s="16">
        <v>0</v>
      </c>
      <c r="K3109" s="16">
        <v>0</v>
      </c>
      <c r="L3109" s="16">
        <v>0</v>
      </c>
      <c r="M3109" s="16">
        <v>0</v>
      </c>
      <c r="N3109" s="16">
        <v>0</v>
      </c>
      <c r="O3109" s="16">
        <v>0</v>
      </c>
      <c r="P3109" s="16">
        <v>0</v>
      </c>
      <c r="Q3109" s="16">
        <v>0</v>
      </c>
      <c r="R3109" s="16">
        <v>0</v>
      </c>
      <c r="S3109" s="16">
        <v>0</v>
      </c>
      <c r="T3109" s="16">
        <v>0</v>
      </c>
      <c r="U3109" s="16">
        <v>0</v>
      </c>
      <c r="V3109" s="16">
        <v>0</v>
      </c>
      <c r="W3109" s="16">
        <v>0</v>
      </c>
      <c r="X3109" s="16">
        <v>0</v>
      </c>
      <c r="Y3109" s="16">
        <v>0</v>
      </c>
      <c r="Z3109" s="16">
        <v>0</v>
      </c>
      <c r="AE3109" s="103">
        <f t="shared" si="898"/>
        <v>0</v>
      </c>
      <c r="AF3109" s="103">
        <f t="shared" si="899"/>
        <v>0</v>
      </c>
      <c r="AG3109" s="103">
        <f t="shared" si="900"/>
        <v>0</v>
      </c>
      <c r="AH3109" s="103">
        <f t="shared" si="901"/>
        <v>0</v>
      </c>
      <c r="AI3109" s="103">
        <f t="shared" si="902"/>
        <v>0</v>
      </c>
      <c r="AJ3109" s="103">
        <f t="shared" si="903"/>
        <v>0</v>
      </c>
    </row>
    <row r="3110" spans="4:36">
      <c r="D3110" s="16" t="s">
        <v>863</v>
      </c>
      <c r="E3110" s="16">
        <v>0</v>
      </c>
      <c r="F3110" s="16">
        <v>0</v>
      </c>
      <c r="G3110" s="16">
        <v>0</v>
      </c>
      <c r="H3110" s="16">
        <v>0</v>
      </c>
      <c r="I3110" s="16">
        <v>0</v>
      </c>
      <c r="J3110" s="16">
        <v>0</v>
      </c>
      <c r="K3110" s="16">
        <v>0</v>
      </c>
      <c r="L3110" s="16">
        <v>0</v>
      </c>
      <c r="M3110" s="16">
        <v>0</v>
      </c>
      <c r="N3110" s="16">
        <v>0</v>
      </c>
      <c r="O3110" s="16">
        <v>0</v>
      </c>
      <c r="P3110" s="16">
        <v>0</v>
      </c>
      <c r="Q3110" s="16">
        <v>0</v>
      </c>
      <c r="R3110" s="16">
        <v>0</v>
      </c>
      <c r="S3110" s="16">
        <v>0</v>
      </c>
      <c r="T3110" s="16">
        <v>0</v>
      </c>
      <c r="U3110" s="16">
        <v>0</v>
      </c>
      <c r="V3110" s="16">
        <v>0</v>
      </c>
      <c r="W3110" s="16">
        <v>0</v>
      </c>
      <c r="X3110" s="16">
        <v>0</v>
      </c>
      <c r="Y3110" s="16">
        <v>0</v>
      </c>
      <c r="Z3110" s="16">
        <v>0</v>
      </c>
      <c r="AE3110" s="103">
        <f t="shared" si="898"/>
        <v>0</v>
      </c>
      <c r="AF3110" s="103">
        <f t="shared" si="899"/>
        <v>0</v>
      </c>
      <c r="AG3110" s="103">
        <f t="shared" si="900"/>
        <v>0</v>
      </c>
      <c r="AH3110" s="103">
        <f t="shared" si="901"/>
        <v>0</v>
      </c>
      <c r="AI3110" s="103">
        <f t="shared" si="902"/>
        <v>0</v>
      </c>
      <c r="AJ3110" s="103">
        <f t="shared" si="903"/>
        <v>0</v>
      </c>
    </row>
    <row r="3111" spans="4:36">
      <c r="D3111" s="16" t="s">
        <v>864</v>
      </c>
      <c r="E3111" s="16">
        <v>558.4491</v>
      </c>
      <c r="F3111" s="16">
        <v>541.8622</v>
      </c>
      <c r="G3111" s="16">
        <v>462.2844</v>
      </c>
      <c r="H3111" s="16">
        <v>79.5778</v>
      </c>
      <c r="I3111" s="16">
        <v>4.3023</v>
      </c>
      <c r="J3111" s="16">
        <v>0</v>
      </c>
      <c r="K3111" s="16">
        <v>0</v>
      </c>
      <c r="L3111" s="16">
        <v>0</v>
      </c>
      <c r="M3111" s="16">
        <v>0</v>
      </c>
      <c r="N3111" s="16">
        <v>11.5056</v>
      </c>
      <c r="O3111" s="16">
        <v>11.5056</v>
      </c>
      <c r="P3111" s="16">
        <v>0</v>
      </c>
      <c r="Q3111" s="16">
        <v>0</v>
      </c>
      <c r="R3111" s="16">
        <v>0.779</v>
      </c>
      <c r="S3111" s="16">
        <v>0.1222</v>
      </c>
      <c r="T3111" s="16">
        <v>0</v>
      </c>
      <c r="U3111" s="16">
        <v>0.6568</v>
      </c>
      <c r="V3111" s="16">
        <v>0</v>
      </c>
      <c r="W3111" s="16">
        <v>0</v>
      </c>
      <c r="X3111" s="16">
        <v>0</v>
      </c>
      <c r="Y3111" s="16">
        <v>0</v>
      </c>
      <c r="Z3111" s="16">
        <v>0</v>
      </c>
      <c r="AE3111" s="103">
        <f t="shared" si="898"/>
        <v>1.58761892521397e-14</v>
      </c>
      <c r="AF3111" s="103">
        <f t="shared" si="899"/>
        <v>0</v>
      </c>
      <c r="AG3111" s="103">
        <f t="shared" si="900"/>
        <v>0</v>
      </c>
      <c r="AH3111" s="103">
        <f t="shared" si="901"/>
        <v>0</v>
      </c>
      <c r="AI3111" s="103">
        <f t="shared" si="902"/>
        <v>0</v>
      </c>
      <c r="AJ3111" s="103">
        <f t="shared" si="903"/>
        <v>0</v>
      </c>
    </row>
    <row r="3112" spans="3:58">
      <c r="C3112" s="16" t="s">
        <v>866</v>
      </c>
      <c r="D3112" s="16" t="s">
        <v>88</v>
      </c>
      <c r="E3112" s="16">
        <v>93619.2289</v>
      </c>
      <c r="F3112" s="16">
        <v>90413.5422</v>
      </c>
      <c r="G3112" s="16">
        <v>74238.3062</v>
      </c>
      <c r="H3112" s="16">
        <v>16175.236</v>
      </c>
      <c r="I3112" s="16">
        <v>16.8327</v>
      </c>
      <c r="J3112" s="16">
        <v>1910.1832</v>
      </c>
      <c r="K3112" s="16">
        <v>0</v>
      </c>
      <c r="L3112" s="16">
        <v>1300.7736</v>
      </c>
      <c r="M3112" s="16">
        <v>609.4096</v>
      </c>
      <c r="N3112" s="16">
        <v>847.5245</v>
      </c>
      <c r="O3112" s="16">
        <v>847.5245</v>
      </c>
      <c r="P3112" s="16">
        <v>0</v>
      </c>
      <c r="Q3112" s="16">
        <v>0</v>
      </c>
      <c r="R3112" s="16">
        <v>264.2208</v>
      </c>
      <c r="S3112" s="16">
        <v>181.391</v>
      </c>
      <c r="T3112" s="16">
        <v>40.7698</v>
      </c>
      <c r="U3112" s="16">
        <v>42.06</v>
      </c>
      <c r="V3112" s="16">
        <v>166.9255</v>
      </c>
      <c r="W3112" s="16">
        <v>166.5776</v>
      </c>
      <c r="X3112" s="16">
        <v>0</v>
      </c>
      <c r="Y3112" s="16">
        <v>0.3479</v>
      </c>
      <c r="Z3112" s="16">
        <v>0</v>
      </c>
      <c r="AE3112" s="103">
        <f t="shared" si="898"/>
        <v>5.79802872380242e-12</v>
      </c>
      <c r="AF3112" s="103">
        <f t="shared" si="899"/>
        <v>0</v>
      </c>
      <c r="AG3112" s="103">
        <f t="shared" si="900"/>
        <v>0</v>
      </c>
      <c r="AH3112" s="103">
        <f t="shared" si="901"/>
        <v>0</v>
      </c>
      <c r="AI3112" s="103">
        <f t="shared" si="902"/>
        <v>0</v>
      </c>
      <c r="AJ3112" s="103">
        <f t="shared" si="903"/>
        <v>9.88098491916389e-15</v>
      </c>
      <c r="AK3112" s="16">
        <f t="shared" ref="AK3112:BF3112" si="915">E3112-SUM(E3113:E3117)</f>
        <v>0</v>
      </c>
      <c r="AL3112" s="16">
        <f t="shared" si="915"/>
        <v>0</v>
      </c>
      <c r="AM3112" s="16">
        <f t="shared" si="915"/>
        <v>0</v>
      </c>
      <c r="AN3112" s="16">
        <f t="shared" si="915"/>
        <v>0</v>
      </c>
      <c r="AO3112" s="16">
        <f t="shared" si="915"/>
        <v>0</v>
      </c>
      <c r="AP3112" s="16">
        <f t="shared" si="915"/>
        <v>0</v>
      </c>
      <c r="AQ3112" s="16">
        <f t="shared" si="915"/>
        <v>0</v>
      </c>
      <c r="AR3112" s="16">
        <f t="shared" si="915"/>
        <v>0</v>
      </c>
      <c r="AS3112" s="16">
        <f t="shared" si="915"/>
        <v>0</v>
      </c>
      <c r="AT3112" s="16">
        <f t="shared" si="915"/>
        <v>0</v>
      </c>
      <c r="AU3112" s="16">
        <f t="shared" si="915"/>
        <v>0</v>
      </c>
      <c r="AV3112" s="16">
        <f t="shared" si="915"/>
        <v>0</v>
      </c>
      <c r="AW3112" s="16">
        <f t="shared" si="915"/>
        <v>0</v>
      </c>
      <c r="AX3112" s="16">
        <f t="shared" si="915"/>
        <v>0</v>
      </c>
      <c r="AY3112" s="16">
        <f t="shared" si="915"/>
        <v>0</v>
      </c>
      <c r="AZ3112" s="16">
        <f t="shared" si="915"/>
        <v>0</v>
      </c>
      <c r="BA3112" s="16">
        <f t="shared" si="915"/>
        <v>0</v>
      </c>
      <c r="BB3112" s="16">
        <f t="shared" si="915"/>
        <v>0</v>
      </c>
      <c r="BC3112" s="16">
        <f t="shared" si="915"/>
        <v>0</v>
      </c>
      <c r="BD3112" s="16">
        <f t="shared" si="915"/>
        <v>0</v>
      </c>
      <c r="BE3112" s="16">
        <f t="shared" si="915"/>
        <v>0</v>
      </c>
      <c r="BF3112" s="16">
        <f t="shared" si="915"/>
        <v>0</v>
      </c>
    </row>
    <row r="3113" spans="4:36">
      <c r="D3113" s="16" t="s">
        <v>860</v>
      </c>
      <c r="E3113" s="16">
        <v>50301.5727</v>
      </c>
      <c r="F3113" s="16">
        <v>48687.7215</v>
      </c>
      <c r="G3113" s="16">
        <v>40070.5442</v>
      </c>
      <c r="H3113" s="16">
        <v>8617.1773</v>
      </c>
      <c r="I3113" s="16">
        <v>10.6033</v>
      </c>
      <c r="J3113" s="16">
        <v>1154.2336</v>
      </c>
      <c r="K3113" s="16">
        <v>0</v>
      </c>
      <c r="L3113" s="16">
        <v>904.5236</v>
      </c>
      <c r="M3113" s="16">
        <v>249.71</v>
      </c>
      <c r="N3113" s="16">
        <v>307.1286</v>
      </c>
      <c r="O3113" s="16">
        <v>307.1286</v>
      </c>
      <c r="P3113" s="16">
        <v>0</v>
      </c>
      <c r="Q3113" s="16">
        <v>0</v>
      </c>
      <c r="R3113" s="16">
        <v>141.8857</v>
      </c>
      <c r="S3113" s="16">
        <v>125.3293</v>
      </c>
      <c r="T3113" s="16">
        <v>16.5564</v>
      </c>
      <c r="U3113" s="16">
        <v>0</v>
      </c>
      <c r="V3113" s="16">
        <v>0</v>
      </c>
      <c r="W3113" s="16">
        <v>0</v>
      </c>
      <c r="X3113" s="16">
        <v>0</v>
      </c>
      <c r="Y3113" s="16">
        <v>0</v>
      </c>
      <c r="Z3113" s="16">
        <v>0</v>
      </c>
      <c r="AE3113" s="103">
        <f t="shared" si="898"/>
        <v>-2.70006239588838e-12</v>
      </c>
      <c r="AF3113" s="103">
        <f t="shared" si="899"/>
        <v>0</v>
      </c>
      <c r="AG3113" s="103">
        <f t="shared" si="900"/>
        <v>0</v>
      </c>
      <c r="AH3113" s="103">
        <f t="shared" si="901"/>
        <v>0</v>
      </c>
      <c r="AI3113" s="103">
        <f t="shared" si="902"/>
        <v>0</v>
      </c>
      <c r="AJ3113" s="103">
        <f t="shared" si="903"/>
        <v>0</v>
      </c>
    </row>
    <row r="3114" spans="4:36">
      <c r="D3114" s="16" t="s">
        <v>861</v>
      </c>
      <c r="E3114" s="16">
        <v>43026.9896</v>
      </c>
      <c r="F3114" s="16">
        <v>41604.4756</v>
      </c>
      <c r="G3114" s="16">
        <v>34046.4169</v>
      </c>
      <c r="H3114" s="16">
        <v>7558.0587</v>
      </c>
      <c r="I3114" s="16">
        <v>6.2294</v>
      </c>
      <c r="J3114" s="16">
        <v>755.6345</v>
      </c>
      <c r="K3114" s="16">
        <v>0</v>
      </c>
      <c r="L3114" s="16">
        <v>395.9349</v>
      </c>
      <c r="M3114" s="16">
        <v>359.6996</v>
      </c>
      <c r="N3114" s="16">
        <v>379.1947</v>
      </c>
      <c r="O3114" s="16">
        <v>379.1947</v>
      </c>
      <c r="P3114" s="16">
        <v>0</v>
      </c>
      <c r="Q3114" s="16">
        <v>0</v>
      </c>
      <c r="R3114" s="16">
        <v>114.5299</v>
      </c>
      <c r="S3114" s="16">
        <v>50.3584</v>
      </c>
      <c r="T3114" s="16">
        <v>24.2134</v>
      </c>
      <c r="U3114" s="16">
        <v>39.9581</v>
      </c>
      <c r="V3114" s="16">
        <v>166.9255</v>
      </c>
      <c r="W3114" s="16">
        <v>166.5776</v>
      </c>
      <c r="X3114" s="16">
        <v>0</v>
      </c>
      <c r="Y3114" s="16">
        <v>0.3479</v>
      </c>
      <c r="Z3114" s="16">
        <v>0</v>
      </c>
      <c r="AE3114" s="103">
        <f t="shared" si="898"/>
        <v>2.89901436190121e-12</v>
      </c>
      <c r="AF3114" s="103">
        <f t="shared" si="899"/>
        <v>0</v>
      </c>
      <c r="AG3114" s="103">
        <f t="shared" si="900"/>
        <v>0</v>
      </c>
      <c r="AH3114" s="103">
        <f t="shared" si="901"/>
        <v>0</v>
      </c>
      <c r="AI3114" s="103">
        <f t="shared" si="902"/>
        <v>0</v>
      </c>
      <c r="AJ3114" s="103">
        <f t="shared" si="903"/>
        <v>9.88098491916389e-15</v>
      </c>
    </row>
    <row r="3115" spans="4:36">
      <c r="D3115" s="16" t="s">
        <v>862</v>
      </c>
      <c r="E3115" s="16">
        <v>0</v>
      </c>
      <c r="F3115" s="16">
        <v>0</v>
      </c>
      <c r="G3115" s="16">
        <v>0</v>
      </c>
      <c r="H3115" s="16">
        <v>0</v>
      </c>
      <c r="I3115" s="16">
        <v>0</v>
      </c>
      <c r="J3115" s="16">
        <v>0</v>
      </c>
      <c r="K3115" s="16">
        <v>0</v>
      </c>
      <c r="L3115" s="16">
        <v>0</v>
      </c>
      <c r="M3115" s="16">
        <v>0</v>
      </c>
      <c r="N3115" s="16">
        <v>0</v>
      </c>
      <c r="O3115" s="16">
        <v>0</v>
      </c>
      <c r="P3115" s="16">
        <v>0</v>
      </c>
      <c r="Q3115" s="16">
        <v>0</v>
      </c>
      <c r="R3115" s="16">
        <v>0</v>
      </c>
      <c r="S3115" s="16">
        <v>0</v>
      </c>
      <c r="T3115" s="16">
        <v>0</v>
      </c>
      <c r="U3115" s="16">
        <v>0</v>
      </c>
      <c r="V3115" s="16">
        <v>0</v>
      </c>
      <c r="W3115" s="16">
        <v>0</v>
      </c>
      <c r="X3115" s="16">
        <v>0</v>
      </c>
      <c r="Y3115" s="16">
        <v>0</v>
      </c>
      <c r="Z3115" s="16">
        <v>0</v>
      </c>
      <c r="AE3115" s="103">
        <f t="shared" si="898"/>
        <v>0</v>
      </c>
      <c r="AF3115" s="103">
        <f t="shared" si="899"/>
        <v>0</v>
      </c>
      <c r="AG3115" s="103">
        <f t="shared" si="900"/>
        <v>0</v>
      </c>
      <c r="AH3115" s="103">
        <f t="shared" si="901"/>
        <v>0</v>
      </c>
      <c r="AI3115" s="103">
        <f t="shared" si="902"/>
        <v>0</v>
      </c>
      <c r="AJ3115" s="103">
        <f t="shared" si="903"/>
        <v>0</v>
      </c>
    </row>
    <row r="3116" spans="4:36">
      <c r="D3116" s="16" t="s">
        <v>863</v>
      </c>
      <c r="E3116" s="16">
        <v>0</v>
      </c>
      <c r="F3116" s="16">
        <v>0</v>
      </c>
      <c r="G3116" s="16">
        <v>0</v>
      </c>
      <c r="H3116" s="16">
        <v>0</v>
      </c>
      <c r="I3116" s="16">
        <v>0</v>
      </c>
      <c r="J3116" s="16">
        <v>0</v>
      </c>
      <c r="K3116" s="16">
        <v>0</v>
      </c>
      <c r="L3116" s="16">
        <v>0</v>
      </c>
      <c r="M3116" s="16">
        <v>0</v>
      </c>
      <c r="N3116" s="16">
        <v>0</v>
      </c>
      <c r="O3116" s="16">
        <v>0</v>
      </c>
      <c r="P3116" s="16">
        <v>0</v>
      </c>
      <c r="Q3116" s="16">
        <v>0</v>
      </c>
      <c r="R3116" s="16">
        <v>0</v>
      </c>
      <c r="S3116" s="16">
        <v>0</v>
      </c>
      <c r="T3116" s="16">
        <v>0</v>
      </c>
      <c r="U3116" s="16">
        <v>0</v>
      </c>
      <c r="V3116" s="16">
        <v>0</v>
      </c>
      <c r="W3116" s="16">
        <v>0</v>
      </c>
      <c r="X3116" s="16">
        <v>0</v>
      </c>
      <c r="Y3116" s="16">
        <v>0</v>
      </c>
      <c r="Z3116" s="16">
        <v>0</v>
      </c>
      <c r="AE3116" s="103">
        <f t="shared" si="898"/>
        <v>0</v>
      </c>
      <c r="AF3116" s="103">
        <f t="shared" si="899"/>
        <v>0</v>
      </c>
      <c r="AG3116" s="103">
        <f t="shared" si="900"/>
        <v>0</v>
      </c>
      <c r="AH3116" s="103">
        <f t="shared" si="901"/>
        <v>0</v>
      </c>
      <c r="AI3116" s="103">
        <f t="shared" si="902"/>
        <v>0</v>
      </c>
      <c r="AJ3116" s="103">
        <f t="shared" si="903"/>
        <v>0</v>
      </c>
    </row>
    <row r="3117" spans="4:36">
      <c r="D3117" s="16" t="s">
        <v>864</v>
      </c>
      <c r="E3117" s="16">
        <v>290.6666</v>
      </c>
      <c r="F3117" s="16">
        <v>121.3451</v>
      </c>
      <c r="G3117" s="16">
        <v>121.3451</v>
      </c>
      <c r="H3117" s="16">
        <v>0</v>
      </c>
      <c r="I3117" s="16">
        <v>0</v>
      </c>
      <c r="J3117" s="16">
        <v>0.3151</v>
      </c>
      <c r="K3117" s="16">
        <v>0</v>
      </c>
      <c r="L3117" s="16">
        <v>0.3151</v>
      </c>
      <c r="M3117" s="16">
        <v>0</v>
      </c>
      <c r="N3117" s="16">
        <v>161.2012</v>
      </c>
      <c r="O3117" s="16">
        <v>161.2012</v>
      </c>
      <c r="P3117" s="16">
        <v>0</v>
      </c>
      <c r="Q3117" s="16">
        <v>0</v>
      </c>
      <c r="R3117" s="16">
        <v>7.8052</v>
      </c>
      <c r="S3117" s="16">
        <v>5.7033</v>
      </c>
      <c r="T3117" s="16">
        <v>0</v>
      </c>
      <c r="U3117" s="16">
        <v>2.1019</v>
      </c>
      <c r="V3117" s="16">
        <v>0</v>
      </c>
      <c r="W3117" s="16">
        <v>0</v>
      </c>
      <c r="X3117" s="16">
        <v>0</v>
      </c>
      <c r="Y3117" s="16">
        <v>0</v>
      </c>
      <c r="Z3117" s="16">
        <v>0</v>
      </c>
      <c r="AE3117" s="103">
        <f t="shared" ref="AE3117:AE3180" si="916">E3117-F3117-I3117-J3117-N3117-R3117-V3117-Z3117-Q3117</f>
        <v>1.33226762955019e-14</v>
      </c>
      <c r="AF3117" s="103">
        <f t="shared" ref="AF3117:AF3180" si="917">F3117-G3117-H3117</f>
        <v>0</v>
      </c>
      <c r="AG3117" s="103">
        <f t="shared" ref="AG3117:AG3180" si="918">J3117-K3117-L3117-M3117</f>
        <v>0</v>
      </c>
      <c r="AH3117" s="103">
        <f t="shared" ref="AH3117:AH3180" si="919">N3117-O3117-P3117</f>
        <v>0</v>
      </c>
      <c r="AI3117" s="103">
        <f t="shared" ref="AI3117:AI3180" si="920">R3117-S3117-T3117-U3117</f>
        <v>0</v>
      </c>
      <c r="AJ3117" s="103">
        <f t="shared" ref="AJ3117:AJ3180" si="921">V3117-W3117-X3117-Y3117</f>
        <v>0</v>
      </c>
    </row>
    <row r="3118" spans="3:58">
      <c r="C3118" s="16" t="s">
        <v>867</v>
      </c>
      <c r="D3118" s="16" t="s">
        <v>88</v>
      </c>
      <c r="E3118" s="16">
        <v>47209.7537</v>
      </c>
      <c r="F3118" s="16">
        <v>41640.4348</v>
      </c>
      <c r="G3118" s="16">
        <v>34913.1288</v>
      </c>
      <c r="H3118" s="16">
        <v>6727.306</v>
      </c>
      <c r="I3118" s="16">
        <v>13.5141</v>
      </c>
      <c r="J3118" s="16">
        <v>3408.4826</v>
      </c>
      <c r="K3118" s="16">
        <v>2867.3349</v>
      </c>
      <c r="L3118" s="16">
        <v>337.1011</v>
      </c>
      <c r="M3118" s="16">
        <v>204.0466</v>
      </c>
      <c r="N3118" s="16">
        <v>1334.3724</v>
      </c>
      <c r="O3118" s="16">
        <v>1334.3724</v>
      </c>
      <c r="P3118" s="16">
        <v>0</v>
      </c>
      <c r="Q3118" s="16">
        <v>9.0637</v>
      </c>
      <c r="R3118" s="16">
        <v>546.1755</v>
      </c>
      <c r="S3118" s="16">
        <v>273.0901</v>
      </c>
      <c r="T3118" s="16">
        <v>6.0824</v>
      </c>
      <c r="U3118" s="16">
        <v>267.003</v>
      </c>
      <c r="V3118" s="16">
        <v>257.7106</v>
      </c>
      <c r="W3118" s="16">
        <v>252.5219</v>
      </c>
      <c r="X3118" s="16">
        <v>0</v>
      </c>
      <c r="Y3118" s="16">
        <v>5.1887</v>
      </c>
      <c r="Z3118" s="16">
        <v>0</v>
      </c>
      <c r="AE3118" s="103">
        <f t="shared" si="916"/>
        <v>-1.77990955307905e-12</v>
      </c>
      <c r="AF3118" s="103">
        <f t="shared" si="917"/>
        <v>0</v>
      </c>
      <c r="AG3118" s="103">
        <f t="shared" si="918"/>
        <v>0</v>
      </c>
      <c r="AH3118" s="103">
        <f t="shared" si="919"/>
        <v>0</v>
      </c>
      <c r="AI3118" s="103">
        <f t="shared" si="920"/>
        <v>0</v>
      </c>
      <c r="AJ3118" s="103">
        <f t="shared" si="921"/>
        <v>1.15463194561016e-14</v>
      </c>
      <c r="AK3118" s="16">
        <f t="shared" ref="AK3118:BF3118" si="922">E3118-SUM(E3119:E3123)</f>
        <v>0</v>
      </c>
      <c r="AL3118" s="16">
        <f t="shared" si="922"/>
        <v>0</v>
      </c>
      <c r="AM3118" s="16">
        <f t="shared" si="922"/>
        <v>0</v>
      </c>
      <c r="AN3118" s="16">
        <f t="shared" si="922"/>
        <v>0</v>
      </c>
      <c r="AO3118" s="16">
        <f t="shared" si="922"/>
        <v>0</v>
      </c>
      <c r="AP3118" s="16">
        <f t="shared" si="922"/>
        <v>0</v>
      </c>
      <c r="AQ3118" s="16">
        <f t="shared" si="922"/>
        <v>0</v>
      </c>
      <c r="AR3118" s="16">
        <f t="shared" si="922"/>
        <v>0</v>
      </c>
      <c r="AS3118" s="16">
        <f t="shared" si="922"/>
        <v>0</v>
      </c>
      <c r="AT3118" s="16">
        <f t="shared" si="922"/>
        <v>0</v>
      </c>
      <c r="AU3118" s="16">
        <f t="shared" si="922"/>
        <v>0</v>
      </c>
      <c r="AV3118" s="16">
        <f t="shared" si="922"/>
        <v>0</v>
      </c>
      <c r="AW3118" s="16">
        <f t="shared" si="922"/>
        <v>0</v>
      </c>
      <c r="AX3118" s="16">
        <f t="shared" si="922"/>
        <v>0</v>
      </c>
      <c r="AY3118" s="16">
        <f t="shared" si="922"/>
        <v>0</v>
      </c>
      <c r="AZ3118" s="16">
        <f t="shared" si="922"/>
        <v>0</v>
      </c>
      <c r="BA3118" s="16">
        <f t="shared" si="922"/>
        <v>0</v>
      </c>
      <c r="BB3118" s="16">
        <f t="shared" si="922"/>
        <v>0</v>
      </c>
      <c r="BC3118" s="16">
        <f t="shared" si="922"/>
        <v>0</v>
      </c>
      <c r="BD3118" s="16">
        <f t="shared" si="922"/>
        <v>0</v>
      </c>
      <c r="BE3118" s="16">
        <f t="shared" si="922"/>
        <v>0</v>
      </c>
      <c r="BF3118" s="16">
        <f t="shared" si="922"/>
        <v>0</v>
      </c>
    </row>
    <row r="3119" spans="4:36">
      <c r="D3119" s="16" t="s">
        <v>860</v>
      </c>
      <c r="E3119" s="16">
        <v>0</v>
      </c>
      <c r="F3119" s="16">
        <v>0</v>
      </c>
      <c r="G3119" s="16">
        <v>0</v>
      </c>
      <c r="H3119" s="16">
        <v>0</v>
      </c>
      <c r="I3119" s="16">
        <v>0</v>
      </c>
      <c r="J3119" s="16">
        <v>0</v>
      </c>
      <c r="K3119" s="16">
        <v>0</v>
      </c>
      <c r="L3119" s="16">
        <v>0</v>
      </c>
      <c r="M3119" s="16">
        <v>0</v>
      </c>
      <c r="N3119" s="16">
        <v>0</v>
      </c>
      <c r="O3119" s="16">
        <v>0</v>
      </c>
      <c r="P3119" s="16">
        <v>0</v>
      </c>
      <c r="Q3119" s="16">
        <v>0</v>
      </c>
      <c r="R3119" s="16">
        <v>0</v>
      </c>
      <c r="S3119" s="16">
        <v>0</v>
      </c>
      <c r="T3119" s="16">
        <v>0</v>
      </c>
      <c r="U3119" s="16">
        <v>0</v>
      </c>
      <c r="V3119" s="16">
        <v>0</v>
      </c>
      <c r="W3119" s="16">
        <v>0</v>
      </c>
      <c r="X3119" s="16">
        <v>0</v>
      </c>
      <c r="Y3119" s="16">
        <v>0</v>
      </c>
      <c r="Z3119" s="16">
        <v>0</v>
      </c>
      <c r="AE3119" s="103">
        <f t="shared" si="916"/>
        <v>0</v>
      </c>
      <c r="AF3119" s="103">
        <f t="shared" si="917"/>
        <v>0</v>
      </c>
      <c r="AG3119" s="103">
        <f t="shared" si="918"/>
        <v>0</v>
      </c>
      <c r="AH3119" s="103">
        <f t="shared" si="919"/>
        <v>0</v>
      </c>
      <c r="AI3119" s="103">
        <f t="shared" si="920"/>
        <v>0</v>
      </c>
      <c r="AJ3119" s="103">
        <f t="shared" si="921"/>
        <v>0</v>
      </c>
    </row>
    <row r="3120" spans="4:36">
      <c r="D3120" s="16" t="s">
        <v>861</v>
      </c>
      <c r="E3120" s="16">
        <v>3050.9163</v>
      </c>
      <c r="F3120" s="16">
        <v>3047.8806</v>
      </c>
      <c r="G3120" s="16">
        <v>3046.8109</v>
      </c>
      <c r="H3120" s="16">
        <v>1.0697</v>
      </c>
      <c r="I3120" s="16">
        <v>0</v>
      </c>
      <c r="J3120" s="16">
        <v>0</v>
      </c>
      <c r="K3120" s="16">
        <v>0</v>
      </c>
      <c r="L3120" s="16">
        <v>0</v>
      </c>
      <c r="M3120" s="16">
        <v>0</v>
      </c>
      <c r="N3120" s="16">
        <v>0.2078</v>
      </c>
      <c r="O3120" s="16">
        <v>0.2078</v>
      </c>
      <c r="P3120" s="16">
        <v>0</v>
      </c>
      <c r="Q3120" s="16">
        <v>0</v>
      </c>
      <c r="R3120" s="16">
        <v>2.8279</v>
      </c>
      <c r="S3120" s="16">
        <v>0</v>
      </c>
      <c r="T3120" s="16">
        <v>0</v>
      </c>
      <c r="U3120" s="16">
        <v>2.8279</v>
      </c>
      <c r="V3120" s="16">
        <v>0</v>
      </c>
      <c r="W3120" s="16">
        <v>0</v>
      </c>
      <c r="X3120" s="16">
        <v>0</v>
      </c>
      <c r="Y3120" s="16">
        <v>0</v>
      </c>
      <c r="Z3120" s="16">
        <v>0</v>
      </c>
      <c r="AE3120" s="103">
        <f t="shared" si="916"/>
        <v>-9.41469124882133e-14</v>
      </c>
      <c r="AF3120" s="103">
        <f t="shared" si="917"/>
        <v>1.15463194561016e-14</v>
      </c>
      <c r="AG3120" s="103">
        <f t="shared" si="918"/>
        <v>0</v>
      </c>
      <c r="AH3120" s="103">
        <f t="shared" si="919"/>
        <v>0</v>
      </c>
      <c r="AI3120" s="103">
        <f t="shared" si="920"/>
        <v>0</v>
      </c>
      <c r="AJ3120" s="103">
        <f t="shared" si="921"/>
        <v>0</v>
      </c>
    </row>
    <row r="3121" spans="4:36">
      <c r="D3121" s="16" t="s">
        <v>862</v>
      </c>
      <c r="E3121" s="16">
        <v>0</v>
      </c>
      <c r="F3121" s="16">
        <v>0</v>
      </c>
      <c r="G3121" s="16">
        <v>0</v>
      </c>
      <c r="H3121" s="16">
        <v>0</v>
      </c>
      <c r="I3121" s="16">
        <v>0</v>
      </c>
      <c r="J3121" s="16">
        <v>0</v>
      </c>
      <c r="K3121" s="16">
        <v>0</v>
      </c>
      <c r="L3121" s="16">
        <v>0</v>
      </c>
      <c r="M3121" s="16">
        <v>0</v>
      </c>
      <c r="N3121" s="16">
        <v>0</v>
      </c>
      <c r="O3121" s="16">
        <v>0</v>
      </c>
      <c r="P3121" s="16">
        <v>0</v>
      </c>
      <c r="Q3121" s="16">
        <v>0</v>
      </c>
      <c r="R3121" s="16">
        <v>0</v>
      </c>
      <c r="S3121" s="16">
        <v>0</v>
      </c>
      <c r="T3121" s="16">
        <v>0</v>
      </c>
      <c r="U3121" s="16">
        <v>0</v>
      </c>
      <c r="V3121" s="16">
        <v>0</v>
      </c>
      <c r="W3121" s="16">
        <v>0</v>
      </c>
      <c r="X3121" s="16">
        <v>0</v>
      </c>
      <c r="Y3121" s="16">
        <v>0</v>
      </c>
      <c r="Z3121" s="16">
        <v>0</v>
      </c>
      <c r="AE3121" s="103">
        <f t="shared" si="916"/>
        <v>0</v>
      </c>
      <c r="AF3121" s="103">
        <f t="shared" si="917"/>
        <v>0</v>
      </c>
      <c r="AG3121" s="103">
        <f t="shared" si="918"/>
        <v>0</v>
      </c>
      <c r="AH3121" s="103">
        <f t="shared" si="919"/>
        <v>0</v>
      </c>
      <c r="AI3121" s="103">
        <f t="shared" si="920"/>
        <v>0</v>
      </c>
      <c r="AJ3121" s="103">
        <f t="shared" si="921"/>
        <v>0</v>
      </c>
    </row>
    <row r="3122" spans="4:36">
      <c r="D3122" s="16" t="s">
        <v>863</v>
      </c>
      <c r="E3122" s="16">
        <v>2.9408</v>
      </c>
      <c r="F3122" s="16">
        <v>0</v>
      </c>
      <c r="G3122" s="16">
        <v>0</v>
      </c>
      <c r="H3122" s="16">
        <v>0</v>
      </c>
      <c r="I3122" s="16">
        <v>0</v>
      </c>
      <c r="J3122" s="16">
        <v>0.1704</v>
      </c>
      <c r="K3122" s="16">
        <v>0.1704</v>
      </c>
      <c r="L3122" s="16">
        <v>0</v>
      </c>
      <c r="M3122" s="16">
        <v>0</v>
      </c>
      <c r="N3122" s="16">
        <v>1.5578</v>
      </c>
      <c r="O3122" s="16">
        <v>1.5578</v>
      </c>
      <c r="P3122" s="16">
        <v>0</v>
      </c>
      <c r="Q3122" s="16">
        <v>0</v>
      </c>
      <c r="R3122" s="16">
        <v>1.2126</v>
      </c>
      <c r="S3122" s="16">
        <v>1.2126</v>
      </c>
      <c r="T3122" s="16">
        <v>0</v>
      </c>
      <c r="U3122" s="16">
        <v>0</v>
      </c>
      <c r="V3122" s="16">
        <v>0</v>
      </c>
      <c r="W3122" s="16">
        <v>0</v>
      </c>
      <c r="X3122" s="16">
        <v>0</v>
      </c>
      <c r="Y3122" s="16">
        <v>0</v>
      </c>
      <c r="Z3122" s="16">
        <v>0</v>
      </c>
      <c r="AE3122" s="103">
        <f t="shared" si="916"/>
        <v>0</v>
      </c>
      <c r="AF3122" s="103">
        <f t="shared" si="917"/>
        <v>0</v>
      </c>
      <c r="AG3122" s="103">
        <f t="shared" si="918"/>
        <v>0</v>
      </c>
      <c r="AH3122" s="103">
        <f t="shared" si="919"/>
        <v>0</v>
      </c>
      <c r="AI3122" s="103">
        <f t="shared" si="920"/>
        <v>0</v>
      </c>
      <c r="AJ3122" s="103">
        <f t="shared" si="921"/>
        <v>0</v>
      </c>
    </row>
    <row r="3123" spans="4:36">
      <c r="D3123" s="16" t="s">
        <v>864</v>
      </c>
      <c r="E3123" s="16">
        <v>44155.8966</v>
      </c>
      <c r="F3123" s="16">
        <v>38592.5542</v>
      </c>
      <c r="G3123" s="16">
        <v>31866.3179</v>
      </c>
      <c r="H3123" s="16">
        <v>6726.2363</v>
      </c>
      <c r="I3123" s="16">
        <v>13.5141</v>
      </c>
      <c r="J3123" s="16">
        <v>3408.3122</v>
      </c>
      <c r="K3123" s="16">
        <v>2867.1645</v>
      </c>
      <c r="L3123" s="16">
        <v>337.1011</v>
      </c>
      <c r="M3123" s="16">
        <v>204.0466</v>
      </c>
      <c r="N3123" s="16">
        <v>1332.6068</v>
      </c>
      <c r="O3123" s="16">
        <v>1332.6068</v>
      </c>
      <c r="P3123" s="16">
        <v>0</v>
      </c>
      <c r="Q3123" s="16">
        <v>9.0637</v>
      </c>
      <c r="R3123" s="16">
        <v>542.135</v>
      </c>
      <c r="S3123" s="16">
        <v>271.8775</v>
      </c>
      <c r="T3123" s="16">
        <v>6.0824</v>
      </c>
      <c r="U3123" s="16">
        <v>264.1751</v>
      </c>
      <c r="V3123" s="16">
        <v>257.7106</v>
      </c>
      <c r="W3123" s="16">
        <v>252.5219</v>
      </c>
      <c r="X3123" s="16">
        <v>0</v>
      </c>
      <c r="Y3123" s="16">
        <v>5.1887</v>
      </c>
      <c r="Z3123" s="16">
        <v>0</v>
      </c>
      <c r="AE3123" s="103">
        <f t="shared" si="916"/>
        <v>1.17594822768297e-12</v>
      </c>
      <c r="AF3123" s="103">
        <f t="shared" si="917"/>
        <v>0</v>
      </c>
      <c r="AG3123" s="103">
        <f t="shared" si="918"/>
        <v>0</v>
      </c>
      <c r="AH3123" s="103">
        <f t="shared" si="919"/>
        <v>0</v>
      </c>
      <c r="AI3123" s="103">
        <f t="shared" si="920"/>
        <v>0</v>
      </c>
      <c r="AJ3123" s="103">
        <f t="shared" si="921"/>
        <v>1.15463194561016e-14</v>
      </c>
    </row>
    <row r="3124" spans="3:58">
      <c r="C3124" s="16" t="s">
        <v>368</v>
      </c>
      <c r="D3124" s="16" t="s">
        <v>88</v>
      </c>
      <c r="E3124" s="16">
        <v>0</v>
      </c>
      <c r="F3124" s="16">
        <v>0</v>
      </c>
      <c r="G3124" s="16">
        <v>0</v>
      </c>
      <c r="H3124" s="16">
        <v>0</v>
      </c>
      <c r="I3124" s="16">
        <v>0</v>
      </c>
      <c r="J3124" s="16">
        <v>0</v>
      </c>
      <c r="K3124" s="16">
        <v>0</v>
      </c>
      <c r="L3124" s="16">
        <v>0</v>
      </c>
      <c r="M3124" s="16">
        <v>0</v>
      </c>
      <c r="N3124" s="16">
        <v>0</v>
      </c>
      <c r="O3124" s="16">
        <v>0</v>
      </c>
      <c r="P3124" s="16">
        <v>0</v>
      </c>
      <c r="Q3124" s="16">
        <v>0</v>
      </c>
      <c r="R3124" s="16">
        <v>0</v>
      </c>
      <c r="S3124" s="16">
        <v>0</v>
      </c>
      <c r="T3124" s="16">
        <v>0</v>
      </c>
      <c r="U3124" s="16">
        <v>0</v>
      </c>
      <c r="V3124" s="16">
        <v>0</v>
      </c>
      <c r="W3124" s="16">
        <v>0</v>
      </c>
      <c r="X3124" s="16">
        <v>0</v>
      </c>
      <c r="Y3124" s="16">
        <v>0</v>
      </c>
      <c r="Z3124" s="16">
        <v>0</v>
      </c>
      <c r="AE3124" s="103">
        <f t="shared" si="916"/>
        <v>0</v>
      </c>
      <c r="AF3124" s="103">
        <f t="shared" si="917"/>
        <v>0</v>
      </c>
      <c r="AG3124" s="103">
        <f t="shared" si="918"/>
        <v>0</v>
      </c>
      <c r="AH3124" s="103">
        <f t="shared" si="919"/>
        <v>0</v>
      </c>
      <c r="AI3124" s="103">
        <f t="shared" si="920"/>
        <v>0</v>
      </c>
      <c r="AJ3124" s="103">
        <f t="shared" si="921"/>
        <v>0</v>
      </c>
      <c r="AK3124" s="16">
        <f t="shared" ref="AK3124:BF3124" si="923">E3124-SUM(E3125:E3129)</f>
        <v>0</v>
      </c>
      <c r="AL3124" s="16">
        <f t="shared" si="923"/>
        <v>0</v>
      </c>
      <c r="AM3124" s="16">
        <f t="shared" si="923"/>
        <v>0</v>
      </c>
      <c r="AN3124" s="16">
        <f t="shared" si="923"/>
        <v>0</v>
      </c>
      <c r="AO3124" s="16">
        <f t="shared" si="923"/>
        <v>0</v>
      </c>
      <c r="AP3124" s="16">
        <f t="shared" si="923"/>
        <v>0</v>
      </c>
      <c r="AQ3124" s="16">
        <f t="shared" si="923"/>
        <v>0</v>
      </c>
      <c r="AR3124" s="16">
        <f t="shared" si="923"/>
        <v>0</v>
      </c>
      <c r="AS3124" s="16">
        <f t="shared" si="923"/>
        <v>0</v>
      </c>
      <c r="AT3124" s="16">
        <f t="shared" si="923"/>
        <v>0</v>
      </c>
      <c r="AU3124" s="16">
        <f t="shared" si="923"/>
        <v>0</v>
      </c>
      <c r="AV3124" s="16">
        <f t="shared" si="923"/>
        <v>0</v>
      </c>
      <c r="AW3124" s="16">
        <f t="shared" si="923"/>
        <v>0</v>
      </c>
      <c r="AX3124" s="16">
        <f t="shared" si="923"/>
        <v>0</v>
      </c>
      <c r="AY3124" s="16">
        <f t="shared" si="923"/>
        <v>0</v>
      </c>
      <c r="AZ3124" s="16">
        <f t="shared" si="923"/>
        <v>0</v>
      </c>
      <c r="BA3124" s="16">
        <f t="shared" si="923"/>
        <v>0</v>
      </c>
      <c r="BB3124" s="16">
        <f t="shared" si="923"/>
        <v>0</v>
      </c>
      <c r="BC3124" s="16">
        <f t="shared" si="923"/>
        <v>0</v>
      </c>
      <c r="BD3124" s="16">
        <f t="shared" si="923"/>
        <v>0</v>
      </c>
      <c r="BE3124" s="16">
        <f t="shared" si="923"/>
        <v>0</v>
      </c>
      <c r="BF3124" s="16">
        <f t="shared" si="923"/>
        <v>0</v>
      </c>
    </row>
    <row r="3125" spans="4:36">
      <c r="D3125" s="16" t="s">
        <v>860</v>
      </c>
      <c r="E3125" s="16">
        <v>0</v>
      </c>
      <c r="F3125" s="16">
        <v>0</v>
      </c>
      <c r="G3125" s="16">
        <v>0</v>
      </c>
      <c r="H3125" s="16">
        <v>0</v>
      </c>
      <c r="I3125" s="16">
        <v>0</v>
      </c>
      <c r="J3125" s="16">
        <v>0</v>
      </c>
      <c r="K3125" s="16">
        <v>0</v>
      </c>
      <c r="L3125" s="16">
        <v>0</v>
      </c>
      <c r="M3125" s="16">
        <v>0</v>
      </c>
      <c r="N3125" s="16">
        <v>0</v>
      </c>
      <c r="O3125" s="16">
        <v>0</v>
      </c>
      <c r="P3125" s="16">
        <v>0</v>
      </c>
      <c r="Q3125" s="16">
        <v>0</v>
      </c>
      <c r="R3125" s="16">
        <v>0</v>
      </c>
      <c r="S3125" s="16">
        <v>0</v>
      </c>
      <c r="T3125" s="16">
        <v>0</v>
      </c>
      <c r="U3125" s="16">
        <v>0</v>
      </c>
      <c r="V3125" s="16">
        <v>0</v>
      </c>
      <c r="W3125" s="16">
        <v>0</v>
      </c>
      <c r="X3125" s="16">
        <v>0</v>
      </c>
      <c r="Y3125" s="16">
        <v>0</v>
      </c>
      <c r="Z3125" s="16">
        <v>0</v>
      </c>
      <c r="AE3125" s="103">
        <f t="shared" si="916"/>
        <v>0</v>
      </c>
      <c r="AF3125" s="103">
        <f t="shared" si="917"/>
        <v>0</v>
      </c>
      <c r="AG3125" s="103">
        <f t="shared" si="918"/>
        <v>0</v>
      </c>
      <c r="AH3125" s="103">
        <f t="shared" si="919"/>
        <v>0</v>
      </c>
      <c r="AI3125" s="103">
        <f t="shared" si="920"/>
        <v>0</v>
      </c>
      <c r="AJ3125" s="103">
        <f t="shared" si="921"/>
        <v>0</v>
      </c>
    </row>
    <row r="3126" spans="4:36">
      <c r="D3126" s="16" t="s">
        <v>861</v>
      </c>
      <c r="E3126" s="16">
        <v>0</v>
      </c>
      <c r="F3126" s="16">
        <v>0</v>
      </c>
      <c r="G3126" s="16">
        <v>0</v>
      </c>
      <c r="H3126" s="16">
        <v>0</v>
      </c>
      <c r="I3126" s="16">
        <v>0</v>
      </c>
      <c r="J3126" s="16">
        <v>0</v>
      </c>
      <c r="K3126" s="16">
        <v>0</v>
      </c>
      <c r="L3126" s="16">
        <v>0</v>
      </c>
      <c r="M3126" s="16">
        <v>0</v>
      </c>
      <c r="N3126" s="16">
        <v>0</v>
      </c>
      <c r="O3126" s="16">
        <v>0</v>
      </c>
      <c r="P3126" s="16">
        <v>0</v>
      </c>
      <c r="Q3126" s="16">
        <v>0</v>
      </c>
      <c r="R3126" s="16">
        <v>0</v>
      </c>
      <c r="S3126" s="16">
        <v>0</v>
      </c>
      <c r="T3126" s="16">
        <v>0</v>
      </c>
      <c r="U3126" s="16">
        <v>0</v>
      </c>
      <c r="V3126" s="16">
        <v>0</v>
      </c>
      <c r="W3126" s="16">
        <v>0</v>
      </c>
      <c r="X3126" s="16">
        <v>0</v>
      </c>
      <c r="Y3126" s="16">
        <v>0</v>
      </c>
      <c r="Z3126" s="16">
        <v>0</v>
      </c>
      <c r="AE3126" s="103">
        <f t="shared" si="916"/>
        <v>0</v>
      </c>
      <c r="AF3126" s="103">
        <f t="shared" si="917"/>
        <v>0</v>
      </c>
      <c r="AG3126" s="103">
        <f t="shared" si="918"/>
        <v>0</v>
      </c>
      <c r="AH3126" s="103">
        <f t="shared" si="919"/>
        <v>0</v>
      </c>
      <c r="AI3126" s="103">
        <f t="shared" si="920"/>
        <v>0</v>
      </c>
      <c r="AJ3126" s="103">
        <f t="shared" si="921"/>
        <v>0</v>
      </c>
    </row>
    <row r="3127" spans="4:36">
      <c r="D3127" s="16" t="s">
        <v>862</v>
      </c>
      <c r="E3127" s="16">
        <v>0</v>
      </c>
      <c r="F3127" s="16">
        <v>0</v>
      </c>
      <c r="G3127" s="16">
        <v>0</v>
      </c>
      <c r="H3127" s="16">
        <v>0</v>
      </c>
      <c r="I3127" s="16">
        <v>0</v>
      </c>
      <c r="J3127" s="16">
        <v>0</v>
      </c>
      <c r="K3127" s="16">
        <v>0</v>
      </c>
      <c r="L3127" s="16">
        <v>0</v>
      </c>
      <c r="M3127" s="16">
        <v>0</v>
      </c>
      <c r="N3127" s="16">
        <v>0</v>
      </c>
      <c r="O3127" s="16">
        <v>0</v>
      </c>
      <c r="P3127" s="16">
        <v>0</v>
      </c>
      <c r="Q3127" s="16">
        <v>0</v>
      </c>
      <c r="R3127" s="16">
        <v>0</v>
      </c>
      <c r="S3127" s="16">
        <v>0</v>
      </c>
      <c r="T3127" s="16">
        <v>0</v>
      </c>
      <c r="U3127" s="16">
        <v>0</v>
      </c>
      <c r="V3127" s="16">
        <v>0</v>
      </c>
      <c r="W3127" s="16">
        <v>0</v>
      </c>
      <c r="X3127" s="16">
        <v>0</v>
      </c>
      <c r="Y3127" s="16">
        <v>0</v>
      </c>
      <c r="Z3127" s="16">
        <v>0</v>
      </c>
      <c r="AE3127" s="103">
        <f t="shared" si="916"/>
        <v>0</v>
      </c>
      <c r="AF3127" s="103">
        <f t="shared" si="917"/>
        <v>0</v>
      </c>
      <c r="AG3127" s="103">
        <f t="shared" si="918"/>
        <v>0</v>
      </c>
      <c r="AH3127" s="103">
        <f t="shared" si="919"/>
        <v>0</v>
      </c>
      <c r="AI3127" s="103">
        <f t="shared" si="920"/>
        <v>0</v>
      </c>
      <c r="AJ3127" s="103">
        <f t="shared" si="921"/>
        <v>0</v>
      </c>
    </row>
    <row r="3128" spans="4:36">
      <c r="D3128" s="16" t="s">
        <v>863</v>
      </c>
      <c r="E3128" s="16">
        <v>0</v>
      </c>
      <c r="F3128" s="16">
        <v>0</v>
      </c>
      <c r="G3128" s="16">
        <v>0</v>
      </c>
      <c r="H3128" s="16">
        <v>0</v>
      </c>
      <c r="I3128" s="16">
        <v>0</v>
      </c>
      <c r="J3128" s="16">
        <v>0</v>
      </c>
      <c r="K3128" s="16">
        <v>0</v>
      </c>
      <c r="L3128" s="16">
        <v>0</v>
      </c>
      <c r="M3128" s="16">
        <v>0</v>
      </c>
      <c r="N3128" s="16">
        <v>0</v>
      </c>
      <c r="O3128" s="16">
        <v>0</v>
      </c>
      <c r="P3128" s="16">
        <v>0</v>
      </c>
      <c r="Q3128" s="16">
        <v>0</v>
      </c>
      <c r="R3128" s="16">
        <v>0</v>
      </c>
      <c r="S3128" s="16">
        <v>0</v>
      </c>
      <c r="T3128" s="16">
        <v>0</v>
      </c>
      <c r="U3128" s="16">
        <v>0</v>
      </c>
      <c r="V3128" s="16">
        <v>0</v>
      </c>
      <c r="W3128" s="16">
        <v>0</v>
      </c>
      <c r="X3128" s="16">
        <v>0</v>
      </c>
      <c r="Y3128" s="16">
        <v>0</v>
      </c>
      <c r="Z3128" s="16">
        <v>0</v>
      </c>
      <c r="AE3128" s="103">
        <f t="shared" si="916"/>
        <v>0</v>
      </c>
      <c r="AF3128" s="103">
        <f t="shared" si="917"/>
        <v>0</v>
      </c>
      <c r="AG3128" s="103">
        <f t="shared" si="918"/>
        <v>0</v>
      </c>
      <c r="AH3128" s="103">
        <f t="shared" si="919"/>
        <v>0</v>
      </c>
      <c r="AI3128" s="103">
        <f t="shared" si="920"/>
        <v>0</v>
      </c>
      <c r="AJ3128" s="103">
        <f t="shared" si="921"/>
        <v>0</v>
      </c>
    </row>
    <row r="3129" spans="4:36">
      <c r="D3129" s="16" t="s">
        <v>864</v>
      </c>
      <c r="E3129" s="16">
        <v>0</v>
      </c>
      <c r="F3129" s="16">
        <v>0</v>
      </c>
      <c r="G3129" s="16">
        <v>0</v>
      </c>
      <c r="H3129" s="16">
        <v>0</v>
      </c>
      <c r="I3129" s="16">
        <v>0</v>
      </c>
      <c r="J3129" s="16">
        <v>0</v>
      </c>
      <c r="K3129" s="16">
        <v>0</v>
      </c>
      <c r="L3129" s="16">
        <v>0</v>
      </c>
      <c r="M3129" s="16">
        <v>0</v>
      </c>
      <c r="N3129" s="16">
        <v>0</v>
      </c>
      <c r="O3129" s="16">
        <v>0</v>
      </c>
      <c r="P3129" s="16">
        <v>0</v>
      </c>
      <c r="Q3129" s="16">
        <v>0</v>
      </c>
      <c r="R3129" s="16">
        <v>0</v>
      </c>
      <c r="S3129" s="16">
        <v>0</v>
      </c>
      <c r="T3129" s="16">
        <v>0</v>
      </c>
      <c r="U3129" s="16">
        <v>0</v>
      </c>
      <c r="V3129" s="16">
        <v>0</v>
      </c>
      <c r="W3129" s="16">
        <v>0</v>
      </c>
      <c r="X3129" s="16">
        <v>0</v>
      </c>
      <c r="Y3129" s="16">
        <v>0</v>
      </c>
      <c r="Z3129" s="16">
        <v>0</v>
      </c>
      <c r="AE3129" s="103">
        <f t="shared" si="916"/>
        <v>0</v>
      </c>
      <c r="AF3129" s="103">
        <f t="shared" si="917"/>
        <v>0</v>
      </c>
      <c r="AG3129" s="103">
        <f t="shared" si="918"/>
        <v>0</v>
      </c>
      <c r="AH3129" s="103">
        <f t="shared" si="919"/>
        <v>0</v>
      </c>
      <c r="AI3129" s="103">
        <f t="shared" si="920"/>
        <v>0</v>
      </c>
      <c r="AJ3129" s="103">
        <f t="shared" si="921"/>
        <v>0</v>
      </c>
    </row>
    <row r="3130" spans="1:80">
      <c r="A3130" s="16" t="s">
        <v>957</v>
      </c>
      <c r="B3130" s="16">
        <v>56301.2966</v>
      </c>
      <c r="C3130" s="16" t="s">
        <v>88</v>
      </c>
      <c r="D3130" s="16" t="s">
        <v>88</v>
      </c>
      <c r="E3130" s="16">
        <v>10874.0835</v>
      </c>
      <c r="F3130" s="16">
        <v>9528.69419999999</v>
      </c>
      <c r="G3130" s="16">
        <v>9223.97739999999</v>
      </c>
      <c r="H3130" s="16">
        <v>304.7168</v>
      </c>
      <c r="I3130" s="16">
        <v>2.6143</v>
      </c>
      <c r="J3130" s="16">
        <v>13.6295</v>
      </c>
      <c r="K3130" s="16">
        <v>11.4296</v>
      </c>
      <c r="L3130" s="16">
        <v>1.712</v>
      </c>
      <c r="M3130" s="16">
        <v>0.4879</v>
      </c>
      <c r="N3130" s="16">
        <v>685.773</v>
      </c>
      <c r="O3130" s="16">
        <v>685.773</v>
      </c>
      <c r="P3130" s="16">
        <v>0</v>
      </c>
      <c r="Q3130" s="16">
        <v>74.2768</v>
      </c>
      <c r="R3130" s="16">
        <v>533.1541</v>
      </c>
      <c r="S3130" s="16">
        <v>224.3272</v>
      </c>
      <c r="T3130" s="16">
        <v>1.18</v>
      </c>
      <c r="U3130" s="16">
        <v>307.6469</v>
      </c>
      <c r="V3130" s="16">
        <v>33.5773</v>
      </c>
      <c r="W3130" s="16">
        <v>1.7559</v>
      </c>
      <c r="X3130" s="16">
        <v>0</v>
      </c>
      <c r="Y3130" s="16">
        <v>31.8214</v>
      </c>
      <c r="Z3130" s="16">
        <v>2.3643</v>
      </c>
      <c r="AB3130" s="101">
        <f>(F3130+K3130+L3130)/B3130</f>
        <v>0.169478082677051</v>
      </c>
      <c r="AE3130" s="103">
        <f t="shared" si="916"/>
        <v>9.86233317235019e-12</v>
      </c>
      <c r="AF3130" s="103">
        <f t="shared" si="917"/>
        <v>0</v>
      </c>
      <c r="AG3130" s="103">
        <f t="shared" si="918"/>
        <v>-4.44089209850063e-16</v>
      </c>
      <c r="AH3130" s="103">
        <f t="shared" si="919"/>
        <v>0</v>
      </c>
      <c r="AI3130" s="103">
        <f t="shared" si="920"/>
        <v>0</v>
      </c>
      <c r="AJ3130" s="103">
        <f t="shared" si="921"/>
        <v>0</v>
      </c>
      <c r="AK3130" s="16">
        <f t="shared" ref="AK3130:BF3130" si="924">E3130-SUM(E3131:E3135)</f>
        <v>0</v>
      </c>
      <c r="AL3130" s="16">
        <f t="shared" si="924"/>
        <v>0</v>
      </c>
      <c r="AM3130" s="16">
        <f t="shared" si="924"/>
        <v>0</v>
      </c>
      <c r="AN3130" s="16">
        <f t="shared" si="924"/>
        <v>0</v>
      </c>
      <c r="AO3130" s="16">
        <f t="shared" si="924"/>
        <v>0</v>
      </c>
      <c r="AP3130" s="16">
        <f t="shared" si="924"/>
        <v>0</v>
      </c>
      <c r="AQ3130" s="16">
        <f t="shared" si="924"/>
        <v>0</v>
      </c>
      <c r="AR3130" s="16">
        <f t="shared" si="924"/>
        <v>0</v>
      </c>
      <c r="AS3130" s="16">
        <f t="shared" si="924"/>
        <v>0</v>
      </c>
      <c r="AT3130" s="16">
        <f t="shared" si="924"/>
        <v>0</v>
      </c>
      <c r="AU3130" s="16">
        <f t="shared" si="924"/>
        <v>0</v>
      </c>
      <c r="AV3130" s="16">
        <f t="shared" si="924"/>
        <v>0</v>
      </c>
      <c r="AW3130" s="16">
        <f t="shared" si="924"/>
        <v>0</v>
      </c>
      <c r="AX3130" s="16">
        <f t="shared" si="924"/>
        <v>0</v>
      </c>
      <c r="AY3130" s="16">
        <f t="shared" si="924"/>
        <v>0</v>
      </c>
      <c r="AZ3130" s="16">
        <f t="shared" si="924"/>
        <v>0</v>
      </c>
      <c r="BA3130" s="16">
        <f t="shared" si="924"/>
        <v>0</v>
      </c>
      <c r="BB3130" s="16">
        <f t="shared" si="924"/>
        <v>0</v>
      </c>
      <c r="BC3130" s="16">
        <f t="shared" si="924"/>
        <v>0</v>
      </c>
      <c r="BD3130" s="16">
        <f t="shared" si="924"/>
        <v>0</v>
      </c>
      <c r="BE3130" s="16">
        <f t="shared" si="924"/>
        <v>0</v>
      </c>
      <c r="BF3130" s="16">
        <f t="shared" si="924"/>
        <v>0</v>
      </c>
      <c r="BG3130" s="104">
        <f t="shared" ref="BG3130:CB3130" si="925">E3130-E3136-E3142-E3148-E3154</f>
        <v>1.09139364212751e-11</v>
      </c>
      <c r="BH3130" s="104">
        <f t="shared" si="925"/>
        <v>0</v>
      </c>
      <c r="BI3130" s="104">
        <f t="shared" si="925"/>
        <v>0</v>
      </c>
      <c r="BJ3130" s="104">
        <f t="shared" si="925"/>
        <v>0</v>
      </c>
      <c r="BK3130" s="104">
        <f t="shared" si="925"/>
        <v>0</v>
      </c>
      <c r="BL3130" s="104">
        <f t="shared" si="925"/>
        <v>0</v>
      </c>
      <c r="BM3130" s="104">
        <f t="shared" si="925"/>
        <v>0</v>
      </c>
      <c r="BN3130" s="104">
        <f t="shared" si="925"/>
        <v>0</v>
      </c>
      <c r="BO3130" s="104">
        <f t="shared" si="925"/>
        <v>0</v>
      </c>
      <c r="BP3130" s="104">
        <f t="shared" si="925"/>
        <v>0</v>
      </c>
      <c r="BQ3130" s="104">
        <f t="shared" si="925"/>
        <v>0</v>
      </c>
      <c r="BR3130" s="104">
        <f t="shared" si="925"/>
        <v>0</v>
      </c>
      <c r="BS3130" s="104">
        <f t="shared" si="925"/>
        <v>0</v>
      </c>
      <c r="BT3130" s="104">
        <f t="shared" si="925"/>
        <v>0</v>
      </c>
      <c r="BU3130" s="104">
        <f t="shared" si="925"/>
        <v>0</v>
      </c>
      <c r="BV3130" s="104">
        <f t="shared" si="925"/>
        <v>0</v>
      </c>
      <c r="BW3130" s="104">
        <f t="shared" si="925"/>
        <v>0</v>
      </c>
      <c r="BX3130" s="104">
        <f t="shared" si="925"/>
        <v>0</v>
      </c>
      <c r="BY3130" s="104">
        <f t="shared" si="925"/>
        <v>0</v>
      </c>
      <c r="BZ3130" s="104">
        <f t="shared" si="925"/>
        <v>0</v>
      </c>
      <c r="CA3130" s="104">
        <f t="shared" si="925"/>
        <v>0</v>
      </c>
      <c r="CB3130" s="104">
        <f t="shared" si="925"/>
        <v>0</v>
      </c>
    </row>
    <row r="3131" spans="4:36">
      <c r="D3131" s="16" t="s">
        <v>860</v>
      </c>
      <c r="E3131" s="16">
        <v>861.9869</v>
      </c>
      <c r="F3131" s="16">
        <v>723.4764</v>
      </c>
      <c r="G3131" s="16">
        <v>723.4764</v>
      </c>
      <c r="H3131" s="16">
        <v>0</v>
      </c>
      <c r="I3131" s="16">
        <v>0</v>
      </c>
      <c r="J3131" s="16">
        <v>0</v>
      </c>
      <c r="K3131" s="16">
        <v>0</v>
      </c>
      <c r="L3131" s="16">
        <v>0</v>
      </c>
      <c r="M3131" s="16">
        <v>0</v>
      </c>
      <c r="N3131" s="16">
        <v>86.8545</v>
      </c>
      <c r="O3131" s="16">
        <v>86.8545</v>
      </c>
      <c r="P3131" s="16">
        <v>0</v>
      </c>
      <c r="Q3131" s="16">
        <v>0</v>
      </c>
      <c r="R3131" s="16">
        <v>51.656</v>
      </c>
      <c r="S3131" s="16">
        <v>51.656</v>
      </c>
      <c r="T3131" s="16">
        <v>0</v>
      </c>
      <c r="U3131" s="16">
        <v>0</v>
      </c>
      <c r="V3131" s="16">
        <v>0</v>
      </c>
      <c r="W3131" s="16">
        <v>0</v>
      </c>
      <c r="X3131" s="16">
        <v>0</v>
      </c>
      <c r="Y3131" s="16">
        <v>0</v>
      </c>
      <c r="Z3131" s="16">
        <v>0</v>
      </c>
      <c r="AE3131" s="103">
        <f t="shared" si="916"/>
        <v>0</v>
      </c>
      <c r="AF3131" s="103">
        <f t="shared" si="917"/>
        <v>0</v>
      </c>
      <c r="AG3131" s="103">
        <f t="shared" si="918"/>
        <v>0</v>
      </c>
      <c r="AH3131" s="103">
        <f t="shared" si="919"/>
        <v>0</v>
      </c>
      <c r="AI3131" s="103">
        <f t="shared" si="920"/>
        <v>0</v>
      </c>
      <c r="AJ3131" s="103">
        <f t="shared" si="921"/>
        <v>0</v>
      </c>
    </row>
    <row r="3132" spans="4:36">
      <c r="D3132" s="16" t="s">
        <v>861</v>
      </c>
      <c r="E3132" s="16">
        <v>0</v>
      </c>
      <c r="F3132" s="16">
        <v>0</v>
      </c>
      <c r="G3132" s="16">
        <v>0</v>
      </c>
      <c r="H3132" s="16">
        <v>0</v>
      </c>
      <c r="I3132" s="16">
        <v>0</v>
      </c>
      <c r="J3132" s="16">
        <v>0</v>
      </c>
      <c r="K3132" s="16">
        <v>0</v>
      </c>
      <c r="L3132" s="16">
        <v>0</v>
      </c>
      <c r="M3132" s="16">
        <v>0</v>
      </c>
      <c r="N3132" s="16">
        <v>0</v>
      </c>
      <c r="O3132" s="16">
        <v>0</v>
      </c>
      <c r="P3132" s="16">
        <v>0</v>
      </c>
      <c r="Q3132" s="16">
        <v>0</v>
      </c>
      <c r="R3132" s="16">
        <v>0</v>
      </c>
      <c r="S3132" s="16">
        <v>0</v>
      </c>
      <c r="T3132" s="16">
        <v>0</v>
      </c>
      <c r="U3132" s="16">
        <v>0</v>
      </c>
      <c r="V3132" s="16">
        <v>0</v>
      </c>
      <c r="W3132" s="16">
        <v>0</v>
      </c>
      <c r="X3132" s="16">
        <v>0</v>
      </c>
      <c r="Y3132" s="16">
        <v>0</v>
      </c>
      <c r="Z3132" s="16">
        <v>0</v>
      </c>
      <c r="AE3132" s="103">
        <f t="shared" si="916"/>
        <v>0</v>
      </c>
      <c r="AF3132" s="103">
        <f t="shared" si="917"/>
        <v>0</v>
      </c>
      <c r="AG3132" s="103">
        <f t="shared" si="918"/>
        <v>0</v>
      </c>
      <c r="AH3132" s="103">
        <f t="shared" si="919"/>
        <v>0</v>
      </c>
      <c r="AI3132" s="103">
        <f t="shared" si="920"/>
        <v>0</v>
      </c>
      <c r="AJ3132" s="103">
        <f t="shared" si="921"/>
        <v>0</v>
      </c>
    </row>
    <row r="3133" spans="4:36">
      <c r="D3133" s="16" t="s">
        <v>862</v>
      </c>
      <c r="E3133" s="16">
        <v>0</v>
      </c>
      <c r="F3133" s="16">
        <v>0</v>
      </c>
      <c r="G3133" s="16">
        <v>0</v>
      </c>
      <c r="H3133" s="16">
        <v>0</v>
      </c>
      <c r="I3133" s="16">
        <v>0</v>
      </c>
      <c r="J3133" s="16">
        <v>0</v>
      </c>
      <c r="K3133" s="16">
        <v>0</v>
      </c>
      <c r="L3133" s="16">
        <v>0</v>
      </c>
      <c r="M3133" s="16">
        <v>0</v>
      </c>
      <c r="N3133" s="16">
        <v>0</v>
      </c>
      <c r="O3133" s="16">
        <v>0</v>
      </c>
      <c r="P3133" s="16">
        <v>0</v>
      </c>
      <c r="Q3133" s="16">
        <v>0</v>
      </c>
      <c r="R3133" s="16">
        <v>0</v>
      </c>
      <c r="S3133" s="16">
        <v>0</v>
      </c>
      <c r="T3133" s="16">
        <v>0</v>
      </c>
      <c r="U3133" s="16">
        <v>0</v>
      </c>
      <c r="V3133" s="16">
        <v>0</v>
      </c>
      <c r="W3133" s="16">
        <v>0</v>
      </c>
      <c r="X3133" s="16">
        <v>0</v>
      </c>
      <c r="Y3133" s="16">
        <v>0</v>
      </c>
      <c r="Z3133" s="16">
        <v>0</v>
      </c>
      <c r="AE3133" s="103">
        <f t="shared" si="916"/>
        <v>0</v>
      </c>
      <c r="AF3133" s="103">
        <f t="shared" si="917"/>
        <v>0</v>
      </c>
      <c r="AG3133" s="103">
        <f t="shared" si="918"/>
        <v>0</v>
      </c>
      <c r="AH3133" s="103">
        <f t="shared" si="919"/>
        <v>0</v>
      </c>
      <c r="AI3133" s="103">
        <f t="shared" si="920"/>
        <v>0</v>
      </c>
      <c r="AJ3133" s="103">
        <f t="shared" si="921"/>
        <v>0</v>
      </c>
    </row>
    <row r="3134" spans="4:36">
      <c r="D3134" s="16" t="s">
        <v>863</v>
      </c>
      <c r="E3134" s="16">
        <v>0</v>
      </c>
      <c r="F3134" s="16">
        <v>0</v>
      </c>
      <c r="G3134" s="16">
        <v>0</v>
      </c>
      <c r="H3134" s="16">
        <v>0</v>
      </c>
      <c r="I3134" s="16">
        <v>0</v>
      </c>
      <c r="J3134" s="16">
        <v>0</v>
      </c>
      <c r="K3134" s="16">
        <v>0</v>
      </c>
      <c r="L3134" s="16">
        <v>0</v>
      </c>
      <c r="M3134" s="16">
        <v>0</v>
      </c>
      <c r="N3134" s="16">
        <v>0</v>
      </c>
      <c r="O3134" s="16">
        <v>0</v>
      </c>
      <c r="P3134" s="16">
        <v>0</v>
      </c>
      <c r="Q3134" s="16">
        <v>0</v>
      </c>
      <c r="R3134" s="16">
        <v>0</v>
      </c>
      <c r="S3134" s="16">
        <v>0</v>
      </c>
      <c r="T3134" s="16">
        <v>0</v>
      </c>
      <c r="U3134" s="16">
        <v>0</v>
      </c>
      <c r="V3134" s="16">
        <v>0</v>
      </c>
      <c r="W3134" s="16">
        <v>0</v>
      </c>
      <c r="X3134" s="16">
        <v>0</v>
      </c>
      <c r="Y3134" s="16">
        <v>0</v>
      </c>
      <c r="Z3134" s="16">
        <v>0</v>
      </c>
      <c r="AE3134" s="103">
        <f t="shared" si="916"/>
        <v>0</v>
      </c>
      <c r="AF3134" s="103">
        <f t="shared" si="917"/>
        <v>0</v>
      </c>
      <c r="AG3134" s="103">
        <f t="shared" si="918"/>
        <v>0</v>
      </c>
      <c r="AH3134" s="103">
        <f t="shared" si="919"/>
        <v>0</v>
      </c>
      <c r="AI3134" s="103">
        <f t="shared" si="920"/>
        <v>0</v>
      </c>
      <c r="AJ3134" s="103">
        <f t="shared" si="921"/>
        <v>0</v>
      </c>
    </row>
    <row r="3135" spans="4:36">
      <c r="D3135" s="16" t="s">
        <v>864</v>
      </c>
      <c r="E3135" s="16">
        <v>10012.0966</v>
      </c>
      <c r="F3135" s="16">
        <v>8805.21779999999</v>
      </c>
      <c r="G3135" s="16">
        <v>8500.50099999999</v>
      </c>
      <c r="H3135" s="16">
        <v>304.7168</v>
      </c>
      <c r="I3135" s="16">
        <v>2.6143</v>
      </c>
      <c r="J3135" s="16">
        <v>13.6295</v>
      </c>
      <c r="K3135" s="16">
        <v>11.4296</v>
      </c>
      <c r="L3135" s="16">
        <v>1.712</v>
      </c>
      <c r="M3135" s="16">
        <v>0.4879</v>
      </c>
      <c r="N3135" s="16">
        <v>598.9185</v>
      </c>
      <c r="O3135" s="16">
        <v>598.9185</v>
      </c>
      <c r="P3135" s="16">
        <v>0</v>
      </c>
      <c r="Q3135" s="16">
        <v>74.2768</v>
      </c>
      <c r="R3135" s="16">
        <v>481.4981</v>
      </c>
      <c r="S3135" s="16">
        <v>172.6712</v>
      </c>
      <c r="T3135" s="16">
        <v>1.18</v>
      </c>
      <c r="U3135" s="16">
        <v>307.6469</v>
      </c>
      <c r="V3135" s="16">
        <v>33.5773</v>
      </c>
      <c r="W3135" s="16">
        <v>1.7559</v>
      </c>
      <c r="X3135" s="16">
        <v>0</v>
      </c>
      <c r="Y3135" s="16">
        <v>31.8214</v>
      </c>
      <c r="Z3135" s="16">
        <v>2.3643</v>
      </c>
      <c r="AE3135" s="103">
        <f t="shared" si="916"/>
        <v>1.13402620627312e-11</v>
      </c>
      <c r="AF3135" s="103">
        <f t="shared" si="917"/>
        <v>0</v>
      </c>
      <c r="AG3135" s="103">
        <f t="shared" si="918"/>
        <v>-4.44089209850063e-16</v>
      </c>
      <c r="AH3135" s="103">
        <f t="shared" si="919"/>
        <v>0</v>
      </c>
      <c r="AI3135" s="103">
        <f t="shared" si="920"/>
        <v>0</v>
      </c>
      <c r="AJ3135" s="103">
        <f t="shared" si="921"/>
        <v>0</v>
      </c>
    </row>
    <row r="3136" spans="3:58">
      <c r="C3136" s="16" t="s">
        <v>865</v>
      </c>
      <c r="D3136" s="16" t="s">
        <v>88</v>
      </c>
      <c r="E3136" s="16">
        <v>1065.803</v>
      </c>
      <c r="F3136" s="16">
        <v>901.6823</v>
      </c>
      <c r="G3136" s="16">
        <v>901.6823</v>
      </c>
      <c r="H3136" s="16">
        <v>0</v>
      </c>
      <c r="I3136" s="16">
        <v>0</v>
      </c>
      <c r="J3136" s="16">
        <v>0</v>
      </c>
      <c r="K3136" s="16">
        <v>0</v>
      </c>
      <c r="L3136" s="16">
        <v>0</v>
      </c>
      <c r="M3136" s="16">
        <v>0</v>
      </c>
      <c r="N3136" s="16">
        <v>86.8545</v>
      </c>
      <c r="O3136" s="16">
        <v>86.8545</v>
      </c>
      <c r="P3136" s="16">
        <v>0</v>
      </c>
      <c r="Q3136" s="16">
        <v>0</v>
      </c>
      <c r="R3136" s="16">
        <v>68.2225</v>
      </c>
      <c r="S3136" s="16">
        <v>58.586</v>
      </c>
      <c r="T3136" s="16">
        <v>0</v>
      </c>
      <c r="U3136" s="16">
        <v>9.6365</v>
      </c>
      <c r="V3136" s="16">
        <v>9.0437</v>
      </c>
      <c r="W3136" s="16">
        <v>0</v>
      </c>
      <c r="X3136" s="16">
        <v>0</v>
      </c>
      <c r="Y3136" s="16">
        <v>9.0437</v>
      </c>
      <c r="Z3136" s="16">
        <v>0</v>
      </c>
      <c r="AE3136" s="103">
        <f t="shared" si="916"/>
        <v>5.86197757002083e-14</v>
      </c>
      <c r="AF3136" s="103">
        <f t="shared" si="917"/>
        <v>0</v>
      </c>
      <c r="AG3136" s="103">
        <f t="shared" si="918"/>
        <v>0</v>
      </c>
      <c r="AH3136" s="103">
        <f t="shared" si="919"/>
        <v>0</v>
      </c>
      <c r="AI3136" s="103">
        <f t="shared" si="920"/>
        <v>0</v>
      </c>
      <c r="AJ3136" s="103">
        <f t="shared" si="921"/>
        <v>0</v>
      </c>
      <c r="AK3136" s="16">
        <f t="shared" ref="AK3136:BF3136" si="926">E3136-SUM(E3137:E3141)</f>
        <v>0</v>
      </c>
      <c r="AL3136" s="16">
        <f t="shared" si="926"/>
        <v>0</v>
      </c>
      <c r="AM3136" s="16">
        <f t="shared" si="926"/>
        <v>0</v>
      </c>
      <c r="AN3136" s="16">
        <f t="shared" si="926"/>
        <v>0</v>
      </c>
      <c r="AO3136" s="16">
        <f t="shared" si="926"/>
        <v>0</v>
      </c>
      <c r="AP3136" s="16">
        <f t="shared" si="926"/>
        <v>0</v>
      </c>
      <c r="AQ3136" s="16">
        <f t="shared" si="926"/>
        <v>0</v>
      </c>
      <c r="AR3136" s="16">
        <f t="shared" si="926"/>
        <v>0</v>
      </c>
      <c r="AS3136" s="16">
        <f t="shared" si="926"/>
        <v>0</v>
      </c>
      <c r="AT3136" s="16">
        <f t="shared" si="926"/>
        <v>0</v>
      </c>
      <c r="AU3136" s="16">
        <f t="shared" si="926"/>
        <v>0</v>
      </c>
      <c r="AV3136" s="16">
        <f t="shared" si="926"/>
        <v>0</v>
      </c>
      <c r="AW3136" s="16">
        <f t="shared" si="926"/>
        <v>0</v>
      </c>
      <c r="AX3136" s="16">
        <f t="shared" si="926"/>
        <v>0</v>
      </c>
      <c r="AY3136" s="16">
        <f t="shared" si="926"/>
        <v>0</v>
      </c>
      <c r="AZ3136" s="16">
        <f t="shared" si="926"/>
        <v>0</v>
      </c>
      <c r="BA3136" s="16">
        <f t="shared" si="926"/>
        <v>0</v>
      </c>
      <c r="BB3136" s="16">
        <f t="shared" si="926"/>
        <v>0</v>
      </c>
      <c r="BC3136" s="16">
        <f t="shared" si="926"/>
        <v>0</v>
      </c>
      <c r="BD3136" s="16">
        <f t="shared" si="926"/>
        <v>0</v>
      </c>
      <c r="BE3136" s="16">
        <f t="shared" si="926"/>
        <v>0</v>
      </c>
      <c r="BF3136" s="16">
        <f t="shared" si="926"/>
        <v>0</v>
      </c>
    </row>
    <row r="3137" spans="4:36">
      <c r="D3137" s="16" t="s">
        <v>860</v>
      </c>
      <c r="E3137" s="16">
        <v>861.9869</v>
      </c>
      <c r="F3137" s="16">
        <v>723.4764</v>
      </c>
      <c r="G3137" s="16">
        <v>723.4764</v>
      </c>
      <c r="H3137" s="16">
        <v>0</v>
      </c>
      <c r="I3137" s="16">
        <v>0</v>
      </c>
      <c r="J3137" s="16">
        <v>0</v>
      </c>
      <c r="K3137" s="16">
        <v>0</v>
      </c>
      <c r="L3137" s="16">
        <v>0</v>
      </c>
      <c r="M3137" s="16">
        <v>0</v>
      </c>
      <c r="N3137" s="16">
        <v>86.8545</v>
      </c>
      <c r="O3137" s="16">
        <v>86.8545</v>
      </c>
      <c r="P3137" s="16">
        <v>0</v>
      </c>
      <c r="Q3137" s="16">
        <v>0</v>
      </c>
      <c r="R3137" s="16">
        <v>51.656</v>
      </c>
      <c r="S3137" s="16">
        <v>51.656</v>
      </c>
      <c r="T3137" s="16">
        <v>0</v>
      </c>
      <c r="U3137" s="16">
        <v>0</v>
      </c>
      <c r="V3137" s="16">
        <v>0</v>
      </c>
      <c r="W3137" s="16">
        <v>0</v>
      </c>
      <c r="X3137" s="16">
        <v>0</v>
      </c>
      <c r="Y3137" s="16">
        <v>0</v>
      </c>
      <c r="Z3137" s="16">
        <v>0</v>
      </c>
      <c r="AE3137" s="103">
        <f t="shared" si="916"/>
        <v>0</v>
      </c>
      <c r="AF3137" s="103">
        <f t="shared" si="917"/>
        <v>0</v>
      </c>
      <c r="AG3137" s="103">
        <f t="shared" si="918"/>
        <v>0</v>
      </c>
      <c r="AH3137" s="103">
        <f t="shared" si="919"/>
        <v>0</v>
      </c>
      <c r="AI3137" s="103">
        <f t="shared" si="920"/>
        <v>0</v>
      </c>
      <c r="AJ3137" s="103">
        <f t="shared" si="921"/>
        <v>0</v>
      </c>
    </row>
    <row r="3138" spans="4:36">
      <c r="D3138" s="16" t="s">
        <v>861</v>
      </c>
      <c r="E3138" s="16">
        <v>0</v>
      </c>
      <c r="F3138" s="16">
        <v>0</v>
      </c>
      <c r="G3138" s="16">
        <v>0</v>
      </c>
      <c r="H3138" s="16">
        <v>0</v>
      </c>
      <c r="I3138" s="16">
        <v>0</v>
      </c>
      <c r="J3138" s="16">
        <v>0</v>
      </c>
      <c r="K3138" s="16">
        <v>0</v>
      </c>
      <c r="L3138" s="16">
        <v>0</v>
      </c>
      <c r="M3138" s="16">
        <v>0</v>
      </c>
      <c r="N3138" s="16">
        <v>0</v>
      </c>
      <c r="O3138" s="16">
        <v>0</v>
      </c>
      <c r="P3138" s="16">
        <v>0</v>
      </c>
      <c r="Q3138" s="16">
        <v>0</v>
      </c>
      <c r="R3138" s="16">
        <v>0</v>
      </c>
      <c r="S3138" s="16">
        <v>0</v>
      </c>
      <c r="T3138" s="16">
        <v>0</v>
      </c>
      <c r="U3138" s="16">
        <v>0</v>
      </c>
      <c r="V3138" s="16">
        <v>0</v>
      </c>
      <c r="W3138" s="16">
        <v>0</v>
      </c>
      <c r="X3138" s="16">
        <v>0</v>
      </c>
      <c r="Y3138" s="16">
        <v>0</v>
      </c>
      <c r="Z3138" s="16">
        <v>0</v>
      </c>
      <c r="AE3138" s="103">
        <f t="shared" si="916"/>
        <v>0</v>
      </c>
      <c r="AF3138" s="103">
        <f t="shared" si="917"/>
        <v>0</v>
      </c>
      <c r="AG3138" s="103">
        <f t="shared" si="918"/>
        <v>0</v>
      </c>
      <c r="AH3138" s="103">
        <f t="shared" si="919"/>
        <v>0</v>
      </c>
      <c r="AI3138" s="103">
        <f t="shared" si="920"/>
        <v>0</v>
      </c>
      <c r="AJ3138" s="103">
        <f t="shared" si="921"/>
        <v>0</v>
      </c>
    </row>
    <row r="3139" spans="4:36">
      <c r="D3139" s="16" t="s">
        <v>862</v>
      </c>
      <c r="E3139" s="16">
        <v>0</v>
      </c>
      <c r="F3139" s="16">
        <v>0</v>
      </c>
      <c r="G3139" s="16">
        <v>0</v>
      </c>
      <c r="H3139" s="16">
        <v>0</v>
      </c>
      <c r="I3139" s="16">
        <v>0</v>
      </c>
      <c r="J3139" s="16">
        <v>0</v>
      </c>
      <c r="K3139" s="16">
        <v>0</v>
      </c>
      <c r="L3139" s="16">
        <v>0</v>
      </c>
      <c r="M3139" s="16">
        <v>0</v>
      </c>
      <c r="N3139" s="16">
        <v>0</v>
      </c>
      <c r="O3139" s="16">
        <v>0</v>
      </c>
      <c r="P3139" s="16">
        <v>0</v>
      </c>
      <c r="Q3139" s="16">
        <v>0</v>
      </c>
      <c r="R3139" s="16">
        <v>0</v>
      </c>
      <c r="S3139" s="16">
        <v>0</v>
      </c>
      <c r="T3139" s="16">
        <v>0</v>
      </c>
      <c r="U3139" s="16">
        <v>0</v>
      </c>
      <c r="V3139" s="16">
        <v>0</v>
      </c>
      <c r="W3139" s="16">
        <v>0</v>
      </c>
      <c r="X3139" s="16">
        <v>0</v>
      </c>
      <c r="Y3139" s="16">
        <v>0</v>
      </c>
      <c r="Z3139" s="16">
        <v>0</v>
      </c>
      <c r="AE3139" s="103">
        <f t="shared" si="916"/>
        <v>0</v>
      </c>
      <c r="AF3139" s="103">
        <f t="shared" si="917"/>
        <v>0</v>
      </c>
      <c r="AG3139" s="103">
        <f t="shared" si="918"/>
        <v>0</v>
      </c>
      <c r="AH3139" s="103">
        <f t="shared" si="919"/>
        <v>0</v>
      </c>
      <c r="AI3139" s="103">
        <f t="shared" si="920"/>
        <v>0</v>
      </c>
      <c r="AJ3139" s="103">
        <f t="shared" si="921"/>
        <v>0</v>
      </c>
    </row>
    <row r="3140" spans="4:36">
      <c r="D3140" s="16" t="s">
        <v>863</v>
      </c>
      <c r="E3140" s="16">
        <v>0</v>
      </c>
      <c r="F3140" s="16">
        <v>0</v>
      </c>
      <c r="G3140" s="16">
        <v>0</v>
      </c>
      <c r="H3140" s="16">
        <v>0</v>
      </c>
      <c r="I3140" s="16">
        <v>0</v>
      </c>
      <c r="J3140" s="16">
        <v>0</v>
      </c>
      <c r="K3140" s="16">
        <v>0</v>
      </c>
      <c r="L3140" s="16">
        <v>0</v>
      </c>
      <c r="M3140" s="16">
        <v>0</v>
      </c>
      <c r="N3140" s="16">
        <v>0</v>
      </c>
      <c r="O3140" s="16">
        <v>0</v>
      </c>
      <c r="P3140" s="16">
        <v>0</v>
      </c>
      <c r="Q3140" s="16">
        <v>0</v>
      </c>
      <c r="R3140" s="16">
        <v>0</v>
      </c>
      <c r="S3140" s="16">
        <v>0</v>
      </c>
      <c r="T3140" s="16">
        <v>0</v>
      </c>
      <c r="U3140" s="16">
        <v>0</v>
      </c>
      <c r="V3140" s="16">
        <v>0</v>
      </c>
      <c r="W3140" s="16">
        <v>0</v>
      </c>
      <c r="X3140" s="16">
        <v>0</v>
      </c>
      <c r="Y3140" s="16">
        <v>0</v>
      </c>
      <c r="Z3140" s="16">
        <v>0</v>
      </c>
      <c r="AE3140" s="103">
        <f t="shared" si="916"/>
        <v>0</v>
      </c>
      <c r="AF3140" s="103">
        <f t="shared" si="917"/>
        <v>0</v>
      </c>
      <c r="AG3140" s="103">
        <f t="shared" si="918"/>
        <v>0</v>
      </c>
      <c r="AH3140" s="103">
        <f t="shared" si="919"/>
        <v>0</v>
      </c>
      <c r="AI3140" s="103">
        <f t="shared" si="920"/>
        <v>0</v>
      </c>
      <c r="AJ3140" s="103">
        <f t="shared" si="921"/>
        <v>0</v>
      </c>
    </row>
    <row r="3141" spans="4:36">
      <c r="D3141" s="16" t="s">
        <v>864</v>
      </c>
      <c r="E3141" s="16">
        <v>203.8161</v>
      </c>
      <c r="F3141" s="16">
        <v>178.2059</v>
      </c>
      <c r="G3141" s="16">
        <v>178.2059</v>
      </c>
      <c r="H3141" s="16">
        <v>0</v>
      </c>
      <c r="I3141" s="16">
        <v>0</v>
      </c>
      <c r="J3141" s="16">
        <v>0</v>
      </c>
      <c r="K3141" s="16">
        <v>0</v>
      </c>
      <c r="L3141" s="16">
        <v>0</v>
      </c>
      <c r="M3141" s="16">
        <v>0</v>
      </c>
      <c r="N3141" s="16">
        <v>0</v>
      </c>
      <c r="O3141" s="16">
        <v>0</v>
      </c>
      <c r="P3141" s="16">
        <v>0</v>
      </c>
      <c r="Q3141" s="16">
        <v>0</v>
      </c>
      <c r="R3141" s="16">
        <v>16.5665</v>
      </c>
      <c r="S3141" s="16">
        <v>6.93</v>
      </c>
      <c r="T3141" s="16">
        <v>0</v>
      </c>
      <c r="U3141" s="16">
        <v>9.6365</v>
      </c>
      <c r="V3141" s="16">
        <v>9.0437</v>
      </c>
      <c r="W3141" s="16">
        <v>0</v>
      </c>
      <c r="X3141" s="16">
        <v>0</v>
      </c>
      <c r="Y3141" s="16">
        <v>9.0437</v>
      </c>
      <c r="Z3141" s="16">
        <v>0</v>
      </c>
      <c r="AE3141" s="103">
        <f t="shared" si="916"/>
        <v>-8.88178419700125e-15</v>
      </c>
      <c r="AF3141" s="103">
        <f t="shared" si="917"/>
        <v>0</v>
      </c>
      <c r="AG3141" s="103">
        <f t="shared" si="918"/>
        <v>0</v>
      </c>
      <c r="AH3141" s="103">
        <f t="shared" si="919"/>
        <v>0</v>
      </c>
      <c r="AI3141" s="103">
        <f t="shared" si="920"/>
        <v>0</v>
      </c>
      <c r="AJ3141" s="103">
        <f t="shared" si="921"/>
        <v>0</v>
      </c>
    </row>
    <row r="3142" spans="3:58">
      <c r="C3142" s="16" t="s">
        <v>866</v>
      </c>
      <c r="D3142" s="16" t="s">
        <v>88</v>
      </c>
      <c r="E3142" s="16">
        <v>232.8831</v>
      </c>
      <c r="F3142" s="16">
        <v>29.3828</v>
      </c>
      <c r="G3142" s="16">
        <v>29.3828</v>
      </c>
      <c r="H3142" s="16">
        <v>0</v>
      </c>
      <c r="I3142" s="16">
        <v>0</v>
      </c>
      <c r="J3142" s="16">
        <v>0</v>
      </c>
      <c r="K3142" s="16">
        <v>0</v>
      </c>
      <c r="L3142" s="16">
        <v>0</v>
      </c>
      <c r="M3142" s="16">
        <v>0</v>
      </c>
      <c r="N3142" s="16">
        <v>195.1427</v>
      </c>
      <c r="O3142" s="16">
        <v>195.1427</v>
      </c>
      <c r="P3142" s="16">
        <v>0</v>
      </c>
      <c r="Q3142" s="16">
        <v>0</v>
      </c>
      <c r="R3142" s="16">
        <v>8.3576</v>
      </c>
      <c r="S3142" s="16">
        <v>8.3576</v>
      </c>
      <c r="T3142" s="16">
        <v>0</v>
      </c>
      <c r="U3142" s="16">
        <v>0</v>
      </c>
      <c r="V3142" s="16">
        <v>0</v>
      </c>
      <c r="W3142" s="16">
        <v>0</v>
      </c>
      <c r="X3142" s="16">
        <v>0</v>
      </c>
      <c r="Y3142" s="16">
        <v>0</v>
      </c>
      <c r="Z3142" s="16">
        <v>0</v>
      </c>
      <c r="AE3142" s="103">
        <f t="shared" si="916"/>
        <v>1.95399252334028e-14</v>
      </c>
      <c r="AF3142" s="103">
        <f t="shared" si="917"/>
        <v>0</v>
      </c>
      <c r="AG3142" s="103">
        <f t="shared" si="918"/>
        <v>0</v>
      </c>
      <c r="AH3142" s="103">
        <f t="shared" si="919"/>
        <v>0</v>
      </c>
      <c r="AI3142" s="103">
        <f t="shared" si="920"/>
        <v>0</v>
      </c>
      <c r="AJ3142" s="103">
        <f t="shared" si="921"/>
        <v>0</v>
      </c>
      <c r="AK3142" s="16">
        <f t="shared" ref="AK3142:BF3142" si="927">E3142-SUM(E3143:E3147)</f>
        <v>0</v>
      </c>
      <c r="AL3142" s="16">
        <f t="shared" si="927"/>
        <v>0</v>
      </c>
      <c r="AM3142" s="16">
        <f t="shared" si="927"/>
        <v>0</v>
      </c>
      <c r="AN3142" s="16">
        <f t="shared" si="927"/>
        <v>0</v>
      </c>
      <c r="AO3142" s="16">
        <f t="shared" si="927"/>
        <v>0</v>
      </c>
      <c r="AP3142" s="16">
        <f t="shared" si="927"/>
        <v>0</v>
      </c>
      <c r="AQ3142" s="16">
        <f t="shared" si="927"/>
        <v>0</v>
      </c>
      <c r="AR3142" s="16">
        <f t="shared" si="927"/>
        <v>0</v>
      </c>
      <c r="AS3142" s="16">
        <f t="shared" si="927"/>
        <v>0</v>
      </c>
      <c r="AT3142" s="16">
        <f t="shared" si="927"/>
        <v>0</v>
      </c>
      <c r="AU3142" s="16">
        <f t="shared" si="927"/>
        <v>0</v>
      </c>
      <c r="AV3142" s="16">
        <f t="shared" si="927"/>
        <v>0</v>
      </c>
      <c r="AW3142" s="16">
        <f t="shared" si="927"/>
        <v>0</v>
      </c>
      <c r="AX3142" s="16">
        <f t="shared" si="927"/>
        <v>0</v>
      </c>
      <c r="AY3142" s="16">
        <f t="shared" si="927"/>
        <v>0</v>
      </c>
      <c r="AZ3142" s="16">
        <f t="shared" si="927"/>
        <v>0</v>
      </c>
      <c r="BA3142" s="16">
        <f t="shared" si="927"/>
        <v>0</v>
      </c>
      <c r="BB3142" s="16">
        <f t="shared" si="927"/>
        <v>0</v>
      </c>
      <c r="BC3142" s="16">
        <f t="shared" si="927"/>
        <v>0</v>
      </c>
      <c r="BD3142" s="16">
        <f t="shared" si="927"/>
        <v>0</v>
      </c>
      <c r="BE3142" s="16">
        <f t="shared" si="927"/>
        <v>0</v>
      </c>
      <c r="BF3142" s="16">
        <f t="shared" si="927"/>
        <v>0</v>
      </c>
    </row>
    <row r="3143" spans="4:36">
      <c r="D3143" s="16" t="s">
        <v>860</v>
      </c>
      <c r="E3143" s="16">
        <v>0</v>
      </c>
      <c r="F3143" s="16">
        <v>0</v>
      </c>
      <c r="G3143" s="16">
        <v>0</v>
      </c>
      <c r="H3143" s="16">
        <v>0</v>
      </c>
      <c r="I3143" s="16">
        <v>0</v>
      </c>
      <c r="J3143" s="16">
        <v>0</v>
      </c>
      <c r="K3143" s="16">
        <v>0</v>
      </c>
      <c r="L3143" s="16">
        <v>0</v>
      </c>
      <c r="M3143" s="16">
        <v>0</v>
      </c>
      <c r="N3143" s="16">
        <v>0</v>
      </c>
      <c r="O3143" s="16">
        <v>0</v>
      </c>
      <c r="P3143" s="16">
        <v>0</v>
      </c>
      <c r="Q3143" s="16">
        <v>0</v>
      </c>
      <c r="R3143" s="16">
        <v>0</v>
      </c>
      <c r="S3143" s="16">
        <v>0</v>
      </c>
      <c r="T3143" s="16">
        <v>0</v>
      </c>
      <c r="U3143" s="16">
        <v>0</v>
      </c>
      <c r="V3143" s="16">
        <v>0</v>
      </c>
      <c r="W3143" s="16">
        <v>0</v>
      </c>
      <c r="X3143" s="16">
        <v>0</v>
      </c>
      <c r="Y3143" s="16">
        <v>0</v>
      </c>
      <c r="Z3143" s="16">
        <v>0</v>
      </c>
      <c r="AE3143" s="103">
        <f t="shared" si="916"/>
        <v>0</v>
      </c>
      <c r="AF3143" s="103">
        <f t="shared" si="917"/>
        <v>0</v>
      </c>
      <c r="AG3143" s="103">
        <f t="shared" si="918"/>
        <v>0</v>
      </c>
      <c r="AH3143" s="103">
        <f t="shared" si="919"/>
        <v>0</v>
      </c>
      <c r="AI3143" s="103">
        <f t="shared" si="920"/>
        <v>0</v>
      </c>
      <c r="AJ3143" s="103">
        <f t="shared" si="921"/>
        <v>0</v>
      </c>
    </row>
    <row r="3144" spans="4:36">
      <c r="D3144" s="16" t="s">
        <v>861</v>
      </c>
      <c r="E3144" s="16">
        <v>0</v>
      </c>
      <c r="F3144" s="16">
        <v>0</v>
      </c>
      <c r="G3144" s="16">
        <v>0</v>
      </c>
      <c r="H3144" s="16">
        <v>0</v>
      </c>
      <c r="I3144" s="16">
        <v>0</v>
      </c>
      <c r="J3144" s="16">
        <v>0</v>
      </c>
      <c r="K3144" s="16">
        <v>0</v>
      </c>
      <c r="L3144" s="16">
        <v>0</v>
      </c>
      <c r="M3144" s="16">
        <v>0</v>
      </c>
      <c r="N3144" s="16">
        <v>0</v>
      </c>
      <c r="O3144" s="16">
        <v>0</v>
      </c>
      <c r="P3144" s="16">
        <v>0</v>
      </c>
      <c r="Q3144" s="16">
        <v>0</v>
      </c>
      <c r="R3144" s="16">
        <v>0</v>
      </c>
      <c r="S3144" s="16">
        <v>0</v>
      </c>
      <c r="T3144" s="16">
        <v>0</v>
      </c>
      <c r="U3144" s="16">
        <v>0</v>
      </c>
      <c r="V3144" s="16">
        <v>0</v>
      </c>
      <c r="W3144" s="16">
        <v>0</v>
      </c>
      <c r="X3144" s="16">
        <v>0</v>
      </c>
      <c r="Y3144" s="16">
        <v>0</v>
      </c>
      <c r="Z3144" s="16">
        <v>0</v>
      </c>
      <c r="AE3144" s="103">
        <f t="shared" si="916"/>
        <v>0</v>
      </c>
      <c r="AF3144" s="103">
        <f t="shared" si="917"/>
        <v>0</v>
      </c>
      <c r="AG3144" s="103">
        <f t="shared" si="918"/>
        <v>0</v>
      </c>
      <c r="AH3144" s="103">
        <f t="shared" si="919"/>
        <v>0</v>
      </c>
      <c r="AI3144" s="103">
        <f t="shared" si="920"/>
        <v>0</v>
      </c>
      <c r="AJ3144" s="103">
        <f t="shared" si="921"/>
        <v>0</v>
      </c>
    </row>
    <row r="3145" spans="4:36">
      <c r="D3145" s="16" t="s">
        <v>862</v>
      </c>
      <c r="E3145" s="16">
        <v>0</v>
      </c>
      <c r="F3145" s="16">
        <v>0</v>
      </c>
      <c r="G3145" s="16">
        <v>0</v>
      </c>
      <c r="H3145" s="16">
        <v>0</v>
      </c>
      <c r="I3145" s="16">
        <v>0</v>
      </c>
      <c r="J3145" s="16">
        <v>0</v>
      </c>
      <c r="K3145" s="16">
        <v>0</v>
      </c>
      <c r="L3145" s="16">
        <v>0</v>
      </c>
      <c r="M3145" s="16">
        <v>0</v>
      </c>
      <c r="N3145" s="16">
        <v>0</v>
      </c>
      <c r="O3145" s="16">
        <v>0</v>
      </c>
      <c r="P3145" s="16">
        <v>0</v>
      </c>
      <c r="Q3145" s="16">
        <v>0</v>
      </c>
      <c r="R3145" s="16">
        <v>0</v>
      </c>
      <c r="S3145" s="16">
        <v>0</v>
      </c>
      <c r="T3145" s="16">
        <v>0</v>
      </c>
      <c r="U3145" s="16">
        <v>0</v>
      </c>
      <c r="V3145" s="16">
        <v>0</v>
      </c>
      <c r="W3145" s="16">
        <v>0</v>
      </c>
      <c r="X3145" s="16">
        <v>0</v>
      </c>
      <c r="Y3145" s="16">
        <v>0</v>
      </c>
      <c r="Z3145" s="16">
        <v>0</v>
      </c>
      <c r="AE3145" s="103">
        <f t="shared" si="916"/>
        <v>0</v>
      </c>
      <c r="AF3145" s="103">
        <f t="shared" si="917"/>
        <v>0</v>
      </c>
      <c r="AG3145" s="103">
        <f t="shared" si="918"/>
        <v>0</v>
      </c>
      <c r="AH3145" s="103">
        <f t="shared" si="919"/>
        <v>0</v>
      </c>
      <c r="AI3145" s="103">
        <f t="shared" si="920"/>
        <v>0</v>
      </c>
      <c r="AJ3145" s="103">
        <f t="shared" si="921"/>
        <v>0</v>
      </c>
    </row>
    <row r="3146" spans="4:36">
      <c r="D3146" s="16" t="s">
        <v>863</v>
      </c>
      <c r="E3146" s="16">
        <v>0</v>
      </c>
      <c r="F3146" s="16">
        <v>0</v>
      </c>
      <c r="G3146" s="16">
        <v>0</v>
      </c>
      <c r="H3146" s="16">
        <v>0</v>
      </c>
      <c r="I3146" s="16">
        <v>0</v>
      </c>
      <c r="J3146" s="16">
        <v>0</v>
      </c>
      <c r="K3146" s="16">
        <v>0</v>
      </c>
      <c r="L3146" s="16">
        <v>0</v>
      </c>
      <c r="M3146" s="16">
        <v>0</v>
      </c>
      <c r="N3146" s="16">
        <v>0</v>
      </c>
      <c r="O3146" s="16">
        <v>0</v>
      </c>
      <c r="P3146" s="16">
        <v>0</v>
      </c>
      <c r="Q3146" s="16">
        <v>0</v>
      </c>
      <c r="R3146" s="16">
        <v>0</v>
      </c>
      <c r="S3146" s="16">
        <v>0</v>
      </c>
      <c r="T3146" s="16">
        <v>0</v>
      </c>
      <c r="U3146" s="16">
        <v>0</v>
      </c>
      <c r="V3146" s="16">
        <v>0</v>
      </c>
      <c r="W3146" s="16">
        <v>0</v>
      </c>
      <c r="X3146" s="16">
        <v>0</v>
      </c>
      <c r="Y3146" s="16">
        <v>0</v>
      </c>
      <c r="Z3146" s="16">
        <v>0</v>
      </c>
      <c r="AE3146" s="103">
        <f t="shared" si="916"/>
        <v>0</v>
      </c>
      <c r="AF3146" s="103">
        <f t="shared" si="917"/>
        <v>0</v>
      </c>
      <c r="AG3146" s="103">
        <f t="shared" si="918"/>
        <v>0</v>
      </c>
      <c r="AH3146" s="103">
        <f t="shared" si="919"/>
        <v>0</v>
      </c>
      <c r="AI3146" s="103">
        <f t="shared" si="920"/>
        <v>0</v>
      </c>
      <c r="AJ3146" s="103">
        <f t="shared" si="921"/>
        <v>0</v>
      </c>
    </row>
    <row r="3147" spans="4:36">
      <c r="D3147" s="16" t="s">
        <v>864</v>
      </c>
      <c r="E3147" s="16">
        <v>232.8831</v>
      </c>
      <c r="F3147" s="16">
        <v>29.3828</v>
      </c>
      <c r="G3147" s="16">
        <v>29.3828</v>
      </c>
      <c r="H3147" s="16">
        <v>0</v>
      </c>
      <c r="I3147" s="16">
        <v>0</v>
      </c>
      <c r="J3147" s="16">
        <v>0</v>
      </c>
      <c r="K3147" s="16">
        <v>0</v>
      </c>
      <c r="L3147" s="16">
        <v>0</v>
      </c>
      <c r="M3147" s="16">
        <v>0</v>
      </c>
      <c r="N3147" s="16">
        <v>195.1427</v>
      </c>
      <c r="O3147" s="16">
        <v>195.1427</v>
      </c>
      <c r="P3147" s="16">
        <v>0</v>
      </c>
      <c r="Q3147" s="16">
        <v>0</v>
      </c>
      <c r="R3147" s="16">
        <v>8.3576</v>
      </c>
      <c r="S3147" s="16">
        <v>8.3576</v>
      </c>
      <c r="T3147" s="16">
        <v>0</v>
      </c>
      <c r="U3147" s="16">
        <v>0</v>
      </c>
      <c r="V3147" s="16">
        <v>0</v>
      </c>
      <c r="W3147" s="16">
        <v>0</v>
      </c>
      <c r="X3147" s="16">
        <v>0</v>
      </c>
      <c r="Y3147" s="16">
        <v>0</v>
      </c>
      <c r="Z3147" s="16">
        <v>0</v>
      </c>
      <c r="AE3147" s="103">
        <f t="shared" si="916"/>
        <v>1.95399252334028e-14</v>
      </c>
      <c r="AF3147" s="103">
        <f t="shared" si="917"/>
        <v>0</v>
      </c>
      <c r="AG3147" s="103">
        <f t="shared" si="918"/>
        <v>0</v>
      </c>
      <c r="AH3147" s="103">
        <f t="shared" si="919"/>
        <v>0</v>
      </c>
      <c r="AI3147" s="103">
        <f t="shared" si="920"/>
        <v>0</v>
      </c>
      <c r="AJ3147" s="103">
        <f t="shared" si="921"/>
        <v>0</v>
      </c>
    </row>
    <row r="3148" spans="3:58">
      <c r="C3148" s="16" t="s">
        <v>867</v>
      </c>
      <c r="D3148" s="16" t="s">
        <v>88</v>
      </c>
      <c r="E3148" s="16">
        <v>9575.39739999999</v>
      </c>
      <c r="F3148" s="16">
        <v>8597.62909999999</v>
      </c>
      <c r="G3148" s="16">
        <v>8292.91229999999</v>
      </c>
      <c r="H3148" s="16">
        <v>304.7168</v>
      </c>
      <c r="I3148" s="16">
        <v>2.6143</v>
      </c>
      <c r="J3148" s="16">
        <v>13.6295</v>
      </c>
      <c r="K3148" s="16">
        <v>11.4296</v>
      </c>
      <c r="L3148" s="16">
        <v>1.712</v>
      </c>
      <c r="M3148" s="16">
        <v>0.4879</v>
      </c>
      <c r="N3148" s="16">
        <v>403.7758</v>
      </c>
      <c r="O3148" s="16">
        <v>403.7758</v>
      </c>
      <c r="P3148" s="16">
        <v>0</v>
      </c>
      <c r="Q3148" s="16">
        <v>74.2768</v>
      </c>
      <c r="R3148" s="16">
        <v>456.574</v>
      </c>
      <c r="S3148" s="16">
        <v>157.3836</v>
      </c>
      <c r="T3148" s="16">
        <v>1.18</v>
      </c>
      <c r="U3148" s="16">
        <v>298.0104</v>
      </c>
      <c r="V3148" s="16">
        <v>24.5336</v>
      </c>
      <c r="W3148" s="16">
        <v>1.7559</v>
      </c>
      <c r="X3148" s="16">
        <v>0</v>
      </c>
      <c r="Y3148" s="16">
        <v>22.7777</v>
      </c>
      <c r="Z3148" s="16">
        <v>2.3643</v>
      </c>
      <c r="AE3148" s="103">
        <f t="shared" si="916"/>
        <v>1.56319401867222e-12</v>
      </c>
      <c r="AF3148" s="103">
        <f t="shared" si="917"/>
        <v>-1.64845914696343e-12</v>
      </c>
      <c r="AG3148" s="103">
        <f t="shared" si="918"/>
        <v>-4.44089209850063e-16</v>
      </c>
      <c r="AH3148" s="103">
        <f t="shared" si="919"/>
        <v>0</v>
      </c>
      <c r="AI3148" s="103">
        <f t="shared" si="920"/>
        <v>0</v>
      </c>
      <c r="AJ3148" s="103">
        <f t="shared" si="921"/>
        <v>0</v>
      </c>
      <c r="AK3148" s="16">
        <f t="shared" ref="AK3148:BF3148" si="928">E3148-SUM(E3149:E3153)</f>
        <v>0</v>
      </c>
      <c r="AL3148" s="16">
        <f t="shared" si="928"/>
        <v>0</v>
      </c>
      <c r="AM3148" s="16">
        <f t="shared" si="928"/>
        <v>0</v>
      </c>
      <c r="AN3148" s="16">
        <f t="shared" si="928"/>
        <v>0</v>
      </c>
      <c r="AO3148" s="16">
        <f t="shared" si="928"/>
        <v>0</v>
      </c>
      <c r="AP3148" s="16">
        <f t="shared" si="928"/>
        <v>0</v>
      </c>
      <c r="AQ3148" s="16">
        <f t="shared" si="928"/>
        <v>0</v>
      </c>
      <c r="AR3148" s="16">
        <f t="shared" si="928"/>
        <v>0</v>
      </c>
      <c r="AS3148" s="16">
        <f t="shared" si="928"/>
        <v>0</v>
      </c>
      <c r="AT3148" s="16">
        <f t="shared" si="928"/>
        <v>0</v>
      </c>
      <c r="AU3148" s="16">
        <f t="shared" si="928"/>
        <v>0</v>
      </c>
      <c r="AV3148" s="16">
        <f t="shared" si="928"/>
        <v>0</v>
      </c>
      <c r="AW3148" s="16">
        <f t="shared" si="928"/>
        <v>0</v>
      </c>
      <c r="AX3148" s="16">
        <f t="shared" si="928"/>
        <v>0</v>
      </c>
      <c r="AY3148" s="16">
        <f t="shared" si="928"/>
        <v>0</v>
      </c>
      <c r="AZ3148" s="16">
        <f t="shared" si="928"/>
        <v>0</v>
      </c>
      <c r="BA3148" s="16">
        <f t="shared" si="928"/>
        <v>0</v>
      </c>
      <c r="BB3148" s="16">
        <f t="shared" si="928"/>
        <v>0</v>
      </c>
      <c r="BC3148" s="16">
        <f t="shared" si="928"/>
        <v>0</v>
      </c>
      <c r="BD3148" s="16">
        <f t="shared" si="928"/>
        <v>0</v>
      </c>
      <c r="BE3148" s="16">
        <f t="shared" si="928"/>
        <v>0</v>
      </c>
      <c r="BF3148" s="16">
        <f t="shared" si="928"/>
        <v>0</v>
      </c>
    </row>
    <row r="3149" spans="4:36">
      <c r="D3149" s="16" t="s">
        <v>860</v>
      </c>
      <c r="E3149" s="16">
        <v>0</v>
      </c>
      <c r="F3149" s="16">
        <v>0</v>
      </c>
      <c r="G3149" s="16">
        <v>0</v>
      </c>
      <c r="H3149" s="16">
        <v>0</v>
      </c>
      <c r="I3149" s="16">
        <v>0</v>
      </c>
      <c r="J3149" s="16">
        <v>0</v>
      </c>
      <c r="K3149" s="16">
        <v>0</v>
      </c>
      <c r="L3149" s="16">
        <v>0</v>
      </c>
      <c r="M3149" s="16">
        <v>0</v>
      </c>
      <c r="N3149" s="16">
        <v>0</v>
      </c>
      <c r="O3149" s="16">
        <v>0</v>
      </c>
      <c r="P3149" s="16">
        <v>0</v>
      </c>
      <c r="Q3149" s="16">
        <v>0</v>
      </c>
      <c r="R3149" s="16">
        <v>0</v>
      </c>
      <c r="S3149" s="16">
        <v>0</v>
      </c>
      <c r="T3149" s="16">
        <v>0</v>
      </c>
      <c r="U3149" s="16">
        <v>0</v>
      </c>
      <c r="V3149" s="16">
        <v>0</v>
      </c>
      <c r="W3149" s="16">
        <v>0</v>
      </c>
      <c r="X3149" s="16">
        <v>0</v>
      </c>
      <c r="Y3149" s="16">
        <v>0</v>
      </c>
      <c r="Z3149" s="16">
        <v>0</v>
      </c>
      <c r="AE3149" s="103">
        <f t="shared" si="916"/>
        <v>0</v>
      </c>
      <c r="AF3149" s="103">
        <f t="shared" si="917"/>
        <v>0</v>
      </c>
      <c r="AG3149" s="103">
        <f t="shared" si="918"/>
        <v>0</v>
      </c>
      <c r="AH3149" s="103">
        <f t="shared" si="919"/>
        <v>0</v>
      </c>
      <c r="AI3149" s="103">
        <f t="shared" si="920"/>
        <v>0</v>
      </c>
      <c r="AJ3149" s="103">
        <f t="shared" si="921"/>
        <v>0</v>
      </c>
    </row>
    <row r="3150" spans="4:36">
      <c r="D3150" s="16" t="s">
        <v>861</v>
      </c>
      <c r="E3150" s="16">
        <v>0</v>
      </c>
      <c r="F3150" s="16">
        <v>0</v>
      </c>
      <c r="G3150" s="16">
        <v>0</v>
      </c>
      <c r="H3150" s="16">
        <v>0</v>
      </c>
      <c r="I3150" s="16">
        <v>0</v>
      </c>
      <c r="J3150" s="16">
        <v>0</v>
      </c>
      <c r="K3150" s="16">
        <v>0</v>
      </c>
      <c r="L3150" s="16">
        <v>0</v>
      </c>
      <c r="M3150" s="16">
        <v>0</v>
      </c>
      <c r="N3150" s="16">
        <v>0</v>
      </c>
      <c r="O3150" s="16">
        <v>0</v>
      </c>
      <c r="P3150" s="16">
        <v>0</v>
      </c>
      <c r="Q3150" s="16">
        <v>0</v>
      </c>
      <c r="R3150" s="16">
        <v>0</v>
      </c>
      <c r="S3150" s="16">
        <v>0</v>
      </c>
      <c r="T3150" s="16">
        <v>0</v>
      </c>
      <c r="U3150" s="16">
        <v>0</v>
      </c>
      <c r="V3150" s="16">
        <v>0</v>
      </c>
      <c r="W3150" s="16">
        <v>0</v>
      </c>
      <c r="X3150" s="16">
        <v>0</v>
      </c>
      <c r="Y3150" s="16">
        <v>0</v>
      </c>
      <c r="Z3150" s="16">
        <v>0</v>
      </c>
      <c r="AE3150" s="103">
        <f t="shared" si="916"/>
        <v>0</v>
      </c>
      <c r="AF3150" s="103">
        <f t="shared" si="917"/>
        <v>0</v>
      </c>
      <c r="AG3150" s="103">
        <f t="shared" si="918"/>
        <v>0</v>
      </c>
      <c r="AH3150" s="103">
        <f t="shared" si="919"/>
        <v>0</v>
      </c>
      <c r="AI3150" s="103">
        <f t="shared" si="920"/>
        <v>0</v>
      </c>
      <c r="AJ3150" s="103">
        <f t="shared" si="921"/>
        <v>0</v>
      </c>
    </row>
    <row r="3151" spans="4:36">
      <c r="D3151" s="16" t="s">
        <v>862</v>
      </c>
      <c r="E3151" s="16">
        <v>0</v>
      </c>
      <c r="F3151" s="16">
        <v>0</v>
      </c>
      <c r="G3151" s="16">
        <v>0</v>
      </c>
      <c r="H3151" s="16">
        <v>0</v>
      </c>
      <c r="I3151" s="16">
        <v>0</v>
      </c>
      <c r="J3151" s="16">
        <v>0</v>
      </c>
      <c r="K3151" s="16">
        <v>0</v>
      </c>
      <c r="L3151" s="16">
        <v>0</v>
      </c>
      <c r="M3151" s="16">
        <v>0</v>
      </c>
      <c r="N3151" s="16">
        <v>0</v>
      </c>
      <c r="O3151" s="16">
        <v>0</v>
      </c>
      <c r="P3151" s="16">
        <v>0</v>
      </c>
      <c r="Q3151" s="16">
        <v>0</v>
      </c>
      <c r="R3151" s="16">
        <v>0</v>
      </c>
      <c r="S3151" s="16">
        <v>0</v>
      </c>
      <c r="T3151" s="16">
        <v>0</v>
      </c>
      <c r="U3151" s="16">
        <v>0</v>
      </c>
      <c r="V3151" s="16">
        <v>0</v>
      </c>
      <c r="W3151" s="16">
        <v>0</v>
      </c>
      <c r="X3151" s="16">
        <v>0</v>
      </c>
      <c r="Y3151" s="16">
        <v>0</v>
      </c>
      <c r="Z3151" s="16">
        <v>0</v>
      </c>
      <c r="AE3151" s="103">
        <f t="shared" si="916"/>
        <v>0</v>
      </c>
      <c r="AF3151" s="103">
        <f t="shared" si="917"/>
        <v>0</v>
      </c>
      <c r="AG3151" s="103">
        <f t="shared" si="918"/>
        <v>0</v>
      </c>
      <c r="AH3151" s="103">
        <f t="shared" si="919"/>
        <v>0</v>
      </c>
      <c r="AI3151" s="103">
        <f t="shared" si="920"/>
        <v>0</v>
      </c>
      <c r="AJ3151" s="103">
        <f t="shared" si="921"/>
        <v>0</v>
      </c>
    </row>
    <row r="3152" spans="4:36">
      <c r="D3152" s="16" t="s">
        <v>863</v>
      </c>
      <c r="E3152" s="16">
        <v>0</v>
      </c>
      <c r="F3152" s="16">
        <v>0</v>
      </c>
      <c r="G3152" s="16">
        <v>0</v>
      </c>
      <c r="H3152" s="16">
        <v>0</v>
      </c>
      <c r="I3152" s="16">
        <v>0</v>
      </c>
      <c r="J3152" s="16">
        <v>0</v>
      </c>
      <c r="K3152" s="16">
        <v>0</v>
      </c>
      <c r="L3152" s="16">
        <v>0</v>
      </c>
      <c r="M3152" s="16">
        <v>0</v>
      </c>
      <c r="N3152" s="16">
        <v>0</v>
      </c>
      <c r="O3152" s="16">
        <v>0</v>
      </c>
      <c r="P3152" s="16">
        <v>0</v>
      </c>
      <c r="Q3152" s="16">
        <v>0</v>
      </c>
      <c r="R3152" s="16">
        <v>0</v>
      </c>
      <c r="S3152" s="16">
        <v>0</v>
      </c>
      <c r="T3152" s="16">
        <v>0</v>
      </c>
      <c r="U3152" s="16">
        <v>0</v>
      </c>
      <c r="V3152" s="16">
        <v>0</v>
      </c>
      <c r="W3152" s="16">
        <v>0</v>
      </c>
      <c r="X3152" s="16">
        <v>0</v>
      </c>
      <c r="Y3152" s="16">
        <v>0</v>
      </c>
      <c r="Z3152" s="16">
        <v>0</v>
      </c>
      <c r="AE3152" s="103">
        <f t="shared" si="916"/>
        <v>0</v>
      </c>
      <c r="AF3152" s="103">
        <f t="shared" si="917"/>
        <v>0</v>
      </c>
      <c r="AG3152" s="103">
        <f t="shared" si="918"/>
        <v>0</v>
      </c>
      <c r="AH3152" s="103">
        <f t="shared" si="919"/>
        <v>0</v>
      </c>
      <c r="AI3152" s="103">
        <f t="shared" si="920"/>
        <v>0</v>
      </c>
      <c r="AJ3152" s="103">
        <f t="shared" si="921"/>
        <v>0</v>
      </c>
    </row>
    <row r="3153" spans="4:36">
      <c r="D3153" s="16" t="s">
        <v>864</v>
      </c>
      <c r="E3153" s="16">
        <v>9575.39739999999</v>
      </c>
      <c r="F3153" s="16">
        <v>8597.62909999999</v>
      </c>
      <c r="G3153" s="16">
        <v>8292.91229999999</v>
      </c>
      <c r="H3153" s="16">
        <v>304.7168</v>
      </c>
      <c r="I3153" s="16">
        <v>2.6143</v>
      </c>
      <c r="J3153" s="16">
        <v>13.6295</v>
      </c>
      <c r="K3153" s="16">
        <v>11.4296</v>
      </c>
      <c r="L3153" s="16">
        <v>1.712</v>
      </c>
      <c r="M3153" s="16">
        <v>0.4879</v>
      </c>
      <c r="N3153" s="16">
        <v>403.7758</v>
      </c>
      <c r="O3153" s="16">
        <v>403.7758</v>
      </c>
      <c r="P3153" s="16">
        <v>0</v>
      </c>
      <c r="Q3153" s="16">
        <v>74.2768</v>
      </c>
      <c r="R3153" s="16">
        <v>456.574</v>
      </c>
      <c r="S3153" s="16">
        <v>157.3836</v>
      </c>
      <c r="T3153" s="16">
        <v>1.18</v>
      </c>
      <c r="U3153" s="16">
        <v>298.0104</v>
      </c>
      <c r="V3153" s="16">
        <v>24.5336</v>
      </c>
      <c r="W3153" s="16">
        <v>1.7559</v>
      </c>
      <c r="X3153" s="16">
        <v>0</v>
      </c>
      <c r="Y3153" s="16">
        <v>22.7777</v>
      </c>
      <c r="Z3153" s="16">
        <v>2.3643</v>
      </c>
      <c r="AE3153" s="103">
        <f t="shared" si="916"/>
        <v>1.56319401867222e-12</v>
      </c>
      <c r="AF3153" s="103">
        <f t="shared" si="917"/>
        <v>-1.64845914696343e-12</v>
      </c>
      <c r="AG3153" s="103">
        <f t="shared" si="918"/>
        <v>-4.44089209850063e-16</v>
      </c>
      <c r="AH3153" s="103">
        <f t="shared" si="919"/>
        <v>0</v>
      </c>
      <c r="AI3153" s="103">
        <f t="shared" si="920"/>
        <v>0</v>
      </c>
      <c r="AJ3153" s="103">
        <f t="shared" si="921"/>
        <v>0</v>
      </c>
    </row>
    <row r="3154" spans="3:58">
      <c r="C3154" s="16" t="s">
        <v>368</v>
      </c>
      <c r="D3154" s="16" t="s">
        <v>88</v>
      </c>
      <c r="E3154" s="16">
        <v>0</v>
      </c>
      <c r="F3154" s="16">
        <v>0</v>
      </c>
      <c r="G3154" s="16">
        <v>0</v>
      </c>
      <c r="H3154" s="16">
        <v>0</v>
      </c>
      <c r="I3154" s="16">
        <v>0</v>
      </c>
      <c r="J3154" s="16">
        <v>0</v>
      </c>
      <c r="K3154" s="16">
        <v>0</v>
      </c>
      <c r="L3154" s="16">
        <v>0</v>
      </c>
      <c r="M3154" s="16">
        <v>0</v>
      </c>
      <c r="N3154" s="16">
        <v>0</v>
      </c>
      <c r="O3154" s="16">
        <v>0</v>
      </c>
      <c r="P3154" s="16">
        <v>0</v>
      </c>
      <c r="Q3154" s="16">
        <v>0</v>
      </c>
      <c r="R3154" s="16">
        <v>0</v>
      </c>
      <c r="S3154" s="16">
        <v>0</v>
      </c>
      <c r="T3154" s="16">
        <v>0</v>
      </c>
      <c r="U3154" s="16">
        <v>0</v>
      </c>
      <c r="V3154" s="16">
        <v>0</v>
      </c>
      <c r="W3154" s="16">
        <v>0</v>
      </c>
      <c r="X3154" s="16">
        <v>0</v>
      </c>
      <c r="Y3154" s="16">
        <v>0</v>
      </c>
      <c r="Z3154" s="16">
        <v>0</v>
      </c>
      <c r="AE3154" s="103">
        <f t="shared" si="916"/>
        <v>0</v>
      </c>
      <c r="AF3154" s="103">
        <f t="shared" si="917"/>
        <v>0</v>
      </c>
      <c r="AG3154" s="103">
        <f t="shared" si="918"/>
        <v>0</v>
      </c>
      <c r="AH3154" s="103">
        <f t="shared" si="919"/>
        <v>0</v>
      </c>
      <c r="AI3154" s="103">
        <f t="shared" si="920"/>
        <v>0</v>
      </c>
      <c r="AJ3154" s="103">
        <f t="shared" si="921"/>
        <v>0</v>
      </c>
      <c r="AK3154" s="16">
        <f t="shared" ref="AK3154:BF3154" si="929">E3154-SUM(E3155:E3159)</f>
        <v>0</v>
      </c>
      <c r="AL3154" s="16">
        <f t="shared" si="929"/>
        <v>0</v>
      </c>
      <c r="AM3154" s="16">
        <f t="shared" si="929"/>
        <v>0</v>
      </c>
      <c r="AN3154" s="16">
        <f t="shared" si="929"/>
        <v>0</v>
      </c>
      <c r="AO3154" s="16">
        <f t="shared" si="929"/>
        <v>0</v>
      </c>
      <c r="AP3154" s="16">
        <f t="shared" si="929"/>
        <v>0</v>
      </c>
      <c r="AQ3154" s="16">
        <f t="shared" si="929"/>
        <v>0</v>
      </c>
      <c r="AR3154" s="16">
        <f t="shared" si="929"/>
        <v>0</v>
      </c>
      <c r="AS3154" s="16">
        <f t="shared" si="929"/>
        <v>0</v>
      </c>
      <c r="AT3154" s="16">
        <f t="shared" si="929"/>
        <v>0</v>
      </c>
      <c r="AU3154" s="16">
        <f t="shared" si="929"/>
        <v>0</v>
      </c>
      <c r="AV3154" s="16">
        <f t="shared" si="929"/>
        <v>0</v>
      </c>
      <c r="AW3154" s="16">
        <f t="shared" si="929"/>
        <v>0</v>
      </c>
      <c r="AX3154" s="16">
        <f t="shared" si="929"/>
        <v>0</v>
      </c>
      <c r="AY3154" s="16">
        <f t="shared" si="929"/>
        <v>0</v>
      </c>
      <c r="AZ3154" s="16">
        <f t="shared" si="929"/>
        <v>0</v>
      </c>
      <c r="BA3154" s="16">
        <f t="shared" si="929"/>
        <v>0</v>
      </c>
      <c r="BB3154" s="16">
        <f t="shared" si="929"/>
        <v>0</v>
      </c>
      <c r="BC3154" s="16">
        <f t="shared" si="929"/>
        <v>0</v>
      </c>
      <c r="BD3154" s="16">
        <f t="shared" si="929"/>
        <v>0</v>
      </c>
      <c r="BE3154" s="16">
        <f t="shared" si="929"/>
        <v>0</v>
      </c>
      <c r="BF3154" s="16">
        <f t="shared" si="929"/>
        <v>0</v>
      </c>
    </row>
    <row r="3155" spans="4:36">
      <c r="D3155" s="16" t="s">
        <v>860</v>
      </c>
      <c r="E3155" s="16">
        <v>0</v>
      </c>
      <c r="F3155" s="16">
        <v>0</v>
      </c>
      <c r="G3155" s="16">
        <v>0</v>
      </c>
      <c r="H3155" s="16">
        <v>0</v>
      </c>
      <c r="I3155" s="16">
        <v>0</v>
      </c>
      <c r="J3155" s="16">
        <v>0</v>
      </c>
      <c r="K3155" s="16">
        <v>0</v>
      </c>
      <c r="L3155" s="16">
        <v>0</v>
      </c>
      <c r="M3155" s="16">
        <v>0</v>
      </c>
      <c r="N3155" s="16">
        <v>0</v>
      </c>
      <c r="O3155" s="16">
        <v>0</v>
      </c>
      <c r="P3155" s="16">
        <v>0</v>
      </c>
      <c r="Q3155" s="16">
        <v>0</v>
      </c>
      <c r="R3155" s="16">
        <v>0</v>
      </c>
      <c r="S3155" s="16">
        <v>0</v>
      </c>
      <c r="T3155" s="16">
        <v>0</v>
      </c>
      <c r="U3155" s="16">
        <v>0</v>
      </c>
      <c r="V3155" s="16">
        <v>0</v>
      </c>
      <c r="W3155" s="16">
        <v>0</v>
      </c>
      <c r="X3155" s="16">
        <v>0</v>
      </c>
      <c r="Y3155" s="16">
        <v>0</v>
      </c>
      <c r="Z3155" s="16">
        <v>0</v>
      </c>
      <c r="AE3155" s="103">
        <f t="shared" si="916"/>
        <v>0</v>
      </c>
      <c r="AF3155" s="103">
        <f t="shared" si="917"/>
        <v>0</v>
      </c>
      <c r="AG3155" s="103">
        <f t="shared" si="918"/>
        <v>0</v>
      </c>
      <c r="AH3155" s="103">
        <f t="shared" si="919"/>
        <v>0</v>
      </c>
      <c r="AI3155" s="103">
        <f t="shared" si="920"/>
        <v>0</v>
      </c>
      <c r="AJ3155" s="103">
        <f t="shared" si="921"/>
        <v>0</v>
      </c>
    </row>
    <row r="3156" spans="4:36">
      <c r="D3156" s="16" t="s">
        <v>861</v>
      </c>
      <c r="E3156" s="16">
        <v>0</v>
      </c>
      <c r="F3156" s="16">
        <v>0</v>
      </c>
      <c r="G3156" s="16">
        <v>0</v>
      </c>
      <c r="H3156" s="16">
        <v>0</v>
      </c>
      <c r="I3156" s="16">
        <v>0</v>
      </c>
      <c r="J3156" s="16">
        <v>0</v>
      </c>
      <c r="K3156" s="16">
        <v>0</v>
      </c>
      <c r="L3156" s="16">
        <v>0</v>
      </c>
      <c r="M3156" s="16">
        <v>0</v>
      </c>
      <c r="N3156" s="16">
        <v>0</v>
      </c>
      <c r="O3156" s="16">
        <v>0</v>
      </c>
      <c r="P3156" s="16">
        <v>0</v>
      </c>
      <c r="Q3156" s="16">
        <v>0</v>
      </c>
      <c r="R3156" s="16">
        <v>0</v>
      </c>
      <c r="S3156" s="16">
        <v>0</v>
      </c>
      <c r="T3156" s="16">
        <v>0</v>
      </c>
      <c r="U3156" s="16">
        <v>0</v>
      </c>
      <c r="V3156" s="16">
        <v>0</v>
      </c>
      <c r="W3156" s="16">
        <v>0</v>
      </c>
      <c r="X3156" s="16">
        <v>0</v>
      </c>
      <c r="Y3156" s="16">
        <v>0</v>
      </c>
      <c r="Z3156" s="16">
        <v>0</v>
      </c>
      <c r="AE3156" s="103">
        <f t="shared" si="916"/>
        <v>0</v>
      </c>
      <c r="AF3156" s="103">
        <f t="shared" si="917"/>
        <v>0</v>
      </c>
      <c r="AG3156" s="103">
        <f t="shared" si="918"/>
        <v>0</v>
      </c>
      <c r="AH3156" s="103">
        <f t="shared" si="919"/>
        <v>0</v>
      </c>
      <c r="AI3156" s="103">
        <f t="shared" si="920"/>
        <v>0</v>
      </c>
      <c r="AJ3156" s="103">
        <f t="shared" si="921"/>
        <v>0</v>
      </c>
    </row>
    <row r="3157" spans="4:36">
      <c r="D3157" s="16" t="s">
        <v>862</v>
      </c>
      <c r="E3157" s="16">
        <v>0</v>
      </c>
      <c r="F3157" s="16">
        <v>0</v>
      </c>
      <c r="G3157" s="16">
        <v>0</v>
      </c>
      <c r="H3157" s="16">
        <v>0</v>
      </c>
      <c r="I3157" s="16">
        <v>0</v>
      </c>
      <c r="J3157" s="16">
        <v>0</v>
      </c>
      <c r="K3157" s="16">
        <v>0</v>
      </c>
      <c r="L3157" s="16">
        <v>0</v>
      </c>
      <c r="M3157" s="16">
        <v>0</v>
      </c>
      <c r="N3157" s="16">
        <v>0</v>
      </c>
      <c r="O3157" s="16">
        <v>0</v>
      </c>
      <c r="P3157" s="16">
        <v>0</v>
      </c>
      <c r="Q3157" s="16">
        <v>0</v>
      </c>
      <c r="R3157" s="16">
        <v>0</v>
      </c>
      <c r="S3157" s="16">
        <v>0</v>
      </c>
      <c r="T3157" s="16">
        <v>0</v>
      </c>
      <c r="U3157" s="16">
        <v>0</v>
      </c>
      <c r="V3157" s="16">
        <v>0</v>
      </c>
      <c r="W3157" s="16">
        <v>0</v>
      </c>
      <c r="X3157" s="16">
        <v>0</v>
      </c>
      <c r="Y3157" s="16">
        <v>0</v>
      </c>
      <c r="Z3157" s="16">
        <v>0</v>
      </c>
      <c r="AE3157" s="103">
        <f t="shared" si="916"/>
        <v>0</v>
      </c>
      <c r="AF3157" s="103">
        <f t="shared" si="917"/>
        <v>0</v>
      </c>
      <c r="AG3157" s="103">
        <f t="shared" si="918"/>
        <v>0</v>
      </c>
      <c r="AH3157" s="103">
        <f t="shared" si="919"/>
        <v>0</v>
      </c>
      <c r="AI3157" s="103">
        <f t="shared" si="920"/>
        <v>0</v>
      </c>
      <c r="AJ3157" s="103">
        <f t="shared" si="921"/>
        <v>0</v>
      </c>
    </row>
    <row r="3158" spans="4:36">
      <c r="D3158" s="16" t="s">
        <v>863</v>
      </c>
      <c r="E3158" s="16">
        <v>0</v>
      </c>
      <c r="F3158" s="16">
        <v>0</v>
      </c>
      <c r="G3158" s="16">
        <v>0</v>
      </c>
      <c r="H3158" s="16">
        <v>0</v>
      </c>
      <c r="I3158" s="16">
        <v>0</v>
      </c>
      <c r="J3158" s="16">
        <v>0</v>
      </c>
      <c r="K3158" s="16">
        <v>0</v>
      </c>
      <c r="L3158" s="16">
        <v>0</v>
      </c>
      <c r="M3158" s="16">
        <v>0</v>
      </c>
      <c r="N3158" s="16">
        <v>0</v>
      </c>
      <c r="O3158" s="16">
        <v>0</v>
      </c>
      <c r="P3158" s="16">
        <v>0</v>
      </c>
      <c r="Q3158" s="16">
        <v>0</v>
      </c>
      <c r="R3158" s="16">
        <v>0</v>
      </c>
      <c r="S3158" s="16">
        <v>0</v>
      </c>
      <c r="T3158" s="16">
        <v>0</v>
      </c>
      <c r="U3158" s="16">
        <v>0</v>
      </c>
      <c r="V3158" s="16">
        <v>0</v>
      </c>
      <c r="W3158" s="16">
        <v>0</v>
      </c>
      <c r="X3158" s="16">
        <v>0</v>
      </c>
      <c r="Y3158" s="16">
        <v>0</v>
      </c>
      <c r="Z3158" s="16">
        <v>0</v>
      </c>
      <c r="AE3158" s="103">
        <f t="shared" si="916"/>
        <v>0</v>
      </c>
      <c r="AF3158" s="103">
        <f t="shared" si="917"/>
        <v>0</v>
      </c>
      <c r="AG3158" s="103">
        <f t="shared" si="918"/>
        <v>0</v>
      </c>
      <c r="AH3158" s="103">
        <f t="shared" si="919"/>
        <v>0</v>
      </c>
      <c r="AI3158" s="103">
        <f t="shared" si="920"/>
        <v>0</v>
      </c>
      <c r="AJ3158" s="103">
        <f t="shared" si="921"/>
        <v>0</v>
      </c>
    </row>
    <row r="3159" spans="4:36">
      <c r="D3159" s="16" t="s">
        <v>864</v>
      </c>
      <c r="E3159" s="16">
        <v>0</v>
      </c>
      <c r="F3159" s="16">
        <v>0</v>
      </c>
      <c r="G3159" s="16">
        <v>0</v>
      </c>
      <c r="H3159" s="16">
        <v>0</v>
      </c>
      <c r="I3159" s="16">
        <v>0</v>
      </c>
      <c r="J3159" s="16">
        <v>0</v>
      </c>
      <c r="K3159" s="16">
        <v>0</v>
      </c>
      <c r="L3159" s="16">
        <v>0</v>
      </c>
      <c r="M3159" s="16">
        <v>0</v>
      </c>
      <c r="N3159" s="16">
        <v>0</v>
      </c>
      <c r="O3159" s="16">
        <v>0</v>
      </c>
      <c r="P3159" s="16">
        <v>0</v>
      </c>
      <c r="Q3159" s="16">
        <v>0</v>
      </c>
      <c r="R3159" s="16">
        <v>0</v>
      </c>
      <c r="S3159" s="16">
        <v>0</v>
      </c>
      <c r="T3159" s="16">
        <v>0</v>
      </c>
      <c r="U3159" s="16">
        <v>0</v>
      </c>
      <c r="V3159" s="16">
        <v>0</v>
      </c>
      <c r="W3159" s="16">
        <v>0</v>
      </c>
      <c r="X3159" s="16">
        <v>0</v>
      </c>
      <c r="Y3159" s="16">
        <v>0</v>
      </c>
      <c r="Z3159" s="16">
        <v>0</v>
      </c>
      <c r="AE3159" s="103">
        <f t="shared" si="916"/>
        <v>0</v>
      </c>
      <c r="AF3159" s="103">
        <f t="shared" si="917"/>
        <v>0</v>
      </c>
      <c r="AG3159" s="103">
        <f t="shared" si="918"/>
        <v>0</v>
      </c>
      <c r="AH3159" s="103">
        <f t="shared" si="919"/>
        <v>0</v>
      </c>
      <c r="AI3159" s="103">
        <f t="shared" si="920"/>
        <v>0</v>
      </c>
      <c r="AJ3159" s="103">
        <f t="shared" si="921"/>
        <v>0</v>
      </c>
    </row>
    <row r="3160" spans="1:80">
      <c r="A3160" s="16" t="s">
        <v>388</v>
      </c>
      <c r="B3160" s="16">
        <v>852265.750100001</v>
      </c>
      <c r="C3160" s="16" t="s">
        <v>88</v>
      </c>
      <c r="D3160" s="16" t="s">
        <v>88</v>
      </c>
      <c r="E3160" s="16">
        <v>140664.0413</v>
      </c>
      <c r="F3160" s="16">
        <v>125229.3062</v>
      </c>
      <c r="G3160" s="16">
        <v>125221.7473</v>
      </c>
      <c r="H3160" s="16">
        <v>7.5589</v>
      </c>
      <c r="I3160" s="16">
        <v>99.1676</v>
      </c>
      <c r="J3160" s="16">
        <v>431.2078</v>
      </c>
      <c r="K3160" s="16">
        <v>2.2419</v>
      </c>
      <c r="L3160" s="16">
        <v>94.8812</v>
      </c>
      <c r="M3160" s="16">
        <v>334.0847</v>
      </c>
      <c r="N3160" s="16">
        <v>12041.6051</v>
      </c>
      <c r="O3160" s="16">
        <v>12041.6051</v>
      </c>
      <c r="P3160" s="16">
        <v>0</v>
      </c>
      <c r="Q3160" s="16">
        <v>122.7957</v>
      </c>
      <c r="R3160" s="16">
        <v>1215.5359</v>
      </c>
      <c r="S3160" s="16">
        <v>1179.6651</v>
      </c>
      <c r="T3160" s="16">
        <v>15.5944</v>
      </c>
      <c r="U3160" s="16">
        <v>20.2764</v>
      </c>
      <c r="V3160" s="16">
        <v>1519.0885</v>
      </c>
      <c r="W3160" s="16">
        <v>0</v>
      </c>
      <c r="X3160" s="16">
        <v>0</v>
      </c>
      <c r="Y3160" s="16">
        <v>1519.0885</v>
      </c>
      <c r="Z3160" s="16">
        <v>5.3345</v>
      </c>
      <c r="AB3160" s="101">
        <f>(F3160+K3160+L3160)/B3160</f>
        <v>0.147050880884624</v>
      </c>
      <c r="AE3160" s="103">
        <f t="shared" si="916"/>
        <v>3.69482222595252e-12</v>
      </c>
      <c r="AF3160" s="103">
        <f t="shared" si="917"/>
        <v>3.63176155815381e-12</v>
      </c>
      <c r="AG3160" s="103">
        <f t="shared" si="918"/>
        <v>0</v>
      </c>
      <c r="AH3160" s="103">
        <f t="shared" si="919"/>
        <v>0</v>
      </c>
      <c r="AI3160" s="103">
        <f t="shared" si="920"/>
        <v>1.45661260830821e-13</v>
      </c>
      <c r="AJ3160" s="103">
        <f t="shared" si="921"/>
        <v>0</v>
      </c>
      <c r="AK3160" s="16">
        <f t="shared" ref="AK3160:BF3160" si="930">E3160-SUM(E3161:E3165)</f>
        <v>0</v>
      </c>
      <c r="AL3160" s="16">
        <f t="shared" si="930"/>
        <v>0</v>
      </c>
      <c r="AM3160" s="16">
        <f t="shared" si="930"/>
        <v>0</v>
      </c>
      <c r="AN3160" s="16">
        <f t="shared" si="930"/>
        <v>0</v>
      </c>
      <c r="AO3160" s="16">
        <f t="shared" si="930"/>
        <v>0</v>
      </c>
      <c r="AP3160" s="16">
        <f t="shared" si="930"/>
        <v>0</v>
      </c>
      <c r="AQ3160" s="16">
        <f t="shared" si="930"/>
        <v>0</v>
      </c>
      <c r="AR3160" s="16">
        <f t="shared" si="930"/>
        <v>0</v>
      </c>
      <c r="AS3160" s="16">
        <f t="shared" si="930"/>
        <v>0</v>
      </c>
      <c r="AT3160" s="16">
        <f t="shared" si="930"/>
        <v>0</v>
      </c>
      <c r="AU3160" s="16">
        <f t="shared" si="930"/>
        <v>0</v>
      </c>
      <c r="AV3160" s="16">
        <f t="shared" si="930"/>
        <v>0</v>
      </c>
      <c r="AW3160" s="16">
        <f t="shared" si="930"/>
        <v>0</v>
      </c>
      <c r="AX3160" s="16">
        <f t="shared" si="930"/>
        <v>0</v>
      </c>
      <c r="AY3160" s="16">
        <f t="shared" si="930"/>
        <v>0</v>
      </c>
      <c r="AZ3160" s="16">
        <f t="shared" si="930"/>
        <v>0</v>
      </c>
      <c r="BA3160" s="16">
        <f t="shared" si="930"/>
        <v>0</v>
      </c>
      <c r="BB3160" s="16">
        <f t="shared" si="930"/>
        <v>0</v>
      </c>
      <c r="BC3160" s="16">
        <f t="shared" si="930"/>
        <v>0</v>
      </c>
      <c r="BD3160" s="16">
        <f t="shared" si="930"/>
        <v>0</v>
      </c>
      <c r="BE3160" s="16">
        <f t="shared" si="930"/>
        <v>0</v>
      </c>
      <c r="BF3160" s="16">
        <f t="shared" si="930"/>
        <v>0</v>
      </c>
      <c r="BG3160" s="104">
        <f t="shared" ref="BG3160:CB3160" si="931">E3160-E3166-E3172-E3178-E3184</f>
        <v>1.2732925824821e-10</v>
      </c>
      <c r="BH3160" s="104">
        <f t="shared" si="931"/>
        <v>0</v>
      </c>
      <c r="BI3160" s="104">
        <f t="shared" si="931"/>
        <v>0</v>
      </c>
      <c r="BJ3160" s="104">
        <f t="shared" si="931"/>
        <v>0</v>
      </c>
      <c r="BK3160" s="104">
        <f t="shared" si="931"/>
        <v>-1.19348975147204e-15</v>
      </c>
      <c r="BL3160" s="104">
        <f t="shared" si="931"/>
        <v>3.64153152077051e-14</v>
      </c>
      <c r="BM3160" s="104">
        <f t="shared" si="931"/>
        <v>0</v>
      </c>
      <c r="BN3160" s="104">
        <f t="shared" si="931"/>
        <v>0</v>
      </c>
      <c r="BO3160" s="104">
        <f t="shared" si="931"/>
        <v>-2.04281036531029e-14</v>
      </c>
      <c r="BP3160" s="104">
        <f t="shared" si="931"/>
        <v>0</v>
      </c>
      <c r="BQ3160" s="104">
        <f t="shared" si="931"/>
        <v>0</v>
      </c>
      <c r="BR3160" s="104">
        <f t="shared" si="931"/>
        <v>0</v>
      </c>
      <c r="BS3160" s="104">
        <f t="shared" si="931"/>
        <v>0</v>
      </c>
      <c r="BT3160" s="104">
        <f t="shared" si="931"/>
        <v>1.17239551400417e-13</v>
      </c>
      <c r="BU3160" s="104">
        <f t="shared" si="931"/>
        <v>0</v>
      </c>
      <c r="BV3160" s="104">
        <f t="shared" si="931"/>
        <v>0</v>
      </c>
      <c r="BW3160" s="104">
        <f t="shared" si="931"/>
        <v>0</v>
      </c>
      <c r="BX3160" s="104">
        <f t="shared" si="931"/>
        <v>0</v>
      </c>
      <c r="BY3160" s="104">
        <f t="shared" si="931"/>
        <v>0</v>
      </c>
      <c r="BZ3160" s="104">
        <f t="shared" si="931"/>
        <v>0</v>
      </c>
      <c r="CA3160" s="104">
        <f t="shared" si="931"/>
        <v>0</v>
      </c>
      <c r="CB3160" s="104">
        <f t="shared" si="931"/>
        <v>0</v>
      </c>
    </row>
    <row r="3161" spans="4:36">
      <c r="D3161" s="16" t="s">
        <v>860</v>
      </c>
      <c r="E3161" s="16">
        <v>1798.3324</v>
      </c>
      <c r="F3161" s="16">
        <v>1666.7786</v>
      </c>
      <c r="G3161" s="16">
        <v>1666.7786</v>
      </c>
      <c r="H3161" s="16">
        <v>0</v>
      </c>
      <c r="I3161" s="16">
        <v>0</v>
      </c>
      <c r="J3161" s="16">
        <v>0</v>
      </c>
      <c r="K3161" s="16">
        <v>0</v>
      </c>
      <c r="L3161" s="16">
        <v>0</v>
      </c>
      <c r="M3161" s="16">
        <v>0</v>
      </c>
      <c r="N3161" s="16">
        <v>26.1882</v>
      </c>
      <c r="O3161" s="16">
        <v>26.1882</v>
      </c>
      <c r="P3161" s="16">
        <v>0</v>
      </c>
      <c r="Q3161" s="16">
        <v>0</v>
      </c>
      <c r="R3161" s="16">
        <v>105.3656</v>
      </c>
      <c r="S3161" s="16">
        <v>105.3656</v>
      </c>
      <c r="T3161" s="16">
        <v>0</v>
      </c>
      <c r="U3161" s="16">
        <v>0</v>
      </c>
      <c r="V3161" s="16">
        <v>0</v>
      </c>
      <c r="W3161" s="16">
        <v>0</v>
      </c>
      <c r="X3161" s="16">
        <v>0</v>
      </c>
      <c r="Y3161" s="16">
        <v>0</v>
      </c>
      <c r="Z3161" s="16">
        <v>0</v>
      </c>
      <c r="AE3161" s="103">
        <f t="shared" si="916"/>
        <v>-8.5265128291212e-14</v>
      </c>
      <c r="AF3161" s="103">
        <f t="shared" si="917"/>
        <v>0</v>
      </c>
      <c r="AG3161" s="103">
        <f t="shared" si="918"/>
        <v>0</v>
      </c>
      <c r="AH3161" s="103">
        <f t="shared" si="919"/>
        <v>0</v>
      </c>
      <c r="AI3161" s="103">
        <f t="shared" si="920"/>
        <v>0</v>
      </c>
      <c r="AJ3161" s="103">
        <f t="shared" si="921"/>
        <v>0</v>
      </c>
    </row>
    <row r="3162" spans="4:36">
      <c r="D3162" s="16" t="s">
        <v>861</v>
      </c>
      <c r="E3162" s="16">
        <v>0</v>
      </c>
      <c r="F3162" s="16">
        <v>0</v>
      </c>
      <c r="G3162" s="16">
        <v>0</v>
      </c>
      <c r="H3162" s="16">
        <v>0</v>
      </c>
      <c r="I3162" s="16">
        <v>0</v>
      </c>
      <c r="J3162" s="16">
        <v>0</v>
      </c>
      <c r="K3162" s="16">
        <v>0</v>
      </c>
      <c r="L3162" s="16">
        <v>0</v>
      </c>
      <c r="M3162" s="16">
        <v>0</v>
      </c>
      <c r="N3162" s="16">
        <v>0</v>
      </c>
      <c r="O3162" s="16">
        <v>0</v>
      </c>
      <c r="P3162" s="16">
        <v>0</v>
      </c>
      <c r="Q3162" s="16">
        <v>0</v>
      </c>
      <c r="R3162" s="16">
        <v>0</v>
      </c>
      <c r="S3162" s="16">
        <v>0</v>
      </c>
      <c r="T3162" s="16">
        <v>0</v>
      </c>
      <c r="U3162" s="16">
        <v>0</v>
      </c>
      <c r="V3162" s="16">
        <v>0</v>
      </c>
      <c r="W3162" s="16">
        <v>0</v>
      </c>
      <c r="X3162" s="16">
        <v>0</v>
      </c>
      <c r="Y3162" s="16">
        <v>0</v>
      </c>
      <c r="Z3162" s="16">
        <v>0</v>
      </c>
      <c r="AE3162" s="103">
        <f t="shared" si="916"/>
        <v>0</v>
      </c>
      <c r="AF3162" s="103">
        <f t="shared" si="917"/>
        <v>0</v>
      </c>
      <c r="AG3162" s="103">
        <f t="shared" si="918"/>
        <v>0</v>
      </c>
      <c r="AH3162" s="103">
        <f t="shared" si="919"/>
        <v>0</v>
      </c>
      <c r="AI3162" s="103">
        <f t="shared" si="920"/>
        <v>0</v>
      </c>
      <c r="AJ3162" s="103">
        <f t="shared" si="921"/>
        <v>0</v>
      </c>
    </row>
    <row r="3163" spans="4:36">
      <c r="D3163" s="16" t="s">
        <v>862</v>
      </c>
      <c r="E3163" s="16">
        <v>331.7637</v>
      </c>
      <c r="F3163" s="16">
        <v>313.0305</v>
      </c>
      <c r="G3163" s="16">
        <v>313.0305</v>
      </c>
      <c r="H3163" s="16">
        <v>0</v>
      </c>
      <c r="I3163" s="16">
        <v>0</v>
      </c>
      <c r="J3163" s="16">
        <v>0.625</v>
      </c>
      <c r="K3163" s="16">
        <v>0</v>
      </c>
      <c r="L3163" s="16">
        <v>0</v>
      </c>
      <c r="M3163" s="16">
        <v>0.625</v>
      </c>
      <c r="N3163" s="16">
        <v>12.0253</v>
      </c>
      <c r="O3163" s="16">
        <v>12.0253</v>
      </c>
      <c r="P3163" s="16">
        <v>0</v>
      </c>
      <c r="Q3163" s="16">
        <v>0</v>
      </c>
      <c r="R3163" s="16">
        <v>6.0829</v>
      </c>
      <c r="S3163" s="16">
        <v>6.0829</v>
      </c>
      <c r="T3163" s="16">
        <v>0</v>
      </c>
      <c r="U3163" s="16">
        <v>0</v>
      </c>
      <c r="V3163" s="16">
        <v>0</v>
      </c>
      <c r="W3163" s="16">
        <v>0</v>
      </c>
      <c r="X3163" s="16">
        <v>0</v>
      </c>
      <c r="Y3163" s="16">
        <v>0</v>
      </c>
      <c r="Z3163" s="16">
        <v>0</v>
      </c>
      <c r="AE3163" s="103">
        <f t="shared" si="916"/>
        <v>-4.61852778244065e-14</v>
      </c>
      <c r="AF3163" s="103">
        <f t="shared" si="917"/>
        <v>0</v>
      </c>
      <c r="AG3163" s="103">
        <f t="shared" si="918"/>
        <v>0</v>
      </c>
      <c r="AH3163" s="103">
        <f t="shared" si="919"/>
        <v>0</v>
      </c>
      <c r="AI3163" s="103">
        <f t="shared" si="920"/>
        <v>0</v>
      </c>
      <c r="AJ3163" s="103">
        <f t="shared" si="921"/>
        <v>0</v>
      </c>
    </row>
    <row r="3164" spans="4:36">
      <c r="D3164" s="16" t="s">
        <v>863</v>
      </c>
      <c r="E3164" s="16">
        <v>0</v>
      </c>
      <c r="F3164" s="16">
        <v>0</v>
      </c>
      <c r="G3164" s="16">
        <v>0</v>
      </c>
      <c r="H3164" s="16">
        <v>0</v>
      </c>
      <c r="I3164" s="16">
        <v>0</v>
      </c>
      <c r="J3164" s="16">
        <v>0</v>
      </c>
      <c r="K3164" s="16">
        <v>0</v>
      </c>
      <c r="L3164" s="16">
        <v>0</v>
      </c>
      <c r="M3164" s="16">
        <v>0</v>
      </c>
      <c r="N3164" s="16">
        <v>0</v>
      </c>
      <c r="O3164" s="16">
        <v>0</v>
      </c>
      <c r="P3164" s="16">
        <v>0</v>
      </c>
      <c r="Q3164" s="16">
        <v>0</v>
      </c>
      <c r="R3164" s="16">
        <v>0</v>
      </c>
      <c r="S3164" s="16">
        <v>0</v>
      </c>
      <c r="T3164" s="16">
        <v>0</v>
      </c>
      <c r="U3164" s="16">
        <v>0</v>
      </c>
      <c r="V3164" s="16">
        <v>0</v>
      </c>
      <c r="W3164" s="16">
        <v>0</v>
      </c>
      <c r="X3164" s="16">
        <v>0</v>
      </c>
      <c r="Y3164" s="16">
        <v>0</v>
      </c>
      <c r="Z3164" s="16">
        <v>0</v>
      </c>
      <c r="AE3164" s="103">
        <f t="shared" si="916"/>
        <v>0</v>
      </c>
      <c r="AF3164" s="103">
        <f t="shared" si="917"/>
        <v>0</v>
      </c>
      <c r="AG3164" s="103">
        <f t="shared" si="918"/>
        <v>0</v>
      </c>
      <c r="AH3164" s="103">
        <f t="shared" si="919"/>
        <v>0</v>
      </c>
      <c r="AI3164" s="103">
        <f t="shared" si="920"/>
        <v>0</v>
      </c>
      <c r="AJ3164" s="103">
        <f t="shared" si="921"/>
        <v>0</v>
      </c>
    </row>
    <row r="3165" spans="4:36">
      <c r="D3165" s="16" t="s">
        <v>864</v>
      </c>
      <c r="E3165" s="16">
        <v>138533.9452</v>
      </c>
      <c r="F3165" s="16">
        <v>123249.4971</v>
      </c>
      <c r="G3165" s="16">
        <v>123241.9382</v>
      </c>
      <c r="H3165" s="16">
        <v>7.5589</v>
      </c>
      <c r="I3165" s="16">
        <v>99.1676</v>
      </c>
      <c r="J3165" s="16">
        <v>430.5828</v>
      </c>
      <c r="K3165" s="16">
        <v>2.2419</v>
      </c>
      <c r="L3165" s="16">
        <v>94.8812</v>
      </c>
      <c r="M3165" s="16">
        <v>333.4597</v>
      </c>
      <c r="N3165" s="16">
        <v>12003.3916</v>
      </c>
      <c r="O3165" s="16">
        <v>12003.3916</v>
      </c>
      <c r="P3165" s="16">
        <v>0</v>
      </c>
      <c r="Q3165" s="16">
        <v>122.7957</v>
      </c>
      <c r="R3165" s="16">
        <v>1104.0874</v>
      </c>
      <c r="S3165" s="16">
        <v>1068.2166</v>
      </c>
      <c r="T3165" s="16">
        <v>15.5944</v>
      </c>
      <c r="U3165" s="16">
        <v>20.2764</v>
      </c>
      <c r="V3165" s="16">
        <v>1519.0885</v>
      </c>
      <c r="W3165" s="16">
        <v>0</v>
      </c>
      <c r="X3165" s="16">
        <v>0</v>
      </c>
      <c r="Y3165" s="16">
        <v>1519.0885</v>
      </c>
      <c r="Z3165" s="16">
        <v>5.3345</v>
      </c>
      <c r="AE3165" s="103">
        <f t="shared" si="916"/>
        <v>-7.44648787076585e-12</v>
      </c>
      <c r="AF3165" s="103">
        <f t="shared" si="917"/>
        <v>-1.0920153670213e-11</v>
      </c>
      <c r="AG3165" s="103">
        <f t="shared" si="918"/>
        <v>0</v>
      </c>
      <c r="AH3165" s="103">
        <f t="shared" si="919"/>
        <v>0</v>
      </c>
      <c r="AI3165" s="103">
        <f t="shared" si="920"/>
        <v>-8.17124146124115e-14</v>
      </c>
      <c r="AJ3165" s="103">
        <f t="shared" si="921"/>
        <v>0</v>
      </c>
    </row>
    <row r="3166" spans="3:58">
      <c r="C3166" s="16" t="s">
        <v>865</v>
      </c>
      <c r="D3166" s="16" t="s">
        <v>88</v>
      </c>
      <c r="E3166" s="16">
        <v>79.5702</v>
      </c>
      <c r="F3166" s="16">
        <v>73.3513</v>
      </c>
      <c r="G3166" s="16">
        <v>73.3513</v>
      </c>
      <c r="H3166" s="16">
        <v>0</v>
      </c>
      <c r="I3166" s="16">
        <v>0</v>
      </c>
      <c r="J3166" s="16">
        <v>0</v>
      </c>
      <c r="K3166" s="16">
        <v>0</v>
      </c>
      <c r="L3166" s="16">
        <v>0</v>
      </c>
      <c r="M3166" s="16">
        <v>0</v>
      </c>
      <c r="N3166" s="16">
        <v>3.3048</v>
      </c>
      <c r="O3166" s="16">
        <v>3.3048</v>
      </c>
      <c r="P3166" s="16">
        <v>0</v>
      </c>
      <c r="Q3166" s="16">
        <v>0</v>
      </c>
      <c r="R3166" s="16">
        <v>2.9141</v>
      </c>
      <c r="S3166" s="16">
        <v>2.9141</v>
      </c>
      <c r="T3166" s="16">
        <v>0</v>
      </c>
      <c r="U3166" s="16">
        <v>0</v>
      </c>
      <c r="V3166" s="16">
        <v>0</v>
      </c>
      <c r="W3166" s="16">
        <v>0</v>
      </c>
      <c r="X3166" s="16">
        <v>0</v>
      </c>
      <c r="Y3166" s="16">
        <v>0</v>
      </c>
      <c r="Z3166" s="16">
        <v>0</v>
      </c>
      <c r="AE3166" s="103">
        <f t="shared" si="916"/>
        <v>4.88498130835069e-15</v>
      </c>
      <c r="AF3166" s="103">
        <f t="shared" si="917"/>
        <v>0</v>
      </c>
      <c r="AG3166" s="103">
        <f t="shared" si="918"/>
        <v>0</v>
      </c>
      <c r="AH3166" s="103">
        <f t="shared" si="919"/>
        <v>0</v>
      </c>
      <c r="AI3166" s="103">
        <f t="shared" si="920"/>
        <v>0</v>
      </c>
      <c r="AJ3166" s="103">
        <f t="shared" si="921"/>
        <v>0</v>
      </c>
      <c r="AK3166" s="16">
        <f t="shared" ref="AK3166:BF3166" si="932">E3166-SUM(E3167:E3171)</f>
        <v>0</v>
      </c>
      <c r="AL3166" s="16">
        <f t="shared" si="932"/>
        <v>0</v>
      </c>
      <c r="AM3166" s="16">
        <f t="shared" si="932"/>
        <v>0</v>
      </c>
      <c r="AN3166" s="16">
        <f t="shared" si="932"/>
        <v>0</v>
      </c>
      <c r="AO3166" s="16">
        <f t="shared" si="932"/>
        <v>0</v>
      </c>
      <c r="AP3166" s="16">
        <f t="shared" si="932"/>
        <v>0</v>
      </c>
      <c r="AQ3166" s="16">
        <f t="shared" si="932"/>
        <v>0</v>
      </c>
      <c r="AR3166" s="16">
        <f t="shared" si="932"/>
        <v>0</v>
      </c>
      <c r="AS3166" s="16">
        <f t="shared" si="932"/>
        <v>0</v>
      </c>
      <c r="AT3166" s="16">
        <f t="shared" si="932"/>
        <v>0</v>
      </c>
      <c r="AU3166" s="16">
        <f t="shared" si="932"/>
        <v>0</v>
      </c>
      <c r="AV3166" s="16">
        <f t="shared" si="932"/>
        <v>0</v>
      </c>
      <c r="AW3166" s="16">
        <f t="shared" si="932"/>
        <v>0</v>
      </c>
      <c r="AX3166" s="16">
        <f t="shared" si="932"/>
        <v>0</v>
      </c>
      <c r="AY3166" s="16">
        <f t="shared" si="932"/>
        <v>0</v>
      </c>
      <c r="AZ3166" s="16">
        <f t="shared" si="932"/>
        <v>0</v>
      </c>
      <c r="BA3166" s="16">
        <f t="shared" si="932"/>
        <v>0</v>
      </c>
      <c r="BB3166" s="16">
        <f t="shared" si="932"/>
        <v>0</v>
      </c>
      <c r="BC3166" s="16">
        <f t="shared" si="932"/>
        <v>0</v>
      </c>
      <c r="BD3166" s="16">
        <f t="shared" si="932"/>
        <v>0</v>
      </c>
      <c r="BE3166" s="16">
        <f t="shared" si="932"/>
        <v>0</v>
      </c>
      <c r="BF3166" s="16">
        <f t="shared" si="932"/>
        <v>0</v>
      </c>
    </row>
    <row r="3167" spans="4:36">
      <c r="D3167" s="16" t="s">
        <v>860</v>
      </c>
      <c r="E3167" s="16">
        <v>79.5702</v>
      </c>
      <c r="F3167" s="16">
        <v>73.3513</v>
      </c>
      <c r="G3167" s="16">
        <v>73.3513</v>
      </c>
      <c r="H3167" s="16">
        <v>0</v>
      </c>
      <c r="I3167" s="16">
        <v>0</v>
      </c>
      <c r="J3167" s="16">
        <v>0</v>
      </c>
      <c r="K3167" s="16">
        <v>0</v>
      </c>
      <c r="L3167" s="16">
        <v>0</v>
      </c>
      <c r="M3167" s="16">
        <v>0</v>
      </c>
      <c r="N3167" s="16">
        <v>3.3048</v>
      </c>
      <c r="O3167" s="16">
        <v>3.3048</v>
      </c>
      <c r="P3167" s="16">
        <v>0</v>
      </c>
      <c r="Q3167" s="16">
        <v>0</v>
      </c>
      <c r="R3167" s="16">
        <v>2.9141</v>
      </c>
      <c r="S3167" s="16">
        <v>2.9141</v>
      </c>
      <c r="T3167" s="16">
        <v>0</v>
      </c>
      <c r="U3167" s="16">
        <v>0</v>
      </c>
      <c r="V3167" s="16">
        <v>0</v>
      </c>
      <c r="W3167" s="16">
        <v>0</v>
      </c>
      <c r="X3167" s="16">
        <v>0</v>
      </c>
      <c r="Y3167" s="16">
        <v>0</v>
      </c>
      <c r="Z3167" s="16">
        <v>0</v>
      </c>
      <c r="AE3167" s="103">
        <f t="shared" si="916"/>
        <v>4.88498130835069e-15</v>
      </c>
      <c r="AF3167" s="103">
        <f t="shared" si="917"/>
        <v>0</v>
      </c>
      <c r="AG3167" s="103">
        <f t="shared" si="918"/>
        <v>0</v>
      </c>
      <c r="AH3167" s="103">
        <f t="shared" si="919"/>
        <v>0</v>
      </c>
      <c r="AI3167" s="103">
        <f t="shared" si="920"/>
        <v>0</v>
      </c>
      <c r="AJ3167" s="103">
        <f t="shared" si="921"/>
        <v>0</v>
      </c>
    </row>
    <row r="3168" spans="4:36">
      <c r="D3168" s="16" t="s">
        <v>861</v>
      </c>
      <c r="E3168" s="16">
        <v>0</v>
      </c>
      <c r="F3168" s="16">
        <v>0</v>
      </c>
      <c r="G3168" s="16">
        <v>0</v>
      </c>
      <c r="H3168" s="16">
        <v>0</v>
      </c>
      <c r="I3168" s="16">
        <v>0</v>
      </c>
      <c r="J3168" s="16">
        <v>0</v>
      </c>
      <c r="K3168" s="16">
        <v>0</v>
      </c>
      <c r="L3168" s="16">
        <v>0</v>
      </c>
      <c r="M3168" s="16">
        <v>0</v>
      </c>
      <c r="N3168" s="16">
        <v>0</v>
      </c>
      <c r="O3168" s="16">
        <v>0</v>
      </c>
      <c r="P3168" s="16">
        <v>0</v>
      </c>
      <c r="Q3168" s="16">
        <v>0</v>
      </c>
      <c r="R3168" s="16">
        <v>0</v>
      </c>
      <c r="S3168" s="16">
        <v>0</v>
      </c>
      <c r="T3168" s="16">
        <v>0</v>
      </c>
      <c r="U3168" s="16">
        <v>0</v>
      </c>
      <c r="V3168" s="16">
        <v>0</v>
      </c>
      <c r="W3168" s="16">
        <v>0</v>
      </c>
      <c r="X3168" s="16">
        <v>0</v>
      </c>
      <c r="Y3168" s="16">
        <v>0</v>
      </c>
      <c r="Z3168" s="16">
        <v>0</v>
      </c>
      <c r="AE3168" s="103">
        <f t="shared" si="916"/>
        <v>0</v>
      </c>
      <c r="AF3168" s="103">
        <f t="shared" si="917"/>
        <v>0</v>
      </c>
      <c r="AG3168" s="103">
        <f t="shared" si="918"/>
        <v>0</v>
      </c>
      <c r="AH3168" s="103">
        <f t="shared" si="919"/>
        <v>0</v>
      </c>
      <c r="AI3168" s="103">
        <f t="shared" si="920"/>
        <v>0</v>
      </c>
      <c r="AJ3168" s="103">
        <f t="shared" si="921"/>
        <v>0</v>
      </c>
    </row>
    <row r="3169" spans="4:36">
      <c r="D3169" s="16" t="s">
        <v>862</v>
      </c>
      <c r="E3169" s="16">
        <v>0</v>
      </c>
      <c r="F3169" s="16">
        <v>0</v>
      </c>
      <c r="G3169" s="16">
        <v>0</v>
      </c>
      <c r="H3169" s="16">
        <v>0</v>
      </c>
      <c r="I3169" s="16">
        <v>0</v>
      </c>
      <c r="J3169" s="16">
        <v>0</v>
      </c>
      <c r="K3169" s="16">
        <v>0</v>
      </c>
      <c r="L3169" s="16">
        <v>0</v>
      </c>
      <c r="M3169" s="16">
        <v>0</v>
      </c>
      <c r="N3169" s="16">
        <v>0</v>
      </c>
      <c r="O3169" s="16">
        <v>0</v>
      </c>
      <c r="P3169" s="16">
        <v>0</v>
      </c>
      <c r="Q3169" s="16">
        <v>0</v>
      </c>
      <c r="R3169" s="16">
        <v>0</v>
      </c>
      <c r="S3169" s="16">
        <v>0</v>
      </c>
      <c r="T3169" s="16">
        <v>0</v>
      </c>
      <c r="U3169" s="16">
        <v>0</v>
      </c>
      <c r="V3169" s="16">
        <v>0</v>
      </c>
      <c r="W3169" s="16">
        <v>0</v>
      </c>
      <c r="X3169" s="16">
        <v>0</v>
      </c>
      <c r="Y3169" s="16">
        <v>0</v>
      </c>
      <c r="Z3169" s="16">
        <v>0</v>
      </c>
      <c r="AE3169" s="103">
        <f t="shared" si="916"/>
        <v>0</v>
      </c>
      <c r="AF3169" s="103">
        <f t="shared" si="917"/>
        <v>0</v>
      </c>
      <c r="AG3169" s="103">
        <f t="shared" si="918"/>
        <v>0</v>
      </c>
      <c r="AH3169" s="103">
        <f t="shared" si="919"/>
        <v>0</v>
      </c>
      <c r="AI3169" s="103">
        <f t="shared" si="920"/>
        <v>0</v>
      </c>
      <c r="AJ3169" s="103">
        <f t="shared" si="921"/>
        <v>0</v>
      </c>
    </row>
    <row r="3170" spans="4:36">
      <c r="D3170" s="16" t="s">
        <v>863</v>
      </c>
      <c r="E3170" s="16">
        <v>0</v>
      </c>
      <c r="F3170" s="16">
        <v>0</v>
      </c>
      <c r="G3170" s="16">
        <v>0</v>
      </c>
      <c r="H3170" s="16">
        <v>0</v>
      </c>
      <c r="I3170" s="16">
        <v>0</v>
      </c>
      <c r="J3170" s="16">
        <v>0</v>
      </c>
      <c r="K3170" s="16">
        <v>0</v>
      </c>
      <c r="L3170" s="16">
        <v>0</v>
      </c>
      <c r="M3170" s="16">
        <v>0</v>
      </c>
      <c r="N3170" s="16">
        <v>0</v>
      </c>
      <c r="O3170" s="16">
        <v>0</v>
      </c>
      <c r="P3170" s="16">
        <v>0</v>
      </c>
      <c r="Q3170" s="16">
        <v>0</v>
      </c>
      <c r="R3170" s="16">
        <v>0</v>
      </c>
      <c r="S3170" s="16">
        <v>0</v>
      </c>
      <c r="T3170" s="16">
        <v>0</v>
      </c>
      <c r="U3170" s="16">
        <v>0</v>
      </c>
      <c r="V3170" s="16">
        <v>0</v>
      </c>
      <c r="W3170" s="16">
        <v>0</v>
      </c>
      <c r="X3170" s="16">
        <v>0</v>
      </c>
      <c r="Y3170" s="16">
        <v>0</v>
      </c>
      <c r="Z3170" s="16">
        <v>0</v>
      </c>
      <c r="AE3170" s="103">
        <f t="shared" si="916"/>
        <v>0</v>
      </c>
      <c r="AF3170" s="103">
        <f t="shared" si="917"/>
        <v>0</v>
      </c>
      <c r="AG3170" s="103">
        <f t="shared" si="918"/>
        <v>0</v>
      </c>
      <c r="AH3170" s="103">
        <f t="shared" si="919"/>
        <v>0</v>
      </c>
      <c r="AI3170" s="103">
        <f t="shared" si="920"/>
        <v>0</v>
      </c>
      <c r="AJ3170" s="103">
        <f t="shared" si="921"/>
        <v>0</v>
      </c>
    </row>
    <row r="3171" spans="4:36">
      <c r="D3171" s="16" t="s">
        <v>864</v>
      </c>
      <c r="E3171" s="16">
        <v>0</v>
      </c>
      <c r="F3171" s="16">
        <v>0</v>
      </c>
      <c r="G3171" s="16">
        <v>0</v>
      </c>
      <c r="H3171" s="16">
        <v>0</v>
      </c>
      <c r="I3171" s="16">
        <v>0</v>
      </c>
      <c r="J3171" s="16">
        <v>0</v>
      </c>
      <c r="K3171" s="16">
        <v>0</v>
      </c>
      <c r="L3171" s="16">
        <v>0</v>
      </c>
      <c r="M3171" s="16">
        <v>0</v>
      </c>
      <c r="N3171" s="16">
        <v>0</v>
      </c>
      <c r="O3171" s="16">
        <v>0</v>
      </c>
      <c r="P3171" s="16">
        <v>0</v>
      </c>
      <c r="Q3171" s="16">
        <v>0</v>
      </c>
      <c r="R3171" s="16">
        <v>0</v>
      </c>
      <c r="S3171" s="16">
        <v>0</v>
      </c>
      <c r="T3171" s="16">
        <v>0</v>
      </c>
      <c r="U3171" s="16">
        <v>0</v>
      </c>
      <c r="V3171" s="16">
        <v>0</v>
      </c>
      <c r="W3171" s="16">
        <v>0</v>
      </c>
      <c r="X3171" s="16">
        <v>0</v>
      </c>
      <c r="Y3171" s="16">
        <v>0</v>
      </c>
      <c r="Z3171" s="16">
        <v>0</v>
      </c>
      <c r="AE3171" s="103">
        <f t="shared" si="916"/>
        <v>0</v>
      </c>
      <c r="AF3171" s="103">
        <f t="shared" si="917"/>
        <v>0</v>
      </c>
      <c r="AG3171" s="103">
        <f t="shared" si="918"/>
        <v>0</v>
      </c>
      <c r="AH3171" s="103">
        <f t="shared" si="919"/>
        <v>0</v>
      </c>
      <c r="AI3171" s="103">
        <f t="shared" si="920"/>
        <v>0</v>
      </c>
      <c r="AJ3171" s="103">
        <f t="shared" si="921"/>
        <v>0</v>
      </c>
    </row>
    <row r="3172" spans="3:58">
      <c r="C3172" s="16" t="s">
        <v>866</v>
      </c>
      <c r="D3172" s="16" t="s">
        <v>88</v>
      </c>
      <c r="E3172" s="16">
        <v>33039.9873999999</v>
      </c>
      <c r="F3172" s="16">
        <v>26847.6497</v>
      </c>
      <c r="G3172" s="16">
        <v>26845.2254</v>
      </c>
      <c r="H3172" s="16">
        <v>2.4243</v>
      </c>
      <c r="I3172" s="16">
        <v>16.2212</v>
      </c>
      <c r="J3172" s="16">
        <v>23.957</v>
      </c>
      <c r="K3172" s="16">
        <v>0</v>
      </c>
      <c r="L3172" s="16">
        <v>0</v>
      </c>
      <c r="M3172" s="16">
        <v>23.957</v>
      </c>
      <c r="N3172" s="16">
        <v>4715.3851</v>
      </c>
      <c r="O3172" s="16">
        <v>4715.3851</v>
      </c>
      <c r="P3172" s="16">
        <v>0</v>
      </c>
      <c r="Q3172" s="16">
        <v>36.8343</v>
      </c>
      <c r="R3172" s="16">
        <v>630.6482</v>
      </c>
      <c r="S3172" s="16">
        <v>600.2011</v>
      </c>
      <c r="T3172" s="16">
        <v>15.5944</v>
      </c>
      <c r="U3172" s="16">
        <v>14.8527</v>
      </c>
      <c r="V3172" s="16">
        <v>769.2919</v>
      </c>
      <c r="W3172" s="16">
        <v>0</v>
      </c>
      <c r="X3172" s="16">
        <v>0</v>
      </c>
      <c r="Y3172" s="16">
        <v>769.2919</v>
      </c>
      <c r="Z3172" s="16">
        <v>0</v>
      </c>
      <c r="AE3172" s="103">
        <f t="shared" si="916"/>
        <v>-9.89217596725211e-11</v>
      </c>
      <c r="AF3172" s="103">
        <f t="shared" si="917"/>
        <v>2.40385489291839e-12</v>
      </c>
      <c r="AG3172" s="103">
        <f t="shared" si="918"/>
        <v>0</v>
      </c>
      <c r="AH3172" s="103">
        <f t="shared" si="919"/>
        <v>0</v>
      </c>
      <c r="AI3172" s="103">
        <f t="shared" si="920"/>
        <v>-2.30926389122033e-14</v>
      </c>
      <c r="AJ3172" s="103">
        <f t="shared" si="921"/>
        <v>0</v>
      </c>
      <c r="AK3172" s="16">
        <f t="shared" ref="AK3172:BF3172" si="933">E3172-SUM(E3173:E3177)</f>
        <v>-9.45874489843845e-11</v>
      </c>
      <c r="AL3172" s="16">
        <f t="shared" si="933"/>
        <v>0</v>
      </c>
      <c r="AM3172" s="16">
        <f t="shared" si="933"/>
        <v>0</v>
      </c>
      <c r="AN3172" s="16">
        <f t="shared" si="933"/>
        <v>0</v>
      </c>
      <c r="AO3172" s="16">
        <f t="shared" si="933"/>
        <v>0</v>
      </c>
      <c r="AP3172" s="16">
        <f t="shared" si="933"/>
        <v>0</v>
      </c>
      <c r="AQ3172" s="16">
        <f t="shared" si="933"/>
        <v>0</v>
      </c>
      <c r="AR3172" s="16">
        <f t="shared" si="933"/>
        <v>0</v>
      </c>
      <c r="AS3172" s="16">
        <f t="shared" si="933"/>
        <v>0</v>
      </c>
      <c r="AT3172" s="16">
        <f t="shared" si="933"/>
        <v>0</v>
      </c>
      <c r="AU3172" s="16">
        <f t="shared" si="933"/>
        <v>0</v>
      </c>
      <c r="AV3172" s="16">
        <f t="shared" si="933"/>
        <v>0</v>
      </c>
      <c r="AW3172" s="16">
        <f t="shared" si="933"/>
        <v>0</v>
      </c>
      <c r="AX3172" s="16">
        <f t="shared" si="933"/>
        <v>0</v>
      </c>
      <c r="AY3172" s="16">
        <f t="shared" si="933"/>
        <v>0</v>
      </c>
      <c r="AZ3172" s="16">
        <f t="shared" si="933"/>
        <v>0</v>
      </c>
      <c r="BA3172" s="16">
        <f t="shared" si="933"/>
        <v>0</v>
      </c>
      <c r="BB3172" s="16">
        <f t="shared" si="933"/>
        <v>0</v>
      </c>
      <c r="BC3172" s="16">
        <f t="shared" si="933"/>
        <v>0</v>
      </c>
      <c r="BD3172" s="16">
        <f t="shared" si="933"/>
        <v>0</v>
      </c>
      <c r="BE3172" s="16">
        <f t="shared" si="933"/>
        <v>0</v>
      </c>
      <c r="BF3172" s="16">
        <f t="shared" si="933"/>
        <v>0</v>
      </c>
    </row>
    <row r="3173" spans="4:36">
      <c r="D3173" s="16" t="s">
        <v>860</v>
      </c>
      <c r="E3173" s="16">
        <v>807.1554</v>
      </c>
      <c r="F3173" s="16">
        <v>766.1475</v>
      </c>
      <c r="G3173" s="16">
        <v>766.1475</v>
      </c>
      <c r="H3173" s="16">
        <v>0</v>
      </c>
      <c r="I3173" s="16">
        <v>0</v>
      </c>
      <c r="J3173" s="16">
        <v>0</v>
      </c>
      <c r="K3173" s="16">
        <v>0</v>
      </c>
      <c r="L3173" s="16">
        <v>0</v>
      </c>
      <c r="M3173" s="16">
        <v>0</v>
      </c>
      <c r="N3173" s="16">
        <v>19.4917</v>
      </c>
      <c r="O3173" s="16">
        <v>19.4917</v>
      </c>
      <c r="P3173" s="16">
        <v>0</v>
      </c>
      <c r="Q3173" s="16">
        <v>0</v>
      </c>
      <c r="R3173" s="16">
        <v>21.5162</v>
      </c>
      <c r="S3173" s="16">
        <v>21.5162</v>
      </c>
      <c r="T3173" s="16">
        <v>0</v>
      </c>
      <c r="U3173" s="16">
        <v>0</v>
      </c>
      <c r="V3173" s="16">
        <v>0</v>
      </c>
      <c r="W3173" s="16">
        <v>0</v>
      </c>
      <c r="X3173" s="16">
        <v>0</v>
      </c>
      <c r="Y3173" s="16">
        <v>0</v>
      </c>
      <c r="Z3173" s="16">
        <v>0</v>
      </c>
      <c r="AE3173" s="103">
        <f t="shared" si="916"/>
        <v>-5.32907051820075e-14</v>
      </c>
      <c r="AF3173" s="103">
        <f t="shared" si="917"/>
        <v>0</v>
      </c>
      <c r="AG3173" s="103">
        <f t="shared" si="918"/>
        <v>0</v>
      </c>
      <c r="AH3173" s="103">
        <f t="shared" si="919"/>
        <v>0</v>
      </c>
      <c r="AI3173" s="103">
        <f t="shared" si="920"/>
        <v>0</v>
      </c>
      <c r="AJ3173" s="103">
        <f t="shared" si="921"/>
        <v>0</v>
      </c>
    </row>
    <row r="3174" spans="4:36">
      <c r="D3174" s="16" t="s">
        <v>861</v>
      </c>
      <c r="E3174" s="16">
        <v>0</v>
      </c>
      <c r="F3174" s="16">
        <v>0</v>
      </c>
      <c r="G3174" s="16">
        <v>0</v>
      </c>
      <c r="H3174" s="16">
        <v>0</v>
      </c>
      <c r="I3174" s="16">
        <v>0</v>
      </c>
      <c r="J3174" s="16">
        <v>0</v>
      </c>
      <c r="K3174" s="16">
        <v>0</v>
      </c>
      <c r="L3174" s="16">
        <v>0</v>
      </c>
      <c r="M3174" s="16">
        <v>0</v>
      </c>
      <c r="N3174" s="16">
        <v>0</v>
      </c>
      <c r="O3174" s="16">
        <v>0</v>
      </c>
      <c r="P3174" s="16">
        <v>0</v>
      </c>
      <c r="Q3174" s="16">
        <v>0</v>
      </c>
      <c r="R3174" s="16">
        <v>0</v>
      </c>
      <c r="S3174" s="16">
        <v>0</v>
      </c>
      <c r="T3174" s="16">
        <v>0</v>
      </c>
      <c r="U3174" s="16">
        <v>0</v>
      </c>
      <c r="V3174" s="16">
        <v>0</v>
      </c>
      <c r="W3174" s="16">
        <v>0</v>
      </c>
      <c r="X3174" s="16">
        <v>0</v>
      </c>
      <c r="Y3174" s="16">
        <v>0</v>
      </c>
      <c r="Z3174" s="16">
        <v>0</v>
      </c>
      <c r="AE3174" s="103">
        <f t="shared" si="916"/>
        <v>0</v>
      </c>
      <c r="AF3174" s="103">
        <f t="shared" si="917"/>
        <v>0</v>
      </c>
      <c r="AG3174" s="103">
        <f t="shared" si="918"/>
        <v>0</v>
      </c>
      <c r="AH3174" s="103">
        <f t="shared" si="919"/>
        <v>0</v>
      </c>
      <c r="AI3174" s="103">
        <f t="shared" si="920"/>
        <v>0</v>
      </c>
      <c r="AJ3174" s="103">
        <f t="shared" si="921"/>
        <v>0</v>
      </c>
    </row>
    <row r="3175" spans="4:36">
      <c r="D3175" s="16" t="s">
        <v>862</v>
      </c>
      <c r="E3175" s="16">
        <v>0</v>
      </c>
      <c r="F3175" s="16">
        <v>0</v>
      </c>
      <c r="G3175" s="16">
        <v>0</v>
      </c>
      <c r="H3175" s="16">
        <v>0</v>
      </c>
      <c r="I3175" s="16">
        <v>0</v>
      </c>
      <c r="J3175" s="16">
        <v>0</v>
      </c>
      <c r="K3175" s="16">
        <v>0</v>
      </c>
      <c r="L3175" s="16">
        <v>0</v>
      </c>
      <c r="M3175" s="16">
        <v>0</v>
      </c>
      <c r="N3175" s="16">
        <v>0</v>
      </c>
      <c r="O3175" s="16">
        <v>0</v>
      </c>
      <c r="P3175" s="16">
        <v>0</v>
      </c>
      <c r="Q3175" s="16">
        <v>0</v>
      </c>
      <c r="R3175" s="16">
        <v>0</v>
      </c>
      <c r="S3175" s="16">
        <v>0</v>
      </c>
      <c r="T3175" s="16">
        <v>0</v>
      </c>
      <c r="U3175" s="16">
        <v>0</v>
      </c>
      <c r="V3175" s="16">
        <v>0</v>
      </c>
      <c r="W3175" s="16">
        <v>0</v>
      </c>
      <c r="X3175" s="16">
        <v>0</v>
      </c>
      <c r="Y3175" s="16">
        <v>0</v>
      </c>
      <c r="Z3175" s="16">
        <v>0</v>
      </c>
      <c r="AE3175" s="103">
        <f t="shared" si="916"/>
        <v>0</v>
      </c>
      <c r="AF3175" s="103">
        <f t="shared" si="917"/>
        <v>0</v>
      </c>
      <c r="AG3175" s="103">
        <f t="shared" si="918"/>
        <v>0</v>
      </c>
      <c r="AH3175" s="103">
        <f t="shared" si="919"/>
        <v>0</v>
      </c>
      <c r="AI3175" s="103">
        <f t="shared" si="920"/>
        <v>0</v>
      </c>
      <c r="AJ3175" s="103">
        <f t="shared" si="921"/>
        <v>0</v>
      </c>
    </row>
    <row r="3176" spans="4:36">
      <c r="D3176" s="16" t="s">
        <v>863</v>
      </c>
      <c r="E3176" s="16">
        <v>0</v>
      </c>
      <c r="F3176" s="16">
        <v>0</v>
      </c>
      <c r="G3176" s="16">
        <v>0</v>
      </c>
      <c r="H3176" s="16">
        <v>0</v>
      </c>
      <c r="I3176" s="16">
        <v>0</v>
      </c>
      <c r="J3176" s="16">
        <v>0</v>
      </c>
      <c r="K3176" s="16">
        <v>0</v>
      </c>
      <c r="L3176" s="16">
        <v>0</v>
      </c>
      <c r="M3176" s="16">
        <v>0</v>
      </c>
      <c r="N3176" s="16">
        <v>0</v>
      </c>
      <c r="O3176" s="16">
        <v>0</v>
      </c>
      <c r="P3176" s="16">
        <v>0</v>
      </c>
      <c r="Q3176" s="16">
        <v>0</v>
      </c>
      <c r="R3176" s="16">
        <v>0</v>
      </c>
      <c r="S3176" s="16">
        <v>0</v>
      </c>
      <c r="T3176" s="16">
        <v>0</v>
      </c>
      <c r="U3176" s="16">
        <v>0</v>
      </c>
      <c r="V3176" s="16">
        <v>0</v>
      </c>
      <c r="W3176" s="16">
        <v>0</v>
      </c>
      <c r="X3176" s="16">
        <v>0</v>
      </c>
      <c r="Y3176" s="16">
        <v>0</v>
      </c>
      <c r="Z3176" s="16">
        <v>0</v>
      </c>
      <c r="AE3176" s="103">
        <f t="shared" si="916"/>
        <v>0</v>
      </c>
      <c r="AF3176" s="103">
        <f t="shared" si="917"/>
        <v>0</v>
      </c>
      <c r="AG3176" s="103">
        <f t="shared" si="918"/>
        <v>0</v>
      </c>
      <c r="AH3176" s="103">
        <f t="shared" si="919"/>
        <v>0</v>
      </c>
      <c r="AI3176" s="103">
        <f t="shared" si="920"/>
        <v>0</v>
      </c>
      <c r="AJ3176" s="103">
        <f t="shared" si="921"/>
        <v>0</v>
      </c>
    </row>
    <row r="3177" spans="4:36">
      <c r="D3177" s="16" t="s">
        <v>864</v>
      </c>
      <c r="E3177" s="16">
        <v>32232.832</v>
      </c>
      <c r="F3177" s="16">
        <v>26081.5022</v>
      </c>
      <c r="G3177" s="16">
        <v>26079.0779</v>
      </c>
      <c r="H3177" s="16">
        <v>2.4243</v>
      </c>
      <c r="I3177" s="16">
        <v>16.2212</v>
      </c>
      <c r="J3177" s="16">
        <v>23.957</v>
      </c>
      <c r="K3177" s="16">
        <v>0</v>
      </c>
      <c r="L3177" s="16">
        <v>0</v>
      </c>
      <c r="M3177" s="16">
        <v>23.957</v>
      </c>
      <c r="N3177" s="16">
        <v>4695.8934</v>
      </c>
      <c r="O3177" s="16">
        <v>4695.8934</v>
      </c>
      <c r="P3177" s="16">
        <v>0</v>
      </c>
      <c r="Q3177" s="16">
        <v>36.8343</v>
      </c>
      <c r="R3177" s="16">
        <v>609.132</v>
      </c>
      <c r="S3177" s="16">
        <v>578.6849</v>
      </c>
      <c r="T3177" s="16">
        <v>15.5944</v>
      </c>
      <c r="U3177" s="16">
        <v>14.8527</v>
      </c>
      <c r="V3177" s="16">
        <v>769.2919</v>
      </c>
      <c r="W3177" s="16">
        <v>0</v>
      </c>
      <c r="X3177" s="16">
        <v>0</v>
      </c>
      <c r="Y3177" s="16">
        <v>769.2919</v>
      </c>
      <c r="Z3177" s="16">
        <v>0</v>
      </c>
      <c r="AE3177" s="103">
        <f t="shared" si="916"/>
        <v>-6.96331881044898e-13</v>
      </c>
      <c r="AF3177" s="103">
        <f t="shared" si="917"/>
        <v>-1.23412391417332e-12</v>
      </c>
      <c r="AG3177" s="103">
        <f t="shared" si="918"/>
        <v>0</v>
      </c>
      <c r="AH3177" s="103">
        <f t="shared" si="919"/>
        <v>0</v>
      </c>
      <c r="AI3177" s="103">
        <f t="shared" si="920"/>
        <v>-2.30926389122033e-14</v>
      </c>
      <c r="AJ3177" s="103">
        <f t="shared" si="921"/>
        <v>0</v>
      </c>
    </row>
    <row r="3178" spans="3:58">
      <c r="C3178" s="16" t="s">
        <v>867</v>
      </c>
      <c r="D3178" s="16" t="s">
        <v>88</v>
      </c>
      <c r="E3178" s="16">
        <v>83886.8542</v>
      </c>
      <c r="F3178" s="16">
        <v>76270.922</v>
      </c>
      <c r="G3178" s="16">
        <v>76270.922</v>
      </c>
      <c r="H3178" s="16">
        <v>0</v>
      </c>
      <c r="I3178" s="16">
        <v>82.7401</v>
      </c>
      <c r="J3178" s="16">
        <v>406.6033</v>
      </c>
      <c r="K3178" s="16">
        <v>2.2419</v>
      </c>
      <c r="L3178" s="16">
        <v>94.8812</v>
      </c>
      <c r="M3178" s="16">
        <v>309.4802</v>
      </c>
      <c r="N3178" s="16">
        <v>6487.2765</v>
      </c>
      <c r="O3178" s="16">
        <v>6487.2765</v>
      </c>
      <c r="P3178" s="16">
        <v>0</v>
      </c>
      <c r="Q3178" s="16">
        <v>76.0839</v>
      </c>
      <c r="R3178" s="16">
        <v>557.8939</v>
      </c>
      <c r="S3178" s="16">
        <v>552.4702</v>
      </c>
      <c r="T3178" s="16">
        <v>0</v>
      </c>
      <c r="U3178" s="16">
        <v>5.4237</v>
      </c>
      <c r="V3178" s="16">
        <v>0</v>
      </c>
      <c r="W3178" s="16">
        <v>0</v>
      </c>
      <c r="X3178" s="16">
        <v>0</v>
      </c>
      <c r="Y3178" s="16">
        <v>0</v>
      </c>
      <c r="Z3178" s="16">
        <v>5.3345</v>
      </c>
      <c r="AE3178" s="103">
        <f t="shared" si="916"/>
        <v>-4.07851530326298e-12</v>
      </c>
      <c r="AF3178" s="103">
        <f t="shared" si="917"/>
        <v>0</v>
      </c>
      <c r="AG3178" s="103">
        <f t="shared" si="918"/>
        <v>0</v>
      </c>
      <c r="AH3178" s="103">
        <f t="shared" si="919"/>
        <v>0</v>
      </c>
      <c r="AI3178" s="103">
        <f t="shared" si="920"/>
        <v>5.32907051820075e-14</v>
      </c>
      <c r="AJ3178" s="103">
        <f t="shared" si="921"/>
        <v>0</v>
      </c>
      <c r="AK3178" s="16">
        <f t="shared" ref="AK3178:BF3178" si="934">E3178-SUM(E3179:E3183)</f>
        <v>0</v>
      </c>
      <c r="AL3178" s="16">
        <f t="shared" si="934"/>
        <v>0</v>
      </c>
      <c r="AM3178" s="16">
        <f t="shared" si="934"/>
        <v>0</v>
      </c>
      <c r="AN3178" s="16">
        <f t="shared" si="934"/>
        <v>0</v>
      </c>
      <c r="AO3178" s="16">
        <f t="shared" si="934"/>
        <v>0</v>
      </c>
      <c r="AP3178" s="16">
        <f t="shared" si="934"/>
        <v>0</v>
      </c>
      <c r="AQ3178" s="16">
        <f t="shared" si="934"/>
        <v>0</v>
      </c>
      <c r="AR3178" s="16">
        <f t="shared" si="934"/>
        <v>0</v>
      </c>
      <c r="AS3178" s="16">
        <f t="shared" si="934"/>
        <v>0</v>
      </c>
      <c r="AT3178" s="16">
        <f t="shared" si="934"/>
        <v>0</v>
      </c>
      <c r="AU3178" s="16">
        <f t="shared" si="934"/>
        <v>0</v>
      </c>
      <c r="AV3178" s="16">
        <f t="shared" si="934"/>
        <v>0</v>
      </c>
      <c r="AW3178" s="16">
        <f t="shared" si="934"/>
        <v>0</v>
      </c>
      <c r="AX3178" s="16">
        <f t="shared" si="934"/>
        <v>0</v>
      </c>
      <c r="AY3178" s="16">
        <f t="shared" si="934"/>
        <v>0</v>
      </c>
      <c r="AZ3178" s="16">
        <f t="shared" si="934"/>
        <v>0</v>
      </c>
      <c r="BA3178" s="16">
        <f t="shared" si="934"/>
        <v>0</v>
      </c>
      <c r="BB3178" s="16">
        <f t="shared" si="934"/>
        <v>0</v>
      </c>
      <c r="BC3178" s="16">
        <f t="shared" si="934"/>
        <v>0</v>
      </c>
      <c r="BD3178" s="16">
        <f t="shared" si="934"/>
        <v>0</v>
      </c>
      <c r="BE3178" s="16">
        <f t="shared" si="934"/>
        <v>0</v>
      </c>
      <c r="BF3178" s="16">
        <f t="shared" si="934"/>
        <v>0</v>
      </c>
    </row>
    <row r="3179" spans="4:36">
      <c r="D3179" s="16" t="s">
        <v>860</v>
      </c>
      <c r="E3179" s="16">
        <v>911.6068</v>
      </c>
      <c r="F3179" s="16">
        <v>827.2798</v>
      </c>
      <c r="G3179" s="16">
        <v>827.2798</v>
      </c>
      <c r="H3179" s="16">
        <v>0</v>
      </c>
      <c r="I3179" s="16">
        <v>0</v>
      </c>
      <c r="J3179" s="16">
        <v>0</v>
      </c>
      <c r="K3179" s="16">
        <v>0</v>
      </c>
      <c r="L3179" s="16">
        <v>0</v>
      </c>
      <c r="M3179" s="16">
        <v>0</v>
      </c>
      <c r="N3179" s="16">
        <v>3.3917</v>
      </c>
      <c r="O3179" s="16">
        <v>3.3917</v>
      </c>
      <c r="P3179" s="16">
        <v>0</v>
      </c>
      <c r="Q3179" s="16">
        <v>0</v>
      </c>
      <c r="R3179" s="16">
        <v>80.9353</v>
      </c>
      <c r="S3179" s="16">
        <v>80.9353</v>
      </c>
      <c r="T3179" s="16">
        <v>0</v>
      </c>
      <c r="U3179" s="16">
        <v>0</v>
      </c>
      <c r="V3179" s="16">
        <v>0</v>
      </c>
      <c r="W3179" s="16">
        <v>0</v>
      </c>
      <c r="X3179" s="16">
        <v>0</v>
      </c>
      <c r="Y3179" s="16">
        <v>0</v>
      </c>
      <c r="Z3179" s="16">
        <v>0</v>
      </c>
      <c r="AE3179" s="103">
        <f t="shared" si="916"/>
        <v>0</v>
      </c>
      <c r="AF3179" s="103">
        <f t="shared" si="917"/>
        <v>0</v>
      </c>
      <c r="AG3179" s="103">
        <f t="shared" si="918"/>
        <v>0</v>
      </c>
      <c r="AH3179" s="103">
        <f t="shared" si="919"/>
        <v>0</v>
      </c>
      <c r="AI3179" s="103">
        <f t="shared" si="920"/>
        <v>0</v>
      </c>
      <c r="AJ3179" s="103">
        <f t="shared" si="921"/>
        <v>0</v>
      </c>
    </row>
    <row r="3180" spans="4:36">
      <c r="D3180" s="16" t="s">
        <v>861</v>
      </c>
      <c r="E3180" s="16">
        <v>0</v>
      </c>
      <c r="F3180" s="16">
        <v>0</v>
      </c>
      <c r="G3180" s="16">
        <v>0</v>
      </c>
      <c r="H3180" s="16">
        <v>0</v>
      </c>
      <c r="I3180" s="16">
        <v>0</v>
      </c>
      <c r="J3180" s="16">
        <v>0</v>
      </c>
      <c r="K3180" s="16">
        <v>0</v>
      </c>
      <c r="L3180" s="16">
        <v>0</v>
      </c>
      <c r="M3180" s="16">
        <v>0</v>
      </c>
      <c r="N3180" s="16">
        <v>0</v>
      </c>
      <c r="O3180" s="16">
        <v>0</v>
      </c>
      <c r="P3180" s="16">
        <v>0</v>
      </c>
      <c r="Q3180" s="16">
        <v>0</v>
      </c>
      <c r="R3180" s="16">
        <v>0</v>
      </c>
      <c r="S3180" s="16">
        <v>0</v>
      </c>
      <c r="T3180" s="16">
        <v>0</v>
      </c>
      <c r="U3180" s="16">
        <v>0</v>
      </c>
      <c r="V3180" s="16">
        <v>0</v>
      </c>
      <c r="W3180" s="16">
        <v>0</v>
      </c>
      <c r="X3180" s="16">
        <v>0</v>
      </c>
      <c r="Y3180" s="16">
        <v>0</v>
      </c>
      <c r="Z3180" s="16">
        <v>0</v>
      </c>
      <c r="AE3180" s="103">
        <f t="shared" si="916"/>
        <v>0</v>
      </c>
      <c r="AF3180" s="103">
        <f t="shared" si="917"/>
        <v>0</v>
      </c>
      <c r="AG3180" s="103">
        <f t="shared" si="918"/>
        <v>0</v>
      </c>
      <c r="AH3180" s="103">
        <f t="shared" si="919"/>
        <v>0</v>
      </c>
      <c r="AI3180" s="103">
        <f t="shared" si="920"/>
        <v>0</v>
      </c>
      <c r="AJ3180" s="103">
        <f t="shared" si="921"/>
        <v>0</v>
      </c>
    </row>
    <row r="3181" spans="4:36">
      <c r="D3181" s="16" t="s">
        <v>862</v>
      </c>
      <c r="E3181" s="16">
        <v>331.7637</v>
      </c>
      <c r="F3181" s="16">
        <v>313.0305</v>
      </c>
      <c r="G3181" s="16">
        <v>313.0305</v>
      </c>
      <c r="H3181" s="16">
        <v>0</v>
      </c>
      <c r="I3181" s="16">
        <v>0</v>
      </c>
      <c r="J3181" s="16">
        <v>0.625</v>
      </c>
      <c r="K3181" s="16">
        <v>0</v>
      </c>
      <c r="L3181" s="16">
        <v>0</v>
      </c>
      <c r="M3181" s="16">
        <v>0.625</v>
      </c>
      <c r="N3181" s="16">
        <v>12.0253</v>
      </c>
      <c r="O3181" s="16">
        <v>12.0253</v>
      </c>
      <c r="P3181" s="16">
        <v>0</v>
      </c>
      <c r="Q3181" s="16">
        <v>0</v>
      </c>
      <c r="R3181" s="16">
        <v>6.0829</v>
      </c>
      <c r="S3181" s="16">
        <v>6.0829</v>
      </c>
      <c r="T3181" s="16">
        <v>0</v>
      </c>
      <c r="U3181" s="16">
        <v>0</v>
      </c>
      <c r="V3181" s="16">
        <v>0</v>
      </c>
      <c r="W3181" s="16">
        <v>0</v>
      </c>
      <c r="X3181" s="16">
        <v>0</v>
      </c>
      <c r="Y3181" s="16">
        <v>0</v>
      </c>
      <c r="Z3181" s="16">
        <v>0</v>
      </c>
      <c r="AE3181" s="103">
        <f t="shared" ref="AE3181:AE3244" si="935">E3181-F3181-I3181-J3181-N3181-R3181-V3181-Z3181-Q3181</f>
        <v>-4.61852778244065e-14</v>
      </c>
      <c r="AF3181" s="103">
        <f t="shared" ref="AF3181:AF3244" si="936">F3181-G3181-H3181</f>
        <v>0</v>
      </c>
      <c r="AG3181" s="103">
        <f t="shared" ref="AG3181:AG3244" si="937">J3181-K3181-L3181-M3181</f>
        <v>0</v>
      </c>
      <c r="AH3181" s="103">
        <f t="shared" ref="AH3181:AH3244" si="938">N3181-O3181-P3181</f>
        <v>0</v>
      </c>
      <c r="AI3181" s="103">
        <f t="shared" ref="AI3181:AI3244" si="939">R3181-S3181-T3181-U3181</f>
        <v>0</v>
      </c>
      <c r="AJ3181" s="103">
        <f t="shared" ref="AJ3181:AJ3244" si="940">V3181-W3181-X3181-Y3181</f>
        <v>0</v>
      </c>
    </row>
    <row r="3182" spans="4:36">
      <c r="D3182" s="16" t="s">
        <v>863</v>
      </c>
      <c r="E3182" s="16">
        <v>0</v>
      </c>
      <c r="F3182" s="16">
        <v>0</v>
      </c>
      <c r="G3182" s="16">
        <v>0</v>
      </c>
      <c r="H3182" s="16">
        <v>0</v>
      </c>
      <c r="I3182" s="16">
        <v>0</v>
      </c>
      <c r="J3182" s="16">
        <v>0</v>
      </c>
      <c r="K3182" s="16">
        <v>0</v>
      </c>
      <c r="L3182" s="16">
        <v>0</v>
      </c>
      <c r="M3182" s="16">
        <v>0</v>
      </c>
      <c r="N3182" s="16">
        <v>0</v>
      </c>
      <c r="O3182" s="16">
        <v>0</v>
      </c>
      <c r="P3182" s="16">
        <v>0</v>
      </c>
      <c r="Q3182" s="16">
        <v>0</v>
      </c>
      <c r="R3182" s="16">
        <v>0</v>
      </c>
      <c r="S3182" s="16">
        <v>0</v>
      </c>
      <c r="T3182" s="16">
        <v>0</v>
      </c>
      <c r="U3182" s="16">
        <v>0</v>
      </c>
      <c r="V3182" s="16">
        <v>0</v>
      </c>
      <c r="W3182" s="16">
        <v>0</v>
      </c>
      <c r="X3182" s="16">
        <v>0</v>
      </c>
      <c r="Y3182" s="16">
        <v>0</v>
      </c>
      <c r="Z3182" s="16">
        <v>0</v>
      </c>
      <c r="AE3182" s="103">
        <f t="shared" si="935"/>
        <v>0</v>
      </c>
      <c r="AF3182" s="103">
        <f t="shared" si="936"/>
        <v>0</v>
      </c>
      <c r="AG3182" s="103">
        <f t="shared" si="937"/>
        <v>0</v>
      </c>
      <c r="AH3182" s="103">
        <f t="shared" si="938"/>
        <v>0</v>
      </c>
      <c r="AI3182" s="103">
        <f t="shared" si="939"/>
        <v>0</v>
      </c>
      <c r="AJ3182" s="103">
        <f t="shared" si="940"/>
        <v>0</v>
      </c>
    </row>
    <row r="3183" spans="4:36">
      <c r="D3183" s="16" t="s">
        <v>864</v>
      </c>
      <c r="E3183" s="16">
        <v>82643.4837</v>
      </c>
      <c r="F3183" s="16">
        <v>75130.6117</v>
      </c>
      <c r="G3183" s="16">
        <v>75130.6117</v>
      </c>
      <c r="H3183" s="16">
        <v>0</v>
      </c>
      <c r="I3183" s="16">
        <v>82.7401</v>
      </c>
      <c r="J3183" s="16">
        <v>405.9783</v>
      </c>
      <c r="K3183" s="16">
        <v>2.2419</v>
      </c>
      <c r="L3183" s="16">
        <v>94.8812</v>
      </c>
      <c r="M3183" s="16">
        <v>308.8552</v>
      </c>
      <c r="N3183" s="16">
        <v>6471.8595</v>
      </c>
      <c r="O3183" s="16">
        <v>6471.8595</v>
      </c>
      <c r="P3183" s="16">
        <v>0</v>
      </c>
      <c r="Q3183" s="16">
        <v>76.0839</v>
      </c>
      <c r="R3183" s="16">
        <v>470.8757</v>
      </c>
      <c r="S3183" s="16">
        <v>465.452</v>
      </c>
      <c r="T3183" s="16">
        <v>0</v>
      </c>
      <c r="U3183" s="16">
        <v>5.4237</v>
      </c>
      <c r="V3183" s="16">
        <v>0</v>
      </c>
      <c r="W3183" s="16">
        <v>0</v>
      </c>
      <c r="X3183" s="16">
        <v>0</v>
      </c>
      <c r="Y3183" s="16">
        <v>0</v>
      </c>
      <c r="Z3183" s="16">
        <v>5.3345</v>
      </c>
      <c r="AE3183" s="103">
        <f t="shared" si="935"/>
        <v>3.70903308066772e-12</v>
      </c>
      <c r="AF3183" s="103">
        <f t="shared" si="936"/>
        <v>0</v>
      </c>
      <c r="AG3183" s="103">
        <f t="shared" si="937"/>
        <v>0</v>
      </c>
      <c r="AH3183" s="103">
        <f t="shared" si="938"/>
        <v>0</v>
      </c>
      <c r="AI3183" s="103">
        <f t="shared" si="939"/>
        <v>0</v>
      </c>
      <c r="AJ3183" s="103">
        <f t="shared" si="940"/>
        <v>0</v>
      </c>
    </row>
    <row r="3184" spans="3:58">
      <c r="C3184" s="16" t="s">
        <v>368</v>
      </c>
      <c r="D3184" s="16" t="s">
        <v>88</v>
      </c>
      <c r="E3184" s="16">
        <v>23657.6295</v>
      </c>
      <c r="F3184" s="16">
        <v>22037.3832</v>
      </c>
      <c r="G3184" s="16">
        <v>22032.2486</v>
      </c>
      <c r="H3184" s="16">
        <v>5.1346</v>
      </c>
      <c r="I3184" s="16">
        <v>0.2063</v>
      </c>
      <c r="J3184" s="16">
        <v>0.6475</v>
      </c>
      <c r="K3184" s="16">
        <v>0</v>
      </c>
      <c r="L3184" s="16">
        <v>0</v>
      </c>
      <c r="M3184" s="16">
        <v>0.6475</v>
      </c>
      <c r="N3184" s="16">
        <v>835.6387</v>
      </c>
      <c r="O3184" s="16">
        <v>835.6387</v>
      </c>
      <c r="P3184" s="16">
        <v>0</v>
      </c>
      <c r="Q3184" s="16">
        <v>9.8775</v>
      </c>
      <c r="R3184" s="16">
        <v>24.0797</v>
      </c>
      <c r="S3184" s="16">
        <v>24.0797</v>
      </c>
      <c r="T3184" s="16">
        <v>0</v>
      </c>
      <c r="U3184" s="16">
        <v>0</v>
      </c>
      <c r="V3184" s="16">
        <v>749.7966</v>
      </c>
      <c r="W3184" s="16">
        <v>0</v>
      </c>
      <c r="X3184" s="16">
        <v>0</v>
      </c>
      <c r="Y3184" s="16">
        <v>749.7966</v>
      </c>
      <c r="Z3184" s="16">
        <v>0</v>
      </c>
      <c r="AE3184" s="103">
        <f t="shared" si="935"/>
        <v>-1.19548815291637e-12</v>
      </c>
      <c r="AF3184" s="103">
        <f t="shared" si="936"/>
        <v>1.22835075444527e-12</v>
      </c>
      <c r="AG3184" s="103">
        <f t="shared" si="937"/>
        <v>0</v>
      </c>
      <c r="AH3184" s="103">
        <f t="shared" si="938"/>
        <v>0</v>
      </c>
      <c r="AI3184" s="103">
        <f t="shared" si="939"/>
        <v>0</v>
      </c>
      <c r="AJ3184" s="103">
        <f t="shared" si="940"/>
        <v>0</v>
      </c>
      <c r="AK3184" s="16">
        <f t="shared" ref="AK3184:BF3184" si="941">E3184-SUM(E3185:E3189)</f>
        <v>0</v>
      </c>
      <c r="AL3184" s="16">
        <f t="shared" si="941"/>
        <v>0</v>
      </c>
      <c r="AM3184" s="16">
        <f t="shared" si="941"/>
        <v>0</v>
      </c>
      <c r="AN3184" s="16">
        <f t="shared" si="941"/>
        <v>0</v>
      </c>
      <c r="AO3184" s="16">
        <f t="shared" si="941"/>
        <v>0</v>
      </c>
      <c r="AP3184" s="16">
        <f t="shared" si="941"/>
        <v>0</v>
      </c>
      <c r="AQ3184" s="16">
        <f t="shared" si="941"/>
        <v>0</v>
      </c>
      <c r="AR3184" s="16">
        <f t="shared" si="941"/>
        <v>0</v>
      </c>
      <c r="AS3184" s="16">
        <f t="shared" si="941"/>
        <v>0</v>
      </c>
      <c r="AT3184" s="16">
        <f t="shared" si="941"/>
        <v>0</v>
      </c>
      <c r="AU3184" s="16">
        <f t="shared" si="941"/>
        <v>0</v>
      </c>
      <c r="AV3184" s="16">
        <f t="shared" si="941"/>
        <v>0</v>
      </c>
      <c r="AW3184" s="16">
        <f t="shared" si="941"/>
        <v>0</v>
      </c>
      <c r="AX3184" s="16">
        <f t="shared" si="941"/>
        <v>0</v>
      </c>
      <c r="AY3184" s="16">
        <f t="shared" si="941"/>
        <v>0</v>
      </c>
      <c r="AZ3184" s="16">
        <f t="shared" si="941"/>
        <v>0</v>
      </c>
      <c r="BA3184" s="16">
        <f t="shared" si="941"/>
        <v>0</v>
      </c>
      <c r="BB3184" s="16">
        <f t="shared" si="941"/>
        <v>0</v>
      </c>
      <c r="BC3184" s="16">
        <f t="shared" si="941"/>
        <v>0</v>
      </c>
      <c r="BD3184" s="16">
        <f t="shared" si="941"/>
        <v>0</v>
      </c>
      <c r="BE3184" s="16">
        <f t="shared" si="941"/>
        <v>0</v>
      </c>
      <c r="BF3184" s="16">
        <f t="shared" si="941"/>
        <v>0</v>
      </c>
    </row>
    <row r="3185" spans="4:36">
      <c r="D3185" s="16" t="s">
        <v>860</v>
      </c>
      <c r="E3185" s="16">
        <v>0</v>
      </c>
      <c r="F3185" s="16">
        <v>0</v>
      </c>
      <c r="G3185" s="16">
        <v>0</v>
      </c>
      <c r="H3185" s="16">
        <v>0</v>
      </c>
      <c r="I3185" s="16">
        <v>0</v>
      </c>
      <c r="J3185" s="16">
        <v>0</v>
      </c>
      <c r="K3185" s="16">
        <v>0</v>
      </c>
      <c r="L3185" s="16">
        <v>0</v>
      </c>
      <c r="M3185" s="16">
        <v>0</v>
      </c>
      <c r="N3185" s="16">
        <v>0</v>
      </c>
      <c r="O3185" s="16">
        <v>0</v>
      </c>
      <c r="P3185" s="16">
        <v>0</v>
      </c>
      <c r="Q3185" s="16">
        <v>0</v>
      </c>
      <c r="R3185" s="16">
        <v>0</v>
      </c>
      <c r="S3185" s="16">
        <v>0</v>
      </c>
      <c r="T3185" s="16">
        <v>0</v>
      </c>
      <c r="U3185" s="16">
        <v>0</v>
      </c>
      <c r="V3185" s="16">
        <v>0</v>
      </c>
      <c r="W3185" s="16">
        <v>0</v>
      </c>
      <c r="X3185" s="16">
        <v>0</v>
      </c>
      <c r="Y3185" s="16">
        <v>0</v>
      </c>
      <c r="Z3185" s="16">
        <v>0</v>
      </c>
      <c r="AE3185" s="103">
        <f t="shared" si="935"/>
        <v>0</v>
      </c>
      <c r="AF3185" s="103">
        <f t="shared" si="936"/>
        <v>0</v>
      </c>
      <c r="AG3185" s="103">
        <f t="shared" si="937"/>
        <v>0</v>
      </c>
      <c r="AH3185" s="103">
        <f t="shared" si="938"/>
        <v>0</v>
      </c>
      <c r="AI3185" s="103">
        <f t="shared" si="939"/>
        <v>0</v>
      </c>
      <c r="AJ3185" s="103">
        <f t="shared" si="940"/>
        <v>0</v>
      </c>
    </row>
    <row r="3186" spans="4:36">
      <c r="D3186" s="16" t="s">
        <v>861</v>
      </c>
      <c r="E3186" s="16">
        <v>0</v>
      </c>
      <c r="F3186" s="16">
        <v>0</v>
      </c>
      <c r="G3186" s="16">
        <v>0</v>
      </c>
      <c r="H3186" s="16">
        <v>0</v>
      </c>
      <c r="I3186" s="16">
        <v>0</v>
      </c>
      <c r="J3186" s="16">
        <v>0</v>
      </c>
      <c r="K3186" s="16">
        <v>0</v>
      </c>
      <c r="L3186" s="16">
        <v>0</v>
      </c>
      <c r="M3186" s="16">
        <v>0</v>
      </c>
      <c r="N3186" s="16">
        <v>0</v>
      </c>
      <c r="O3186" s="16">
        <v>0</v>
      </c>
      <c r="P3186" s="16">
        <v>0</v>
      </c>
      <c r="Q3186" s="16">
        <v>0</v>
      </c>
      <c r="R3186" s="16">
        <v>0</v>
      </c>
      <c r="S3186" s="16">
        <v>0</v>
      </c>
      <c r="T3186" s="16">
        <v>0</v>
      </c>
      <c r="U3186" s="16">
        <v>0</v>
      </c>
      <c r="V3186" s="16">
        <v>0</v>
      </c>
      <c r="W3186" s="16">
        <v>0</v>
      </c>
      <c r="X3186" s="16">
        <v>0</v>
      </c>
      <c r="Y3186" s="16">
        <v>0</v>
      </c>
      <c r="Z3186" s="16">
        <v>0</v>
      </c>
      <c r="AE3186" s="103">
        <f t="shared" si="935"/>
        <v>0</v>
      </c>
      <c r="AF3186" s="103">
        <f t="shared" si="936"/>
        <v>0</v>
      </c>
      <c r="AG3186" s="103">
        <f t="shared" si="937"/>
        <v>0</v>
      </c>
      <c r="AH3186" s="103">
        <f t="shared" si="938"/>
        <v>0</v>
      </c>
      <c r="AI3186" s="103">
        <f t="shared" si="939"/>
        <v>0</v>
      </c>
      <c r="AJ3186" s="103">
        <f t="shared" si="940"/>
        <v>0</v>
      </c>
    </row>
    <row r="3187" spans="4:36">
      <c r="D3187" s="16" t="s">
        <v>862</v>
      </c>
      <c r="E3187" s="16">
        <v>0</v>
      </c>
      <c r="F3187" s="16">
        <v>0</v>
      </c>
      <c r="G3187" s="16">
        <v>0</v>
      </c>
      <c r="H3187" s="16">
        <v>0</v>
      </c>
      <c r="I3187" s="16">
        <v>0</v>
      </c>
      <c r="J3187" s="16">
        <v>0</v>
      </c>
      <c r="K3187" s="16">
        <v>0</v>
      </c>
      <c r="L3187" s="16">
        <v>0</v>
      </c>
      <c r="M3187" s="16">
        <v>0</v>
      </c>
      <c r="N3187" s="16">
        <v>0</v>
      </c>
      <c r="O3187" s="16">
        <v>0</v>
      </c>
      <c r="P3187" s="16">
        <v>0</v>
      </c>
      <c r="Q3187" s="16">
        <v>0</v>
      </c>
      <c r="R3187" s="16">
        <v>0</v>
      </c>
      <c r="S3187" s="16">
        <v>0</v>
      </c>
      <c r="T3187" s="16">
        <v>0</v>
      </c>
      <c r="U3187" s="16">
        <v>0</v>
      </c>
      <c r="V3187" s="16">
        <v>0</v>
      </c>
      <c r="W3187" s="16">
        <v>0</v>
      </c>
      <c r="X3187" s="16">
        <v>0</v>
      </c>
      <c r="Y3187" s="16">
        <v>0</v>
      </c>
      <c r="Z3187" s="16">
        <v>0</v>
      </c>
      <c r="AE3187" s="103">
        <f t="shared" si="935"/>
        <v>0</v>
      </c>
      <c r="AF3187" s="103">
        <f t="shared" si="936"/>
        <v>0</v>
      </c>
      <c r="AG3187" s="103">
        <f t="shared" si="937"/>
        <v>0</v>
      </c>
      <c r="AH3187" s="103">
        <f t="shared" si="938"/>
        <v>0</v>
      </c>
      <c r="AI3187" s="103">
        <f t="shared" si="939"/>
        <v>0</v>
      </c>
      <c r="AJ3187" s="103">
        <f t="shared" si="940"/>
        <v>0</v>
      </c>
    </row>
    <row r="3188" spans="4:36">
      <c r="D3188" s="16" t="s">
        <v>863</v>
      </c>
      <c r="E3188" s="16">
        <v>0</v>
      </c>
      <c r="F3188" s="16">
        <v>0</v>
      </c>
      <c r="G3188" s="16">
        <v>0</v>
      </c>
      <c r="H3188" s="16">
        <v>0</v>
      </c>
      <c r="I3188" s="16">
        <v>0</v>
      </c>
      <c r="J3188" s="16">
        <v>0</v>
      </c>
      <c r="K3188" s="16">
        <v>0</v>
      </c>
      <c r="L3188" s="16">
        <v>0</v>
      </c>
      <c r="M3188" s="16">
        <v>0</v>
      </c>
      <c r="N3188" s="16">
        <v>0</v>
      </c>
      <c r="O3188" s="16">
        <v>0</v>
      </c>
      <c r="P3188" s="16">
        <v>0</v>
      </c>
      <c r="Q3188" s="16">
        <v>0</v>
      </c>
      <c r="R3188" s="16">
        <v>0</v>
      </c>
      <c r="S3188" s="16">
        <v>0</v>
      </c>
      <c r="T3188" s="16">
        <v>0</v>
      </c>
      <c r="U3188" s="16">
        <v>0</v>
      </c>
      <c r="V3188" s="16">
        <v>0</v>
      </c>
      <c r="W3188" s="16">
        <v>0</v>
      </c>
      <c r="X3188" s="16">
        <v>0</v>
      </c>
      <c r="Y3188" s="16">
        <v>0</v>
      </c>
      <c r="Z3188" s="16">
        <v>0</v>
      </c>
      <c r="AE3188" s="103">
        <f t="shared" si="935"/>
        <v>0</v>
      </c>
      <c r="AF3188" s="103">
        <f t="shared" si="936"/>
        <v>0</v>
      </c>
      <c r="AG3188" s="103">
        <f t="shared" si="937"/>
        <v>0</v>
      </c>
      <c r="AH3188" s="103">
        <f t="shared" si="938"/>
        <v>0</v>
      </c>
      <c r="AI3188" s="103">
        <f t="shared" si="939"/>
        <v>0</v>
      </c>
      <c r="AJ3188" s="103">
        <f t="shared" si="940"/>
        <v>0</v>
      </c>
    </row>
    <row r="3189" spans="4:36">
      <c r="D3189" s="16" t="s">
        <v>864</v>
      </c>
      <c r="E3189" s="16">
        <v>23657.6295</v>
      </c>
      <c r="F3189" s="16">
        <v>22037.3832</v>
      </c>
      <c r="G3189" s="16">
        <v>22032.2486</v>
      </c>
      <c r="H3189" s="16">
        <v>5.1346</v>
      </c>
      <c r="I3189" s="16">
        <v>0.2063</v>
      </c>
      <c r="J3189" s="16">
        <v>0.6475</v>
      </c>
      <c r="K3189" s="16">
        <v>0</v>
      </c>
      <c r="L3189" s="16">
        <v>0</v>
      </c>
      <c r="M3189" s="16">
        <v>0.6475</v>
      </c>
      <c r="N3189" s="16">
        <v>835.6387</v>
      </c>
      <c r="O3189" s="16">
        <v>835.6387</v>
      </c>
      <c r="P3189" s="16">
        <v>0</v>
      </c>
      <c r="Q3189" s="16">
        <v>9.8775</v>
      </c>
      <c r="R3189" s="16">
        <v>24.0797</v>
      </c>
      <c r="S3189" s="16">
        <v>24.0797</v>
      </c>
      <c r="T3189" s="16">
        <v>0</v>
      </c>
      <c r="U3189" s="16">
        <v>0</v>
      </c>
      <c r="V3189" s="16">
        <v>749.7966</v>
      </c>
      <c r="W3189" s="16">
        <v>0</v>
      </c>
      <c r="X3189" s="16">
        <v>0</v>
      </c>
      <c r="Y3189" s="16">
        <v>749.7966</v>
      </c>
      <c r="Z3189" s="16">
        <v>0</v>
      </c>
      <c r="AE3189" s="103">
        <f t="shared" si="935"/>
        <v>-1.19548815291637e-12</v>
      </c>
      <c r="AF3189" s="103">
        <f t="shared" si="936"/>
        <v>1.22835075444527e-12</v>
      </c>
      <c r="AG3189" s="103">
        <f t="shared" si="937"/>
        <v>0</v>
      </c>
      <c r="AH3189" s="103">
        <f t="shared" si="938"/>
        <v>0</v>
      </c>
      <c r="AI3189" s="103">
        <f t="shared" si="939"/>
        <v>0</v>
      </c>
      <c r="AJ3189" s="103">
        <f t="shared" si="940"/>
        <v>0</v>
      </c>
    </row>
    <row r="3190" spans="1:80">
      <c r="A3190" s="16" t="s">
        <v>958</v>
      </c>
      <c r="B3190" s="16">
        <v>226359.9483</v>
      </c>
      <c r="C3190" s="16" t="s">
        <v>88</v>
      </c>
      <c r="D3190" s="16" t="s">
        <v>88</v>
      </c>
      <c r="E3190" s="16">
        <v>47997.199</v>
      </c>
      <c r="F3190" s="16">
        <v>41820.1284</v>
      </c>
      <c r="G3190" s="16">
        <v>41820.1284</v>
      </c>
      <c r="H3190" s="16">
        <v>0</v>
      </c>
      <c r="I3190" s="16">
        <v>0</v>
      </c>
      <c r="J3190" s="16">
        <v>145.2484</v>
      </c>
      <c r="K3190" s="16">
        <v>1.2621</v>
      </c>
      <c r="L3190" s="16">
        <v>94.8812</v>
      </c>
      <c r="M3190" s="16">
        <v>49.1051</v>
      </c>
      <c r="N3190" s="16">
        <v>5673.4557</v>
      </c>
      <c r="O3190" s="16">
        <v>5673.4557</v>
      </c>
      <c r="P3190" s="16">
        <v>0</v>
      </c>
      <c r="Q3190" s="16">
        <v>4.0725</v>
      </c>
      <c r="R3190" s="16">
        <v>354.294</v>
      </c>
      <c r="S3190" s="16">
        <v>354.294</v>
      </c>
      <c r="T3190" s="16">
        <v>0</v>
      </c>
      <c r="U3190" s="16">
        <v>0</v>
      </c>
      <c r="V3190" s="16">
        <v>0</v>
      </c>
      <c r="W3190" s="16">
        <v>0</v>
      </c>
      <c r="X3190" s="16">
        <v>0</v>
      </c>
      <c r="Y3190" s="16">
        <v>0</v>
      </c>
      <c r="Z3190" s="16">
        <v>0</v>
      </c>
      <c r="AB3190" s="101">
        <f>(F3190+K3190+L3190)/B3190</f>
        <v>0.185175301614963</v>
      </c>
      <c r="AE3190" s="103">
        <f t="shared" si="935"/>
        <v>-1.71418435002124e-12</v>
      </c>
      <c r="AF3190" s="103">
        <f t="shared" si="936"/>
        <v>0</v>
      </c>
      <c r="AG3190" s="103">
        <f t="shared" si="937"/>
        <v>0</v>
      </c>
      <c r="AH3190" s="103">
        <f t="shared" si="938"/>
        <v>0</v>
      </c>
      <c r="AI3190" s="103">
        <f t="shared" si="939"/>
        <v>0</v>
      </c>
      <c r="AJ3190" s="103">
        <f t="shared" si="940"/>
        <v>0</v>
      </c>
      <c r="AK3190" s="16">
        <f t="shared" ref="AK3190:BF3190" si="942">E3190-SUM(E3191:E3195)</f>
        <v>0</v>
      </c>
      <c r="AL3190" s="16">
        <f t="shared" si="942"/>
        <v>0</v>
      </c>
      <c r="AM3190" s="16">
        <f t="shared" si="942"/>
        <v>0</v>
      </c>
      <c r="AN3190" s="16">
        <f t="shared" si="942"/>
        <v>0</v>
      </c>
      <c r="AO3190" s="16">
        <f t="shared" si="942"/>
        <v>0</v>
      </c>
      <c r="AP3190" s="16">
        <f t="shared" si="942"/>
        <v>0</v>
      </c>
      <c r="AQ3190" s="16">
        <f t="shared" si="942"/>
        <v>0</v>
      </c>
      <c r="AR3190" s="16">
        <f t="shared" si="942"/>
        <v>0</v>
      </c>
      <c r="AS3190" s="16">
        <f t="shared" si="942"/>
        <v>0</v>
      </c>
      <c r="AT3190" s="16">
        <f t="shared" si="942"/>
        <v>0</v>
      </c>
      <c r="AU3190" s="16">
        <f t="shared" si="942"/>
        <v>0</v>
      </c>
      <c r="AV3190" s="16">
        <f t="shared" si="942"/>
        <v>0</v>
      </c>
      <c r="AW3190" s="16">
        <f t="shared" si="942"/>
        <v>0</v>
      </c>
      <c r="AX3190" s="16">
        <f t="shared" si="942"/>
        <v>0</v>
      </c>
      <c r="AY3190" s="16">
        <f t="shared" si="942"/>
        <v>0</v>
      </c>
      <c r="AZ3190" s="16">
        <f t="shared" si="942"/>
        <v>0</v>
      </c>
      <c r="BA3190" s="16">
        <f t="shared" si="942"/>
        <v>0</v>
      </c>
      <c r="BB3190" s="16">
        <f t="shared" si="942"/>
        <v>0</v>
      </c>
      <c r="BC3190" s="16">
        <f t="shared" si="942"/>
        <v>0</v>
      </c>
      <c r="BD3190" s="16">
        <f t="shared" si="942"/>
        <v>0</v>
      </c>
      <c r="BE3190" s="16">
        <f t="shared" si="942"/>
        <v>0</v>
      </c>
      <c r="BF3190" s="16">
        <f t="shared" si="942"/>
        <v>0</v>
      </c>
      <c r="BG3190" s="104">
        <f t="shared" ref="BG3190:CB3190" si="943">E3190-E3196-E3202-E3208-E3214</f>
        <v>0</v>
      </c>
      <c r="BH3190" s="104">
        <f t="shared" si="943"/>
        <v>0</v>
      </c>
      <c r="BI3190" s="104">
        <f t="shared" si="943"/>
        <v>0</v>
      </c>
      <c r="BJ3190" s="104">
        <f t="shared" si="943"/>
        <v>0</v>
      </c>
      <c r="BK3190" s="104">
        <f t="shared" si="943"/>
        <v>0</v>
      </c>
      <c r="BL3190" s="104">
        <f t="shared" si="943"/>
        <v>0</v>
      </c>
      <c r="BM3190" s="104">
        <f t="shared" si="943"/>
        <v>0</v>
      </c>
      <c r="BN3190" s="104">
        <f t="shared" si="943"/>
        <v>0</v>
      </c>
      <c r="BO3190" s="104">
        <f t="shared" si="943"/>
        <v>0</v>
      </c>
      <c r="BP3190" s="104">
        <f t="shared" si="943"/>
        <v>0</v>
      </c>
      <c r="BQ3190" s="104">
        <f t="shared" si="943"/>
        <v>0</v>
      </c>
      <c r="BR3190" s="104">
        <f t="shared" si="943"/>
        <v>0</v>
      </c>
      <c r="BS3190" s="104">
        <f t="shared" si="943"/>
        <v>0</v>
      </c>
      <c r="BT3190" s="104">
        <f t="shared" si="943"/>
        <v>0</v>
      </c>
      <c r="BU3190" s="104">
        <f t="shared" si="943"/>
        <v>0</v>
      </c>
      <c r="BV3190" s="104">
        <f t="shared" si="943"/>
        <v>0</v>
      </c>
      <c r="BW3190" s="104">
        <f t="shared" si="943"/>
        <v>0</v>
      </c>
      <c r="BX3190" s="104">
        <f t="shared" si="943"/>
        <v>0</v>
      </c>
      <c r="BY3190" s="104">
        <f t="shared" si="943"/>
        <v>0</v>
      </c>
      <c r="BZ3190" s="104">
        <f t="shared" si="943"/>
        <v>0</v>
      </c>
      <c r="CA3190" s="104">
        <f t="shared" si="943"/>
        <v>0</v>
      </c>
      <c r="CB3190" s="104">
        <f t="shared" si="943"/>
        <v>0</v>
      </c>
    </row>
    <row r="3191" spans="4:36">
      <c r="D3191" s="16" t="s">
        <v>860</v>
      </c>
      <c r="E3191" s="16">
        <v>0</v>
      </c>
      <c r="F3191" s="16">
        <v>0</v>
      </c>
      <c r="G3191" s="16">
        <v>0</v>
      </c>
      <c r="H3191" s="16">
        <v>0</v>
      </c>
      <c r="I3191" s="16">
        <v>0</v>
      </c>
      <c r="J3191" s="16">
        <v>0</v>
      </c>
      <c r="K3191" s="16">
        <v>0</v>
      </c>
      <c r="L3191" s="16">
        <v>0</v>
      </c>
      <c r="M3191" s="16">
        <v>0</v>
      </c>
      <c r="N3191" s="16">
        <v>0</v>
      </c>
      <c r="O3191" s="16">
        <v>0</v>
      </c>
      <c r="P3191" s="16">
        <v>0</v>
      </c>
      <c r="Q3191" s="16">
        <v>0</v>
      </c>
      <c r="R3191" s="16">
        <v>0</v>
      </c>
      <c r="S3191" s="16">
        <v>0</v>
      </c>
      <c r="T3191" s="16">
        <v>0</v>
      </c>
      <c r="U3191" s="16">
        <v>0</v>
      </c>
      <c r="V3191" s="16">
        <v>0</v>
      </c>
      <c r="W3191" s="16">
        <v>0</v>
      </c>
      <c r="X3191" s="16">
        <v>0</v>
      </c>
      <c r="Y3191" s="16">
        <v>0</v>
      </c>
      <c r="Z3191" s="16">
        <v>0</v>
      </c>
      <c r="AE3191" s="103">
        <f t="shared" si="935"/>
        <v>0</v>
      </c>
      <c r="AF3191" s="103">
        <f t="shared" si="936"/>
        <v>0</v>
      </c>
      <c r="AG3191" s="103">
        <f t="shared" si="937"/>
        <v>0</v>
      </c>
      <c r="AH3191" s="103">
        <f t="shared" si="938"/>
        <v>0</v>
      </c>
      <c r="AI3191" s="103">
        <f t="shared" si="939"/>
        <v>0</v>
      </c>
      <c r="AJ3191" s="103">
        <f t="shared" si="940"/>
        <v>0</v>
      </c>
    </row>
    <row r="3192" spans="4:36">
      <c r="D3192" s="16" t="s">
        <v>861</v>
      </c>
      <c r="E3192" s="16">
        <v>0</v>
      </c>
      <c r="F3192" s="16">
        <v>0</v>
      </c>
      <c r="G3192" s="16">
        <v>0</v>
      </c>
      <c r="H3192" s="16">
        <v>0</v>
      </c>
      <c r="I3192" s="16">
        <v>0</v>
      </c>
      <c r="J3192" s="16">
        <v>0</v>
      </c>
      <c r="K3192" s="16">
        <v>0</v>
      </c>
      <c r="L3192" s="16">
        <v>0</v>
      </c>
      <c r="M3192" s="16">
        <v>0</v>
      </c>
      <c r="N3192" s="16">
        <v>0</v>
      </c>
      <c r="O3192" s="16">
        <v>0</v>
      </c>
      <c r="P3192" s="16">
        <v>0</v>
      </c>
      <c r="Q3192" s="16">
        <v>0</v>
      </c>
      <c r="R3192" s="16">
        <v>0</v>
      </c>
      <c r="S3192" s="16">
        <v>0</v>
      </c>
      <c r="T3192" s="16">
        <v>0</v>
      </c>
      <c r="U3192" s="16">
        <v>0</v>
      </c>
      <c r="V3192" s="16">
        <v>0</v>
      </c>
      <c r="W3192" s="16">
        <v>0</v>
      </c>
      <c r="X3192" s="16">
        <v>0</v>
      </c>
      <c r="Y3192" s="16">
        <v>0</v>
      </c>
      <c r="Z3192" s="16">
        <v>0</v>
      </c>
      <c r="AE3192" s="103">
        <f t="shared" si="935"/>
        <v>0</v>
      </c>
      <c r="AF3192" s="103">
        <f t="shared" si="936"/>
        <v>0</v>
      </c>
      <c r="AG3192" s="103">
        <f t="shared" si="937"/>
        <v>0</v>
      </c>
      <c r="AH3192" s="103">
        <f t="shared" si="938"/>
        <v>0</v>
      </c>
      <c r="AI3192" s="103">
        <f t="shared" si="939"/>
        <v>0</v>
      </c>
      <c r="AJ3192" s="103">
        <f t="shared" si="940"/>
        <v>0</v>
      </c>
    </row>
    <row r="3193" spans="4:36">
      <c r="D3193" s="16" t="s">
        <v>862</v>
      </c>
      <c r="E3193" s="16">
        <v>331.7637</v>
      </c>
      <c r="F3193" s="16">
        <v>313.0305</v>
      </c>
      <c r="G3193" s="16">
        <v>313.0305</v>
      </c>
      <c r="H3193" s="16">
        <v>0</v>
      </c>
      <c r="I3193" s="16">
        <v>0</v>
      </c>
      <c r="J3193" s="16">
        <v>0.625</v>
      </c>
      <c r="K3193" s="16">
        <v>0</v>
      </c>
      <c r="L3193" s="16">
        <v>0</v>
      </c>
      <c r="M3193" s="16">
        <v>0.625</v>
      </c>
      <c r="N3193" s="16">
        <v>12.0253</v>
      </c>
      <c r="O3193" s="16">
        <v>12.0253</v>
      </c>
      <c r="P3193" s="16">
        <v>0</v>
      </c>
      <c r="Q3193" s="16">
        <v>0</v>
      </c>
      <c r="R3193" s="16">
        <v>6.0829</v>
      </c>
      <c r="S3193" s="16">
        <v>6.0829</v>
      </c>
      <c r="T3193" s="16">
        <v>0</v>
      </c>
      <c r="U3193" s="16">
        <v>0</v>
      </c>
      <c r="V3193" s="16">
        <v>0</v>
      </c>
      <c r="W3193" s="16">
        <v>0</v>
      </c>
      <c r="X3193" s="16">
        <v>0</v>
      </c>
      <c r="Y3193" s="16">
        <v>0</v>
      </c>
      <c r="Z3193" s="16">
        <v>0</v>
      </c>
      <c r="AE3193" s="103">
        <f t="shared" si="935"/>
        <v>-4.61852778244065e-14</v>
      </c>
      <c r="AF3193" s="103">
        <f t="shared" si="936"/>
        <v>0</v>
      </c>
      <c r="AG3193" s="103">
        <f t="shared" si="937"/>
        <v>0</v>
      </c>
      <c r="AH3193" s="103">
        <f t="shared" si="938"/>
        <v>0</v>
      </c>
      <c r="AI3193" s="103">
        <f t="shared" si="939"/>
        <v>0</v>
      </c>
      <c r="AJ3193" s="103">
        <f t="shared" si="940"/>
        <v>0</v>
      </c>
    </row>
    <row r="3194" spans="4:36">
      <c r="D3194" s="16" t="s">
        <v>863</v>
      </c>
      <c r="E3194" s="16">
        <v>0</v>
      </c>
      <c r="F3194" s="16">
        <v>0</v>
      </c>
      <c r="G3194" s="16">
        <v>0</v>
      </c>
      <c r="H3194" s="16">
        <v>0</v>
      </c>
      <c r="I3194" s="16">
        <v>0</v>
      </c>
      <c r="J3194" s="16">
        <v>0</v>
      </c>
      <c r="K3194" s="16">
        <v>0</v>
      </c>
      <c r="L3194" s="16">
        <v>0</v>
      </c>
      <c r="M3194" s="16">
        <v>0</v>
      </c>
      <c r="N3194" s="16">
        <v>0</v>
      </c>
      <c r="O3194" s="16">
        <v>0</v>
      </c>
      <c r="P3194" s="16">
        <v>0</v>
      </c>
      <c r="Q3194" s="16">
        <v>0</v>
      </c>
      <c r="R3194" s="16">
        <v>0</v>
      </c>
      <c r="S3194" s="16">
        <v>0</v>
      </c>
      <c r="T3194" s="16">
        <v>0</v>
      </c>
      <c r="U3194" s="16">
        <v>0</v>
      </c>
      <c r="V3194" s="16">
        <v>0</v>
      </c>
      <c r="W3194" s="16">
        <v>0</v>
      </c>
      <c r="X3194" s="16">
        <v>0</v>
      </c>
      <c r="Y3194" s="16">
        <v>0</v>
      </c>
      <c r="Z3194" s="16">
        <v>0</v>
      </c>
      <c r="AE3194" s="103">
        <f t="shared" si="935"/>
        <v>0</v>
      </c>
      <c r="AF3194" s="103">
        <f t="shared" si="936"/>
        <v>0</v>
      </c>
      <c r="AG3194" s="103">
        <f t="shared" si="937"/>
        <v>0</v>
      </c>
      <c r="AH3194" s="103">
        <f t="shared" si="938"/>
        <v>0</v>
      </c>
      <c r="AI3194" s="103">
        <f t="shared" si="939"/>
        <v>0</v>
      </c>
      <c r="AJ3194" s="103">
        <f t="shared" si="940"/>
        <v>0</v>
      </c>
    </row>
    <row r="3195" spans="4:36">
      <c r="D3195" s="16" t="s">
        <v>864</v>
      </c>
      <c r="E3195" s="16">
        <v>47665.4353</v>
      </c>
      <c r="F3195" s="16">
        <v>41507.0979</v>
      </c>
      <c r="G3195" s="16">
        <v>41507.0979</v>
      </c>
      <c r="H3195" s="16">
        <v>0</v>
      </c>
      <c r="I3195" s="16">
        <v>0</v>
      </c>
      <c r="J3195" s="16">
        <v>144.6234</v>
      </c>
      <c r="K3195" s="16">
        <v>1.2621</v>
      </c>
      <c r="L3195" s="16">
        <v>94.8812</v>
      </c>
      <c r="M3195" s="16">
        <v>48.4801</v>
      </c>
      <c r="N3195" s="16">
        <v>5661.4304</v>
      </c>
      <c r="O3195" s="16">
        <v>5661.4304</v>
      </c>
      <c r="P3195" s="16">
        <v>0</v>
      </c>
      <c r="Q3195" s="16">
        <v>4.0725</v>
      </c>
      <c r="R3195" s="16">
        <v>348.2111</v>
      </c>
      <c r="S3195" s="16">
        <v>348.2111</v>
      </c>
      <c r="T3195" s="16">
        <v>0</v>
      </c>
      <c r="U3195" s="16">
        <v>0</v>
      </c>
      <c r="V3195" s="16">
        <v>0</v>
      </c>
      <c r="W3195" s="16">
        <v>0</v>
      </c>
      <c r="X3195" s="16">
        <v>0</v>
      </c>
      <c r="Y3195" s="16">
        <v>0</v>
      </c>
      <c r="Z3195" s="16">
        <v>0</v>
      </c>
      <c r="AE3195" s="103">
        <f t="shared" si="935"/>
        <v>-3.87423426673195e-12</v>
      </c>
      <c r="AF3195" s="103">
        <f t="shared" si="936"/>
        <v>0</v>
      </c>
      <c r="AG3195" s="103">
        <f t="shared" si="937"/>
        <v>0</v>
      </c>
      <c r="AH3195" s="103">
        <f t="shared" si="938"/>
        <v>0</v>
      </c>
      <c r="AI3195" s="103">
        <f t="shared" si="939"/>
        <v>0</v>
      </c>
      <c r="AJ3195" s="103">
        <f t="shared" si="940"/>
        <v>0</v>
      </c>
    </row>
    <row r="3196" spans="3:58">
      <c r="C3196" s="16" t="s">
        <v>865</v>
      </c>
      <c r="D3196" s="16" t="s">
        <v>88</v>
      </c>
      <c r="E3196" s="16">
        <v>0</v>
      </c>
      <c r="F3196" s="16">
        <v>0</v>
      </c>
      <c r="G3196" s="16">
        <v>0</v>
      </c>
      <c r="H3196" s="16">
        <v>0</v>
      </c>
      <c r="I3196" s="16">
        <v>0</v>
      </c>
      <c r="J3196" s="16">
        <v>0</v>
      </c>
      <c r="K3196" s="16">
        <v>0</v>
      </c>
      <c r="L3196" s="16">
        <v>0</v>
      </c>
      <c r="M3196" s="16">
        <v>0</v>
      </c>
      <c r="N3196" s="16">
        <v>0</v>
      </c>
      <c r="O3196" s="16">
        <v>0</v>
      </c>
      <c r="P3196" s="16">
        <v>0</v>
      </c>
      <c r="Q3196" s="16">
        <v>0</v>
      </c>
      <c r="R3196" s="16">
        <v>0</v>
      </c>
      <c r="S3196" s="16">
        <v>0</v>
      </c>
      <c r="T3196" s="16">
        <v>0</v>
      </c>
      <c r="U3196" s="16">
        <v>0</v>
      </c>
      <c r="V3196" s="16">
        <v>0</v>
      </c>
      <c r="W3196" s="16">
        <v>0</v>
      </c>
      <c r="X3196" s="16">
        <v>0</v>
      </c>
      <c r="Y3196" s="16">
        <v>0</v>
      </c>
      <c r="Z3196" s="16">
        <v>0</v>
      </c>
      <c r="AE3196" s="103">
        <f t="shared" si="935"/>
        <v>0</v>
      </c>
      <c r="AF3196" s="103">
        <f t="shared" si="936"/>
        <v>0</v>
      </c>
      <c r="AG3196" s="103">
        <f t="shared" si="937"/>
        <v>0</v>
      </c>
      <c r="AH3196" s="103">
        <f t="shared" si="938"/>
        <v>0</v>
      </c>
      <c r="AI3196" s="103">
        <f t="shared" si="939"/>
        <v>0</v>
      </c>
      <c r="AJ3196" s="103">
        <f t="shared" si="940"/>
        <v>0</v>
      </c>
      <c r="AK3196" s="16">
        <f t="shared" ref="AK3196:BF3196" si="944">E3196-SUM(E3197:E3201)</f>
        <v>0</v>
      </c>
      <c r="AL3196" s="16">
        <f t="shared" si="944"/>
        <v>0</v>
      </c>
      <c r="AM3196" s="16">
        <f t="shared" si="944"/>
        <v>0</v>
      </c>
      <c r="AN3196" s="16">
        <f t="shared" si="944"/>
        <v>0</v>
      </c>
      <c r="AO3196" s="16">
        <f t="shared" si="944"/>
        <v>0</v>
      </c>
      <c r="AP3196" s="16">
        <f t="shared" si="944"/>
        <v>0</v>
      </c>
      <c r="AQ3196" s="16">
        <f t="shared" si="944"/>
        <v>0</v>
      </c>
      <c r="AR3196" s="16">
        <f t="shared" si="944"/>
        <v>0</v>
      </c>
      <c r="AS3196" s="16">
        <f t="shared" si="944"/>
        <v>0</v>
      </c>
      <c r="AT3196" s="16">
        <f t="shared" si="944"/>
        <v>0</v>
      </c>
      <c r="AU3196" s="16">
        <f t="shared" si="944"/>
        <v>0</v>
      </c>
      <c r="AV3196" s="16">
        <f t="shared" si="944"/>
        <v>0</v>
      </c>
      <c r="AW3196" s="16">
        <f t="shared" si="944"/>
        <v>0</v>
      </c>
      <c r="AX3196" s="16">
        <f t="shared" si="944"/>
        <v>0</v>
      </c>
      <c r="AY3196" s="16">
        <f t="shared" si="944"/>
        <v>0</v>
      </c>
      <c r="AZ3196" s="16">
        <f t="shared" si="944"/>
        <v>0</v>
      </c>
      <c r="BA3196" s="16">
        <f t="shared" si="944"/>
        <v>0</v>
      </c>
      <c r="BB3196" s="16">
        <f t="shared" si="944"/>
        <v>0</v>
      </c>
      <c r="BC3196" s="16">
        <f t="shared" si="944"/>
        <v>0</v>
      </c>
      <c r="BD3196" s="16">
        <f t="shared" si="944"/>
        <v>0</v>
      </c>
      <c r="BE3196" s="16">
        <f t="shared" si="944"/>
        <v>0</v>
      </c>
      <c r="BF3196" s="16">
        <f t="shared" si="944"/>
        <v>0</v>
      </c>
    </row>
    <row r="3197" spans="4:36">
      <c r="D3197" s="16" t="s">
        <v>860</v>
      </c>
      <c r="E3197" s="16">
        <v>0</v>
      </c>
      <c r="F3197" s="16">
        <v>0</v>
      </c>
      <c r="G3197" s="16">
        <v>0</v>
      </c>
      <c r="H3197" s="16">
        <v>0</v>
      </c>
      <c r="I3197" s="16">
        <v>0</v>
      </c>
      <c r="J3197" s="16">
        <v>0</v>
      </c>
      <c r="K3197" s="16">
        <v>0</v>
      </c>
      <c r="L3197" s="16">
        <v>0</v>
      </c>
      <c r="M3197" s="16">
        <v>0</v>
      </c>
      <c r="N3197" s="16">
        <v>0</v>
      </c>
      <c r="O3197" s="16">
        <v>0</v>
      </c>
      <c r="P3197" s="16">
        <v>0</v>
      </c>
      <c r="Q3197" s="16">
        <v>0</v>
      </c>
      <c r="R3197" s="16">
        <v>0</v>
      </c>
      <c r="S3197" s="16">
        <v>0</v>
      </c>
      <c r="T3197" s="16">
        <v>0</v>
      </c>
      <c r="U3197" s="16">
        <v>0</v>
      </c>
      <c r="V3197" s="16">
        <v>0</v>
      </c>
      <c r="W3197" s="16">
        <v>0</v>
      </c>
      <c r="X3197" s="16">
        <v>0</v>
      </c>
      <c r="Y3197" s="16">
        <v>0</v>
      </c>
      <c r="Z3197" s="16">
        <v>0</v>
      </c>
      <c r="AE3197" s="103">
        <f t="shared" si="935"/>
        <v>0</v>
      </c>
      <c r="AF3197" s="103">
        <f t="shared" si="936"/>
        <v>0</v>
      </c>
      <c r="AG3197" s="103">
        <f t="shared" si="937"/>
        <v>0</v>
      </c>
      <c r="AH3197" s="103">
        <f t="shared" si="938"/>
        <v>0</v>
      </c>
      <c r="AI3197" s="103">
        <f t="shared" si="939"/>
        <v>0</v>
      </c>
      <c r="AJ3197" s="103">
        <f t="shared" si="940"/>
        <v>0</v>
      </c>
    </row>
    <row r="3198" spans="4:36">
      <c r="D3198" s="16" t="s">
        <v>861</v>
      </c>
      <c r="E3198" s="16">
        <v>0</v>
      </c>
      <c r="F3198" s="16">
        <v>0</v>
      </c>
      <c r="G3198" s="16">
        <v>0</v>
      </c>
      <c r="H3198" s="16">
        <v>0</v>
      </c>
      <c r="I3198" s="16">
        <v>0</v>
      </c>
      <c r="J3198" s="16">
        <v>0</v>
      </c>
      <c r="K3198" s="16">
        <v>0</v>
      </c>
      <c r="L3198" s="16">
        <v>0</v>
      </c>
      <c r="M3198" s="16">
        <v>0</v>
      </c>
      <c r="N3198" s="16">
        <v>0</v>
      </c>
      <c r="O3198" s="16">
        <v>0</v>
      </c>
      <c r="P3198" s="16">
        <v>0</v>
      </c>
      <c r="Q3198" s="16">
        <v>0</v>
      </c>
      <c r="R3198" s="16">
        <v>0</v>
      </c>
      <c r="S3198" s="16">
        <v>0</v>
      </c>
      <c r="T3198" s="16">
        <v>0</v>
      </c>
      <c r="U3198" s="16">
        <v>0</v>
      </c>
      <c r="V3198" s="16">
        <v>0</v>
      </c>
      <c r="W3198" s="16">
        <v>0</v>
      </c>
      <c r="X3198" s="16">
        <v>0</v>
      </c>
      <c r="Y3198" s="16">
        <v>0</v>
      </c>
      <c r="Z3198" s="16">
        <v>0</v>
      </c>
      <c r="AE3198" s="103">
        <f t="shared" si="935"/>
        <v>0</v>
      </c>
      <c r="AF3198" s="103">
        <f t="shared" si="936"/>
        <v>0</v>
      </c>
      <c r="AG3198" s="103">
        <f t="shared" si="937"/>
        <v>0</v>
      </c>
      <c r="AH3198" s="103">
        <f t="shared" si="938"/>
        <v>0</v>
      </c>
      <c r="AI3198" s="103">
        <f t="shared" si="939"/>
        <v>0</v>
      </c>
      <c r="AJ3198" s="103">
        <f t="shared" si="940"/>
        <v>0</v>
      </c>
    </row>
    <row r="3199" spans="4:36">
      <c r="D3199" s="16" t="s">
        <v>862</v>
      </c>
      <c r="E3199" s="16">
        <v>0</v>
      </c>
      <c r="F3199" s="16">
        <v>0</v>
      </c>
      <c r="G3199" s="16">
        <v>0</v>
      </c>
      <c r="H3199" s="16">
        <v>0</v>
      </c>
      <c r="I3199" s="16">
        <v>0</v>
      </c>
      <c r="J3199" s="16">
        <v>0</v>
      </c>
      <c r="K3199" s="16">
        <v>0</v>
      </c>
      <c r="L3199" s="16">
        <v>0</v>
      </c>
      <c r="M3199" s="16">
        <v>0</v>
      </c>
      <c r="N3199" s="16">
        <v>0</v>
      </c>
      <c r="O3199" s="16">
        <v>0</v>
      </c>
      <c r="P3199" s="16">
        <v>0</v>
      </c>
      <c r="Q3199" s="16">
        <v>0</v>
      </c>
      <c r="R3199" s="16">
        <v>0</v>
      </c>
      <c r="S3199" s="16">
        <v>0</v>
      </c>
      <c r="T3199" s="16">
        <v>0</v>
      </c>
      <c r="U3199" s="16">
        <v>0</v>
      </c>
      <c r="V3199" s="16">
        <v>0</v>
      </c>
      <c r="W3199" s="16">
        <v>0</v>
      </c>
      <c r="X3199" s="16">
        <v>0</v>
      </c>
      <c r="Y3199" s="16">
        <v>0</v>
      </c>
      <c r="Z3199" s="16">
        <v>0</v>
      </c>
      <c r="AE3199" s="103">
        <f t="shared" si="935"/>
        <v>0</v>
      </c>
      <c r="AF3199" s="103">
        <f t="shared" si="936"/>
        <v>0</v>
      </c>
      <c r="AG3199" s="103">
        <f t="shared" si="937"/>
        <v>0</v>
      </c>
      <c r="AH3199" s="103">
        <f t="shared" si="938"/>
        <v>0</v>
      </c>
      <c r="AI3199" s="103">
        <f t="shared" si="939"/>
        <v>0</v>
      </c>
      <c r="AJ3199" s="103">
        <f t="shared" si="940"/>
        <v>0</v>
      </c>
    </row>
    <row r="3200" spans="4:36">
      <c r="D3200" s="16" t="s">
        <v>863</v>
      </c>
      <c r="E3200" s="16">
        <v>0</v>
      </c>
      <c r="F3200" s="16">
        <v>0</v>
      </c>
      <c r="G3200" s="16">
        <v>0</v>
      </c>
      <c r="H3200" s="16">
        <v>0</v>
      </c>
      <c r="I3200" s="16">
        <v>0</v>
      </c>
      <c r="J3200" s="16">
        <v>0</v>
      </c>
      <c r="K3200" s="16">
        <v>0</v>
      </c>
      <c r="L3200" s="16">
        <v>0</v>
      </c>
      <c r="M3200" s="16">
        <v>0</v>
      </c>
      <c r="N3200" s="16">
        <v>0</v>
      </c>
      <c r="O3200" s="16">
        <v>0</v>
      </c>
      <c r="P3200" s="16">
        <v>0</v>
      </c>
      <c r="Q3200" s="16">
        <v>0</v>
      </c>
      <c r="R3200" s="16">
        <v>0</v>
      </c>
      <c r="S3200" s="16">
        <v>0</v>
      </c>
      <c r="T3200" s="16">
        <v>0</v>
      </c>
      <c r="U3200" s="16">
        <v>0</v>
      </c>
      <c r="V3200" s="16">
        <v>0</v>
      </c>
      <c r="W3200" s="16">
        <v>0</v>
      </c>
      <c r="X3200" s="16">
        <v>0</v>
      </c>
      <c r="Y3200" s="16">
        <v>0</v>
      </c>
      <c r="Z3200" s="16">
        <v>0</v>
      </c>
      <c r="AE3200" s="103">
        <f t="shared" si="935"/>
        <v>0</v>
      </c>
      <c r="AF3200" s="103">
        <f t="shared" si="936"/>
        <v>0</v>
      </c>
      <c r="AG3200" s="103">
        <f t="shared" si="937"/>
        <v>0</v>
      </c>
      <c r="AH3200" s="103">
        <f t="shared" si="938"/>
        <v>0</v>
      </c>
      <c r="AI3200" s="103">
        <f t="shared" si="939"/>
        <v>0</v>
      </c>
      <c r="AJ3200" s="103">
        <f t="shared" si="940"/>
        <v>0</v>
      </c>
    </row>
    <row r="3201" spans="4:36">
      <c r="D3201" s="16" t="s">
        <v>864</v>
      </c>
      <c r="E3201" s="16">
        <v>0</v>
      </c>
      <c r="F3201" s="16">
        <v>0</v>
      </c>
      <c r="G3201" s="16">
        <v>0</v>
      </c>
      <c r="H3201" s="16">
        <v>0</v>
      </c>
      <c r="I3201" s="16">
        <v>0</v>
      </c>
      <c r="J3201" s="16">
        <v>0</v>
      </c>
      <c r="K3201" s="16">
        <v>0</v>
      </c>
      <c r="L3201" s="16">
        <v>0</v>
      </c>
      <c r="M3201" s="16">
        <v>0</v>
      </c>
      <c r="N3201" s="16">
        <v>0</v>
      </c>
      <c r="O3201" s="16">
        <v>0</v>
      </c>
      <c r="P3201" s="16">
        <v>0</v>
      </c>
      <c r="Q3201" s="16">
        <v>0</v>
      </c>
      <c r="R3201" s="16">
        <v>0</v>
      </c>
      <c r="S3201" s="16">
        <v>0</v>
      </c>
      <c r="T3201" s="16">
        <v>0</v>
      </c>
      <c r="U3201" s="16">
        <v>0</v>
      </c>
      <c r="V3201" s="16">
        <v>0</v>
      </c>
      <c r="W3201" s="16">
        <v>0</v>
      </c>
      <c r="X3201" s="16">
        <v>0</v>
      </c>
      <c r="Y3201" s="16">
        <v>0</v>
      </c>
      <c r="Z3201" s="16">
        <v>0</v>
      </c>
      <c r="AE3201" s="103">
        <f t="shared" si="935"/>
        <v>0</v>
      </c>
      <c r="AF3201" s="103">
        <f t="shared" si="936"/>
        <v>0</v>
      </c>
      <c r="AG3201" s="103">
        <f t="shared" si="937"/>
        <v>0</v>
      </c>
      <c r="AH3201" s="103">
        <f t="shared" si="938"/>
        <v>0</v>
      </c>
      <c r="AI3201" s="103">
        <f t="shared" si="939"/>
        <v>0</v>
      </c>
      <c r="AJ3201" s="103">
        <f t="shared" si="940"/>
        <v>0</v>
      </c>
    </row>
    <row r="3202" spans="3:58">
      <c r="C3202" s="16" t="s">
        <v>866</v>
      </c>
      <c r="D3202" s="16" t="s">
        <v>88</v>
      </c>
      <c r="E3202" s="16">
        <v>924.4298</v>
      </c>
      <c r="F3202" s="16">
        <v>0.9357</v>
      </c>
      <c r="G3202" s="16">
        <v>0.9357</v>
      </c>
      <c r="H3202" s="16">
        <v>0</v>
      </c>
      <c r="I3202" s="16">
        <v>0</v>
      </c>
      <c r="J3202" s="16">
        <v>0</v>
      </c>
      <c r="K3202" s="16">
        <v>0</v>
      </c>
      <c r="L3202" s="16">
        <v>0</v>
      </c>
      <c r="M3202" s="16">
        <v>0</v>
      </c>
      <c r="N3202" s="16">
        <v>923.2182</v>
      </c>
      <c r="O3202" s="16">
        <v>923.2182</v>
      </c>
      <c r="P3202" s="16">
        <v>0</v>
      </c>
      <c r="Q3202" s="16">
        <v>0</v>
      </c>
      <c r="R3202" s="16">
        <v>0.2759</v>
      </c>
      <c r="S3202" s="16">
        <v>0.2759</v>
      </c>
      <c r="T3202" s="16">
        <v>0</v>
      </c>
      <c r="U3202" s="16">
        <v>0</v>
      </c>
      <c r="V3202" s="16">
        <v>0</v>
      </c>
      <c r="W3202" s="16">
        <v>0</v>
      </c>
      <c r="X3202" s="16">
        <v>0</v>
      </c>
      <c r="Y3202" s="16">
        <v>0</v>
      </c>
      <c r="Z3202" s="16">
        <v>0</v>
      </c>
      <c r="AE3202" s="103">
        <f t="shared" si="935"/>
        <v>-2.12607709215717e-14</v>
      </c>
      <c r="AF3202" s="103">
        <f t="shared" si="936"/>
        <v>0</v>
      </c>
      <c r="AG3202" s="103">
        <f t="shared" si="937"/>
        <v>0</v>
      </c>
      <c r="AH3202" s="103">
        <f t="shared" si="938"/>
        <v>0</v>
      </c>
      <c r="AI3202" s="103">
        <f t="shared" si="939"/>
        <v>0</v>
      </c>
      <c r="AJ3202" s="103">
        <f t="shared" si="940"/>
        <v>0</v>
      </c>
      <c r="AK3202" s="16">
        <f t="shared" ref="AK3202:BF3202" si="945">E3202-SUM(E3203:E3207)</f>
        <v>0</v>
      </c>
      <c r="AL3202" s="16">
        <f t="shared" si="945"/>
        <v>0</v>
      </c>
      <c r="AM3202" s="16">
        <f t="shared" si="945"/>
        <v>0</v>
      </c>
      <c r="AN3202" s="16">
        <f t="shared" si="945"/>
        <v>0</v>
      </c>
      <c r="AO3202" s="16">
        <f t="shared" si="945"/>
        <v>0</v>
      </c>
      <c r="AP3202" s="16">
        <f t="shared" si="945"/>
        <v>0</v>
      </c>
      <c r="AQ3202" s="16">
        <f t="shared" si="945"/>
        <v>0</v>
      </c>
      <c r="AR3202" s="16">
        <f t="shared" si="945"/>
        <v>0</v>
      </c>
      <c r="AS3202" s="16">
        <f t="shared" si="945"/>
        <v>0</v>
      </c>
      <c r="AT3202" s="16">
        <f t="shared" si="945"/>
        <v>0</v>
      </c>
      <c r="AU3202" s="16">
        <f t="shared" si="945"/>
        <v>0</v>
      </c>
      <c r="AV3202" s="16">
        <f t="shared" si="945"/>
        <v>0</v>
      </c>
      <c r="AW3202" s="16">
        <f t="shared" si="945"/>
        <v>0</v>
      </c>
      <c r="AX3202" s="16">
        <f t="shared" si="945"/>
        <v>0</v>
      </c>
      <c r="AY3202" s="16">
        <f t="shared" si="945"/>
        <v>0</v>
      </c>
      <c r="AZ3202" s="16">
        <f t="shared" si="945"/>
        <v>0</v>
      </c>
      <c r="BA3202" s="16">
        <f t="shared" si="945"/>
        <v>0</v>
      </c>
      <c r="BB3202" s="16">
        <f t="shared" si="945"/>
        <v>0</v>
      </c>
      <c r="BC3202" s="16">
        <f t="shared" si="945"/>
        <v>0</v>
      </c>
      <c r="BD3202" s="16">
        <f t="shared" si="945"/>
        <v>0</v>
      </c>
      <c r="BE3202" s="16">
        <f t="shared" si="945"/>
        <v>0</v>
      </c>
      <c r="BF3202" s="16">
        <f t="shared" si="945"/>
        <v>0</v>
      </c>
    </row>
    <row r="3203" spans="4:36">
      <c r="D3203" s="16" t="s">
        <v>860</v>
      </c>
      <c r="E3203" s="16">
        <v>0</v>
      </c>
      <c r="F3203" s="16">
        <v>0</v>
      </c>
      <c r="G3203" s="16">
        <v>0</v>
      </c>
      <c r="H3203" s="16">
        <v>0</v>
      </c>
      <c r="I3203" s="16">
        <v>0</v>
      </c>
      <c r="J3203" s="16">
        <v>0</v>
      </c>
      <c r="K3203" s="16">
        <v>0</v>
      </c>
      <c r="L3203" s="16">
        <v>0</v>
      </c>
      <c r="M3203" s="16">
        <v>0</v>
      </c>
      <c r="N3203" s="16">
        <v>0</v>
      </c>
      <c r="O3203" s="16">
        <v>0</v>
      </c>
      <c r="P3203" s="16">
        <v>0</v>
      </c>
      <c r="Q3203" s="16">
        <v>0</v>
      </c>
      <c r="R3203" s="16">
        <v>0</v>
      </c>
      <c r="S3203" s="16">
        <v>0</v>
      </c>
      <c r="T3203" s="16">
        <v>0</v>
      </c>
      <c r="U3203" s="16">
        <v>0</v>
      </c>
      <c r="V3203" s="16">
        <v>0</v>
      </c>
      <c r="W3203" s="16">
        <v>0</v>
      </c>
      <c r="X3203" s="16">
        <v>0</v>
      </c>
      <c r="Y3203" s="16">
        <v>0</v>
      </c>
      <c r="Z3203" s="16">
        <v>0</v>
      </c>
      <c r="AE3203" s="103">
        <f t="shared" si="935"/>
        <v>0</v>
      </c>
      <c r="AF3203" s="103">
        <f t="shared" si="936"/>
        <v>0</v>
      </c>
      <c r="AG3203" s="103">
        <f t="shared" si="937"/>
        <v>0</v>
      </c>
      <c r="AH3203" s="103">
        <f t="shared" si="938"/>
        <v>0</v>
      </c>
      <c r="AI3203" s="103">
        <f t="shared" si="939"/>
        <v>0</v>
      </c>
      <c r="AJ3203" s="103">
        <f t="shared" si="940"/>
        <v>0</v>
      </c>
    </row>
    <row r="3204" spans="4:36">
      <c r="D3204" s="16" t="s">
        <v>861</v>
      </c>
      <c r="E3204" s="16">
        <v>0</v>
      </c>
      <c r="F3204" s="16">
        <v>0</v>
      </c>
      <c r="G3204" s="16">
        <v>0</v>
      </c>
      <c r="H3204" s="16">
        <v>0</v>
      </c>
      <c r="I3204" s="16">
        <v>0</v>
      </c>
      <c r="J3204" s="16">
        <v>0</v>
      </c>
      <c r="K3204" s="16">
        <v>0</v>
      </c>
      <c r="L3204" s="16">
        <v>0</v>
      </c>
      <c r="M3204" s="16">
        <v>0</v>
      </c>
      <c r="N3204" s="16">
        <v>0</v>
      </c>
      <c r="O3204" s="16">
        <v>0</v>
      </c>
      <c r="P3204" s="16">
        <v>0</v>
      </c>
      <c r="Q3204" s="16">
        <v>0</v>
      </c>
      <c r="R3204" s="16">
        <v>0</v>
      </c>
      <c r="S3204" s="16">
        <v>0</v>
      </c>
      <c r="T3204" s="16">
        <v>0</v>
      </c>
      <c r="U3204" s="16">
        <v>0</v>
      </c>
      <c r="V3204" s="16">
        <v>0</v>
      </c>
      <c r="W3204" s="16">
        <v>0</v>
      </c>
      <c r="X3204" s="16">
        <v>0</v>
      </c>
      <c r="Y3204" s="16">
        <v>0</v>
      </c>
      <c r="Z3204" s="16">
        <v>0</v>
      </c>
      <c r="AE3204" s="103">
        <f t="shared" si="935"/>
        <v>0</v>
      </c>
      <c r="AF3204" s="103">
        <f t="shared" si="936"/>
        <v>0</v>
      </c>
      <c r="AG3204" s="103">
        <f t="shared" si="937"/>
        <v>0</v>
      </c>
      <c r="AH3204" s="103">
        <f t="shared" si="938"/>
        <v>0</v>
      </c>
      <c r="AI3204" s="103">
        <f t="shared" si="939"/>
        <v>0</v>
      </c>
      <c r="AJ3204" s="103">
        <f t="shared" si="940"/>
        <v>0</v>
      </c>
    </row>
    <row r="3205" spans="4:36">
      <c r="D3205" s="16" t="s">
        <v>862</v>
      </c>
      <c r="E3205" s="16">
        <v>0</v>
      </c>
      <c r="F3205" s="16">
        <v>0</v>
      </c>
      <c r="G3205" s="16">
        <v>0</v>
      </c>
      <c r="H3205" s="16">
        <v>0</v>
      </c>
      <c r="I3205" s="16">
        <v>0</v>
      </c>
      <c r="J3205" s="16">
        <v>0</v>
      </c>
      <c r="K3205" s="16">
        <v>0</v>
      </c>
      <c r="L3205" s="16">
        <v>0</v>
      </c>
      <c r="M3205" s="16">
        <v>0</v>
      </c>
      <c r="N3205" s="16">
        <v>0</v>
      </c>
      <c r="O3205" s="16">
        <v>0</v>
      </c>
      <c r="P3205" s="16">
        <v>0</v>
      </c>
      <c r="Q3205" s="16">
        <v>0</v>
      </c>
      <c r="R3205" s="16">
        <v>0</v>
      </c>
      <c r="S3205" s="16">
        <v>0</v>
      </c>
      <c r="T3205" s="16">
        <v>0</v>
      </c>
      <c r="U3205" s="16">
        <v>0</v>
      </c>
      <c r="V3205" s="16">
        <v>0</v>
      </c>
      <c r="W3205" s="16">
        <v>0</v>
      </c>
      <c r="X3205" s="16">
        <v>0</v>
      </c>
      <c r="Y3205" s="16">
        <v>0</v>
      </c>
      <c r="Z3205" s="16">
        <v>0</v>
      </c>
      <c r="AE3205" s="103">
        <f t="shared" si="935"/>
        <v>0</v>
      </c>
      <c r="AF3205" s="103">
        <f t="shared" si="936"/>
        <v>0</v>
      </c>
      <c r="AG3205" s="103">
        <f t="shared" si="937"/>
        <v>0</v>
      </c>
      <c r="AH3205" s="103">
        <f t="shared" si="938"/>
        <v>0</v>
      </c>
      <c r="AI3205" s="103">
        <f t="shared" si="939"/>
        <v>0</v>
      </c>
      <c r="AJ3205" s="103">
        <f t="shared" si="940"/>
        <v>0</v>
      </c>
    </row>
    <row r="3206" spans="4:36">
      <c r="D3206" s="16" t="s">
        <v>863</v>
      </c>
      <c r="E3206" s="16">
        <v>0</v>
      </c>
      <c r="F3206" s="16">
        <v>0</v>
      </c>
      <c r="G3206" s="16">
        <v>0</v>
      </c>
      <c r="H3206" s="16">
        <v>0</v>
      </c>
      <c r="I3206" s="16">
        <v>0</v>
      </c>
      <c r="J3206" s="16">
        <v>0</v>
      </c>
      <c r="K3206" s="16">
        <v>0</v>
      </c>
      <c r="L3206" s="16">
        <v>0</v>
      </c>
      <c r="M3206" s="16">
        <v>0</v>
      </c>
      <c r="N3206" s="16">
        <v>0</v>
      </c>
      <c r="O3206" s="16">
        <v>0</v>
      </c>
      <c r="P3206" s="16">
        <v>0</v>
      </c>
      <c r="Q3206" s="16">
        <v>0</v>
      </c>
      <c r="R3206" s="16">
        <v>0</v>
      </c>
      <c r="S3206" s="16">
        <v>0</v>
      </c>
      <c r="T3206" s="16">
        <v>0</v>
      </c>
      <c r="U3206" s="16">
        <v>0</v>
      </c>
      <c r="V3206" s="16">
        <v>0</v>
      </c>
      <c r="W3206" s="16">
        <v>0</v>
      </c>
      <c r="X3206" s="16">
        <v>0</v>
      </c>
      <c r="Y3206" s="16">
        <v>0</v>
      </c>
      <c r="Z3206" s="16">
        <v>0</v>
      </c>
      <c r="AE3206" s="103">
        <f t="shared" si="935"/>
        <v>0</v>
      </c>
      <c r="AF3206" s="103">
        <f t="shared" si="936"/>
        <v>0</v>
      </c>
      <c r="AG3206" s="103">
        <f t="shared" si="937"/>
        <v>0</v>
      </c>
      <c r="AH3206" s="103">
        <f t="shared" si="938"/>
        <v>0</v>
      </c>
      <c r="AI3206" s="103">
        <f t="shared" si="939"/>
        <v>0</v>
      </c>
      <c r="AJ3206" s="103">
        <f t="shared" si="940"/>
        <v>0</v>
      </c>
    </row>
    <row r="3207" spans="4:36">
      <c r="D3207" s="16" t="s">
        <v>864</v>
      </c>
      <c r="E3207" s="16">
        <v>924.4298</v>
      </c>
      <c r="F3207" s="16">
        <v>0.9357</v>
      </c>
      <c r="G3207" s="16">
        <v>0.9357</v>
      </c>
      <c r="H3207" s="16">
        <v>0</v>
      </c>
      <c r="I3207" s="16">
        <v>0</v>
      </c>
      <c r="J3207" s="16">
        <v>0</v>
      </c>
      <c r="K3207" s="16">
        <v>0</v>
      </c>
      <c r="L3207" s="16">
        <v>0</v>
      </c>
      <c r="M3207" s="16">
        <v>0</v>
      </c>
      <c r="N3207" s="16">
        <v>923.2182</v>
      </c>
      <c r="O3207" s="16">
        <v>923.2182</v>
      </c>
      <c r="P3207" s="16">
        <v>0</v>
      </c>
      <c r="Q3207" s="16">
        <v>0</v>
      </c>
      <c r="R3207" s="16">
        <v>0.2759</v>
      </c>
      <c r="S3207" s="16">
        <v>0.2759</v>
      </c>
      <c r="T3207" s="16">
        <v>0</v>
      </c>
      <c r="U3207" s="16">
        <v>0</v>
      </c>
      <c r="V3207" s="16">
        <v>0</v>
      </c>
      <c r="W3207" s="16">
        <v>0</v>
      </c>
      <c r="X3207" s="16">
        <v>0</v>
      </c>
      <c r="Y3207" s="16">
        <v>0</v>
      </c>
      <c r="Z3207" s="16">
        <v>0</v>
      </c>
      <c r="AE3207" s="103">
        <f t="shared" si="935"/>
        <v>-2.12607709215717e-14</v>
      </c>
      <c r="AF3207" s="103">
        <f t="shared" si="936"/>
        <v>0</v>
      </c>
      <c r="AG3207" s="103">
        <f t="shared" si="937"/>
        <v>0</v>
      </c>
      <c r="AH3207" s="103">
        <f t="shared" si="938"/>
        <v>0</v>
      </c>
      <c r="AI3207" s="103">
        <f t="shared" si="939"/>
        <v>0</v>
      </c>
      <c r="AJ3207" s="103">
        <f t="shared" si="940"/>
        <v>0</v>
      </c>
    </row>
    <row r="3208" spans="3:58">
      <c r="C3208" s="16" t="s">
        <v>867</v>
      </c>
      <c r="D3208" s="16" t="s">
        <v>88</v>
      </c>
      <c r="E3208" s="16">
        <v>47072.7692</v>
      </c>
      <c r="F3208" s="16">
        <v>41819.1927</v>
      </c>
      <c r="G3208" s="16">
        <v>41819.1927</v>
      </c>
      <c r="H3208" s="16">
        <v>0</v>
      </c>
      <c r="I3208" s="16">
        <v>0</v>
      </c>
      <c r="J3208" s="16">
        <v>145.2484</v>
      </c>
      <c r="K3208" s="16">
        <v>1.2621</v>
      </c>
      <c r="L3208" s="16">
        <v>94.8812</v>
      </c>
      <c r="M3208" s="16">
        <v>49.1051</v>
      </c>
      <c r="N3208" s="16">
        <v>4750.2375</v>
      </c>
      <c r="O3208" s="16">
        <v>4750.2375</v>
      </c>
      <c r="P3208" s="16">
        <v>0</v>
      </c>
      <c r="Q3208" s="16">
        <v>4.0725</v>
      </c>
      <c r="R3208" s="16">
        <v>354.0181</v>
      </c>
      <c r="S3208" s="16">
        <v>354.0181</v>
      </c>
      <c r="T3208" s="16">
        <v>0</v>
      </c>
      <c r="U3208" s="16">
        <v>0</v>
      </c>
      <c r="V3208" s="16">
        <v>0</v>
      </c>
      <c r="W3208" s="16">
        <v>0</v>
      </c>
      <c r="X3208" s="16">
        <v>0</v>
      </c>
      <c r="Y3208" s="16">
        <v>0</v>
      </c>
      <c r="Z3208" s="16">
        <v>0</v>
      </c>
      <c r="AE3208" s="103">
        <f t="shared" si="935"/>
        <v>2.26485497023532e-12</v>
      </c>
      <c r="AF3208" s="103">
        <f t="shared" si="936"/>
        <v>0</v>
      </c>
      <c r="AG3208" s="103">
        <f t="shared" si="937"/>
        <v>0</v>
      </c>
      <c r="AH3208" s="103">
        <f t="shared" si="938"/>
        <v>0</v>
      </c>
      <c r="AI3208" s="103">
        <f t="shared" si="939"/>
        <v>0</v>
      </c>
      <c r="AJ3208" s="103">
        <f t="shared" si="940"/>
        <v>0</v>
      </c>
      <c r="AK3208" s="16">
        <f t="shared" ref="AK3208:BF3208" si="946">E3208-SUM(E3209:E3213)</f>
        <v>0</v>
      </c>
      <c r="AL3208" s="16">
        <f t="shared" si="946"/>
        <v>0</v>
      </c>
      <c r="AM3208" s="16">
        <f t="shared" si="946"/>
        <v>0</v>
      </c>
      <c r="AN3208" s="16">
        <f t="shared" si="946"/>
        <v>0</v>
      </c>
      <c r="AO3208" s="16">
        <f t="shared" si="946"/>
        <v>0</v>
      </c>
      <c r="AP3208" s="16">
        <f t="shared" si="946"/>
        <v>0</v>
      </c>
      <c r="AQ3208" s="16">
        <f t="shared" si="946"/>
        <v>0</v>
      </c>
      <c r="AR3208" s="16">
        <f t="shared" si="946"/>
        <v>0</v>
      </c>
      <c r="AS3208" s="16">
        <f t="shared" si="946"/>
        <v>0</v>
      </c>
      <c r="AT3208" s="16">
        <f t="shared" si="946"/>
        <v>0</v>
      </c>
      <c r="AU3208" s="16">
        <f t="shared" si="946"/>
        <v>0</v>
      </c>
      <c r="AV3208" s="16">
        <f t="shared" si="946"/>
        <v>0</v>
      </c>
      <c r="AW3208" s="16">
        <f t="shared" si="946"/>
        <v>0</v>
      </c>
      <c r="AX3208" s="16">
        <f t="shared" si="946"/>
        <v>0</v>
      </c>
      <c r="AY3208" s="16">
        <f t="shared" si="946"/>
        <v>0</v>
      </c>
      <c r="AZ3208" s="16">
        <f t="shared" si="946"/>
        <v>0</v>
      </c>
      <c r="BA3208" s="16">
        <f t="shared" si="946"/>
        <v>0</v>
      </c>
      <c r="BB3208" s="16">
        <f t="shared" si="946"/>
        <v>0</v>
      </c>
      <c r="BC3208" s="16">
        <f t="shared" si="946"/>
        <v>0</v>
      </c>
      <c r="BD3208" s="16">
        <f t="shared" si="946"/>
        <v>0</v>
      </c>
      <c r="BE3208" s="16">
        <f t="shared" si="946"/>
        <v>0</v>
      </c>
      <c r="BF3208" s="16">
        <f t="shared" si="946"/>
        <v>0</v>
      </c>
    </row>
    <row r="3209" spans="4:36">
      <c r="D3209" s="16" t="s">
        <v>860</v>
      </c>
      <c r="E3209" s="16">
        <v>0</v>
      </c>
      <c r="F3209" s="16">
        <v>0</v>
      </c>
      <c r="G3209" s="16">
        <v>0</v>
      </c>
      <c r="H3209" s="16">
        <v>0</v>
      </c>
      <c r="I3209" s="16">
        <v>0</v>
      </c>
      <c r="J3209" s="16">
        <v>0</v>
      </c>
      <c r="K3209" s="16">
        <v>0</v>
      </c>
      <c r="L3209" s="16">
        <v>0</v>
      </c>
      <c r="M3209" s="16">
        <v>0</v>
      </c>
      <c r="N3209" s="16">
        <v>0</v>
      </c>
      <c r="O3209" s="16">
        <v>0</v>
      </c>
      <c r="P3209" s="16">
        <v>0</v>
      </c>
      <c r="Q3209" s="16">
        <v>0</v>
      </c>
      <c r="R3209" s="16">
        <v>0</v>
      </c>
      <c r="S3209" s="16">
        <v>0</v>
      </c>
      <c r="T3209" s="16">
        <v>0</v>
      </c>
      <c r="U3209" s="16">
        <v>0</v>
      </c>
      <c r="V3209" s="16">
        <v>0</v>
      </c>
      <c r="W3209" s="16">
        <v>0</v>
      </c>
      <c r="X3209" s="16">
        <v>0</v>
      </c>
      <c r="Y3209" s="16">
        <v>0</v>
      </c>
      <c r="Z3209" s="16">
        <v>0</v>
      </c>
      <c r="AE3209" s="103">
        <f t="shared" si="935"/>
        <v>0</v>
      </c>
      <c r="AF3209" s="103">
        <f t="shared" si="936"/>
        <v>0</v>
      </c>
      <c r="AG3209" s="103">
        <f t="shared" si="937"/>
        <v>0</v>
      </c>
      <c r="AH3209" s="103">
        <f t="shared" si="938"/>
        <v>0</v>
      </c>
      <c r="AI3209" s="103">
        <f t="shared" si="939"/>
        <v>0</v>
      </c>
      <c r="AJ3209" s="103">
        <f t="shared" si="940"/>
        <v>0</v>
      </c>
    </row>
    <row r="3210" spans="4:36">
      <c r="D3210" s="16" t="s">
        <v>861</v>
      </c>
      <c r="E3210" s="16">
        <v>0</v>
      </c>
      <c r="F3210" s="16">
        <v>0</v>
      </c>
      <c r="G3210" s="16">
        <v>0</v>
      </c>
      <c r="H3210" s="16">
        <v>0</v>
      </c>
      <c r="I3210" s="16">
        <v>0</v>
      </c>
      <c r="J3210" s="16">
        <v>0</v>
      </c>
      <c r="K3210" s="16">
        <v>0</v>
      </c>
      <c r="L3210" s="16">
        <v>0</v>
      </c>
      <c r="M3210" s="16">
        <v>0</v>
      </c>
      <c r="N3210" s="16">
        <v>0</v>
      </c>
      <c r="O3210" s="16">
        <v>0</v>
      </c>
      <c r="P3210" s="16">
        <v>0</v>
      </c>
      <c r="Q3210" s="16">
        <v>0</v>
      </c>
      <c r="R3210" s="16">
        <v>0</v>
      </c>
      <c r="S3210" s="16">
        <v>0</v>
      </c>
      <c r="T3210" s="16">
        <v>0</v>
      </c>
      <c r="U3210" s="16">
        <v>0</v>
      </c>
      <c r="V3210" s="16">
        <v>0</v>
      </c>
      <c r="W3210" s="16">
        <v>0</v>
      </c>
      <c r="X3210" s="16">
        <v>0</v>
      </c>
      <c r="Y3210" s="16">
        <v>0</v>
      </c>
      <c r="Z3210" s="16">
        <v>0</v>
      </c>
      <c r="AE3210" s="103">
        <f t="shared" si="935"/>
        <v>0</v>
      </c>
      <c r="AF3210" s="103">
        <f t="shared" si="936"/>
        <v>0</v>
      </c>
      <c r="AG3210" s="103">
        <f t="shared" si="937"/>
        <v>0</v>
      </c>
      <c r="AH3210" s="103">
        <f t="shared" si="938"/>
        <v>0</v>
      </c>
      <c r="AI3210" s="103">
        <f t="shared" si="939"/>
        <v>0</v>
      </c>
      <c r="AJ3210" s="103">
        <f t="shared" si="940"/>
        <v>0</v>
      </c>
    </row>
    <row r="3211" spans="4:36">
      <c r="D3211" s="16" t="s">
        <v>862</v>
      </c>
      <c r="E3211" s="16">
        <v>331.7637</v>
      </c>
      <c r="F3211" s="16">
        <v>313.0305</v>
      </c>
      <c r="G3211" s="16">
        <v>313.0305</v>
      </c>
      <c r="H3211" s="16">
        <v>0</v>
      </c>
      <c r="I3211" s="16">
        <v>0</v>
      </c>
      <c r="J3211" s="16">
        <v>0.625</v>
      </c>
      <c r="K3211" s="16">
        <v>0</v>
      </c>
      <c r="L3211" s="16">
        <v>0</v>
      </c>
      <c r="M3211" s="16">
        <v>0.625</v>
      </c>
      <c r="N3211" s="16">
        <v>12.0253</v>
      </c>
      <c r="O3211" s="16">
        <v>12.0253</v>
      </c>
      <c r="P3211" s="16">
        <v>0</v>
      </c>
      <c r="Q3211" s="16">
        <v>0</v>
      </c>
      <c r="R3211" s="16">
        <v>6.0829</v>
      </c>
      <c r="S3211" s="16">
        <v>6.0829</v>
      </c>
      <c r="T3211" s="16">
        <v>0</v>
      </c>
      <c r="U3211" s="16">
        <v>0</v>
      </c>
      <c r="V3211" s="16">
        <v>0</v>
      </c>
      <c r="W3211" s="16">
        <v>0</v>
      </c>
      <c r="X3211" s="16">
        <v>0</v>
      </c>
      <c r="Y3211" s="16">
        <v>0</v>
      </c>
      <c r="Z3211" s="16">
        <v>0</v>
      </c>
      <c r="AE3211" s="103">
        <f t="shared" si="935"/>
        <v>-4.61852778244065e-14</v>
      </c>
      <c r="AF3211" s="103">
        <f t="shared" si="936"/>
        <v>0</v>
      </c>
      <c r="AG3211" s="103">
        <f t="shared" si="937"/>
        <v>0</v>
      </c>
      <c r="AH3211" s="103">
        <f t="shared" si="938"/>
        <v>0</v>
      </c>
      <c r="AI3211" s="103">
        <f t="shared" si="939"/>
        <v>0</v>
      </c>
      <c r="AJ3211" s="103">
        <f t="shared" si="940"/>
        <v>0</v>
      </c>
    </row>
    <row r="3212" spans="4:36">
      <c r="D3212" s="16" t="s">
        <v>863</v>
      </c>
      <c r="E3212" s="16">
        <v>0</v>
      </c>
      <c r="F3212" s="16">
        <v>0</v>
      </c>
      <c r="G3212" s="16">
        <v>0</v>
      </c>
      <c r="H3212" s="16">
        <v>0</v>
      </c>
      <c r="I3212" s="16">
        <v>0</v>
      </c>
      <c r="J3212" s="16">
        <v>0</v>
      </c>
      <c r="K3212" s="16">
        <v>0</v>
      </c>
      <c r="L3212" s="16">
        <v>0</v>
      </c>
      <c r="M3212" s="16">
        <v>0</v>
      </c>
      <c r="N3212" s="16">
        <v>0</v>
      </c>
      <c r="O3212" s="16">
        <v>0</v>
      </c>
      <c r="P3212" s="16">
        <v>0</v>
      </c>
      <c r="Q3212" s="16">
        <v>0</v>
      </c>
      <c r="R3212" s="16">
        <v>0</v>
      </c>
      <c r="S3212" s="16">
        <v>0</v>
      </c>
      <c r="T3212" s="16">
        <v>0</v>
      </c>
      <c r="U3212" s="16">
        <v>0</v>
      </c>
      <c r="V3212" s="16">
        <v>0</v>
      </c>
      <c r="W3212" s="16">
        <v>0</v>
      </c>
      <c r="X3212" s="16">
        <v>0</v>
      </c>
      <c r="Y3212" s="16">
        <v>0</v>
      </c>
      <c r="Z3212" s="16">
        <v>0</v>
      </c>
      <c r="AE3212" s="103">
        <f t="shared" si="935"/>
        <v>0</v>
      </c>
      <c r="AF3212" s="103">
        <f t="shared" si="936"/>
        <v>0</v>
      </c>
      <c r="AG3212" s="103">
        <f t="shared" si="937"/>
        <v>0</v>
      </c>
      <c r="AH3212" s="103">
        <f t="shared" si="938"/>
        <v>0</v>
      </c>
      <c r="AI3212" s="103">
        <f t="shared" si="939"/>
        <v>0</v>
      </c>
      <c r="AJ3212" s="103">
        <f t="shared" si="940"/>
        <v>0</v>
      </c>
    </row>
    <row r="3213" spans="4:36">
      <c r="D3213" s="16" t="s">
        <v>864</v>
      </c>
      <c r="E3213" s="16">
        <v>46741.0055</v>
      </c>
      <c r="F3213" s="16">
        <v>41506.1622</v>
      </c>
      <c r="G3213" s="16">
        <v>41506.1622</v>
      </c>
      <c r="H3213" s="16">
        <v>0</v>
      </c>
      <c r="I3213" s="16">
        <v>0</v>
      </c>
      <c r="J3213" s="16">
        <v>144.6234</v>
      </c>
      <c r="K3213" s="16">
        <v>1.2621</v>
      </c>
      <c r="L3213" s="16">
        <v>94.8812</v>
      </c>
      <c r="M3213" s="16">
        <v>48.4801</v>
      </c>
      <c r="N3213" s="16">
        <v>4738.2122</v>
      </c>
      <c r="O3213" s="16">
        <v>4738.2122</v>
      </c>
      <c r="P3213" s="16">
        <v>0</v>
      </c>
      <c r="Q3213" s="16">
        <v>4.0725</v>
      </c>
      <c r="R3213" s="16">
        <v>347.9352</v>
      </c>
      <c r="S3213" s="16">
        <v>347.9352</v>
      </c>
      <c r="T3213" s="16">
        <v>0</v>
      </c>
      <c r="U3213" s="16">
        <v>0</v>
      </c>
      <c r="V3213" s="16">
        <v>0</v>
      </c>
      <c r="W3213" s="16">
        <v>0</v>
      </c>
      <c r="X3213" s="16">
        <v>0</v>
      </c>
      <c r="Y3213" s="16">
        <v>0</v>
      </c>
      <c r="Z3213" s="16">
        <v>0</v>
      </c>
      <c r="AE3213" s="103">
        <f t="shared" si="935"/>
        <v>1.04805053524615e-13</v>
      </c>
      <c r="AF3213" s="103">
        <f t="shared" si="936"/>
        <v>0</v>
      </c>
      <c r="AG3213" s="103">
        <f t="shared" si="937"/>
        <v>0</v>
      </c>
      <c r="AH3213" s="103">
        <f t="shared" si="938"/>
        <v>0</v>
      </c>
      <c r="AI3213" s="103">
        <f t="shared" si="939"/>
        <v>0</v>
      </c>
      <c r="AJ3213" s="103">
        <f t="shared" si="940"/>
        <v>0</v>
      </c>
    </row>
    <row r="3214" spans="3:58">
      <c r="C3214" s="16" t="s">
        <v>368</v>
      </c>
      <c r="D3214" s="16" t="s">
        <v>88</v>
      </c>
      <c r="E3214" s="16">
        <v>0</v>
      </c>
      <c r="F3214" s="16">
        <v>0</v>
      </c>
      <c r="G3214" s="16">
        <v>0</v>
      </c>
      <c r="H3214" s="16">
        <v>0</v>
      </c>
      <c r="I3214" s="16">
        <v>0</v>
      </c>
      <c r="J3214" s="16">
        <v>0</v>
      </c>
      <c r="K3214" s="16">
        <v>0</v>
      </c>
      <c r="L3214" s="16">
        <v>0</v>
      </c>
      <c r="M3214" s="16">
        <v>0</v>
      </c>
      <c r="N3214" s="16">
        <v>0</v>
      </c>
      <c r="O3214" s="16">
        <v>0</v>
      </c>
      <c r="P3214" s="16">
        <v>0</v>
      </c>
      <c r="Q3214" s="16">
        <v>0</v>
      </c>
      <c r="R3214" s="16">
        <v>0</v>
      </c>
      <c r="S3214" s="16">
        <v>0</v>
      </c>
      <c r="T3214" s="16">
        <v>0</v>
      </c>
      <c r="U3214" s="16">
        <v>0</v>
      </c>
      <c r="V3214" s="16">
        <v>0</v>
      </c>
      <c r="W3214" s="16">
        <v>0</v>
      </c>
      <c r="X3214" s="16">
        <v>0</v>
      </c>
      <c r="Y3214" s="16">
        <v>0</v>
      </c>
      <c r="Z3214" s="16">
        <v>0</v>
      </c>
      <c r="AE3214" s="103">
        <f t="shared" si="935"/>
        <v>0</v>
      </c>
      <c r="AF3214" s="103">
        <f t="shared" si="936"/>
        <v>0</v>
      </c>
      <c r="AG3214" s="103">
        <f t="shared" si="937"/>
        <v>0</v>
      </c>
      <c r="AH3214" s="103">
        <f t="shared" si="938"/>
        <v>0</v>
      </c>
      <c r="AI3214" s="103">
        <f t="shared" si="939"/>
        <v>0</v>
      </c>
      <c r="AJ3214" s="103">
        <f t="shared" si="940"/>
        <v>0</v>
      </c>
      <c r="AK3214" s="16">
        <f t="shared" ref="AK3214:BF3214" si="947">E3214-SUM(E3215:E3219)</f>
        <v>0</v>
      </c>
      <c r="AL3214" s="16">
        <f t="shared" si="947"/>
        <v>0</v>
      </c>
      <c r="AM3214" s="16">
        <f t="shared" si="947"/>
        <v>0</v>
      </c>
      <c r="AN3214" s="16">
        <f t="shared" si="947"/>
        <v>0</v>
      </c>
      <c r="AO3214" s="16">
        <f t="shared" si="947"/>
        <v>0</v>
      </c>
      <c r="AP3214" s="16">
        <f t="shared" si="947"/>
        <v>0</v>
      </c>
      <c r="AQ3214" s="16">
        <f t="shared" si="947"/>
        <v>0</v>
      </c>
      <c r="AR3214" s="16">
        <f t="shared" si="947"/>
        <v>0</v>
      </c>
      <c r="AS3214" s="16">
        <f t="shared" si="947"/>
        <v>0</v>
      </c>
      <c r="AT3214" s="16">
        <f t="shared" si="947"/>
        <v>0</v>
      </c>
      <c r="AU3214" s="16">
        <f t="shared" si="947"/>
        <v>0</v>
      </c>
      <c r="AV3214" s="16">
        <f t="shared" si="947"/>
        <v>0</v>
      </c>
      <c r="AW3214" s="16">
        <f t="shared" si="947"/>
        <v>0</v>
      </c>
      <c r="AX3214" s="16">
        <f t="shared" si="947"/>
        <v>0</v>
      </c>
      <c r="AY3214" s="16">
        <f t="shared" si="947"/>
        <v>0</v>
      </c>
      <c r="AZ3214" s="16">
        <f t="shared" si="947"/>
        <v>0</v>
      </c>
      <c r="BA3214" s="16">
        <f t="shared" si="947"/>
        <v>0</v>
      </c>
      <c r="BB3214" s="16">
        <f t="shared" si="947"/>
        <v>0</v>
      </c>
      <c r="BC3214" s="16">
        <f t="shared" si="947"/>
        <v>0</v>
      </c>
      <c r="BD3214" s="16">
        <f t="shared" si="947"/>
        <v>0</v>
      </c>
      <c r="BE3214" s="16">
        <f t="shared" si="947"/>
        <v>0</v>
      </c>
      <c r="BF3214" s="16">
        <f t="shared" si="947"/>
        <v>0</v>
      </c>
    </row>
    <row r="3215" spans="4:36">
      <c r="D3215" s="16" t="s">
        <v>860</v>
      </c>
      <c r="E3215" s="16">
        <v>0</v>
      </c>
      <c r="F3215" s="16">
        <v>0</v>
      </c>
      <c r="G3215" s="16">
        <v>0</v>
      </c>
      <c r="H3215" s="16">
        <v>0</v>
      </c>
      <c r="I3215" s="16">
        <v>0</v>
      </c>
      <c r="J3215" s="16">
        <v>0</v>
      </c>
      <c r="K3215" s="16">
        <v>0</v>
      </c>
      <c r="L3215" s="16">
        <v>0</v>
      </c>
      <c r="M3215" s="16">
        <v>0</v>
      </c>
      <c r="N3215" s="16">
        <v>0</v>
      </c>
      <c r="O3215" s="16">
        <v>0</v>
      </c>
      <c r="P3215" s="16">
        <v>0</v>
      </c>
      <c r="Q3215" s="16">
        <v>0</v>
      </c>
      <c r="R3215" s="16">
        <v>0</v>
      </c>
      <c r="S3215" s="16">
        <v>0</v>
      </c>
      <c r="T3215" s="16">
        <v>0</v>
      </c>
      <c r="U3215" s="16">
        <v>0</v>
      </c>
      <c r="V3215" s="16">
        <v>0</v>
      </c>
      <c r="W3215" s="16">
        <v>0</v>
      </c>
      <c r="X3215" s="16">
        <v>0</v>
      </c>
      <c r="Y3215" s="16">
        <v>0</v>
      </c>
      <c r="Z3215" s="16">
        <v>0</v>
      </c>
      <c r="AE3215" s="103">
        <f t="shared" si="935"/>
        <v>0</v>
      </c>
      <c r="AF3215" s="103">
        <f t="shared" si="936"/>
        <v>0</v>
      </c>
      <c r="AG3215" s="103">
        <f t="shared" si="937"/>
        <v>0</v>
      </c>
      <c r="AH3215" s="103">
        <f t="shared" si="938"/>
        <v>0</v>
      </c>
      <c r="AI3215" s="103">
        <f t="shared" si="939"/>
        <v>0</v>
      </c>
      <c r="AJ3215" s="103">
        <f t="shared" si="940"/>
        <v>0</v>
      </c>
    </row>
    <row r="3216" spans="4:36">
      <c r="D3216" s="16" t="s">
        <v>861</v>
      </c>
      <c r="E3216" s="16">
        <v>0</v>
      </c>
      <c r="F3216" s="16">
        <v>0</v>
      </c>
      <c r="G3216" s="16">
        <v>0</v>
      </c>
      <c r="H3216" s="16">
        <v>0</v>
      </c>
      <c r="I3216" s="16">
        <v>0</v>
      </c>
      <c r="J3216" s="16">
        <v>0</v>
      </c>
      <c r="K3216" s="16">
        <v>0</v>
      </c>
      <c r="L3216" s="16">
        <v>0</v>
      </c>
      <c r="M3216" s="16">
        <v>0</v>
      </c>
      <c r="N3216" s="16">
        <v>0</v>
      </c>
      <c r="O3216" s="16">
        <v>0</v>
      </c>
      <c r="P3216" s="16">
        <v>0</v>
      </c>
      <c r="Q3216" s="16">
        <v>0</v>
      </c>
      <c r="R3216" s="16">
        <v>0</v>
      </c>
      <c r="S3216" s="16">
        <v>0</v>
      </c>
      <c r="T3216" s="16">
        <v>0</v>
      </c>
      <c r="U3216" s="16">
        <v>0</v>
      </c>
      <c r="V3216" s="16">
        <v>0</v>
      </c>
      <c r="W3216" s="16">
        <v>0</v>
      </c>
      <c r="X3216" s="16">
        <v>0</v>
      </c>
      <c r="Y3216" s="16">
        <v>0</v>
      </c>
      <c r="Z3216" s="16">
        <v>0</v>
      </c>
      <c r="AE3216" s="103">
        <f t="shared" si="935"/>
        <v>0</v>
      </c>
      <c r="AF3216" s="103">
        <f t="shared" si="936"/>
        <v>0</v>
      </c>
      <c r="AG3216" s="103">
        <f t="shared" si="937"/>
        <v>0</v>
      </c>
      <c r="AH3216" s="103">
        <f t="shared" si="938"/>
        <v>0</v>
      </c>
      <c r="AI3216" s="103">
        <f t="shared" si="939"/>
        <v>0</v>
      </c>
      <c r="AJ3216" s="103">
        <f t="shared" si="940"/>
        <v>0</v>
      </c>
    </row>
    <row r="3217" spans="4:36">
      <c r="D3217" s="16" t="s">
        <v>862</v>
      </c>
      <c r="E3217" s="16">
        <v>0</v>
      </c>
      <c r="F3217" s="16">
        <v>0</v>
      </c>
      <c r="G3217" s="16">
        <v>0</v>
      </c>
      <c r="H3217" s="16">
        <v>0</v>
      </c>
      <c r="I3217" s="16">
        <v>0</v>
      </c>
      <c r="J3217" s="16">
        <v>0</v>
      </c>
      <c r="K3217" s="16">
        <v>0</v>
      </c>
      <c r="L3217" s="16">
        <v>0</v>
      </c>
      <c r="M3217" s="16">
        <v>0</v>
      </c>
      <c r="N3217" s="16">
        <v>0</v>
      </c>
      <c r="O3217" s="16">
        <v>0</v>
      </c>
      <c r="P3217" s="16">
        <v>0</v>
      </c>
      <c r="Q3217" s="16">
        <v>0</v>
      </c>
      <c r="R3217" s="16">
        <v>0</v>
      </c>
      <c r="S3217" s="16">
        <v>0</v>
      </c>
      <c r="T3217" s="16">
        <v>0</v>
      </c>
      <c r="U3217" s="16">
        <v>0</v>
      </c>
      <c r="V3217" s="16">
        <v>0</v>
      </c>
      <c r="W3217" s="16">
        <v>0</v>
      </c>
      <c r="X3217" s="16">
        <v>0</v>
      </c>
      <c r="Y3217" s="16">
        <v>0</v>
      </c>
      <c r="Z3217" s="16">
        <v>0</v>
      </c>
      <c r="AE3217" s="103">
        <f t="shared" si="935"/>
        <v>0</v>
      </c>
      <c r="AF3217" s="103">
        <f t="shared" si="936"/>
        <v>0</v>
      </c>
      <c r="AG3217" s="103">
        <f t="shared" si="937"/>
        <v>0</v>
      </c>
      <c r="AH3217" s="103">
        <f t="shared" si="938"/>
        <v>0</v>
      </c>
      <c r="AI3217" s="103">
        <f t="shared" si="939"/>
        <v>0</v>
      </c>
      <c r="AJ3217" s="103">
        <f t="shared" si="940"/>
        <v>0</v>
      </c>
    </row>
    <row r="3218" spans="4:36">
      <c r="D3218" s="16" t="s">
        <v>863</v>
      </c>
      <c r="E3218" s="16">
        <v>0</v>
      </c>
      <c r="F3218" s="16">
        <v>0</v>
      </c>
      <c r="G3218" s="16">
        <v>0</v>
      </c>
      <c r="H3218" s="16">
        <v>0</v>
      </c>
      <c r="I3218" s="16">
        <v>0</v>
      </c>
      <c r="J3218" s="16">
        <v>0</v>
      </c>
      <c r="K3218" s="16">
        <v>0</v>
      </c>
      <c r="L3218" s="16">
        <v>0</v>
      </c>
      <c r="M3218" s="16">
        <v>0</v>
      </c>
      <c r="N3218" s="16">
        <v>0</v>
      </c>
      <c r="O3218" s="16">
        <v>0</v>
      </c>
      <c r="P3218" s="16">
        <v>0</v>
      </c>
      <c r="Q3218" s="16">
        <v>0</v>
      </c>
      <c r="R3218" s="16">
        <v>0</v>
      </c>
      <c r="S3218" s="16">
        <v>0</v>
      </c>
      <c r="T3218" s="16">
        <v>0</v>
      </c>
      <c r="U3218" s="16">
        <v>0</v>
      </c>
      <c r="V3218" s="16">
        <v>0</v>
      </c>
      <c r="W3218" s="16">
        <v>0</v>
      </c>
      <c r="X3218" s="16">
        <v>0</v>
      </c>
      <c r="Y3218" s="16">
        <v>0</v>
      </c>
      <c r="Z3218" s="16">
        <v>0</v>
      </c>
      <c r="AE3218" s="103">
        <f t="shared" si="935"/>
        <v>0</v>
      </c>
      <c r="AF3218" s="103">
        <f t="shared" si="936"/>
        <v>0</v>
      </c>
      <c r="AG3218" s="103">
        <f t="shared" si="937"/>
        <v>0</v>
      </c>
      <c r="AH3218" s="103">
        <f t="shared" si="938"/>
        <v>0</v>
      </c>
      <c r="AI3218" s="103">
        <f t="shared" si="939"/>
        <v>0</v>
      </c>
      <c r="AJ3218" s="103">
        <f t="shared" si="940"/>
        <v>0</v>
      </c>
    </row>
    <row r="3219" spans="4:36">
      <c r="D3219" s="16" t="s">
        <v>864</v>
      </c>
      <c r="E3219" s="16">
        <v>0</v>
      </c>
      <c r="F3219" s="16">
        <v>0</v>
      </c>
      <c r="G3219" s="16">
        <v>0</v>
      </c>
      <c r="H3219" s="16">
        <v>0</v>
      </c>
      <c r="I3219" s="16">
        <v>0</v>
      </c>
      <c r="J3219" s="16">
        <v>0</v>
      </c>
      <c r="K3219" s="16">
        <v>0</v>
      </c>
      <c r="L3219" s="16">
        <v>0</v>
      </c>
      <c r="M3219" s="16">
        <v>0</v>
      </c>
      <c r="N3219" s="16">
        <v>0</v>
      </c>
      <c r="O3219" s="16">
        <v>0</v>
      </c>
      <c r="P3219" s="16">
        <v>0</v>
      </c>
      <c r="Q3219" s="16">
        <v>0</v>
      </c>
      <c r="R3219" s="16">
        <v>0</v>
      </c>
      <c r="S3219" s="16">
        <v>0</v>
      </c>
      <c r="T3219" s="16">
        <v>0</v>
      </c>
      <c r="U3219" s="16">
        <v>0</v>
      </c>
      <c r="V3219" s="16">
        <v>0</v>
      </c>
      <c r="W3219" s="16">
        <v>0</v>
      </c>
      <c r="X3219" s="16">
        <v>0</v>
      </c>
      <c r="Y3219" s="16">
        <v>0</v>
      </c>
      <c r="Z3219" s="16">
        <v>0</v>
      </c>
      <c r="AE3219" s="103">
        <f t="shared" si="935"/>
        <v>0</v>
      </c>
      <c r="AF3219" s="103">
        <f t="shared" si="936"/>
        <v>0</v>
      </c>
      <c r="AG3219" s="103">
        <f t="shared" si="937"/>
        <v>0</v>
      </c>
      <c r="AH3219" s="103">
        <f t="shared" si="938"/>
        <v>0</v>
      </c>
      <c r="AI3219" s="103">
        <f t="shared" si="939"/>
        <v>0</v>
      </c>
      <c r="AJ3219" s="103">
        <f t="shared" si="940"/>
        <v>0</v>
      </c>
    </row>
    <row r="3220" spans="1:80">
      <c r="A3220" s="16" t="s">
        <v>959</v>
      </c>
      <c r="B3220" s="16">
        <v>211020.0041</v>
      </c>
      <c r="C3220" s="16" t="s">
        <v>88</v>
      </c>
      <c r="D3220" s="16" t="s">
        <v>88</v>
      </c>
      <c r="E3220" s="16">
        <v>37478.9672</v>
      </c>
      <c r="F3220" s="16">
        <v>35170.2847</v>
      </c>
      <c r="G3220" s="16">
        <v>35170.2847</v>
      </c>
      <c r="H3220" s="16">
        <v>0</v>
      </c>
      <c r="I3220" s="16">
        <v>96.7419</v>
      </c>
      <c r="J3220" s="16">
        <v>265.6155</v>
      </c>
      <c r="K3220" s="16">
        <v>0.9798</v>
      </c>
      <c r="L3220" s="16">
        <v>0</v>
      </c>
      <c r="M3220" s="16">
        <v>264.6357</v>
      </c>
      <c r="N3220" s="16">
        <v>1739.8355</v>
      </c>
      <c r="O3220" s="16">
        <v>1739.8355</v>
      </c>
      <c r="P3220" s="16">
        <v>0</v>
      </c>
      <c r="Q3220" s="16">
        <v>75.691</v>
      </c>
      <c r="R3220" s="16">
        <v>125.4641</v>
      </c>
      <c r="S3220" s="16">
        <v>120.0404</v>
      </c>
      <c r="T3220" s="16">
        <v>0</v>
      </c>
      <c r="U3220" s="16">
        <v>5.4237</v>
      </c>
      <c r="V3220" s="16">
        <v>0</v>
      </c>
      <c r="W3220" s="16">
        <v>0</v>
      </c>
      <c r="X3220" s="16">
        <v>0</v>
      </c>
      <c r="Y3220" s="16">
        <v>0</v>
      </c>
      <c r="Z3220" s="16">
        <v>5.3345</v>
      </c>
      <c r="AB3220" s="101">
        <f>(F3220+K3220+L3220)/B3220</f>
        <v>0.166672655751313</v>
      </c>
      <c r="AE3220" s="103">
        <f t="shared" si="935"/>
        <v>2.8279600883252e-12</v>
      </c>
      <c r="AF3220" s="103">
        <f t="shared" si="936"/>
        <v>0</v>
      </c>
      <c r="AG3220" s="103">
        <f t="shared" si="937"/>
        <v>0</v>
      </c>
      <c r="AH3220" s="103">
        <f t="shared" si="938"/>
        <v>0</v>
      </c>
      <c r="AI3220" s="103">
        <f t="shared" si="939"/>
        <v>0</v>
      </c>
      <c r="AJ3220" s="103">
        <f t="shared" si="940"/>
        <v>0</v>
      </c>
      <c r="AK3220" s="16">
        <f t="shared" ref="AK3220:BF3220" si="948">E3220-SUM(E3221:E3225)</f>
        <v>0</v>
      </c>
      <c r="AL3220" s="16">
        <f t="shared" si="948"/>
        <v>0</v>
      </c>
      <c r="AM3220" s="16">
        <f t="shared" si="948"/>
        <v>0</v>
      </c>
      <c r="AN3220" s="16">
        <f t="shared" si="948"/>
        <v>0</v>
      </c>
      <c r="AO3220" s="16">
        <f t="shared" si="948"/>
        <v>0</v>
      </c>
      <c r="AP3220" s="16">
        <f t="shared" si="948"/>
        <v>0</v>
      </c>
      <c r="AQ3220" s="16">
        <f t="shared" si="948"/>
        <v>0</v>
      </c>
      <c r="AR3220" s="16">
        <f t="shared" si="948"/>
        <v>0</v>
      </c>
      <c r="AS3220" s="16">
        <f t="shared" si="948"/>
        <v>0</v>
      </c>
      <c r="AT3220" s="16">
        <f t="shared" si="948"/>
        <v>0</v>
      </c>
      <c r="AU3220" s="16">
        <f t="shared" si="948"/>
        <v>0</v>
      </c>
      <c r="AV3220" s="16">
        <f t="shared" si="948"/>
        <v>0</v>
      </c>
      <c r="AW3220" s="16">
        <f t="shared" si="948"/>
        <v>0</v>
      </c>
      <c r="AX3220" s="16">
        <f t="shared" si="948"/>
        <v>0</v>
      </c>
      <c r="AY3220" s="16">
        <f t="shared" si="948"/>
        <v>0</v>
      </c>
      <c r="AZ3220" s="16">
        <f t="shared" si="948"/>
        <v>0</v>
      </c>
      <c r="BA3220" s="16">
        <f t="shared" si="948"/>
        <v>0</v>
      </c>
      <c r="BB3220" s="16">
        <f t="shared" si="948"/>
        <v>0</v>
      </c>
      <c r="BC3220" s="16">
        <f t="shared" si="948"/>
        <v>0</v>
      </c>
      <c r="BD3220" s="16">
        <f t="shared" si="948"/>
        <v>0</v>
      </c>
      <c r="BE3220" s="16">
        <f t="shared" si="948"/>
        <v>0</v>
      </c>
      <c r="BF3220" s="16">
        <f t="shared" si="948"/>
        <v>0</v>
      </c>
      <c r="BG3220" s="104">
        <f t="shared" ref="BG3220:CB3220" si="949">E3220-E3226-E3232-E3238-E3244</f>
        <v>0</v>
      </c>
      <c r="BH3220" s="104">
        <f t="shared" si="949"/>
        <v>0</v>
      </c>
      <c r="BI3220" s="104">
        <f t="shared" si="949"/>
        <v>0</v>
      </c>
      <c r="BJ3220" s="104">
        <f t="shared" si="949"/>
        <v>0</v>
      </c>
      <c r="BK3220" s="104">
        <f t="shared" si="949"/>
        <v>0</v>
      </c>
      <c r="BL3220" s="104">
        <f t="shared" si="949"/>
        <v>0</v>
      </c>
      <c r="BM3220" s="104">
        <f t="shared" si="949"/>
        <v>0</v>
      </c>
      <c r="BN3220" s="104">
        <f t="shared" si="949"/>
        <v>0</v>
      </c>
      <c r="BO3220" s="104">
        <f t="shared" si="949"/>
        <v>0</v>
      </c>
      <c r="BP3220" s="104">
        <f t="shared" si="949"/>
        <v>0</v>
      </c>
      <c r="BQ3220" s="104">
        <f t="shared" si="949"/>
        <v>0</v>
      </c>
      <c r="BR3220" s="104">
        <f t="shared" si="949"/>
        <v>0</v>
      </c>
      <c r="BS3220" s="104">
        <f t="shared" si="949"/>
        <v>0</v>
      </c>
      <c r="BT3220" s="104">
        <f t="shared" si="949"/>
        <v>0</v>
      </c>
      <c r="BU3220" s="104">
        <f t="shared" si="949"/>
        <v>0</v>
      </c>
      <c r="BV3220" s="104">
        <f t="shared" si="949"/>
        <v>0</v>
      </c>
      <c r="BW3220" s="104">
        <f t="shared" si="949"/>
        <v>0</v>
      </c>
      <c r="BX3220" s="104">
        <f t="shared" si="949"/>
        <v>0</v>
      </c>
      <c r="BY3220" s="104">
        <f t="shared" si="949"/>
        <v>0</v>
      </c>
      <c r="BZ3220" s="104">
        <f t="shared" si="949"/>
        <v>0</v>
      </c>
      <c r="CA3220" s="104">
        <f t="shared" si="949"/>
        <v>0</v>
      </c>
      <c r="CB3220" s="104">
        <f t="shared" si="949"/>
        <v>0</v>
      </c>
    </row>
    <row r="3221" spans="4:36">
      <c r="D3221" s="16" t="s">
        <v>860</v>
      </c>
      <c r="E3221" s="16">
        <v>882.8074</v>
      </c>
      <c r="F3221" s="16">
        <v>878.1213</v>
      </c>
      <c r="G3221" s="16">
        <v>878.1213</v>
      </c>
      <c r="H3221" s="16">
        <v>0</v>
      </c>
      <c r="I3221" s="16">
        <v>0</v>
      </c>
      <c r="J3221" s="16">
        <v>0</v>
      </c>
      <c r="K3221" s="16">
        <v>0</v>
      </c>
      <c r="L3221" s="16">
        <v>0</v>
      </c>
      <c r="M3221" s="16">
        <v>0</v>
      </c>
      <c r="N3221" s="16">
        <v>0</v>
      </c>
      <c r="O3221" s="16">
        <v>0</v>
      </c>
      <c r="P3221" s="16">
        <v>0</v>
      </c>
      <c r="Q3221" s="16">
        <v>0</v>
      </c>
      <c r="R3221" s="16">
        <v>4.6861</v>
      </c>
      <c r="S3221" s="16">
        <v>4.6861</v>
      </c>
      <c r="T3221" s="16">
        <v>0</v>
      </c>
      <c r="U3221" s="16">
        <v>0</v>
      </c>
      <c r="V3221" s="16">
        <v>0</v>
      </c>
      <c r="W3221" s="16">
        <v>0</v>
      </c>
      <c r="X3221" s="16">
        <v>0</v>
      </c>
      <c r="Y3221" s="16">
        <v>0</v>
      </c>
      <c r="Z3221" s="16">
        <v>0</v>
      </c>
      <c r="AE3221" s="103">
        <f t="shared" si="935"/>
        <v>1.06581410364015e-14</v>
      </c>
      <c r="AF3221" s="103">
        <f t="shared" si="936"/>
        <v>0</v>
      </c>
      <c r="AG3221" s="103">
        <f t="shared" si="937"/>
        <v>0</v>
      </c>
      <c r="AH3221" s="103">
        <f t="shared" si="938"/>
        <v>0</v>
      </c>
      <c r="AI3221" s="103">
        <f t="shared" si="939"/>
        <v>0</v>
      </c>
      <c r="AJ3221" s="103">
        <f t="shared" si="940"/>
        <v>0</v>
      </c>
    </row>
    <row r="3222" spans="4:36">
      <c r="D3222" s="16" t="s">
        <v>861</v>
      </c>
      <c r="E3222" s="16">
        <v>0</v>
      </c>
      <c r="F3222" s="16">
        <v>0</v>
      </c>
      <c r="G3222" s="16">
        <v>0</v>
      </c>
      <c r="H3222" s="16">
        <v>0</v>
      </c>
      <c r="I3222" s="16">
        <v>0</v>
      </c>
      <c r="J3222" s="16">
        <v>0</v>
      </c>
      <c r="K3222" s="16">
        <v>0</v>
      </c>
      <c r="L3222" s="16">
        <v>0</v>
      </c>
      <c r="M3222" s="16">
        <v>0</v>
      </c>
      <c r="N3222" s="16">
        <v>0</v>
      </c>
      <c r="O3222" s="16">
        <v>0</v>
      </c>
      <c r="P3222" s="16">
        <v>0</v>
      </c>
      <c r="Q3222" s="16">
        <v>0</v>
      </c>
      <c r="R3222" s="16">
        <v>0</v>
      </c>
      <c r="S3222" s="16">
        <v>0</v>
      </c>
      <c r="T3222" s="16">
        <v>0</v>
      </c>
      <c r="U3222" s="16">
        <v>0</v>
      </c>
      <c r="V3222" s="16">
        <v>0</v>
      </c>
      <c r="W3222" s="16">
        <v>0</v>
      </c>
      <c r="X3222" s="16">
        <v>0</v>
      </c>
      <c r="Y3222" s="16">
        <v>0</v>
      </c>
      <c r="Z3222" s="16">
        <v>0</v>
      </c>
      <c r="AE3222" s="103">
        <f t="shared" si="935"/>
        <v>0</v>
      </c>
      <c r="AF3222" s="103">
        <f t="shared" si="936"/>
        <v>0</v>
      </c>
      <c r="AG3222" s="103">
        <f t="shared" si="937"/>
        <v>0</v>
      </c>
      <c r="AH3222" s="103">
        <f t="shared" si="938"/>
        <v>0</v>
      </c>
      <c r="AI3222" s="103">
        <f t="shared" si="939"/>
        <v>0</v>
      </c>
      <c r="AJ3222" s="103">
        <f t="shared" si="940"/>
        <v>0</v>
      </c>
    </row>
    <row r="3223" spans="4:36">
      <c r="D3223" s="16" t="s">
        <v>862</v>
      </c>
      <c r="E3223" s="16">
        <v>0</v>
      </c>
      <c r="F3223" s="16">
        <v>0</v>
      </c>
      <c r="G3223" s="16">
        <v>0</v>
      </c>
      <c r="H3223" s="16">
        <v>0</v>
      </c>
      <c r="I3223" s="16">
        <v>0</v>
      </c>
      <c r="J3223" s="16">
        <v>0</v>
      </c>
      <c r="K3223" s="16">
        <v>0</v>
      </c>
      <c r="L3223" s="16">
        <v>0</v>
      </c>
      <c r="M3223" s="16">
        <v>0</v>
      </c>
      <c r="N3223" s="16">
        <v>0</v>
      </c>
      <c r="O3223" s="16">
        <v>0</v>
      </c>
      <c r="P3223" s="16">
        <v>0</v>
      </c>
      <c r="Q3223" s="16">
        <v>0</v>
      </c>
      <c r="R3223" s="16">
        <v>0</v>
      </c>
      <c r="S3223" s="16">
        <v>0</v>
      </c>
      <c r="T3223" s="16">
        <v>0</v>
      </c>
      <c r="U3223" s="16">
        <v>0</v>
      </c>
      <c r="V3223" s="16">
        <v>0</v>
      </c>
      <c r="W3223" s="16">
        <v>0</v>
      </c>
      <c r="X3223" s="16">
        <v>0</v>
      </c>
      <c r="Y3223" s="16">
        <v>0</v>
      </c>
      <c r="Z3223" s="16">
        <v>0</v>
      </c>
      <c r="AE3223" s="103">
        <f t="shared" si="935"/>
        <v>0</v>
      </c>
      <c r="AF3223" s="103">
        <f t="shared" si="936"/>
        <v>0</v>
      </c>
      <c r="AG3223" s="103">
        <f t="shared" si="937"/>
        <v>0</v>
      </c>
      <c r="AH3223" s="103">
        <f t="shared" si="938"/>
        <v>0</v>
      </c>
      <c r="AI3223" s="103">
        <f t="shared" si="939"/>
        <v>0</v>
      </c>
      <c r="AJ3223" s="103">
        <f t="shared" si="940"/>
        <v>0</v>
      </c>
    </row>
    <row r="3224" spans="4:36">
      <c r="D3224" s="16" t="s">
        <v>863</v>
      </c>
      <c r="E3224" s="16">
        <v>0</v>
      </c>
      <c r="F3224" s="16">
        <v>0</v>
      </c>
      <c r="G3224" s="16">
        <v>0</v>
      </c>
      <c r="H3224" s="16">
        <v>0</v>
      </c>
      <c r="I3224" s="16">
        <v>0</v>
      </c>
      <c r="J3224" s="16">
        <v>0</v>
      </c>
      <c r="K3224" s="16">
        <v>0</v>
      </c>
      <c r="L3224" s="16">
        <v>0</v>
      </c>
      <c r="M3224" s="16">
        <v>0</v>
      </c>
      <c r="N3224" s="16">
        <v>0</v>
      </c>
      <c r="O3224" s="16">
        <v>0</v>
      </c>
      <c r="P3224" s="16">
        <v>0</v>
      </c>
      <c r="Q3224" s="16">
        <v>0</v>
      </c>
      <c r="R3224" s="16">
        <v>0</v>
      </c>
      <c r="S3224" s="16">
        <v>0</v>
      </c>
      <c r="T3224" s="16">
        <v>0</v>
      </c>
      <c r="U3224" s="16">
        <v>0</v>
      </c>
      <c r="V3224" s="16">
        <v>0</v>
      </c>
      <c r="W3224" s="16">
        <v>0</v>
      </c>
      <c r="X3224" s="16">
        <v>0</v>
      </c>
      <c r="Y3224" s="16">
        <v>0</v>
      </c>
      <c r="Z3224" s="16">
        <v>0</v>
      </c>
      <c r="AE3224" s="103">
        <f t="shared" si="935"/>
        <v>0</v>
      </c>
      <c r="AF3224" s="103">
        <f t="shared" si="936"/>
        <v>0</v>
      </c>
      <c r="AG3224" s="103">
        <f t="shared" si="937"/>
        <v>0</v>
      </c>
      <c r="AH3224" s="103">
        <f t="shared" si="938"/>
        <v>0</v>
      </c>
      <c r="AI3224" s="103">
        <f t="shared" si="939"/>
        <v>0</v>
      </c>
      <c r="AJ3224" s="103">
        <f t="shared" si="940"/>
        <v>0</v>
      </c>
    </row>
    <row r="3225" spans="4:36">
      <c r="D3225" s="16" t="s">
        <v>864</v>
      </c>
      <c r="E3225" s="16">
        <v>36596.1598</v>
      </c>
      <c r="F3225" s="16">
        <v>34292.1634</v>
      </c>
      <c r="G3225" s="16">
        <v>34292.1634</v>
      </c>
      <c r="H3225" s="16">
        <v>0</v>
      </c>
      <c r="I3225" s="16">
        <v>96.7419</v>
      </c>
      <c r="J3225" s="16">
        <v>265.6155</v>
      </c>
      <c r="K3225" s="16">
        <v>0.9798</v>
      </c>
      <c r="L3225" s="16">
        <v>0</v>
      </c>
      <c r="M3225" s="16">
        <v>264.6357</v>
      </c>
      <c r="N3225" s="16">
        <v>1739.8355</v>
      </c>
      <c r="O3225" s="16">
        <v>1739.8355</v>
      </c>
      <c r="P3225" s="16">
        <v>0</v>
      </c>
      <c r="Q3225" s="16">
        <v>75.691</v>
      </c>
      <c r="R3225" s="16">
        <v>120.778</v>
      </c>
      <c r="S3225" s="16">
        <v>115.3543</v>
      </c>
      <c r="T3225" s="16">
        <v>0</v>
      </c>
      <c r="U3225" s="16">
        <v>5.4237</v>
      </c>
      <c r="V3225" s="16">
        <v>0</v>
      </c>
      <c r="W3225" s="16">
        <v>0</v>
      </c>
      <c r="X3225" s="16">
        <v>0</v>
      </c>
      <c r="Y3225" s="16">
        <v>0</v>
      </c>
      <c r="Z3225" s="16">
        <v>5.3345</v>
      </c>
      <c r="AE3225" s="103">
        <f t="shared" si="935"/>
        <v>3.83693077310454e-12</v>
      </c>
      <c r="AF3225" s="103">
        <f t="shared" si="936"/>
        <v>0</v>
      </c>
      <c r="AG3225" s="103">
        <f t="shared" si="937"/>
        <v>0</v>
      </c>
      <c r="AH3225" s="103">
        <f t="shared" si="938"/>
        <v>0</v>
      </c>
      <c r="AI3225" s="103">
        <f t="shared" si="939"/>
        <v>1.06581410364015e-14</v>
      </c>
      <c r="AJ3225" s="103">
        <f t="shared" si="940"/>
        <v>0</v>
      </c>
    </row>
    <row r="3226" spans="3:58">
      <c r="C3226" s="16" t="s">
        <v>865</v>
      </c>
      <c r="D3226" s="16" t="s">
        <v>88</v>
      </c>
      <c r="E3226" s="16">
        <v>0</v>
      </c>
      <c r="F3226" s="16">
        <v>0</v>
      </c>
      <c r="G3226" s="16">
        <v>0</v>
      </c>
      <c r="H3226" s="16">
        <v>0</v>
      </c>
      <c r="I3226" s="16">
        <v>0</v>
      </c>
      <c r="J3226" s="16">
        <v>0</v>
      </c>
      <c r="K3226" s="16">
        <v>0</v>
      </c>
      <c r="L3226" s="16">
        <v>0</v>
      </c>
      <c r="M3226" s="16">
        <v>0</v>
      </c>
      <c r="N3226" s="16">
        <v>0</v>
      </c>
      <c r="O3226" s="16">
        <v>0</v>
      </c>
      <c r="P3226" s="16">
        <v>0</v>
      </c>
      <c r="Q3226" s="16">
        <v>0</v>
      </c>
      <c r="R3226" s="16">
        <v>0</v>
      </c>
      <c r="S3226" s="16">
        <v>0</v>
      </c>
      <c r="T3226" s="16">
        <v>0</v>
      </c>
      <c r="U3226" s="16">
        <v>0</v>
      </c>
      <c r="V3226" s="16">
        <v>0</v>
      </c>
      <c r="W3226" s="16">
        <v>0</v>
      </c>
      <c r="X3226" s="16">
        <v>0</v>
      </c>
      <c r="Y3226" s="16">
        <v>0</v>
      </c>
      <c r="Z3226" s="16">
        <v>0</v>
      </c>
      <c r="AE3226" s="103">
        <f t="shared" si="935"/>
        <v>0</v>
      </c>
      <c r="AF3226" s="103">
        <f t="shared" si="936"/>
        <v>0</v>
      </c>
      <c r="AG3226" s="103">
        <f t="shared" si="937"/>
        <v>0</v>
      </c>
      <c r="AH3226" s="103">
        <f t="shared" si="938"/>
        <v>0</v>
      </c>
      <c r="AI3226" s="103">
        <f t="shared" si="939"/>
        <v>0</v>
      </c>
      <c r="AJ3226" s="103">
        <f t="shared" si="940"/>
        <v>0</v>
      </c>
      <c r="AK3226" s="16">
        <f t="shared" ref="AK3226:BF3226" si="950">E3226-SUM(E3227:E3231)</f>
        <v>0</v>
      </c>
      <c r="AL3226" s="16">
        <f t="shared" si="950"/>
        <v>0</v>
      </c>
      <c r="AM3226" s="16">
        <f t="shared" si="950"/>
        <v>0</v>
      </c>
      <c r="AN3226" s="16">
        <f t="shared" si="950"/>
        <v>0</v>
      </c>
      <c r="AO3226" s="16">
        <f t="shared" si="950"/>
        <v>0</v>
      </c>
      <c r="AP3226" s="16">
        <f t="shared" si="950"/>
        <v>0</v>
      </c>
      <c r="AQ3226" s="16">
        <f t="shared" si="950"/>
        <v>0</v>
      </c>
      <c r="AR3226" s="16">
        <f t="shared" si="950"/>
        <v>0</v>
      </c>
      <c r="AS3226" s="16">
        <f t="shared" si="950"/>
        <v>0</v>
      </c>
      <c r="AT3226" s="16">
        <f t="shared" si="950"/>
        <v>0</v>
      </c>
      <c r="AU3226" s="16">
        <f t="shared" si="950"/>
        <v>0</v>
      </c>
      <c r="AV3226" s="16">
        <f t="shared" si="950"/>
        <v>0</v>
      </c>
      <c r="AW3226" s="16">
        <f t="shared" si="950"/>
        <v>0</v>
      </c>
      <c r="AX3226" s="16">
        <f t="shared" si="950"/>
        <v>0</v>
      </c>
      <c r="AY3226" s="16">
        <f t="shared" si="950"/>
        <v>0</v>
      </c>
      <c r="AZ3226" s="16">
        <f t="shared" si="950"/>
        <v>0</v>
      </c>
      <c r="BA3226" s="16">
        <f t="shared" si="950"/>
        <v>0</v>
      </c>
      <c r="BB3226" s="16">
        <f t="shared" si="950"/>
        <v>0</v>
      </c>
      <c r="BC3226" s="16">
        <f t="shared" si="950"/>
        <v>0</v>
      </c>
      <c r="BD3226" s="16">
        <f t="shared" si="950"/>
        <v>0</v>
      </c>
      <c r="BE3226" s="16">
        <f t="shared" si="950"/>
        <v>0</v>
      </c>
      <c r="BF3226" s="16">
        <f t="shared" si="950"/>
        <v>0</v>
      </c>
    </row>
    <row r="3227" spans="4:36">
      <c r="D3227" s="16" t="s">
        <v>860</v>
      </c>
      <c r="E3227" s="16">
        <v>0</v>
      </c>
      <c r="F3227" s="16">
        <v>0</v>
      </c>
      <c r="G3227" s="16">
        <v>0</v>
      </c>
      <c r="H3227" s="16">
        <v>0</v>
      </c>
      <c r="I3227" s="16">
        <v>0</v>
      </c>
      <c r="J3227" s="16">
        <v>0</v>
      </c>
      <c r="K3227" s="16">
        <v>0</v>
      </c>
      <c r="L3227" s="16">
        <v>0</v>
      </c>
      <c r="M3227" s="16">
        <v>0</v>
      </c>
      <c r="N3227" s="16">
        <v>0</v>
      </c>
      <c r="O3227" s="16">
        <v>0</v>
      </c>
      <c r="P3227" s="16">
        <v>0</v>
      </c>
      <c r="Q3227" s="16">
        <v>0</v>
      </c>
      <c r="R3227" s="16">
        <v>0</v>
      </c>
      <c r="S3227" s="16">
        <v>0</v>
      </c>
      <c r="T3227" s="16">
        <v>0</v>
      </c>
      <c r="U3227" s="16">
        <v>0</v>
      </c>
      <c r="V3227" s="16">
        <v>0</v>
      </c>
      <c r="W3227" s="16">
        <v>0</v>
      </c>
      <c r="X3227" s="16">
        <v>0</v>
      </c>
      <c r="Y3227" s="16">
        <v>0</v>
      </c>
      <c r="Z3227" s="16">
        <v>0</v>
      </c>
      <c r="AE3227" s="103">
        <f t="shared" si="935"/>
        <v>0</v>
      </c>
      <c r="AF3227" s="103">
        <f t="shared" si="936"/>
        <v>0</v>
      </c>
      <c r="AG3227" s="103">
        <f t="shared" si="937"/>
        <v>0</v>
      </c>
      <c r="AH3227" s="103">
        <f t="shared" si="938"/>
        <v>0</v>
      </c>
      <c r="AI3227" s="103">
        <f t="shared" si="939"/>
        <v>0</v>
      </c>
      <c r="AJ3227" s="103">
        <f t="shared" si="940"/>
        <v>0</v>
      </c>
    </row>
    <row r="3228" spans="4:36">
      <c r="D3228" s="16" t="s">
        <v>861</v>
      </c>
      <c r="E3228" s="16">
        <v>0</v>
      </c>
      <c r="F3228" s="16">
        <v>0</v>
      </c>
      <c r="G3228" s="16">
        <v>0</v>
      </c>
      <c r="H3228" s="16">
        <v>0</v>
      </c>
      <c r="I3228" s="16">
        <v>0</v>
      </c>
      <c r="J3228" s="16">
        <v>0</v>
      </c>
      <c r="K3228" s="16">
        <v>0</v>
      </c>
      <c r="L3228" s="16">
        <v>0</v>
      </c>
      <c r="M3228" s="16">
        <v>0</v>
      </c>
      <c r="N3228" s="16">
        <v>0</v>
      </c>
      <c r="O3228" s="16">
        <v>0</v>
      </c>
      <c r="P3228" s="16">
        <v>0</v>
      </c>
      <c r="Q3228" s="16">
        <v>0</v>
      </c>
      <c r="R3228" s="16">
        <v>0</v>
      </c>
      <c r="S3228" s="16">
        <v>0</v>
      </c>
      <c r="T3228" s="16">
        <v>0</v>
      </c>
      <c r="U3228" s="16">
        <v>0</v>
      </c>
      <c r="V3228" s="16">
        <v>0</v>
      </c>
      <c r="W3228" s="16">
        <v>0</v>
      </c>
      <c r="X3228" s="16">
        <v>0</v>
      </c>
      <c r="Y3228" s="16">
        <v>0</v>
      </c>
      <c r="Z3228" s="16">
        <v>0</v>
      </c>
      <c r="AE3228" s="103">
        <f t="shared" si="935"/>
        <v>0</v>
      </c>
      <c r="AF3228" s="103">
        <f t="shared" si="936"/>
        <v>0</v>
      </c>
      <c r="AG3228" s="103">
        <f t="shared" si="937"/>
        <v>0</v>
      </c>
      <c r="AH3228" s="103">
        <f t="shared" si="938"/>
        <v>0</v>
      </c>
      <c r="AI3228" s="103">
        <f t="shared" si="939"/>
        <v>0</v>
      </c>
      <c r="AJ3228" s="103">
        <f t="shared" si="940"/>
        <v>0</v>
      </c>
    </row>
    <row r="3229" spans="4:36">
      <c r="D3229" s="16" t="s">
        <v>862</v>
      </c>
      <c r="E3229" s="16">
        <v>0</v>
      </c>
      <c r="F3229" s="16">
        <v>0</v>
      </c>
      <c r="G3229" s="16">
        <v>0</v>
      </c>
      <c r="H3229" s="16">
        <v>0</v>
      </c>
      <c r="I3229" s="16">
        <v>0</v>
      </c>
      <c r="J3229" s="16">
        <v>0</v>
      </c>
      <c r="K3229" s="16">
        <v>0</v>
      </c>
      <c r="L3229" s="16">
        <v>0</v>
      </c>
      <c r="M3229" s="16">
        <v>0</v>
      </c>
      <c r="N3229" s="16">
        <v>0</v>
      </c>
      <c r="O3229" s="16">
        <v>0</v>
      </c>
      <c r="P3229" s="16">
        <v>0</v>
      </c>
      <c r="Q3229" s="16">
        <v>0</v>
      </c>
      <c r="R3229" s="16">
        <v>0</v>
      </c>
      <c r="S3229" s="16">
        <v>0</v>
      </c>
      <c r="T3229" s="16">
        <v>0</v>
      </c>
      <c r="U3229" s="16">
        <v>0</v>
      </c>
      <c r="V3229" s="16">
        <v>0</v>
      </c>
      <c r="W3229" s="16">
        <v>0</v>
      </c>
      <c r="X3229" s="16">
        <v>0</v>
      </c>
      <c r="Y3229" s="16">
        <v>0</v>
      </c>
      <c r="Z3229" s="16">
        <v>0</v>
      </c>
      <c r="AE3229" s="103">
        <f t="shared" si="935"/>
        <v>0</v>
      </c>
      <c r="AF3229" s="103">
        <f t="shared" si="936"/>
        <v>0</v>
      </c>
      <c r="AG3229" s="103">
        <f t="shared" si="937"/>
        <v>0</v>
      </c>
      <c r="AH3229" s="103">
        <f t="shared" si="938"/>
        <v>0</v>
      </c>
      <c r="AI3229" s="103">
        <f t="shared" si="939"/>
        <v>0</v>
      </c>
      <c r="AJ3229" s="103">
        <f t="shared" si="940"/>
        <v>0</v>
      </c>
    </row>
    <row r="3230" spans="4:36">
      <c r="D3230" s="16" t="s">
        <v>863</v>
      </c>
      <c r="E3230" s="16">
        <v>0</v>
      </c>
      <c r="F3230" s="16">
        <v>0</v>
      </c>
      <c r="G3230" s="16">
        <v>0</v>
      </c>
      <c r="H3230" s="16">
        <v>0</v>
      </c>
      <c r="I3230" s="16">
        <v>0</v>
      </c>
      <c r="J3230" s="16">
        <v>0</v>
      </c>
      <c r="K3230" s="16">
        <v>0</v>
      </c>
      <c r="L3230" s="16">
        <v>0</v>
      </c>
      <c r="M3230" s="16">
        <v>0</v>
      </c>
      <c r="N3230" s="16">
        <v>0</v>
      </c>
      <c r="O3230" s="16">
        <v>0</v>
      </c>
      <c r="P3230" s="16">
        <v>0</v>
      </c>
      <c r="Q3230" s="16">
        <v>0</v>
      </c>
      <c r="R3230" s="16">
        <v>0</v>
      </c>
      <c r="S3230" s="16">
        <v>0</v>
      </c>
      <c r="T3230" s="16">
        <v>0</v>
      </c>
      <c r="U3230" s="16">
        <v>0</v>
      </c>
      <c r="V3230" s="16">
        <v>0</v>
      </c>
      <c r="W3230" s="16">
        <v>0</v>
      </c>
      <c r="X3230" s="16">
        <v>0</v>
      </c>
      <c r="Y3230" s="16">
        <v>0</v>
      </c>
      <c r="Z3230" s="16">
        <v>0</v>
      </c>
      <c r="AE3230" s="103">
        <f t="shared" si="935"/>
        <v>0</v>
      </c>
      <c r="AF3230" s="103">
        <f t="shared" si="936"/>
        <v>0</v>
      </c>
      <c r="AG3230" s="103">
        <f t="shared" si="937"/>
        <v>0</v>
      </c>
      <c r="AH3230" s="103">
        <f t="shared" si="938"/>
        <v>0</v>
      </c>
      <c r="AI3230" s="103">
        <f t="shared" si="939"/>
        <v>0</v>
      </c>
      <c r="AJ3230" s="103">
        <f t="shared" si="940"/>
        <v>0</v>
      </c>
    </row>
    <row r="3231" spans="4:36">
      <c r="D3231" s="16" t="s">
        <v>864</v>
      </c>
      <c r="E3231" s="16">
        <v>0</v>
      </c>
      <c r="F3231" s="16">
        <v>0</v>
      </c>
      <c r="G3231" s="16">
        <v>0</v>
      </c>
      <c r="H3231" s="16">
        <v>0</v>
      </c>
      <c r="I3231" s="16">
        <v>0</v>
      </c>
      <c r="J3231" s="16">
        <v>0</v>
      </c>
      <c r="K3231" s="16">
        <v>0</v>
      </c>
      <c r="L3231" s="16">
        <v>0</v>
      </c>
      <c r="M3231" s="16">
        <v>0</v>
      </c>
      <c r="N3231" s="16">
        <v>0</v>
      </c>
      <c r="O3231" s="16">
        <v>0</v>
      </c>
      <c r="P3231" s="16">
        <v>0</v>
      </c>
      <c r="Q3231" s="16">
        <v>0</v>
      </c>
      <c r="R3231" s="16">
        <v>0</v>
      </c>
      <c r="S3231" s="16">
        <v>0</v>
      </c>
      <c r="T3231" s="16">
        <v>0</v>
      </c>
      <c r="U3231" s="16">
        <v>0</v>
      </c>
      <c r="V3231" s="16">
        <v>0</v>
      </c>
      <c r="W3231" s="16">
        <v>0</v>
      </c>
      <c r="X3231" s="16">
        <v>0</v>
      </c>
      <c r="Y3231" s="16">
        <v>0</v>
      </c>
      <c r="Z3231" s="16">
        <v>0</v>
      </c>
      <c r="AE3231" s="103">
        <f t="shared" si="935"/>
        <v>0</v>
      </c>
      <c r="AF3231" s="103">
        <f t="shared" si="936"/>
        <v>0</v>
      </c>
      <c r="AG3231" s="103">
        <f t="shared" si="937"/>
        <v>0</v>
      </c>
      <c r="AH3231" s="103">
        <f t="shared" si="938"/>
        <v>0</v>
      </c>
      <c r="AI3231" s="103">
        <f t="shared" si="939"/>
        <v>0</v>
      </c>
      <c r="AJ3231" s="103">
        <f t="shared" si="940"/>
        <v>0</v>
      </c>
    </row>
    <row r="3232" spans="3:58">
      <c r="C3232" s="16" t="s">
        <v>866</v>
      </c>
      <c r="D3232" s="16" t="s">
        <v>88</v>
      </c>
      <c r="E3232" s="16">
        <v>1002.1661</v>
      </c>
      <c r="F3232" s="16">
        <v>968.3629</v>
      </c>
      <c r="G3232" s="16">
        <v>968.3629</v>
      </c>
      <c r="H3232" s="16">
        <v>0</v>
      </c>
      <c r="I3232" s="16">
        <v>14.0018</v>
      </c>
      <c r="J3232" s="16">
        <v>4.2606</v>
      </c>
      <c r="K3232" s="16">
        <v>0</v>
      </c>
      <c r="L3232" s="16">
        <v>0</v>
      </c>
      <c r="M3232" s="16">
        <v>4.2606</v>
      </c>
      <c r="N3232" s="16">
        <v>6.1882</v>
      </c>
      <c r="O3232" s="16">
        <v>6.1882</v>
      </c>
      <c r="P3232" s="16">
        <v>0</v>
      </c>
      <c r="Q3232" s="16">
        <v>3.6796</v>
      </c>
      <c r="R3232" s="16">
        <v>5.673</v>
      </c>
      <c r="S3232" s="16">
        <v>5.673</v>
      </c>
      <c r="T3232" s="16">
        <v>0</v>
      </c>
      <c r="U3232" s="16">
        <v>0</v>
      </c>
      <c r="V3232" s="16">
        <v>0</v>
      </c>
      <c r="W3232" s="16">
        <v>0</v>
      </c>
      <c r="X3232" s="16">
        <v>0</v>
      </c>
      <c r="Y3232" s="16">
        <v>0</v>
      </c>
      <c r="Z3232" s="16">
        <v>0</v>
      </c>
      <c r="AE3232" s="103">
        <f t="shared" si="935"/>
        <v>6.08402217494586e-14</v>
      </c>
      <c r="AF3232" s="103">
        <f t="shared" si="936"/>
        <v>0</v>
      </c>
      <c r="AG3232" s="103">
        <f t="shared" si="937"/>
        <v>0</v>
      </c>
      <c r="AH3232" s="103">
        <f t="shared" si="938"/>
        <v>0</v>
      </c>
      <c r="AI3232" s="103">
        <f t="shared" si="939"/>
        <v>0</v>
      </c>
      <c r="AJ3232" s="103">
        <f t="shared" si="940"/>
        <v>0</v>
      </c>
      <c r="AK3232" s="16">
        <f t="shared" ref="AK3232:BF3232" si="951">E3232-SUM(E3233:E3237)</f>
        <v>0</v>
      </c>
      <c r="AL3232" s="16">
        <f t="shared" si="951"/>
        <v>0</v>
      </c>
      <c r="AM3232" s="16">
        <f t="shared" si="951"/>
        <v>0</v>
      </c>
      <c r="AN3232" s="16">
        <f t="shared" si="951"/>
        <v>0</v>
      </c>
      <c r="AO3232" s="16">
        <f t="shared" si="951"/>
        <v>0</v>
      </c>
      <c r="AP3232" s="16">
        <f t="shared" si="951"/>
        <v>0</v>
      </c>
      <c r="AQ3232" s="16">
        <f t="shared" si="951"/>
        <v>0</v>
      </c>
      <c r="AR3232" s="16">
        <f t="shared" si="951"/>
        <v>0</v>
      </c>
      <c r="AS3232" s="16">
        <f t="shared" si="951"/>
        <v>0</v>
      </c>
      <c r="AT3232" s="16">
        <f t="shared" si="951"/>
        <v>0</v>
      </c>
      <c r="AU3232" s="16">
        <f t="shared" si="951"/>
        <v>0</v>
      </c>
      <c r="AV3232" s="16">
        <f t="shared" si="951"/>
        <v>0</v>
      </c>
      <c r="AW3232" s="16">
        <f t="shared" si="951"/>
        <v>0</v>
      </c>
      <c r="AX3232" s="16">
        <f t="shared" si="951"/>
        <v>0</v>
      </c>
      <c r="AY3232" s="16">
        <f t="shared" si="951"/>
        <v>0</v>
      </c>
      <c r="AZ3232" s="16">
        <f t="shared" si="951"/>
        <v>0</v>
      </c>
      <c r="BA3232" s="16">
        <f t="shared" si="951"/>
        <v>0</v>
      </c>
      <c r="BB3232" s="16">
        <f t="shared" si="951"/>
        <v>0</v>
      </c>
      <c r="BC3232" s="16">
        <f t="shared" si="951"/>
        <v>0</v>
      </c>
      <c r="BD3232" s="16">
        <f t="shared" si="951"/>
        <v>0</v>
      </c>
      <c r="BE3232" s="16">
        <f t="shared" si="951"/>
        <v>0</v>
      </c>
      <c r="BF3232" s="16">
        <f t="shared" si="951"/>
        <v>0</v>
      </c>
    </row>
    <row r="3233" spans="4:36">
      <c r="D3233" s="16" t="s">
        <v>860</v>
      </c>
      <c r="E3233" s="16">
        <v>299.4456</v>
      </c>
      <c r="F3233" s="16">
        <v>294.7595</v>
      </c>
      <c r="G3233" s="16">
        <v>294.7595</v>
      </c>
      <c r="H3233" s="16">
        <v>0</v>
      </c>
      <c r="I3233" s="16">
        <v>0</v>
      </c>
      <c r="J3233" s="16">
        <v>0</v>
      </c>
      <c r="K3233" s="16">
        <v>0</v>
      </c>
      <c r="L3233" s="16">
        <v>0</v>
      </c>
      <c r="M3233" s="16">
        <v>0</v>
      </c>
      <c r="N3233" s="16">
        <v>0</v>
      </c>
      <c r="O3233" s="16">
        <v>0</v>
      </c>
      <c r="P3233" s="16">
        <v>0</v>
      </c>
      <c r="Q3233" s="16">
        <v>0</v>
      </c>
      <c r="R3233" s="16">
        <v>4.6861</v>
      </c>
      <c r="S3233" s="16">
        <v>4.6861</v>
      </c>
      <c r="T3233" s="16">
        <v>0</v>
      </c>
      <c r="U3233" s="16">
        <v>0</v>
      </c>
      <c r="V3233" s="16">
        <v>0</v>
      </c>
      <c r="W3233" s="16">
        <v>0</v>
      </c>
      <c r="X3233" s="16">
        <v>0</v>
      </c>
      <c r="Y3233" s="16">
        <v>0</v>
      </c>
      <c r="Z3233" s="16">
        <v>0</v>
      </c>
      <c r="AE3233" s="103">
        <f t="shared" si="935"/>
        <v>1.06581410364015e-14</v>
      </c>
      <c r="AF3233" s="103">
        <f t="shared" si="936"/>
        <v>0</v>
      </c>
      <c r="AG3233" s="103">
        <f t="shared" si="937"/>
        <v>0</v>
      </c>
      <c r="AH3233" s="103">
        <f t="shared" si="938"/>
        <v>0</v>
      </c>
      <c r="AI3233" s="103">
        <f t="shared" si="939"/>
        <v>0</v>
      </c>
      <c r="AJ3233" s="103">
        <f t="shared" si="940"/>
        <v>0</v>
      </c>
    </row>
    <row r="3234" spans="4:36">
      <c r="D3234" s="16" t="s">
        <v>861</v>
      </c>
      <c r="E3234" s="16">
        <v>0</v>
      </c>
      <c r="F3234" s="16">
        <v>0</v>
      </c>
      <c r="G3234" s="16">
        <v>0</v>
      </c>
      <c r="H3234" s="16">
        <v>0</v>
      </c>
      <c r="I3234" s="16">
        <v>0</v>
      </c>
      <c r="J3234" s="16">
        <v>0</v>
      </c>
      <c r="K3234" s="16">
        <v>0</v>
      </c>
      <c r="L3234" s="16">
        <v>0</v>
      </c>
      <c r="M3234" s="16">
        <v>0</v>
      </c>
      <c r="N3234" s="16">
        <v>0</v>
      </c>
      <c r="O3234" s="16">
        <v>0</v>
      </c>
      <c r="P3234" s="16">
        <v>0</v>
      </c>
      <c r="Q3234" s="16">
        <v>0</v>
      </c>
      <c r="R3234" s="16">
        <v>0</v>
      </c>
      <c r="S3234" s="16">
        <v>0</v>
      </c>
      <c r="T3234" s="16">
        <v>0</v>
      </c>
      <c r="U3234" s="16">
        <v>0</v>
      </c>
      <c r="V3234" s="16">
        <v>0</v>
      </c>
      <c r="W3234" s="16">
        <v>0</v>
      </c>
      <c r="X3234" s="16">
        <v>0</v>
      </c>
      <c r="Y3234" s="16">
        <v>0</v>
      </c>
      <c r="Z3234" s="16">
        <v>0</v>
      </c>
      <c r="AE3234" s="103">
        <f t="shared" si="935"/>
        <v>0</v>
      </c>
      <c r="AF3234" s="103">
        <f t="shared" si="936"/>
        <v>0</v>
      </c>
      <c r="AG3234" s="103">
        <f t="shared" si="937"/>
        <v>0</v>
      </c>
      <c r="AH3234" s="103">
        <f t="shared" si="938"/>
        <v>0</v>
      </c>
      <c r="AI3234" s="103">
        <f t="shared" si="939"/>
        <v>0</v>
      </c>
      <c r="AJ3234" s="103">
        <f t="shared" si="940"/>
        <v>0</v>
      </c>
    </row>
    <row r="3235" spans="4:36">
      <c r="D3235" s="16" t="s">
        <v>862</v>
      </c>
      <c r="E3235" s="16">
        <v>0</v>
      </c>
      <c r="F3235" s="16">
        <v>0</v>
      </c>
      <c r="G3235" s="16">
        <v>0</v>
      </c>
      <c r="H3235" s="16">
        <v>0</v>
      </c>
      <c r="I3235" s="16">
        <v>0</v>
      </c>
      <c r="J3235" s="16">
        <v>0</v>
      </c>
      <c r="K3235" s="16">
        <v>0</v>
      </c>
      <c r="L3235" s="16">
        <v>0</v>
      </c>
      <c r="M3235" s="16">
        <v>0</v>
      </c>
      <c r="N3235" s="16">
        <v>0</v>
      </c>
      <c r="O3235" s="16">
        <v>0</v>
      </c>
      <c r="P3235" s="16">
        <v>0</v>
      </c>
      <c r="Q3235" s="16">
        <v>0</v>
      </c>
      <c r="R3235" s="16">
        <v>0</v>
      </c>
      <c r="S3235" s="16">
        <v>0</v>
      </c>
      <c r="T3235" s="16">
        <v>0</v>
      </c>
      <c r="U3235" s="16">
        <v>0</v>
      </c>
      <c r="V3235" s="16">
        <v>0</v>
      </c>
      <c r="W3235" s="16">
        <v>0</v>
      </c>
      <c r="X3235" s="16">
        <v>0</v>
      </c>
      <c r="Y3235" s="16">
        <v>0</v>
      </c>
      <c r="Z3235" s="16">
        <v>0</v>
      </c>
      <c r="AE3235" s="103">
        <f t="shared" si="935"/>
        <v>0</v>
      </c>
      <c r="AF3235" s="103">
        <f t="shared" si="936"/>
        <v>0</v>
      </c>
      <c r="AG3235" s="103">
        <f t="shared" si="937"/>
        <v>0</v>
      </c>
      <c r="AH3235" s="103">
        <f t="shared" si="938"/>
        <v>0</v>
      </c>
      <c r="AI3235" s="103">
        <f t="shared" si="939"/>
        <v>0</v>
      </c>
      <c r="AJ3235" s="103">
        <f t="shared" si="940"/>
        <v>0</v>
      </c>
    </row>
    <row r="3236" spans="4:36">
      <c r="D3236" s="16" t="s">
        <v>863</v>
      </c>
      <c r="E3236" s="16">
        <v>0</v>
      </c>
      <c r="F3236" s="16">
        <v>0</v>
      </c>
      <c r="G3236" s="16">
        <v>0</v>
      </c>
      <c r="H3236" s="16">
        <v>0</v>
      </c>
      <c r="I3236" s="16">
        <v>0</v>
      </c>
      <c r="J3236" s="16">
        <v>0</v>
      </c>
      <c r="K3236" s="16">
        <v>0</v>
      </c>
      <c r="L3236" s="16">
        <v>0</v>
      </c>
      <c r="M3236" s="16">
        <v>0</v>
      </c>
      <c r="N3236" s="16">
        <v>0</v>
      </c>
      <c r="O3236" s="16">
        <v>0</v>
      </c>
      <c r="P3236" s="16">
        <v>0</v>
      </c>
      <c r="Q3236" s="16">
        <v>0</v>
      </c>
      <c r="R3236" s="16">
        <v>0</v>
      </c>
      <c r="S3236" s="16">
        <v>0</v>
      </c>
      <c r="T3236" s="16">
        <v>0</v>
      </c>
      <c r="U3236" s="16">
        <v>0</v>
      </c>
      <c r="V3236" s="16">
        <v>0</v>
      </c>
      <c r="W3236" s="16">
        <v>0</v>
      </c>
      <c r="X3236" s="16">
        <v>0</v>
      </c>
      <c r="Y3236" s="16">
        <v>0</v>
      </c>
      <c r="Z3236" s="16">
        <v>0</v>
      </c>
      <c r="AE3236" s="103">
        <f t="shared" si="935"/>
        <v>0</v>
      </c>
      <c r="AF3236" s="103">
        <f t="shared" si="936"/>
        <v>0</v>
      </c>
      <c r="AG3236" s="103">
        <f t="shared" si="937"/>
        <v>0</v>
      </c>
      <c r="AH3236" s="103">
        <f t="shared" si="938"/>
        <v>0</v>
      </c>
      <c r="AI3236" s="103">
        <f t="shared" si="939"/>
        <v>0</v>
      </c>
      <c r="AJ3236" s="103">
        <f t="shared" si="940"/>
        <v>0</v>
      </c>
    </row>
    <row r="3237" spans="4:36">
      <c r="D3237" s="16" t="s">
        <v>864</v>
      </c>
      <c r="E3237" s="16">
        <v>702.7205</v>
      </c>
      <c r="F3237" s="16">
        <v>673.6034</v>
      </c>
      <c r="G3237" s="16">
        <v>673.6034</v>
      </c>
      <c r="H3237" s="16">
        <v>0</v>
      </c>
      <c r="I3237" s="16">
        <v>14.0018</v>
      </c>
      <c r="J3237" s="16">
        <v>4.2606</v>
      </c>
      <c r="K3237" s="16">
        <v>0</v>
      </c>
      <c r="L3237" s="16">
        <v>0</v>
      </c>
      <c r="M3237" s="16">
        <v>4.2606</v>
      </c>
      <c r="N3237" s="16">
        <v>6.1882</v>
      </c>
      <c r="O3237" s="16">
        <v>6.1882</v>
      </c>
      <c r="P3237" s="16">
        <v>0</v>
      </c>
      <c r="Q3237" s="16">
        <v>3.6796</v>
      </c>
      <c r="R3237" s="16">
        <v>0.9869</v>
      </c>
      <c r="S3237" s="16">
        <v>0.9869</v>
      </c>
      <c r="T3237" s="16">
        <v>0</v>
      </c>
      <c r="U3237" s="16">
        <v>0</v>
      </c>
      <c r="V3237" s="16">
        <v>0</v>
      </c>
      <c r="W3237" s="16">
        <v>0</v>
      </c>
      <c r="X3237" s="16">
        <v>0</v>
      </c>
      <c r="Y3237" s="16">
        <v>0</v>
      </c>
      <c r="Z3237" s="16">
        <v>0</v>
      </c>
      <c r="AE3237" s="103">
        <f t="shared" si="935"/>
        <v>5.06261699229071e-14</v>
      </c>
      <c r="AF3237" s="103">
        <f t="shared" si="936"/>
        <v>0</v>
      </c>
      <c r="AG3237" s="103">
        <f t="shared" si="937"/>
        <v>0</v>
      </c>
      <c r="AH3237" s="103">
        <f t="shared" si="938"/>
        <v>0</v>
      </c>
      <c r="AI3237" s="103">
        <f t="shared" si="939"/>
        <v>0</v>
      </c>
      <c r="AJ3237" s="103">
        <f t="shared" si="940"/>
        <v>0</v>
      </c>
    </row>
    <row r="3238" spans="3:58">
      <c r="C3238" s="16" t="s">
        <v>867</v>
      </c>
      <c r="D3238" s="16" t="s">
        <v>88</v>
      </c>
      <c r="E3238" s="16">
        <v>36476.8011</v>
      </c>
      <c r="F3238" s="16">
        <v>34201.9218</v>
      </c>
      <c r="G3238" s="16">
        <v>34201.9218</v>
      </c>
      <c r="H3238" s="16">
        <v>0</v>
      </c>
      <c r="I3238" s="16">
        <v>82.7401</v>
      </c>
      <c r="J3238" s="16">
        <v>261.3549</v>
      </c>
      <c r="K3238" s="16">
        <v>0.9798</v>
      </c>
      <c r="L3238" s="16">
        <v>0</v>
      </c>
      <c r="M3238" s="16">
        <v>260.3751</v>
      </c>
      <c r="N3238" s="16">
        <v>1733.6473</v>
      </c>
      <c r="O3238" s="16">
        <v>1733.6473</v>
      </c>
      <c r="P3238" s="16">
        <v>0</v>
      </c>
      <c r="Q3238" s="16">
        <v>72.0114</v>
      </c>
      <c r="R3238" s="16">
        <v>119.7911</v>
      </c>
      <c r="S3238" s="16">
        <v>114.3674</v>
      </c>
      <c r="T3238" s="16">
        <v>0</v>
      </c>
      <c r="U3238" s="16">
        <v>5.4237</v>
      </c>
      <c r="V3238" s="16">
        <v>0</v>
      </c>
      <c r="W3238" s="16">
        <v>0</v>
      </c>
      <c r="X3238" s="16">
        <v>0</v>
      </c>
      <c r="Y3238" s="16">
        <v>0</v>
      </c>
      <c r="Z3238" s="16">
        <v>5.3345</v>
      </c>
      <c r="AE3238" s="103">
        <f t="shared" si="935"/>
        <v>3.97903932025656e-13</v>
      </c>
      <c r="AF3238" s="103">
        <f t="shared" si="936"/>
        <v>0</v>
      </c>
      <c r="AG3238" s="103">
        <f t="shared" si="937"/>
        <v>0</v>
      </c>
      <c r="AH3238" s="103">
        <f t="shared" si="938"/>
        <v>0</v>
      </c>
      <c r="AI3238" s="103">
        <f t="shared" si="939"/>
        <v>0</v>
      </c>
      <c r="AJ3238" s="103">
        <f t="shared" si="940"/>
        <v>0</v>
      </c>
      <c r="AK3238" s="16">
        <f t="shared" ref="AK3238:BF3238" si="952">E3238-SUM(E3239:E3243)</f>
        <v>0</v>
      </c>
      <c r="AL3238" s="16">
        <f t="shared" si="952"/>
        <v>0</v>
      </c>
      <c r="AM3238" s="16">
        <f t="shared" si="952"/>
        <v>0</v>
      </c>
      <c r="AN3238" s="16">
        <f t="shared" si="952"/>
        <v>0</v>
      </c>
      <c r="AO3238" s="16">
        <f t="shared" si="952"/>
        <v>0</v>
      </c>
      <c r="AP3238" s="16">
        <f t="shared" si="952"/>
        <v>0</v>
      </c>
      <c r="AQ3238" s="16">
        <f t="shared" si="952"/>
        <v>0</v>
      </c>
      <c r="AR3238" s="16">
        <f t="shared" si="952"/>
        <v>0</v>
      </c>
      <c r="AS3238" s="16">
        <f t="shared" si="952"/>
        <v>0</v>
      </c>
      <c r="AT3238" s="16">
        <f t="shared" si="952"/>
        <v>0</v>
      </c>
      <c r="AU3238" s="16">
        <f t="shared" si="952"/>
        <v>0</v>
      </c>
      <c r="AV3238" s="16">
        <f t="shared" si="952"/>
        <v>0</v>
      </c>
      <c r="AW3238" s="16">
        <f t="shared" si="952"/>
        <v>0</v>
      </c>
      <c r="AX3238" s="16">
        <f t="shared" si="952"/>
        <v>0</v>
      </c>
      <c r="AY3238" s="16">
        <f t="shared" si="952"/>
        <v>0</v>
      </c>
      <c r="AZ3238" s="16">
        <f t="shared" si="952"/>
        <v>0</v>
      </c>
      <c r="BA3238" s="16">
        <f t="shared" si="952"/>
        <v>0</v>
      </c>
      <c r="BB3238" s="16">
        <f t="shared" si="952"/>
        <v>0</v>
      </c>
      <c r="BC3238" s="16">
        <f t="shared" si="952"/>
        <v>0</v>
      </c>
      <c r="BD3238" s="16">
        <f t="shared" si="952"/>
        <v>0</v>
      </c>
      <c r="BE3238" s="16">
        <f t="shared" si="952"/>
        <v>0</v>
      </c>
      <c r="BF3238" s="16">
        <f t="shared" si="952"/>
        <v>0</v>
      </c>
    </row>
    <row r="3239" spans="4:36">
      <c r="D3239" s="16" t="s">
        <v>860</v>
      </c>
      <c r="E3239" s="16">
        <v>583.3618</v>
      </c>
      <c r="F3239" s="16">
        <v>583.3618</v>
      </c>
      <c r="G3239" s="16">
        <v>583.3618</v>
      </c>
      <c r="H3239" s="16">
        <v>0</v>
      </c>
      <c r="I3239" s="16">
        <v>0</v>
      </c>
      <c r="J3239" s="16">
        <v>0</v>
      </c>
      <c r="K3239" s="16">
        <v>0</v>
      </c>
      <c r="L3239" s="16">
        <v>0</v>
      </c>
      <c r="M3239" s="16">
        <v>0</v>
      </c>
      <c r="N3239" s="16">
        <v>0</v>
      </c>
      <c r="O3239" s="16">
        <v>0</v>
      </c>
      <c r="P3239" s="16">
        <v>0</v>
      </c>
      <c r="Q3239" s="16">
        <v>0</v>
      </c>
      <c r="R3239" s="16">
        <v>0</v>
      </c>
      <c r="S3239" s="16">
        <v>0</v>
      </c>
      <c r="T3239" s="16">
        <v>0</v>
      </c>
      <c r="U3239" s="16">
        <v>0</v>
      </c>
      <c r="V3239" s="16">
        <v>0</v>
      </c>
      <c r="W3239" s="16">
        <v>0</v>
      </c>
      <c r="X3239" s="16">
        <v>0</v>
      </c>
      <c r="Y3239" s="16">
        <v>0</v>
      </c>
      <c r="Z3239" s="16">
        <v>0</v>
      </c>
      <c r="AE3239" s="103">
        <f t="shared" si="935"/>
        <v>0</v>
      </c>
      <c r="AF3239" s="103">
        <f t="shared" si="936"/>
        <v>0</v>
      </c>
      <c r="AG3239" s="103">
        <f t="shared" si="937"/>
        <v>0</v>
      </c>
      <c r="AH3239" s="103">
        <f t="shared" si="938"/>
        <v>0</v>
      </c>
      <c r="AI3239" s="103">
        <f t="shared" si="939"/>
        <v>0</v>
      </c>
      <c r="AJ3239" s="103">
        <f t="shared" si="940"/>
        <v>0</v>
      </c>
    </row>
    <row r="3240" spans="4:36">
      <c r="D3240" s="16" t="s">
        <v>861</v>
      </c>
      <c r="E3240" s="16">
        <v>0</v>
      </c>
      <c r="F3240" s="16">
        <v>0</v>
      </c>
      <c r="G3240" s="16">
        <v>0</v>
      </c>
      <c r="H3240" s="16">
        <v>0</v>
      </c>
      <c r="I3240" s="16">
        <v>0</v>
      </c>
      <c r="J3240" s="16">
        <v>0</v>
      </c>
      <c r="K3240" s="16">
        <v>0</v>
      </c>
      <c r="L3240" s="16">
        <v>0</v>
      </c>
      <c r="M3240" s="16">
        <v>0</v>
      </c>
      <c r="N3240" s="16">
        <v>0</v>
      </c>
      <c r="O3240" s="16">
        <v>0</v>
      </c>
      <c r="P3240" s="16">
        <v>0</v>
      </c>
      <c r="Q3240" s="16">
        <v>0</v>
      </c>
      <c r="R3240" s="16">
        <v>0</v>
      </c>
      <c r="S3240" s="16">
        <v>0</v>
      </c>
      <c r="T3240" s="16">
        <v>0</v>
      </c>
      <c r="U3240" s="16">
        <v>0</v>
      </c>
      <c r="V3240" s="16">
        <v>0</v>
      </c>
      <c r="W3240" s="16">
        <v>0</v>
      </c>
      <c r="X3240" s="16">
        <v>0</v>
      </c>
      <c r="Y3240" s="16">
        <v>0</v>
      </c>
      <c r="Z3240" s="16">
        <v>0</v>
      </c>
      <c r="AE3240" s="103">
        <f t="shared" si="935"/>
        <v>0</v>
      </c>
      <c r="AF3240" s="103">
        <f t="shared" si="936"/>
        <v>0</v>
      </c>
      <c r="AG3240" s="103">
        <f t="shared" si="937"/>
        <v>0</v>
      </c>
      <c r="AH3240" s="103">
        <f t="shared" si="938"/>
        <v>0</v>
      </c>
      <c r="AI3240" s="103">
        <f t="shared" si="939"/>
        <v>0</v>
      </c>
      <c r="AJ3240" s="103">
        <f t="shared" si="940"/>
        <v>0</v>
      </c>
    </row>
    <row r="3241" spans="4:36">
      <c r="D3241" s="16" t="s">
        <v>862</v>
      </c>
      <c r="E3241" s="16">
        <v>0</v>
      </c>
      <c r="F3241" s="16">
        <v>0</v>
      </c>
      <c r="G3241" s="16">
        <v>0</v>
      </c>
      <c r="H3241" s="16">
        <v>0</v>
      </c>
      <c r="I3241" s="16">
        <v>0</v>
      </c>
      <c r="J3241" s="16">
        <v>0</v>
      </c>
      <c r="K3241" s="16">
        <v>0</v>
      </c>
      <c r="L3241" s="16">
        <v>0</v>
      </c>
      <c r="M3241" s="16">
        <v>0</v>
      </c>
      <c r="N3241" s="16">
        <v>0</v>
      </c>
      <c r="O3241" s="16">
        <v>0</v>
      </c>
      <c r="P3241" s="16">
        <v>0</v>
      </c>
      <c r="Q3241" s="16">
        <v>0</v>
      </c>
      <c r="R3241" s="16">
        <v>0</v>
      </c>
      <c r="S3241" s="16">
        <v>0</v>
      </c>
      <c r="T3241" s="16">
        <v>0</v>
      </c>
      <c r="U3241" s="16">
        <v>0</v>
      </c>
      <c r="V3241" s="16">
        <v>0</v>
      </c>
      <c r="W3241" s="16">
        <v>0</v>
      </c>
      <c r="X3241" s="16">
        <v>0</v>
      </c>
      <c r="Y3241" s="16">
        <v>0</v>
      </c>
      <c r="Z3241" s="16">
        <v>0</v>
      </c>
      <c r="AE3241" s="103">
        <f t="shared" si="935"/>
        <v>0</v>
      </c>
      <c r="AF3241" s="103">
        <f t="shared" si="936"/>
        <v>0</v>
      </c>
      <c r="AG3241" s="103">
        <f t="shared" si="937"/>
        <v>0</v>
      </c>
      <c r="AH3241" s="103">
        <f t="shared" si="938"/>
        <v>0</v>
      </c>
      <c r="AI3241" s="103">
        <f t="shared" si="939"/>
        <v>0</v>
      </c>
      <c r="AJ3241" s="103">
        <f t="shared" si="940"/>
        <v>0</v>
      </c>
    </row>
    <row r="3242" spans="4:36">
      <c r="D3242" s="16" t="s">
        <v>863</v>
      </c>
      <c r="E3242" s="16">
        <v>0</v>
      </c>
      <c r="F3242" s="16">
        <v>0</v>
      </c>
      <c r="G3242" s="16">
        <v>0</v>
      </c>
      <c r="H3242" s="16">
        <v>0</v>
      </c>
      <c r="I3242" s="16">
        <v>0</v>
      </c>
      <c r="J3242" s="16">
        <v>0</v>
      </c>
      <c r="K3242" s="16">
        <v>0</v>
      </c>
      <c r="L3242" s="16">
        <v>0</v>
      </c>
      <c r="M3242" s="16">
        <v>0</v>
      </c>
      <c r="N3242" s="16">
        <v>0</v>
      </c>
      <c r="O3242" s="16">
        <v>0</v>
      </c>
      <c r="P3242" s="16">
        <v>0</v>
      </c>
      <c r="Q3242" s="16">
        <v>0</v>
      </c>
      <c r="R3242" s="16">
        <v>0</v>
      </c>
      <c r="S3242" s="16">
        <v>0</v>
      </c>
      <c r="T3242" s="16">
        <v>0</v>
      </c>
      <c r="U3242" s="16">
        <v>0</v>
      </c>
      <c r="V3242" s="16">
        <v>0</v>
      </c>
      <c r="W3242" s="16">
        <v>0</v>
      </c>
      <c r="X3242" s="16">
        <v>0</v>
      </c>
      <c r="Y3242" s="16">
        <v>0</v>
      </c>
      <c r="Z3242" s="16">
        <v>0</v>
      </c>
      <c r="AE3242" s="103">
        <f t="shared" si="935"/>
        <v>0</v>
      </c>
      <c r="AF3242" s="103">
        <f t="shared" si="936"/>
        <v>0</v>
      </c>
      <c r="AG3242" s="103">
        <f t="shared" si="937"/>
        <v>0</v>
      </c>
      <c r="AH3242" s="103">
        <f t="shared" si="938"/>
        <v>0</v>
      </c>
      <c r="AI3242" s="103">
        <f t="shared" si="939"/>
        <v>0</v>
      </c>
      <c r="AJ3242" s="103">
        <f t="shared" si="940"/>
        <v>0</v>
      </c>
    </row>
    <row r="3243" spans="4:36">
      <c r="D3243" s="16" t="s">
        <v>864</v>
      </c>
      <c r="E3243" s="16">
        <v>35893.4393</v>
      </c>
      <c r="F3243" s="16">
        <v>33618.56</v>
      </c>
      <c r="G3243" s="16">
        <v>33618.56</v>
      </c>
      <c r="H3243" s="16">
        <v>0</v>
      </c>
      <c r="I3243" s="16">
        <v>82.7401</v>
      </c>
      <c r="J3243" s="16">
        <v>261.3549</v>
      </c>
      <c r="K3243" s="16">
        <v>0.9798</v>
      </c>
      <c r="L3243" s="16">
        <v>0</v>
      </c>
      <c r="M3243" s="16">
        <v>260.3751</v>
      </c>
      <c r="N3243" s="16">
        <v>1733.6473</v>
      </c>
      <c r="O3243" s="16">
        <v>1733.6473</v>
      </c>
      <c r="P3243" s="16">
        <v>0</v>
      </c>
      <c r="Q3243" s="16">
        <v>72.0114</v>
      </c>
      <c r="R3243" s="16">
        <v>119.7911</v>
      </c>
      <c r="S3243" s="16">
        <v>114.3674</v>
      </c>
      <c r="T3243" s="16">
        <v>0</v>
      </c>
      <c r="U3243" s="16">
        <v>5.4237</v>
      </c>
      <c r="V3243" s="16">
        <v>0</v>
      </c>
      <c r="W3243" s="16">
        <v>0</v>
      </c>
      <c r="X3243" s="16">
        <v>0</v>
      </c>
      <c r="Y3243" s="16">
        <v>0</v>
      </c>
      <c r="Z3243" s="16">
        <v>5.3345</v>
      </c>
      <c r="AE3243" s="103">
        <f t="shared" si="935"/>
        <v>3.97903932025656e-13</v>
      </c>
      <c r="AF3243" s="103">
        <f t="shared" si="936"/>
        <v>0</v>
      </c>
      <c r="AG3243" s="103">
        <f t="shared" si="937"/>
        <v>0</v>
      </c>
      <c r="AH3243" s="103">
        <f t="shared" si="938"/>
        <v>0</v>
      </c>
      <c r="AI3243" s="103">
        <f t="shared" si="939"/>
        <v>0</v>
      </c>
      <c r="AJ3243" s="103">
        <f t="shared" si="940"/>
        <v>0</v>
      </c>
    </row>
    <row r="3244" spans="3:58">
      <c r="C3244" s="16" t="s">
        <v>368</v>
      </c>
      <c r="D3244" s="16" t="s">
        <v>88</v>
      </c>
      <c r="E3244" s="16">
        <v>0</v>
      </c>
      <c r="F3244" s="16">
        <v>0</v>
      </c>
      <c r="G3244" s="16">
        <v>0</v>
      </c>
      <c r="H3244" s="16">
        <v>0</v>
      </c>
      <c r="I3244" s="16">
        <v>0</v>
      </c>
      <c r="J3244" s="16">
        <v>0</v>
      </c>
      <c r="K3244" s="16">
        <v>0</v>
      </c>
      <c r="L3244" s="16">
        <v>0</v>
      </c>
      <c r="M3244" s="16">
        <v>0</v>
      </c>
      <c r="N3244" s="16">
        <v>0</v>
      </c>
      <c r="O3244" s="16">
        <v>0</v>
      </c>
      <c r="P3244" s="16">
        <v>0</v>
      </c>
      <c r="Q3244" s="16">
        <v>0</v>
      </c>
      <c r="R3244" s="16">
        <v>0</v>
      </c>
      <c r="S3244" s="16">
        <v>0</v>
      </c>
      <c r="T3244" s="16">
        <v>0</v>
      </c>
      <c r="U3244" s="16">
        <v>0</v>
      </c>
      <c r="V3244" s="16">
        <v>0</v>
      </c>
      <c r="W3244" s="16">
        <v>0</v>
      </c>
      <c r="X3244" s="16">
        <v>0</v>
      </c>
      <c r="Y3244" s="16">
        <v>0</v>
      </c>
      <c r="Z3244" s="16">
        <v>0</v>
      </c>
      <c r="AE3244" s="103">
        <f t="shared" si="935"/>
        <v>0</v>
      </c>
      <c r="AF3244" s="103">
        <f t="shared" si="936"/>
        <v>0</v>
      </c>
      <c r="AG3244" s="103">
        <f t="shared" si="937"/>
        <v>0</v>
      </c>
      <c r="AH3244" s="103">
        <f t="shared" si="938"/>
        <v>0</v>
      </c>
      <c r="AI3244" s="103">
        <f t="shared" si="939"/>
        <v>0</v>
      </c>
      <c r="AJ3244" s="103">
        <f t="shared" si="940"/>
        <v>0</v>
      </c>
      <c r="AK3244" s="16">
        <f t="shared" ref="AK3244:BF3244" si="953">E3244-SUM(E3245:E3249)</f>
        <v>0</v>
      </c>
      <c r="AL3244" s="16">
        <f t="shared" si="953"/>
        <v>0</v>
      </c>
      <c r="AM3244" s="16">
        <f t="shared" si="953"/>
        <v>0</v>
      </c>
      <c r="AN3244" s="16">
        <f t="shared" si="953"/>
        <v>0</v>
      </c>
      <c r="AO3244" s="16">
        <f t="shared" si="953"/>
        <v>0</v>
      </c>
      <c r="AP3244" s="16">
        <f t="shared" si="953"/>
        <v>0</v>
      </c>
      <c r="AQ3244" s="16">
        <f t="shared" si="953"/>
        <v>0</v>
      </c>
      <c r="AR3244" s="16">
        <f t="shared" si="953"/>
        <v>0</v>
      </c>
      <c r="AS3244" s="16">
        <f t="shared" si="953"/>
        <v>0</v>
      </c>
      <c r="AT3244" s="16">
        <f t="shared" si="953"/>
        <v>0</v>
      </c>
      <c r="AU3244" s="16">
        <f t="shared" si="953"/>
        <v>0</v>
      </c>
      <c r="AV3244" s="16">
        <f t="shared" si="953"/>
        <v>0</v>
      </c>
      <c r="AW3244" s="16">
        <f t="shared" si="953"/>
        <v>0</v>
      </c>
      <c r="AX3244" s="16">
        <f t="shared" si="953"/>
        <v>0</v>
      </c>
      <c r="AY3244" s="16">
        <f t="shared" si="953"/>
        <v>0</v>
      </c>
      <c r="AZ3244" s="16">
        <f t="shared" si="953"/>
        <v>0</v>
      </c>
      <c r="BA3244" s="16">
        <f t="shared" si="953"/>
        <v>0</v>
      </c>
      <c r="BB3244" s="16">
        <f t="shared" si="953"/>
        <v>0</v>
      </c>
      <c r="BC3244" s="16">
        <f t="shared" si="953"/>
        <v>0</v>
      </c>
      <c r="BD3244" s="16">
        <f t="shared" si="953"/>
        <v>0</v>
      </c>
      <c r="BE3244" s="16">
        <f t="shared" si="953"/>
        <v>0</v>
      </c>
      <c r="BF3244" s="16">
        <f t="shared" si="953"/>
        <v>0</v>
      </c>
    </row>
    <row r="3245" spans="4:36">
      <c r="D3245" s="16" t="s">
        <v>860</v>
      </c>
      <c r="E3245" s="16">
        <v>0</v>
      </c>
      <c r="F3245" s="16">
        <v>0</v>
      </c>
      <c r="G3245" s="16">
        <v>0</v>
      </c>
      <c r="H3245" s="16">
        <v>0</v>
      </c>
      <c r="I3245" s="16">
        <v>0</v>
      </c>
      <c r="J3245" s="16">
        <v>0</v>
      </c>
      <c r="K3245" s="16">
        <v>0</v>
      </c>
      <c r="L3245" s="16">
        <v>0</v>
      </c>
      <c r="M3245" s="16">
        <v>0</v>
      </c>
      <c r="N3245" s="16">
        <v>0</v>
      </c>
      <c r="O3245" s="16">
        <v>0</v>
      </c>
      <c r="P3245" s="16">
        <v>0</v>
      </c>
      <c r="Q3245" s="16">
        <v>0</v>
      </c>
      <c r="R3245" s="16">
        <v>0</v>
      </c>
      <c r="S3245" s="16">
        <v>0</v>
      </c>
      <c r="T3245" s="16">
        <v>0</v>
      </c>
      <c r="U3245" s="16">
        <v>0</v>
      </c>
      <c r="V3245" s="16">
        <v>0</v>
      </c>
      <c r="W3245" s="16">
        <v>0</v>
      </c>
      <c r="X3245" s="16">
        <v>0</v>
      </c>
      <c r="Y3245" s="16">
        <v>0</v>
      </c>
      <c r="Z3245" s="16">
        <v>0</v>
      </c>
      <c r="AE3245" s="103">
        <f t="shared" ref="AE3245:AE3308" si="954">E3245-F3245-I3245-J3245-N3245-R3245-V3245-Z3245-Q3245</f>
        <v>0</v>
      </c>
      <c r="AF3245" s="103">
        <f t="shared" ref="AF3245:AF3308" si="955">F3245-G3245-H3245</f>
        <v>0</v>
      </c>
      <c r="AG3245" s="103">
        <f t="shared" ref="AG3245:AG3308" si="956">J3245-K3245-L3245-M3245</f>
        <v>0</v>
      </c>
      <c r="AH3245" s="103">
        <f t="shared" ref="AH3245:AH3308" si="957">N3245-O3245-P3245</f>
        <v>0</v>
      </c>
      <c r="AI3245" s="103">
        <f t="shared" ref="AI3245:AI3308" si="958">R3245-S3245-T3245-U3245</f>
        <v>0</v>
      </c>
      <c r="AJ3245" s="103">
        <f t="shared" ref="AJ3245:AJ3308" si="959">V3245-W3245-X3245-Y3245</f>
        <v>0</v>
      </c>
    </row>
    <row r="3246" spans="4:36">
      <c r="D3246" s="16" t="s">
        <v>861</v>
      </c>
      <c r="E3246" s="16">
        <v>0</v>
      </c>
      <c r="F3246" s="16">
        <v>0</v>
      </c>
      <c r="G3246" s="16">
        <v>0</v>
      </c>
      <c r="H3246" s="16">
        <v>0</v>
      </c>
      <c r="I3246" s="16">
        <v>0</v>
      </c>
      <c r="J3246" s="16">
        <v>0</v>
      </c>
      <c r="K3246" s="16">
        <v>0</v>
      </c>
      <c r="L3246" s="16">
        <v>0</v>
      </c>
      <c r="M3246" s="16">
        <v>0</v>
      </c>
      <c r="N3246" s="16">
        <v>0</v>
      </c>
      <c r="O3246" s="16">
        <v>0</v>
      </c>
      <c r="P3246" s="16">
        <v>0</v>
      </c>
      <c r="Q3246" s="16">
        <v>0</v>
      </c>
      <c r="R3246" s="16">
        <v>0</v>
      </c>
      <c r="S3246" s="16">
        <v>0</v>
      </c>
      <c r="T3246" s="16">
        <v>0</v>
      </c>
      <c r="U3246" s="16">
        <v>0</v>
      </c>
      <c r="V3246" s="16">
        <v>0</v>
      </c>
      <c r="W3246" s="16">
        <v>0</v>
      </c>
      <c r="X3246" s="16">
        <v>0</v>
      </c>
      <c r="Y3246" s="16">
        <v>0</v>
      </c>
      <c r="Z3246" s="16">
        <v>0</v>
      </c>
      <c r="AE3246" s="103">
        <f t="shared" si="954"/>
        <v>0</v>
      </c>
      <c r="AF3246" s="103">
        <f t="shared" si="955"/>
        <v>0</v>
      </c>
      <c r="AG3246" s="103">
        <f t="shared" si="956"/>
        <v>0</v>
      </c>
      <c r="AH3246" s="103">
        <f t="shared" si="957"/>
        <v>0</v>
      </c>
      <c r="AI3246" s="103">
        <f t="shared" si="958"/>
        <v>0</v>
      </c>
      <c r="AJ3246" s="103">
        <f t="shared" si="959"/>
        <v>0</v>
      </c>
    </row>
    <row r="3247" spans="4:36">
      <c r="D3247" s="16" t="s">
        <v>862</v>
      </c>
      <c r="E3247" s="16">
        <v>0</v>
      </c>
      <c r="F3247" s="16">
        <v>0</v>
      </c>
      <c r="G3247" s="16">
        <v>0</v>
      </c>
      <c r="H3247" s="16">
        <v>0</v>
      </c>
      <c r="I3247" s="16">
        <v>0</v>
      </c>
      <c r="J3247" s="16">
        <v>0</v>
      </c>
      <c r="K3247" s="16">
        <v>0</v>
      </c>
      <c r="L3247" s="16">
        <v>0</v>
      </c>
      <c r="M3247" s="16">
        <v>0</v>
      </c>
      <c r="N3247" s="16">
        <v>0</v>
      </c>
      <c r="O3247" s="16">
        <v>0</v>
      </c>
      <c r="P3247" s="16">
        <v>0</v>
      </c>
      <c r="Q3247" s="16">
        <v>0</v>
      </c>
      <c r="R3247" s="16">
        <v>0</v>
      </c>
      <c r="S3247" s="16">
        <v>0</v>
      </c>
      <c r="T3247" s="16">
        <v>0</v>
      </c>
      <c r="U3247" s="16">
        <v>0</v>
      </c>
      <c r="V3247" s="16">
        <v>0</v>
      </c>
      <c r="W3247" s="16">
        <v>0</v>
      </c>
      <c r="X3247" s="16">
        <v>0</v>
      </c>
      <c r="Y3247" s="16">
        <v>0</v>
      </c>
      <c r="Z3247" s="16">
        <v>0</v>
      </c>
      <c r="AE3247" s="103">
        <f t="shared" si="954"/>
        <v>0</v>
      </c>
      <c r="AF3247" s="103">
        <f t="shared" si="955"/>
        <v>0</v>
      </c>
      <c r="AG3247" s="103">
        <f t="shared" si="956"/>
        <v>0</v>
      </c>
      <c r="AH3247" s="103">
        <f t="shared" si="957"/>
        <v>0</v>
      </c>
      <c r="AI3247" s="103">
        <f t="shared" si="958"/>
        <v>0</v>
      </c>
      <c r="AJ3247" s="103">
        <f t="shared" si="959"/>
        <v>0</v>
      </c>
    </row>
    <row r="3248" spans="4:36">
      <c r="D3248" s="16" t="s">
        <v>863</v>
      </c>
      <c r="E3248" s="16">
        <v>0</v>
      </c>
      <c r="F3248" s="16">
        <v>0</v>
      </c>
      <c r="G3248" s="16">
        <v>0</v>
      </c>
      <c r="H3248" s="16">
        <v>0</v>
      </c>
      <c r="I3248" s="16">
        <v>0</v>
      </c>
      <c r="J3248" s="16">
        <v>0</v>
      </c>
      <c r="K3248" s="16">
        <v>0</v>
      </c>
      <c r="L3248" s="16">
        <v>0</v>
      </c>
      <c r="M3248" s="16">
        <v>0</v>
      </c>
      <c r="N3248" s="16">
        <v>0</v>
      </c>
      <c r="O3248" s="16">
        <v>0</v>
      </c>
      <c r="P3248" s="16">
        <v>0</v>
      </c>
      <c r="Q3248" s="16">
        <v>0</v>
      </c>
      <c r="R3248" s="16">
        <v>0</v>
      </c>
      <c r="S3248" s="16">
        <v>0</v>
      </c>
      <c r="T3248" s="16">
        <v>0</v>
      </c>
      <c r="U3248" s="16">
        <v>0</v>
      </c>
      <c r="V3248" s="16">
        <v>0</v>
      </c>
      <c r="W3248" s="16">
        <v>0</v>
      </c>
      <c r="X3248" s="16">
        <v>0</v>
      </c>
      <c r="Y3248" s="16">
        <v>0</v>
      </c>
      <c r="Z3248" s="16">
        <v>0</v>
      </c>
      <c r="AE3248" s="103">
        <f t="shared" si="954"/>
        <v>0</v>
      </c>
      <c r="AF3248" s="103">
        <f t="shared" si="955"/>
        <v>0</v>
      </c>
      <c r="AG3248" s="103">
        <f t="shared" si="956"/>
        <v>0</v>
      </c>
      <c r="AH3248" s="103">
        <f t="shared" si="957"/>
        <v>0</v>
      </c>
      <c r="AI3248" s="103">
        <f t="shared" si="958"/>
        <v>0</v>
      </c>
      <c r="AJ3248" s="103">
        <f t="shared" si="959"/>
        <v>0</v>
      </c>
    </row>
    <row r="3249" spans="4:36">
      <c r="D3249" s="16" t="s">
        <v>864</v>
      </c>
      <c r="E3249" s="16">
        <v>0</v>
      </c>
      <c r="F3249" s="16">
        <v>0</v>
      </c>
      <c r="G3249" s="16">
        <v>0</v>
      </c>
      <c r="H3249" s="16">
        <v>0</v>
      </c>
      <c r="I3249" s="16">
        <v>0</v>
      </c>
      <c r="J3249" s="16">
        <v>0</v>
      </c>
      <c r="K3249" s="16">
        <v>0</v>
      </c>
      <c r="L3249" s="16">
        <v>0</v>
      </c>
      <c r="M3249" s="16">
        <v>0</v>
      </c>
      <c r="N3249" s="16">
        <v>0</v>
      </c>
      <c r="O3249" s="16">
        <v>0</v>
      </c>
      <c r="P3249" s="16">
        <v>0</v>
      </c>
      <c r="Q3249" s="16">
        <v>0</v>
      </c>
      <c r="R3249" s="16">
        <v>0</v>
      </c>
      <c r="S3249" s="16">
        <v>0</v>
      </c>
      <c r="T3249" s="16">
        <v>0</v>
      </c>
      <c r="U3249" s="16">
        <v>0</v>
      </c>
      <c r="V3249" s="16">
        <v>0</v>
      </c>
      <c r="W3249" s="16">
        <v>0</v>
      </c>
      <c r="X3249" s="16">
        <v>0</v>
      </c>
      <c r="Y3249" s="16">
        <v>0</v>
      </c>
      <c r="Z3249" s="16">
        <v>0</v>
      </c>
      <c r="AE3249" s="103">
        <f t="shared" si="954"/>
        <v>0</v>
      </c>
      <c r="AF3249" s="103">
        <f t="shared" si="955"/>
        <v>0</v>
      </c>
      <c r="AG3249" s="103">
        <f t="shared" si="956"/>
        <v>0</v>
      </c>
      <c r="AH3249" s="103">
        <f t="shared" si="957"/>
        <v>0</v>
      </c>
      <c r="AI3249" s="103">
        <f t="shared" si="958"/>
        <v>0</v>
      </c>
      <c r="AJ3249" s="103">
        <f t="shared" si="959"/>
        <v>0</v>
      </c>
    </row>
    <row r="3250" spans="1:80">
      <c r="A3250" s="16" t="s">
        <v>960</v>
      </c>
      <c r="B3250" s="16">
        <v>214403.0089</v>
      </c>
      <c r="C3250" s="16" t="s">
        <v>88</v>
      </c>
      <c r="D3250" s="16" t="s">
        <v>88</v>
      </c>
      <c r="E3250" s="16">
        <v>24990.1257</v>
      </c>
      <c r="F3250" s="16">
        <v>22363.6249</v>
      </c>
      <c r="G3250" s="16">
        <v>22358.4903</v>
      </c>
      <c r="H3250" s="16">
        <v>5.1346</v>
      </c>
      <c r="I3250" s="16">
        <v>0.2063</v>
      </c>
      <c r="J3250" s="16">
        <v>0.6475</v>
      </c>
      <c r="K3250" s="16">
        <v>0</v>
      </c>
      <c r="L3250" s="16">
        <v>0</v>
      </c>
      <c r="M3250" s="16">
        <v>0.6475</v>
      </c>
      <c r="N3250" s="16">
        <v>1754.8944</v>
      </c>
      <c r="O3250" s="16">
        <v>1754.8944</v>
      </c>
      <c r="P3250" s="16">
        <v>0</v>
      </c>
      <c r="Q3250" s="16">
        <v>9.8775</v>
      </c>
      <c r="R3250" s="16">
        <v>111.0785</v>
      </c>
      <c r="S3250" s="16">
        <v>111.0785</v>
      </c>
      <c r="T3250" s="16">
        <v>0</v>
      </c>
      <c r="U3250" s="16">
        <v>0</v>
      </c>
      <c r="V3250" s="16">
        <v>749.7966</v>
      </c>
      <c r="W3250" s="16">
        <v>0</v>
      </c>
      <c r="X3250" s="16">
        <v>0</v>
      </c>
      <c r="Y3250" s="16">
        <v>749.7966</v>
      </c>
      <c r="Z3250" s="16">
        <v>0</v>
      </c>
      <c r="AB3250" s="101">
        <f>(F3250+K3250+L3250)/B3250</f>
        <v>0.104306488116641</v>
      </c>
      <c r="AE3250" s="103">
        <f t="shared" si="954"/>
        <v>1.87405646556726e-12</v>
      </c>
      <c r="AF3250" s="103">
        <f t="shared" si="955"/>
        <v>-2.40962805264644e-12</v>
      </c>
      <c r="AG3250" s="103">
        <f t="shared" si="956"/>
        <v>0</v>
      </c>
      <c r="AH3250" s="103">
        <f t="shared" si="957"/>
        <v>0</v>
      </c>
      <c r="AI3250" s="103">
        <f t="shared" si="958"/>
        <v>0</v>
      </c>
      <c r="AJ3250" s="103">
        <f t="shared" si="959"/>
        <v>0</v>
      </c>
      <c r="AK3250" s="16">
        <f t="shared" ref="AK3250:BF3250" si="960">E3250-SUM(E3251:E3255)</f>
        <v>9.82254277914762e-11</v>
      </c>
      <c r="AL3250" s="16">
        <f t="shared" si="960"/>
        <v>0</v>
      </c>
      <c r="AM3250" s="16">
        <f t="shared" si="960"/>
        <v>0</v>
      </c>
      <c r="AN3250" s="16">
        <f t="shared" si="960"/>
        <v>0</v>
      </c>
      <c r="AO3250" s="16">
        <f t="shared" si="960"/>
        <v>0</v>
      </c>
      <c r="AP3250" s="16">
        <f t="shared" si="960"/>
        <v>0</v>
      </c>
      <c r="AQ3250" s="16">
        <f t="shared" si="960"/>
        <v>0</v>
      </c>
      <c r="AR3250" s="16">
        <f t="shared" si="960"/>
        <v>0</v>
      </c>
      <c r="AS3250" s="16">
        <f t="shared" si="960"/>
        <v>0</v>
      </c>
      <c r="AT3250" s="16">
        <f t="shared" si="960"/>
        <v>0</v>
      </c>
      <c r="AU3250" s="16">
        <f t="shared" si="960"/>
        <v>0</v>
      </c>
      <c r="AV3250" s="16">
        <f t="shared" si="960"/>
        <v>0</v>
      </c>
      <c r="AW3250" s="16">
        <f t="shared" si="960"/>
        <v>0</v>
      </c>
      <c r="AX3250" s="16">
        <f t="shared" si="960"/>
        <v>0</v>
      </c>
      <c r="AY3250" s="16">
        <f t="shared" si="960"/>
        <v>0</v>
      </c>
      <c r="AZ3250" s="16">
        <f t="shared" si="960"/>
        <v>0</v>
      </c>
      <c r="BA3250" s="16">
        <f t="shared" si="960"/>
        <v>0</v>
      </c>
      <c r="BB3250" s="16">
        <f t="shared" si="960"/>
        <v>0</v>
      </c>
      <c r="BC3250" s="16">
        <f t="shared" si="960"/>
        <v>0</v>
      </c>
      <c r="BD3250" s="16">
        <f t="shared" si="960"/>
        <v>0</v>
      </c>
      <c r="BE3250" s="16">
        <f t="shared" si="960"/>
        <v>0</v>
      </c>
      <c r="BF3250" s="16">
        <f t="shared" si="960"/>
        <v>0</v>
      </c>
      <c r="BG3250" s="104">
        <f t="shared" ref="BG3250:CB3250" si="961">E3250-E3256-E3262-E3268-E3274</f>
        <v>0</v>
      </c>
      <c r="BH3250" s="104">
        <f t="shared" si="961"/>
        <v>0</v>
      </c>
      <c r="BI3250" s="104">
        <f t="shared" si="961"/>
        <v>0</v>
      </c>
      <c r="BJ3250" s="104">
        <f t="shared" si="961"/>
        <v>0</v>
      </c>
      <c r="BK3250" s="104">
        <f t="shared" si="961"/>
        <v>0</v>
      </c>
      <c r="BL3250" s="104">
        <f t="shared" si="961"/>
        <v>0</v>
      </c>
      <c r="BM3250" s="104">
        <f t="shared" si="961"/>
        <v>0</v>
      </c>
      <c r="BN3250" s="104">
        <f t="shared" si="961"/>
        <v>0</v>
      </c>
      <c r="BO3250" s="104">
        <f t="shared" si="961"/>
        <v>0</v>
      </c>
      <c r="BP3250" s="104">
        <f t="shared" si="961"/>
        <v>0</v>
      </c>
      <c r="BQ3250" s="104">
        <f t="shared" si="961"/>
        <v>0</v>
      </c>
      <c r="BR3250" s="104">
        <f t="shared" si="961"/>
        <v>0</v>
      </c>
      <c r="BS3250" s="104">
        <f t="shared" si="961"/>
        <v>0</v>
      </c>
      <c r="BT3250" s="104">
        <f t="shared" si="961"/>
        <v>0</v>
      </c>
      <c r="BU3250" s="104">
        <f t="shared" si="961"/>
        <v>0</v>
      </c>
      <c r="BV3250" s="104">
        <f t="shared" si="961"/>
        <v>0</v>
      </c>
      <c r="BW3250" s="104">
        <f t="shared" si="961"/>
        <v>0</v>
      </c>
      <c r="BX3250" s="104">
        <f t="shared" si="961"/>
        <v>0</v>
      </c>
      <c r="BY3250" s="104">
        <f t="shared" si="961"/>
        <v>0</v>
      </c>
      <c r="BZ3250" s="104">
        <f t="shared" si="961"/>
        <v>0</v>
      </c>
      <c r="CA3250" s="104">
        <f t="shared" si="961"/>
        <v>0</v>
      </c>
      <c r="CB3250" s="104">
        <f t="shared" si="961"/>
        <v>0</v>
      </c>
    </row>
    <row r="3251" spans="4:36">
      <c r="D3251" s="16" t="s">
        <v>860</v>
      </c>
      <c r="E3251" s="16">
        <v>407.8152</v>
      </c>
      <c r="F3251" s="16">
        <v>317.2693</v>
      </c>
      <c r="G3251" s="16">
        <v>317.2693</v>
      </c>
      <c r="H3251" s="16">
        <v>0</v>
      </c>
      <c r="I3251" s="16">
        <v>0</v>
      </c>
      <c r="J3251" s="16">
        <v>0</v>
      </c>
      <c r="K3251" s="16">
        <v>0</v>
      </c>
      <c r="L3251" s="16">
        <v>0</v>
      </c>
      <c r="M3251" s="16">
        <v>0</v>
      </c>
      <c r="N3251" s="16">
        <v>6.6965</v>
      </c>
      <c r="O3251" s="16">
        <v>6.6965</v>
      </c>
      <c r="P3251" s="16">
        <v>0</v>
      </c>
      <c r="Q3251" s="16">
        <v>0</v>
      </c>
      <c r="R3251" s="16">
        <v>83.8494</v>
      </c>
      <c r="S3251" s="16">
        <v>83.8494</v>
      </c>
      <c r="T3251" s="16">
        <v>0</v>
      </c>
      <c r="U3251" s="16">
        <v>0</v>
      </c>
      <c r="V3251" s="16">
        <v>0</v>
      </c>
      <c r="W3251" s="16">
        <v>0</v>
      </c>
      <c r="X3251" s="16">
        <v>0</v>
      </c>
      <c r="Y3251" s="16">
        <v>0</v>
      </c>
      <c r="Z3251" s="16">
        <v>0</v>
      </c>
      <c r="AE3251" s="103">
        <f t="shared" si="954"/>
        <v>0</v>
      </c>
      <c r="AF3251" s="103">
        <f t="shared" si="955"/>
        <v>0</v>
      </c>
      <c r="AG3251" s="103">
        <f t="shared" si="956"/>
        <v>0</v>
      </c>
      <c r="AH3251" s="103">
        <f t="shared" si="957"/>
        <v>0</v>
      </c>
      <c r="AI3251" s="103">
        <f t="shared" si="958"/>
        <v>0</v>
      </c>
      <c r="AJ3251" s="103">
        <f t="shared" si="959"/>
        <v>0</v>
      </c>
    </row>
    <row r="3252" spans="4:36">
      <c r="D3252" s="16" t="s">
        <v>861</v>
      </c>
      <c r="E3252" s="16">
        <v>0</v>
      </c>
      <c r="F3252" s="16">
        <v>0</v>
      </c>
      <c r="G3252" s="16">
        <v>0</v>
      </c>
      <c r="H3252" s="16">
        <v>0</v>
      </c>
      <c r="I3252" s="16">
        <v>0</v>
      </c>
      <c r="J3252" s="16">
        <v>0</v>
      </c>
      <c r="K3252" s="16">
        <v>0</v>
      </c>
      <c r="L3252" s="16">
        <v>0</v>
      </c>
      <c r="M3252" s="16">
        <v>0</v>
      </c>
      <c r="N3252" s="16">
        <v>0</v>
      </c>
      <c r="O3252" s="16">
        <v>0</v>
      </c>
      <c r="P3252" s="16">
        <v>0</v>
      </c>
      <c r="Q3252" s="16">
        <v>0</v>
      </c>
      <c r="R3252" s="16">
        <v>0</v>
      </c>
      <c r="S3252" s="16">
        <v>0</v>
      </c>
      <c r="T3252" s="16">
        <v>0</v>
      </c>
      <c r="U3252" s="16">
        <v>0</v>
      </c>
      <c r="V3252" s="16">
        <v>0</v>
      </c>
      <c r="W3252" s="16">
        <v>0</v>
      </c>
      <c r="X3252" s="16">
        <v>0</v>
      </c>
      <c r="Y3252" s="16">
        <v>0</v>
      </c>
      <c r="Z3252" s="16">
        <v>0</v>
      </c>
      <c r="AE3252" s="103">
        <f t="shared" si="954"/>
        <v>0</v>
      </c>
      <c r="AF3252" s="103">
        <f t="shared" si="955"/>
        <v>0</v>
      </c>
      <c r="AG3252" s="103">
        <f t="shared" si="956"/>
        <v>0</v>
      </c>
      <c r="AH3252" s="103">
        <f t="shared" si="957"/>
        <v>0</v>
      </c>
      <c r="AI3252" s="103">
        <f t="shared" si="958"/>
        <v>0</v>
      </c>
      <c r="AJ3252" s="103">
        <f t="shared" si="959"/>
        <v>0</v>
      </c>
    </row>
    <row r="3253" spans="4:36">
      <c r="D3253" s="16" t="s">
        <v>862</v>
      </c>
      <c r="E3253" s="16">
        <v>0</v>
      </c>
      <c r="F3253" s="16">
        <v>0</v>
      </c>
      <c r="G3253" s="16">
        <v>0</v>
      </c>
      <c r="H3253" s="16">
        <v>0</v>
      </c>
      <c r="I3253" s="16">
        <v>0</v>
      </c>
      <c r="J3253" s="16">
        <v>0</v>
      </c>
      <c r="K3253" s="16">
        <v>0</v>
      </c>
      <c r="L3253" s="16">
        <v>0</v>
      </c>
      <c r="M3253" s="16">
        <v>0</v>
      </c>
      <c r="N3253" s="16">
        <v>0</v>
      </c>
      <c r="O3253" s="16">
        <v>0</v>
      </c>
      <c r="P3253" s="16">
        <v>0</v>
      </c>
      <c r="Q3253" s="16">
        <v>0</v>
      </c>
      <c r="R3253" s="16">
        <v>0</v>
      </c>
      <c r="S3253" s="16">
        <v>0</v>
      </c>
      <c r="T3253" s="16">
        <v>0</v>
      </c>
      <c r="U3253" s="16">
        <v>0</v>
      </c>
      <c r="V3253" s="16">
        <v>0</v>
      </c>
      <c r="W3253" s="16">
        <v>0</v>
      </c>
      <c r="X3253" s="16">
        <v>0</v>
      </c>
      <c r="Y3253" s="16">
        <v>0</v>
      </c>
      <c r="Z3253" s="16">
        <v>0</v>
      </c>
      <c r="AE3253" s="103">
        <f t="shared" si="954"/>
        <v>0</v>
      </c>
      <c r="AF3253" s="103">
        <f t="shared" si="955"/>
        <v>0</v>
      </c>
      <c r="AG3253" s="103">
        <f t="shared" si="956"/>
        <v>0</v>
      </c>
      <c r="AH3253" s="103">
        <f t="shared" si="957"/>
        <v>0</v>
      </c>
      <c r="AI3253" s="103">
        <f t="shared" si="958"/>
        <v>0</v>
      </c>
      <c r="AJ3253" s="103">
        <f t="shared" si="959"/>
        <v>0</v>
      </c>
    </row>
    <row r="3254" spans="4:36">
      <c r="D3254" s="16" t="s">
        <v>863</v>
      </c>
      <c r="E3254" s="16">
        <v>0</v>
      </c>
      <c r="F3254" s="16">
        <v>0</v>
      </c>
      <c r="G3254" s="16">
        <v>0</v>
      </c>
      <c r="H3254" s="16">
        <v>0</v>
      </c>
      <c r="I3254" s="16">
        <v>0</v>
      </c>
      <c r="J3254" s="16">
        <v>0</v>
      </c>
      <c r="K3254" s="16">
        <v>0</v>
      </c>
      <c r="L3254" s="16">
        <v>0</v>
      </c>
      <c r="M3254" s="16">
        <v>0</v>
      </c>
      <c r="N3254" s="16">
        <v>0</v>
      </c>
      <c r="O3254" s="16">
        <v>0</v>
      </c>
      <c r="P3254" s="16">
        <v>0</v>
      </c>
      <c r="Q3254" s="16">
        <v>0</v>
      </c>
      <c r="R3254" s="16">
        <v>0</v>
      </c>
      <c r="S3254" s="16">
        <v>0</v>
      </c>
      <c r="T3254" s="16">
        <v>0</v>
      </c>
      <c r="U3254" s="16">
        <v>0</v>
      </c>
      <c r="V3254" s="16">
        <v>0</v>
      </c>
      <c r="W3254" s="16">
        <v>0</v>
      </c>
      <c r="X3254" s="16">
        <v>0</v>
      </c>
      <c r="Y3254" s="16">
        <v>0</v>
      </c>
      <c r="Z3254" s="16">
        <v>0</v>
      </c>
      <c r="AE3254" s="103">
        <f t="shared" si="954"/>
        <v>0</v>
      </c>
      <c r="AF3254" s="103">
        <f t="shared" si="955"/>
        <v>0</v>
      </c>
      <c r="AG3254" s="103">
        <f t="shared" si="956"/>
        <v>0</v>
      </c>
      <c r="AH3254" s="103">
        <f t="shared" si="957"/>
        <v>0</v>
      </c>
      <c r="AI3254" s="103">
        <f t="shared" si="958"/>
        <v>0</v>
      </c>
      <c r="AJ3254" s="103">
        <f t="shared" si="959"/>
        <v>0</v>
      </c>
    </row>
    <row r="3255" spans="4:36">
      <c r="D3255" s="16" t="s">
        <v>864</v>
      </c>
      <c r="E3255" s="16">
        <v>24582.3104999999</v>
      </c>
      <c r="F3255" s="16">
        <v>22046.3556</v>
      </c>
      <c r="G3255" s="16">
        <v>22041.221</v>
      </c>
      <c r="H3255" s="16">
        <v>5.1346</v>
      </c>
      <c r="I3255" s="16">
        <v>0.2063</v>
      </c>
      <c r="J3255" s="16">
        <v>0.6475</v>
      </c>
      <c r="K3255" s="16">
        <v>0</v>
      </c>
      <c r="L3255" s="16">
        <v>0</v>
      </c>
      <c r="M3255" s="16">
        <v>0.6475</v>
      </c>
      <c r="N3255" s="16">
        <v>1748.1979</v>
      </c>
      <c r="O3255" s="16">
        <v>1748.1979</v>
      </c>
      <c r="P3255" s="16">
        <v>0</v>
      </c>
      <c r="Q3255" s="16">
        <v>9.8775</v>
      </c>
      <c r="R3255" s="16">
        <v>27.2291</v>
      </c>
      <c r="S3255" s="16">
        <v>27.2291</v>
      </c>
      <c r="T3255" s="16">
        <v>0</v>
      </c>
      <c r="U3255" s="16">
        <v>0</v>
      </c>
      <c r="V3255" s="16">
        <v>749.7966</v>
      </c>
      <c r="W3255" s="16">
        <v>0</v>
      </c>
      <c r="X3255" s="16">
        <v>0</v>
      </c>
      <c r="Y3255" s="16">
        <v>749.7966</v>
      </c>
      <c r="Z3255" s="16">
        <v>0</v>
      </c>
      <c r="AE3255" s="103">
        <f t="shared" si="954"/>
        <v>-9.73745528654035e-11</v>
      </c>
      <c r="AF3255" s="103">
        <f t="shared" si="955"/>
        <v>-2.40962805264644e-12</v>
      </c>
      <c r="AG3255" s="103">
        <f t="shared" si="956"/>
        <v>0</v>
      </c>
      <c r="AH3255" s="103">
        <f t="shared" si="957"/>
        <v>0</v>
      </c>
      <c r="AI3255" s="103">
        <f t="shared" si="958"/>
        <v>0</v>
      </c>
      <c r="AJ3255" s="103">
        <f t="shared" si="959"/>
        <v>0</v>
      </c>
    </row>
    <row r="3256" spans="3:58">
      <c r="C3256" s="16" t="s">
        <v>865</v>
      </c>
      <c r="D3256" s="16" t="s">
        <v>88</v>
      </c>
      <c r="E3256" s="16">
        <v>79.5702</v>
      </c>
      <c r="F3256" s="16">
        <v>73.3513</v>
      </c>
      <c r="G3256" s="16">
        <v>73.3513</v>
      </c>
      <c r="H3256" s="16">
        <v>0</v>
      </c>
      <c r="I3256" s="16">
        <v>0</v>
      </c>
      <c r="J3256" s="16">
        <v>0</v>
      </c>
      <c r="K3256" s="16">
        <v>0</v>
      </c>
      <c r="L3256" s="16">
        <v>0</v>
      </c>
      <c r="M3256" s="16">
        <v>0</v>
      </c>
      <c r="N3256" s="16">
        <v>3.3048</v>
      </c>
      <c r="O3256" s="16">
        <v>3.3048</v>
      </c>
      <c r="P3256" s="16">
        <v>0</v>
      </c>
      <c r="Q3256" s="16">
        <v>0</v>
      </c>
      <c r="R3256" s="16">
        <v>2.9141</v>
      </c>
      <c r="S3256" s="16">
        <v>2.9141</v>
      </c>
      <c r="T3256" s="16">
        <v>0</v>
      </c>
      <c r="U3256" s="16">
        <v>0</v>
      </c>
      <c r="V3256" s="16">
        <v>0</v>
      </c>
      <c r="W3256" s="16">
        <v>0</v>
      </c>
      <c r="X3256" s="16">
        <v>0</v>
      </c>
      <c r="Y3256" s="16">
        <v>0</v>
      </c>
      <c r="Z3256" s="16">
        <v>0</v>
      </c>
      <c r="AE3256" s="103">
        <f t="shared" si="954"/>
        <v>4.88498130835069e-15</v>
      </c>
      <c r="AF3256" s="103">
        <f t="shared" si="955"/>
        <v>0</v>
      </c>
      <c r="AG3256" s="103">
        <f t="shared" si="956"/>
        <v>0</v>
      </c>
      <c r="AH3256" s="103">
        <f t="shared" si="957"/>
        <v>0</v>
      </c>
      <c r="AI3256" s="103">
        <f t="shared" si="958"/>
        <v>0</v>
      </c>
      <c r="AJ3256" s="103">
        <f t="shared" si="959"/>
        <v>0</v>
      </c>
      <c r="AK3256" s="16">
        <f t="shared" ref="AK3256:BF3256" si="962">E3256-SUM(E3257:E3261)</f>
        <v>0</v>
      </c>
      <c r="AL3256" s="16">
        <f t="shared" si="962"/>
        <v>0</v>
      </c>
      <c r="AM3256" s="16">
        <f t="shared" si="962"/>
        <v>0</v>
      </c>
      <c r="AN3256" s="16">
        <f t="shared" si="962"/>
        <v>0</v>
      </c>
      <c r="AO3256" s="16">
        <f t="shared" si="962"/>
        <v>0</v>
      </c>
      <c r="AP3256" s="16">
        <f t="shared" si="962"/>
        <v>0</v>
      </c>
      <c r="AQ3256" s="16">
        <f t="shared" si="962"/>
        <v>0</v>
      </c>
      <c r="AR3256" s="16">
        <f t="shared" si="962"/>
        <v>0</v>
      </c>
      <c r="AS3256" s="16">
        <f t="shared" si="962"/>
        <v>0</v>
      </c>
      <c r="AT3256" s="16">
        <f t="shared" si="962"/>
        <v>0</v>
      </c>
      <c r="AU3256" s="16">
        <f t="shared" si="962"/>
        <v>0</v>
      </c>
      <c r="AV3256" s="16">
        <f t="shared" si="962"/>
        <v>0</v>
      </c>
      <c r="AW3256" s="16">
        <f t="shared" si="962"/>
        <v>0</v>
      </c>
      <c r="AX3256" s="16">
        <f t="shared" si="962"/>
        <v>0</v>
      </c>
      <c r="AY3256" s="16">
        <f t="shared" si="962"/>
        <v>0</v>
      </c>
      <c r="AZ3256" s="16">
        <f t="shared" si="962"/>
        <v>0</v>
      </c>
      <c r="BA3256" s="16">
        <f t="shared" si="962"/>
        <v>0</v>
      </c>
      <c r="BB3256" s="16">
        <f t="shared" si="962"/>
        <v>0</v>
      </c>
      <c r="BC3256" s="16">
        <f t="shared" si="962"/>
        <v>0</v>
      </c>
      <c r="BD3256" s="16">
        <f t="shared" si="962"/>
        <v>0</v>
      </c>
      <c r="BE3256" s="16">
        <f t="shared" si="962"/>
        <v>0</v>
      </c>
      <c r="BF3256" s="16">
        <f t="shared" si="962"/>
        <v>0</v>
      </c>
    </row>
    <row r="3257" spans="4:36">
      <c r="D3257" s="16" t="s">
        <v>860</v>
      </c>
      <c r="E3257" s="16">
        <v>79.5702</v>
      </c>
      <c r="F3257" s="16">
        <v>73.3513</v>
      </c>
      <c r="G3257" s="16">
        <v>73.3513</v>
      </c>
      <c r="H3257" s="16">
        <v>0</v>
      </c>
      <c r="I3257" s="16">
        <v>0</v>
      </c>
      <c r="J3257" s="16">
        <v>0</v>
      </c>
      <c r="K3257" s="16">
        <v>0</v>
      </c>
      <c r="L3257" s="16">
        <v>0</v>
      </c>
      <c r="M3257" s="16">
        <v>0</v>
      </c>
      <c r="N3257" s="16">
        <v>3.3048</v>
      </c>
      <c r="O3257" s="16">
        <v>3.3048</v>
      </c>
      <c r="P3257" s="16">
        <v>0</v>
      </c>
      <c r="Q3257" s="16">
        <v>0</v>
      </c>
      <c r="R3257" s="16">
        <v>2.9141</v>
      </c>
      <c r="S3257" s="16">
        <v>2.9141</v>
      </c>
      <c r="T3257" s="16">
        <v>0</v>
      </c>
      <c r="U3257" s="16">
        <v>0</v>
      </c>
      <c r="V3257" s="16">
        <v>0</v>
      </c>
      <c r="W3257" s="16">
        <v>0</v>
      </c>
      <c r="X3257" s="16">
        <v>0</v>
      </c>
      <c r="Y3257" s="16">
        <v>0</v>
      </c>
      <c r="Z3257" s="16">
        <v>0</v>
      </c>
      <c r="AE3257" s="103">
        <f t="shared" si="954"/>
        <v>4.88498130835069e-15</v>
      </c>
      <c r="AF3257" s="103">
        <f t="shared" si="955"/>
        <v>0</v>
      </c>
      <c r="AG3257" s="103">
        <f t="shared" si="956"/>
        <v>0</v>
      </c>
      <c r="AH3257" s="103">
        <f t="shared" si="957"/>
        <v>0</v>
      </c>
      <c r="AI3257" s="103">
        <f t="shared" si="958"/>
        <v>0</v>
      </c>
      <c r="AJ3257" s="103">
        <f t="shared" si="959"/>
        <v>0</v>
      </c>
    </row>
    <row r="3258" spans="4:36">
      <c r="D3258" s="16" t="s">
        <v>861</v>
      </c>
      <c r="E3258" s="16">
        <v>0</v>
      </c>
      <c r="F3258" s="16">
        <v>0</v>
      </c>
      <c r="G3258" s="16">
        <v>0</v>
      </c>
      <c r="H3258" s="16">
        <v>0</v>
      </c>
      <c r="I3258" s="16">
        <v>0</v>
      </c>
      <c r="J3258" s="16">
        <v>0</v>
      </c>
      <c r="K3258" s="16">
        <v>0</v>
      </c>
      <c r="L3258" s="16">
        <v>0</v>
      </c>
      <c r="M3258" s="16">
        <v>0</v>
      </c>
      <c r="N3258" s="16">
        <v>0</v>
      </c>
      <c r="O3258" s="16">
        <v>0</v>
      </c>
      <c r="P3258" s="16">
        <v>0</v>
      </c>
      <c r="Q3258" s="16">
        <v>0</v>
      </c>
      <c r="R3258" s="16">
        <v>0</v>
      </c>
      <c r="S3258" s="16">
        <v>0</v>
      </c>
      <c r="T3258" s="16">
        <v>0</v>
      </c>
      <c r="U3258" s="16">
        <v>0</v>
      </c>
      <c r="V3258" s="16">
        <v>0</v>
      </c>
      <c r="W3258" s="16">
        <v>0</v>
      </c>
      <c r="X3258" s="16">
        <v>0</v>
      </c>
      <c r="Y3258" s="16">
        <v>0</v>
      </c>
      <c r="Z3258" s="16">
        <v>0</v>
      </c>
      <c r="AE3258" s="103">
        <f t="shared" si="954"/>
        <v>0</v>
      </c>
      <c r="AF3258" s="103">
        <f t="shared" si="955"/>
        <v>0</v>
      </c>
      <c r="AG3258" s="103">
        <f t="shared" si="956"/>
        <v>0</v>
      </c>
      <c r="AH3258" s="103">
        <f t="shared" si="957"/>
        <v>0</v>
      </c>
      <c r="AI3258" s="103">
        <f t="shared" si="958"/>
        <v>0</v>
      </c>
      <c r="AJ3258" s="103">
        <f t="shared" si="959"/>
        <v>0</v>
      </c>
    </row>
    <row r="3259" spans="4:36">
      <c r="D3259" s="16" t="s">
        <v>862</v>
      </c>
      <c r="E3259" s="16">
        <v>0</v>
      </c>
      <c r="F3259" s="16">
        <v>0</v>
      </c>
      <c r="G3259" s="16">
        <v>0</v>
      </c>
      <c r="H3259" s="16">
        <v>0</v>
      </c>
      <c r="I3259" s="16">
        <v>0</v>
      </c>
      <c r="J3259" s="16">
        <v>0</v>
      </c>
      <c r="K3259" s="16">
        <v>0</v>
      </c>
      <c r="L3259" s="16">
        <v>0</v>
      </c>
      <c r="M3259" s="16">
        <v>0</v>
      </c>
      <c r="N3259" s="16">
        <v>0</v>
      </c>
      <c r="O3259" s="16">
        <v>0</v>
      </c>
      <c r="P3259" s="16">
        <v>0</v>
      </c>
      <c r="Q3259" s="16">
        <v>0</v>
      </c>
      <c r="R3259" s="16">
        <v>0</v>
      </c>
      <c r="S3259" s="16">
        <v>0</v>
      </c>
      <c r="T3259" s="16">
        <v>0</v>
      </c>
      <c r="U3259" s="16">
        <v>0</v>
      </c>
      <c r="V3259" s="16">
        <v>0</v>
      </c>
      <c r="W3259" s="16">
        <v>0</v>
      </c>
      <c r="X3259" s="16">
        <v>0</v>
      </c>
      <c r="Y3259" s="16">
        <v>0</v>
      </c>
      <c r="Z3259" s="16">
        <v>0</v>
      </c>
      <c r="AE3259" s="103">
        <f t="shared" si="954"/>
        <v>0</v>
      </c>
      <c r="AF3259" s="103">
        <f t="shared" si="955"/>
        <v>0</v>
      </c>
      <c r="AG3259" s="103">
        <f t="shared" si="956"/>
        <v>0</v>
      </c>
      <c r="AH3259" s="103">
        <f t="shared" si="957"/>
        <v>0</v>
      </c>
      <c r="AI3259" s="103">
        <f t="shared" si="958"/>
        <v>0</v>
      </c>
      <c r="AJ3259" s="103">
        <f t="shared" si="959"/>
        <v>0</v>
      </c>
    </row>
    <row r="3260" spans="4:36">
      <c r="D3260" s="16" t="s">
        <v>863</v>
      </c>
      <c r="E3260" s="16">
        <v>0</v>
      </c>
      <c r="F3260" s="16">
        <v>0</v>
      </c>
      <c r="G3260" s="16">
        <v>0</v>
      </c>
      <c r="H3260" s="16">
        <v>0</v>
      </c>
      <c r="I3260" s="16">
        <v>0</v>
      </c>
      <c r="J3260" s="16">
        <v>0</v>
      </c>
      <c r="K3260" s="16">
        <v>0</v>
      </c>
      <c r="L3260" s="16">
        <v>0</v>
      </c>
      <c r="M3260" s="16">
        <v>0</v>
      </c>
      <c r="N3260" s="16">
        <v>0</v>
      </c>
      <c r="O3260" s="16">
        <v>0</v>
      </c>
      <c r="P3260" s="16">
        <v>0</v>
      </c>
      <c r="Q3260" s="16">
        <v>0</v>
      </c>
      <c r="R3260" s="16">
        <v>0</v>
      </c>
      <c r="S3260" s="16">
        <v>0</v>
      </c>
      <c r="T3260" s="16">
        <v>0</v>
      </c>
      <c r="U3260" s="16">
        <v>0</v>
      </c>
      <c r="V3260" s="16">
        <v>0</v>
      </c>
      <c r="W3260" s="16">
        <v>0</v>
      </c>
      <c r="X3260" s="16">
        <v>0</v>
      </c>
      <c r="Y3260" s="16">
        <v>0</v>
      </c>
      <c r="Z3260" s="16">
        <v>0</v>
      </c>
      <c r="AE3260" s="103">
        <f t="shared" si="954"/>
        <v>0</v>
      </c>
      <c r="AF3260" s="103">
        <f t="shared" si="955"/>
        <v>0</v>
      </c>
      <c r="AG3260" s="103">
        <f t="shared" si="956"/>
        <v>0</v>
      </c>
      <c r="AH3260" s="103">
        <f t="shared" si="957"/>
        <v>0</v>
      </c>
      <c r="AI3260" s="103">
        <f t="shared" si="958"/>
        <v>0</v>
      </c>
      <c r="AJ3260" s="103">
        <f t="shared" si="959"/>
        <v>0</v>
      </c>
    </row>
    <row r="3261" spans="4:36">
      <c r="D3261" s="16" t="s">
        <v>864</v>
      </c>
      <c r="E3261" s="16">
        <v>0</v>
      </c>
      <c r="F3261" s="16">
        <v>0</v>
      </c>
      <c r="G3261" s="16">
        <v>0</v>
      </c>
      <c r="H3261" s="16">
        <v>0</v>
      </c>
      <c r="I3261" s="16">
        <v>0</v>
      </c>
      <c r="J3261" s="16">
        <v>0</v>
      </c>
      <c r="K3261" s="16">
        <v>0</v>
      </c>
      <c r="L3261" s="16">
        <v>0</v>
      </c>
      <c r="M3261" s="16">
        <v>0</v>
      </c>
      <c r="N3261" s="16">
        <v>0</v>
      </c>
      <c r="O3261" s="16">
        <v>0</v>
      </c>
      <c r="P3261" s="16">
        <v>0</v>
      </c>
      <c r="Q3261" s="16">
        <v>0</v>
      </c>
      <c r="R3261" s="16">
        <v>0</v>
      </c>
      <c r="S3261" s="16">
        <v>0</v>
      </c>
      <c r="T3261" s="16">
        <v>0</v>
      </c>
      <c r="U3261" s="16">
        <v>0</v>
      </c>
      <c r="V3261" s="16">
        <v>0</v>
      </c>
      <c r="W3261" s="16">
        <v>0</v>
      </c>
      <c r="X3261" s="16">
        <v>0</v>
      </c>
      <c r="Y3261" s="16">
        <v>0</v>
      </c>
      <c r="Z3261" s="16">
        <v>0</v>
      </c>
      <c r="AE3261" s="103">
        <f t="shared" si="954"/>
        <v>0</v>
      </c>
      <c r="AF3261" s="103">
        <f t="shared" si="955"/>
        <v>0</v>
      </c>
      <c r="AG3261" s="103">
        <f t="shared" si="956"/>
        <v>0</v>
      </c>
      <c r="AH3261" s="103">
        <f t="shared" si="957"/>
        <v>0</v>
      </c>
      <c r="AI3261" s="103">
        <f t="shared" si="958"/>
        <v>0</v>
      </c>
      <c r="AJ3261" s="103">
        <f t="shared" si="959"/>
        <v>0</v>
      </c>
    </row>
    <row r="3262" spans="3:58">
      <c r="C3262" s="16" t="s">
        <v>866</v>
      </c>
      <c r="D3262" s="16" t="s">
        <v>88</v>
      </c>
      <c r="E3262" s="16">
        <v>915.642099999999</v>
      </c>
      <c r="F3262" s="16">
        <v>3.0829</v>
      </c>
      <c r="G3262" s="16">
        <v>3.0829</v>
      </c>
      <c r="H3262" s="16">
        <v>0</v>
      </c>
      <c r="I3262" s="16">
        <v>0</v>
      </c>
      <c r="J3262" s="16">
        <v>0</v>
      </c>
      <c r="K3262" s="16">
        <v>0</v>
      </c>
      <c r="L3262" s="16">
        <v>0</v>
      </c>
      <c r="M3262" s="16">
        <v>0</v>
      </c>
      <c r="N3262" s="16">
        <v>912.559199999999</v>
      </c>
      <c r="O3262" s="16">
        <v>912.559199999999</v>
      </c>
      <c r="P3262" s="16">
        <v>0</v>
      </c>
      <c r="Q3262" s="16">
        <v>0</v>
      </c>
      <c r="R3262" s="16">
        <v>0</v>
      </c>
      <c r="S3262" s="16">
        <v>0</v>
      </c>
      <c r="T3262" s="16">
        <v>0</v>
      </c>
      <c r="U3262" s="16">
        <v>0</v>
      </c>
      <c r="V3262" s="16">
        <v>0</v>
      </c>
      <c r="W3262" s="16">
        <v>0</v>
      </c>
      <c r="X3262" s="16">
        <v>0</v>
      </c>
      <c r="Y3262" s="16">
        <v>0</v>
      </c>
      <c r="Z3262" s="16">
        <v>0</v>
      </c>
      <c r="AE3262" s="103">
        <f t="shared" si="954"/>
        <v>0</v>
      </c>
      <c r="AF3262" s="103">
        <f t="shared" si="955"/>
        <v>0</v>
      </c>
      <c r="AG3262" s="103">
        <f t="shared" si="956"/>
        <v>0</v>
      </c>
      <c r="AH3262" s="103">
        <f t="shared" si="957"/>
        <v>0</v>
      </c>
      <c r="AI3262" s="103">
        <f t="shared" si="958"/>
        <v>0</v>
      </c>
      <c r="AJ3262" s="103">
        <f t="shared" si="959"/>
        <v>0</v>
      </c>
      <c r="AK3262" s="16">
        <f t="shared" ref="AK3262:BF3262" si="963">E3262-SUM(E3263:E3267)</f>
        <v>0</v>
      </c>
      <c r="AL3262" s="16">
        <f t="shared" si="963"/>
        <v>0</v>
      </c>
      <c r="AM3262" s="16">
        <f t="shared" si="963"/>
        <v>0</v>
      </c>
      <c r="AN3262" s="16">
        <f t="shared" si="963"/>
        <v>0</v>
      </c>
      <c r="AO3262" s="16">
        <f t="shared" si="963"/>
        <v>0</v>
      </c>
      <c r="AP3262" s="16">
        <f t="shared" si="963"/>
        <v>0</v>
      </c>
      <c r="AQ3262" s="16">
        <f t="shared" si="963"/>
        <v>0</v>
      </c>
      <c r="AR3262" s="16">
        <f t="shared" si="963"/>
        <v>0</v>
      </c>
      <c r="AS3262" s="16">
        <f t="shared" si="963"/>
        <v>0</v>
      </c>
      <c r="AT3262" s="16">
        <f t="shared" si="963"/>
        <v>0</v>
      </c>
      <c r="AU3262" s="16">
        <f t="shared" si="963"/>
        <v>0</v>
      </c>
      <c r="AV3262" s="16">
        <f t="shared" si="963"/>
        <v>0</v>
      </c>
      <c r="AW3262" s="16">
        <f t="shared" si="963"/>
        <v>0</v>
      </c>
      <c r="AX3262" s="16">
        <f t="shared" si="963"/>
        <v>0</v>
      </c>
      <c r="AY3262" s="16">
        <f t="shared" si="963"/>
        <v>0</v>
      </c>
      <c r="AZ3262" s="16">
        <f t="shared" si="963"/>
        <v>0</v>
      </c>
      <c r="BA3262" s="16">
        <f t="shared" si="963"/>
        <v>0</v>
      </c>
      <c r="BB3262" s="16">
        <f t="shared" si="963"/>
        <v>0</v>
      </c>
      <c r="BC3262" s="16">
        <f t="shared" si="963"/>
        <v>0</v>
      </c>
      <c r="BD3262" s="16">
        <f t="shared" si="963"/>
        <v>0</v>
      </c>
      <c r="BE3262" s="16">
        <f t="shared" si="963"/>
        <v>0</v>
      </c>
      <c r="BF3262" s="16">
        <f t="shared" si="963"/>
        <v>0</v>
      </c>
    </row>
    <row r="3263" spans="4:36">
      <c r="D3263" s="16" t="s">
        <v>860</v>
      </c>
      <c r="E3263" s="16">
        <v>0</v>
      </c>
      <c r="F3263" s="16">
        <v>0</v>
      </c>
      <c r="G3263" s="16">
        <v>0</v>
      </c>
      <c r="H3263" s="16">
        <v>0</v>
      </c>
      <c r="I3263" s="16">
        <v>0</v>
      </c>
      <c r="J3263" s="16">
        <v>0</v>
      </c>
      <c r="K3263" s="16">
        <v>0</v>
      </c>
      <c r="L3263" s="16">
        <v>0</v>
      </c>
      <c r="M3263" s="16">
        <v>0</v>
      </c>
      <c r="N3263" s="16">
        <v>0</v>
      </c>
      <c r="O3263" s="16">
        <v>0</v>
      </c>
      <c r="P3263" s="16">
        <v>0</v>
      </c>
      <c r="Q3263" s="16">
        <v>0</v>
      </c>
      <c r="R3263" s="16">
        <v>0</v>
      </c>
      <c r="S3263" s="16">
        <v>0</v>
      </c>
      <c r="T3263" s="16">
        <v>0</v>
      </c>
      <c r="U3263" s="16">
        <v>0</v>
      </c>
      <c r="V3263" s="16">
        <v>0</v>
      </c>
      <c r="W3263" s="16">
        <v>0</v>
      </c>
      <c r="X3263" s="16">
        <v>0</v>
      </c>
      <c r="Y3263" s="16">
        <v>0</v>
      </c>
      <c r="Z3263" s="16">
        <v>0</v>
      </c>
      <c r="AE3263" s="103">
        <f t="shared" si="954"/>
        <v>0</v>
      </c>
      <c r="AF3263" s="103">
        <f t="shared" si="955"/>
        <v>0</v>
      </c>
      <c r="AG3263" s="103">
        <f t="shared" si="956"/>
        <v>0</v>
      </c>
      <c r="AH3263" s="103">
        <f t="shared" si="957"/>
        <v>0</v>
      </c>
      <c r="AI3263" s="103">
        <f t="shared" si="958"/>
        <v>0</v>
      </c>
      <c r="AJ3263" s="103">
        <f t="shared" si="959"/>
        <v>0</v>
      </c>
    </row>
    <row r="3264" spans="4:36">
      <c r="D3264" s="16" t="s">
        <v>861</v>
      </c>
      <c r="E3264" s="16">
        <v>0</v>
      </c>
      <c r="F3264" s="16">
        <v>0</v>
      </c>
      <c r="G3264" s="16">
        <v>0</v>
      </c>
      <c r="H3264" s="16">
        <v>0</v>
      </c>
      <c r="I3264" s="16">
        <v>0</v>
      </c>
      <c r="J3264" s="16">
        <v>0</v>
      </c>
      <c r="K3264" s="16">
        <v>0</v>
      </c>
      <c r="L3264" s="16">
        <v>0</v>
      </c>
      <c r="M3264" s="16">
        <v>0</v>
      </c>
      <c r="N3264" s="16">
        <v>0</v>
      </c>
      <c r="O3264" s="16">
        <v>0</v>
      </c>
      <c r="P3264" s="16">
        <v>0</v>
      </c>
      <c r="Q3264" s="16">
        <v>0</v>
      </c>
      <c r="R3264" s="16">
        <v>0</v>
      </c>
      <c r="S3264" s="16">
        <v>0</v>
      </c>
      <c r="T3264" s="16">
        <v>0</v>
      </c>
      <c r="U3264" s="16">
        <v>0</v>
      </c>
      <c r="V3264" s="16">
        <v>0</v>
      </c>
      <c r="W3264" s="16">
        <v>0</v>
      </c>
      <c r="X3264" s="16">
        <v>0</v>
      </c>
      <c r="Y3264" s="16">
        <v>0</v>
      </c>
      <c r="Z3264" s="16">
        <v>0</v>
      </c>
      <c r="AE3264" s="103">
        <f t="shared" si="954"/>
        <v>0</v>
      </c>
      <c r="AF3264" s="103">
        <f t="shared" si="955"/>
        <v>0</v>
      </c>
      <c r="AG3264" s="103">
        <f t="shared" si="956"/>
        <v>0</v>
      </c>
      <c r="AH3264" s="103">
        <f t="shared" si="957"/>
        <v>0</v>
      </c>
      <c r="AI3264" s="103">
        <f t="shared" si="958"/>
        <v>0</v>
      </c>
      <c r="AJ3264" s="103">
        <f t="shared" si="959"/>
        <v>0</v>
      </c>
    </row>
    <row r="3265" spans="4:36">
      <c r="D3265" s="16" t="s">
        <v>862</v>
      </c>
      <c r="E3265" s="16">
        <v>0</v>
      </c>
      <c r="F3265" s="16">
        <v>0</v>
      </c>
      <c r="G3265" s="16">
        <v>0</v>
      </c>
      <c r="H3265" s="16">
        <v>0</v>
      </c>
      <c r="I3265" s="16">
        <v>0</v>
      </c>
      <c r="J3265" s="16">
        <v>0</v>
      </c>
      <c r="K3265" s="16">
        <v>0</v>
      </c>
      <c r="L3265" s="16">
        <v>0</v>
      </c>
      <c r="M3265" s="16">
        <v>0</v>
      </c>
      <c r="N3265" s="16">
        <v>0</v>
      </c>
      <c r="O3265" s="16">
        <v>0</v>
      </c>
      <c r="P3265" s="16">
        <v>0</v>
      </c>
      <c r="Q3265" s="16">
        <v>0</v>
      </c>
      <c r="R3265" s="16">
        <v>0</v>
      </c>
      <c r="S3265" s="16">
        <v>0</v>
      </c>
      <c r="T3265" s="16">
        <v>0</v>
      </c>
      <c r="U3265" s="16">
        <v>0</v>
      </c>
      <c r="V3265" s="16">
        <v>0</v>
      </c>
      <c r="W3265" s="16">
        <v>0</v>
      </c>
      <c r="X3265" s="16">
        <v>0</v>
      </c>
      <c r="Y3265" s="16">
        <v>0</v>
      </c>
      <c r="Z3265" s="16">
        <v>0</v>
      </c>
      <c r="AE3265" s="103">
        <f t="shared" si="954"/>
        <v>0</v>
      </c>
      <c r="AF3265" s="103">
        <f t="shared" si="955"/>
        <v>0</v>
      </c>
      <c r="AG3265" s="103">
        <f t="shared" si="956"/>
        <v>0</v>
      </c>
      <c r="AH3265" s="103">
        <f t="shared" si="957"/>
        <v>0</v>
      </c>
      <c r="AI3265" s="103">
        <f t="shared" si="958"/>
        <v>0</v>
      </c>
      <c r="AJ3265" s="103">
        <f t="shared" si="959"/>
        <v>0</v>
      </c>
    </row>
    <row r="3266" spans="4:36">
      <c r="D3266" s="16" t="s">
        <v>863</v>
      </c>
      <c r="E3266" s="16">
        <v>0</v>
      </c>
      <c r="F3266" s="16">
        <v>0</v>
      </c>
      <c r="G3266" s="16">
        <v>0</v>
      </c>
      <c r="H3266" s="16">
        <v>0</v>
      </c>
      <c r="I3266" s="16">
        <v>0</v>
      </c>
      <c r="J3266" s="16">
        <v>0</v>
      </c>
      <c r="K3266" s="16">
        <v>0</v>
      </c>
      <c r="L3266" s="16">
        <v>0</v>
      </c>
      <c r="M3266" s="16">
        <v>0</v>
      </c>
      <c r="N3266" s="16">
        <v>0</v>
      </c>
      <c r="O3266" s="16">
        <v>0</v>
      </c>
      <c r="P3266" s="16">
        <v>0</v>
      </c>
      <c r="Q3266" s="16">
        <v>0</v>
      </c>
      <c r="R3266" s="16">
        <v>0</v>
      </c>
      <c r="S3266" s="16">
        <v>0</v>
      </c>
      <c r="T3266" s="16">
        <v>0</v>
      </c>
      <c r="U3266" s="16">
        <v>0</v>
      </c>
      <c r="V3266" s="16">
        <v>0</v>
      </c>
      <c r="W3266" s="16">
        <v>0</v>
      </c>
      <c r="X3266" s="16">
        <v>0</v>
      </c>
      <c r="Y3266" s="16">
        <v>0</v>
      </c>
      <c r="Z3266" s="16">
        <v>0</v>
      </c>
      <c r="AE3266" s="103">
        <f t="shared" si="954"/>
        <v>0</v>
      </c>
      <c r="AF3266" s="103">
        <f t="shared" si="955"/>
        <v>0</v>
      </c>
      <c r="AG3266" s="103">
        <f t="shared" si="956"/>
        <v>0</v>
      </c>
      <c r="AH3266" s="103">
        <f t="shared" si="957"/>
        <v>0</v>
      </c>
      <c r="AI3266" s="103">
        <f t="shared" si="958"/>
        <v>0</v>
      </c>
      <c r="AJ3266" s="103">
        <f t="shared" si="959"/>
        <v>0</v>
      </c>
    </row>
    <row r="3267" spans="4:36">
      <c r="D3267" s="16" t="s">
        <v>864</v>
      </c>
      <c r="E3267" s="16">
        <v>915.642099999999</v>
      </c>
      <c r="F3267" s="16">
        <v>3.0829</v>
      </c>
      <c r="G3267" s="16">
        <v>3.0829</v>
      </c>
      <c r="H3267" s="16">
        <v>0</v>
      </c>
      <c r="I3267" s="16">
        <v>0</v>
      </c>
      <c r="J3267" s="16">
        <v>0</v>
      </c>
      <c r="K3267" s="16">
        <v>0</v>
      </c>
      <c r="L3267" s="16">
        <v>0</v>
      </c>
      <c r="M3267" s="16">
        <v>0</v>
      </c>
      <c r="N3267" s="16">
        <v>912.559199999999</v>
      </c>
      <c r="O3267" s="16">
        <v>912.559199999999</v>
      </c>
      <c r="P3267" s="16">
        <v>0</v>
      </c>
      <c r="Q3267" s="16">
        <v>0</v>
      </c>
      <c r="R3267" s="16">
        <v>0</v>
      </c>
      <c r="S3267" s="16">
        <v>0</v>
      </c>
      <c r="T3267" s="16">
        <v>0</v>
      </c>
      <c r="U3267" s="16">
        <v>0</v>
      </c>
      <c r="V3267" s="16">
        <v>0</v>
      </c>
      <c r="W3267" s="16">
        <v>0</v>
      </c>
      <c r="X3267" s="16">
        <v>0</v>
      </c>
      <c r="Y3267" s="16">
        <v>0</v>
      </c>
      <c r="Z3267" s="16">
        <v>0</v>
      </c>
      <c r="AE3267" s="103">
        <f t="shared" si="954"/>
        <v>0</v>
      </c>
      <c r="AF3267" s="103">
        <f t="shared" si="955"/>
        <v>0</v>
      </c>
      <c r="AG3267" s="103">
        <f t="shared" si="956"/>
        <v>0</v>
      </c>
      <c r="AH3267" s="103">
        <f t="shared" si="957"/>
        <v>0</v>
      </c>
      <c r="AI3267" s="103">
        <f t="shared" si="958"/>
        <v>0</v>
      </c>
      <c r="AJ3267" s="103">
        <f t="shared" si="959"/>
        <v>0</v>
      </c>
    </row>
    <row r="3268" spans="3:58">
      <c r="C3268" s="16" t="s">
        <v>867</v>
      </c>
      <c r="D3268" s="16" t="s">
        <v>88</v>
      </c>
      <c r="E3268" s="16">
        <v>337.2839</v>
      </c>
      <c r="F3268" s="16">
        <v>249.8075</v>
      </c>
      <c r="G3268" s="16">
        <v>249.8075</v>
      </c>
      <c r="H3268" s="16">
        <v>0</v>
      </c>
      <c r="I3268" s="16">
        <v>0</v>
      </c>
      <c r="J3268" s="16">
        <v>0</v>
      </c>
      <c r="K3268" s="16">
        <v>0</v>
      </c>
      <c r="L3268" s="16">
        <v>0</v>
      </c>
      <c r="M3268" s="16">
        <v>0</v>
      </c>
      <c r="N3268" s="16">
        <v>3.3917</v>
      </c>
      <c r="O3268" s="16">
        <v>3.3917</v>
      </c>
      <c r="P3268" s="16">
        <v>0</v>
      </c>
      <c r="Q3268" s="16">
        <v>0</v>
      </c>
      <c r="R3268" s="16">
        <v>84.0847</v>
      </c>
      <c r="S3268" s="16">
        <v>84.0847</v>
      </c>
      <c r="T3268" s="16">
        <v>0</v>
      </c>
      <c r="U3268" s="16">
        <v>0</v>
      </c>
      <c r="V3268" s="16">
        <v>0</v>
      </c>
      <c r="W3268" s="16">
        <v>0</v>
      </c>
      <c r="X3268" s="16">
        <v>0</v>
      </c>
      <c r="Y3268" s="16">
        <v>0</v>
      </c>
      <c r="Z3268" s="16">
        <v>0</v>
      </c>
      <c r="AE3268" s="103">
        <f t="shared" si="954"/>
        <v>0</v>
      </c>
      <c r="AF3268" s="103">
        <f t="shared" si="955"/>
        <v>0</v>
      </c>
      <c r="AG3268" s="103">
        <f t="shared" si="956"/>
        <v>0</v>
      </c>
      <c r="AH3268" s="103">
        <f t="shared" si="957"/>
        <v>0</v>
      </c>
      <c r="AI3268" s="103">
        <f t="shared" si="958"/>
        <v>0</v>
      </c>
      <c r="AJ3268" s="103">
        <f t="shared" si="959"/>
        <v>0</v>
      </c>
      <c r="AK3268" s="16">
        <f t="shared" ref="AK3268:BF3268" si="964">E3268-SUM(E3269:E3273)</f>
        <v>0</v>
      </c>
      <c r="AL3268" s="16">
        <f t="shared" si="964"/>
        <v>0</v>
      </c>
      <c r="AM3268" s="16">
        <f t="shared" si="964"/>
        <v>0</v>
      </c>
      <c r="AN3268" s="16">
        <f t="shared" si="964"/>
        <v>0</v>
      </c>
      <c r="AO3268" s="16">
        <f t="shared" si="964"/>
        <v>0</v>
      </c>
      <c r="AP3268" s="16">
        <f t="shared" si="964"/>
        <v>0</v>
      </c>
      <c r="AQ3268" s="16">
        <f t="shared" si="964"/>
        <v>0</v>
      </c>
      <c r="AR3268" s="16">
        <f t="shared" si="964"/>
        <v>0</v>
      </c>
      <c r="AS3268" s="16">
        <f t="shared" si="964"/>
        <v>0</v>
      </c>
      <c r="AT3268" s="16">
        <f t="shared" si="964"/>
        <v>0</v>
      </c>
      <c r="AU3268" s="16">
        <f t="shared" si="964"/>
        <v>0</v>
      </c>
      <c r="AV3268" s="16">
        <f t="shared" si="964"/>
        <v>0</v>
      </c>
      <c r="AW3268" s="16">
        <f t="shared" si="964"/>
        <v>0</v>
      </c>
      <c r="AX3268" s="16">
        <f t="shared" si="964"/>
        <v>0</v>
      </c>
      <c r="AY3268" s="16">
        <f t="shared" si="964"/>
        <v>0</v>
      </c>
      <c r="AZ3268" s="16">
        <f t="shared" si="964"/>
        <v>0</v>
      </c>
      <c r="BA3268" s="16">
        <f t="shared" si="964"/>
        <v>0</v>
      </c>
      <c r="BB3268" s="16">
        <f t="shared" si="964"/>
        <v>0</v>
      </c>
      <c r="BC3268" s="16">
        <f t="shared" si="964"/>
        <v>0</v>
      </c>
      <c r="BD3268" s="16">
        <f t="shared" si="964"/>
        <v>0</v>
      </c>
      <c r="BE3268" s="16">
        <f t="shared" si="964"/>
        <v>0</v>
      </c>
      <c r="BF3268" s="16">
        <f t="shared" si="964"/>
        <v>0</v>
      </c>
    </row>
    <row r="3269" spans="4:36">
      <c r="D3269" s="16" t="s">
        <v>860</v>
      </c>
      <c r="E3269" s="16">
        <v>328.245</v>
      </c>
      <c r="F3269" s="16">
        <v>243.918</v>
      </c>
      <c r="G3269" s="16">
        <v>243.918</v>
      </c>
      <c r="H3269" s="16">
        <v>0</v>
      </c>
      <c r="I3269" s="16">
        <v>0</v>
      </c>
      <c r="J3269" s="16">
        <v>0</v>
      </c>
      <c r="K3269" s="16">
        <v>0</v>
      </c>
      <c r="L3269" s="16">
        <v>0</v>
      </c>
      <c r="M3269" s="16">
        <v>0</v>
      </c>
      <c r="N3269" s="16">
        <v>3.3917</v>
      </c>
      <c r="O3269" s="16">
        <v>3.3917</v>
      </c>
      <c r="P3269" s="16">
        <v>0</v>
      </c>
      <c r="Q3269" s="16">
        <v>0</v>
      </c>
      <c r="R3269" s="16">
        <v>80.9353</v>
      </c>
      <c r="S3269" s="16">
        <v>80.9353</v>
      </c>
      <c r="T3269" s="16">
        <v>0</v>
      </c>
      <c r="U3269" s="16">
        <v>0</v>
      </c>
      <c r="V3269" s="16">
        <v>0</v>
      </c>
      <c r="W3269" s="16">
        <v>0</v>
      </c>
      <c r="X3269" s="16">
        <v>0</v>
      </c>
      <c r="Y3269" s="16">
        <v>0</v>
      </c>
      <c r="Z3269" s="16">
        <v>0</v>
      </c>
      <c r="AE3269" s="103">
        <f t="shared" si="954"/>
        <v>0</v>
      </c>
      <c r="AF3269" s="103">
        <f t="shared" si="955"/>
        <v>0</v>
      </c>
      <c r="AG3269" s="103">
        <f t="shared" si="956"/>
        <v>0</v>
      </c>
      <c r="AH3269" s="103">
        <f t="shared" si="957"/>
        <v>0</v>
      </c>
      <c r="AI3269" s="103">
        <f t="shared" si="958"/>
        <v>0</v>
      </c>
      <c r="AJ3269" s="103">
        <f t="shared" si="959"/>
        <v>0</v>
      </c>
    </row>
    <row r="3270" spans="4:36">
      <c r="D3270" s="16" t="s">
        <v>861</v>
      </c>
      <c r="E3270" s="16">
        <v>0</v>
      </c>
      <c r="F3270" s="16">
        <v>0</v>
      </c>
      <c r="G3270" s="16">
        <v>0</v>
      </c>
      <c r="H3270" s="16">
        <v>0</v>
      </c>
      <c r="I3270" s="16">
        <v>0</v>
      </c>
      <c r="J3270" s="16">
        <v>0</v>
      </c>
      <c r="K3270" s="16">
        <v>0</v>
      </c>
      <c r="L3270" s="16">
        <v>0</v>
      </c>
      <c r="M3270" s="16">
        <v>0</v>
      </c>
      <c r="N3270" s="16">
        <v>0</v>
      </c>
      <c r="O3270" s="16">
        <v>0</v>
      </c>
      <c r="P3270" s="16">
        <v>0</v>
      </c>
      <c r="Q3270" s="16">
        <v>0</v>
      </c>
      <c r="R3270" s="16">
        <v>0</v>
      </c>
      <c r="S3270" s="16">
        <v>0</v>
      </c>
      <c r="T3270" s="16">
        <v>0</v>
      </c>
      <c r="U3270" s="16">
        <v>0</v>
      </c>
      <c r="V3270" s="16">
        <v>0</v>
      </c>
      <c r="W3270" s="16">
        <v>0</v>
      </c>
      <c r="X3270" s="16">
        <v>0</v>
      </c>
      <c r="Y3270" s="16">
        <v>0</v>
      </c>
      <c r="Z3270" s="16">
        <v>0</v>
      </c>
      <c r="AE3270" s="103">
        <f t="shared" si="954"/>
        <v>0</v>
      </c>
      <c r="AF3270" s="103">
        <f t="shared" si="955"/>
        <v>0</v>
      </c>
      <c r="AG3270" s="103">
        <f t="shared" si="956"/>
        <v>0</v>
      </c>
      <c r="AH3270" s="103">
        <f t="shared" si="957"/>
        <v>0</v>
      </c>
      <c r="AI3270" s="103">
        <f t="shared" si="958"/>
        <v>0</v>
      </c>
      <c r="AJ3270" s="103">
        <f t="shared" si="959"/>
        <v>0</v>
      </c>
    </row>
    <row r="3271" spans="4:36">
      <c r="D3271" s="16" t="s">
        <v>862</v>
      </c>
      <c r="E3271" s="16">
        <v>0</v>
      </c>
      <c r="F3271" s="16">
        <v>0</v>
      </c>
      <c r="G3271" s="16">
        <v>0</v>
      </c>
      <c r="H3271" s="16">
        <v>0</v>
      </c>
      <c r="I3271" s="16">
        <v>0</v>
      </c>
      <c r="J3271" s="16">
        <v>0</v>
      </c>
      <c r="K3271" s="16">
        <v>0</v>
      </c>
      <c r="L3271" s="16">
        <v>0</v>
      </c>
      <c r="M3271" s="16">
        <v>0</v>
      </c>
      <c r="N3271" s="16">
        <v>0</v>
      </c>
      <c r="O3271" s="16">
        <v>0</v>
      </c>
      <c r="P3271" s="16">
        <v>0</v>
      </c>
      <c r="Q3271" s="16">
        <v>0</v>
      </c>
      <c r="R3271" s="16">
        <v>0</v>
      </c>
      <c r="S3271" s="16">
        <v>0</v>
      </c>
      <c r="T3271" s="16">
        <v>0</v>
      </c>
      <c r="U3271" s="16">
        <v>0</v>
      </c>
      <c r="V3271" s="16">
        <v>0</v>
      </c>
      <c r="W3271" s="16">
        <v>0</v>
      </c>
      <c r="X3271" s="16">
        <v>0</v>
      </c>
      <c r="Y3271" s="16">
        <v>0</v>
      </c>
      <c r="Z3271" s="16">
        <v>0</v>
      </c>
      <c r="AE3271" s="103">
        <f t="shared" si="954"/>
        <v>0</v>
      </c>
      <c r="AF3271" s="103">
        <f t="shared" si="955"/>
        <v>0</v>
      </c>
      <c r="AG3271" s="103">
        <f t="shared" si="956"/>
        <v>0</v>
      </c>
      <c r="AH3271" s="103">
        <f t="shared" si="957"/>
        <v>0</v>
      </c>
      <c r="AI3271" s="103">
        <f t="shared" si="958"/>
        <v>0</v>
      </c>
      <c r="AJ3271" s="103">
        <f t="shared" si="959"/>
        <v>0</v>
      </c>
    </row>
    <row r="3272" spans="4:36">
      <c r="D3272" s="16" t="s">
        <v>863</v>
      </c>
      <c r="E3272" s="16">
        <v>0</v>
      </c>
      <c r="F3272" s="16">
        <v>0</v>
      </c>
      <c r="G3272" s="16">
        <v>0</v>
      </c>
      <c r="H3272" s="16">
        <v>0</v>
      </c>
      <c r="I3272" s="16">
        <v>0</v>
      </c>
      <c r="J3272" s="16">
        <v>0</v>
      </c>
      <c r="K3272" s="16">
        <v>0</v>
      </c>
      <c r="L3272" s="16">
        <v>0</v>
      </c>
      <c r="M3272" s="16">
        <v>0</v>
      </c>
      <c r="N3272" s="16">
        <v>0</v>
      </c>
      <c r="O3272" s="16">
        <v>0</v>
      </c>
      <c r="P3272" s="16">
        <v>0</v>
      </c>
      <c r="Q3272" s="16">
        <v>0</v>
      </c>
      <c r="R3272" s="16">
        <v>0</v>
      </c>
      <c r="S3272" s="16">
        <v>0</v>
      </c>
      <c r="T3272" s="16">
        <v>0</v>
      </c>
      <c r="U3272" s="16">
        <v>0</v>
      </c>
      <c r="V3272" s="16">
        <v>0</v>
      </c>
      <c r="W3272" s="16">
        <v>0</v>
      </c>
      <c r="X3272" s="16">
        <v>0</v>
      </c>
      <c r="Y3272" s="16">
        <v>0</v>
      </c>
      <c r="Z3272" s="16">
        <v>0</v>
      </c>
      <c r="AE3272" s="103">
        <f t="shared" si="954"/>
        <v>0</v>
      </c>
      <c r="AF3272" s="103">
        <f t="shared" si="955"/>
        <v>0</v>
      </c>
      <c r="AG3272" s="103">
        <f t="shared" si="956"/>
        <v>0</v>
      </c>
      <c r="AH3272" s="103">
        <f t="shared" si="957"/>
        <v>0</v>
      </c>
      <c r="AI3272" s="103">
        <f t="shared" si="958"/>
        <v>0</v>
      </c>
      <c r="AJ3272" s="103">
        <f t="shared" si="959"/>
        <v>0</v>
      </c>
    </row>
    <row r="3273" spans="4:36">
      <c r="D3273" s="16" t="s">
        <v>864</v>
      </c>
      <c r="E3273" s="16">
        <v>9.0389</v>
      </c>
      <c r="F3273" s="16">
        <v>5.8895</v>
      </c>
      <c r="G3273" s="16">
        <v>5.8895</v>
      </c>
      <c r="H3273" s="16">
        <v>0</v>
      </c>
      <c r="I3273" s="16">
        <v>0</v>
      </c>
      <c r="J3273" s="16">
        <v>0</v>
      </c>
      <c r="K3273" s="16">
        <v>0</v>
      </c>
      <c r="L3273" s="16">
        <v>0</v>
      </c>
      <c r="M3273" s="16">
        <v>0</v>
      </c>
      <c r="N3273" s="16">
        <v>0</v>
      </c>
      <c r="O3273" s="16">
        <v>0</v>
      </c>
      <c r="P3273" s="16">
        <v>0</v>
      </c>
      <c r="Q3273" s="16">
        <v>0</v>
      </c>
      <c r="R3273" s="16">
        <v>3.1494</v>
      </c>
      <c r="S3273" s="16">
        <v>3.1494</v>
      </c>
      <c r="T3273" s="16">
        <v>0</v>
      </c>
      <c r="U3273" s="16">
        <v>0</v>
      </c>
      <c r="V3273" s="16">
        <v>0</v>
      </c>
      <c r="W3273" s="16">
        <v>0</v>
      </c>
      <c r="X3273" s="16">
        <v>0</v>
      </c>
      <c r="Y3273" s="16">
        <v>0</v>
      </c>
      <c r="Z3273" s="16">
        <v>0</v>
      </c>
      <c r="AE3273" s="103">
        <f t="shared" si="954"/>
        <v>0</v>
      </c>
      <c r="AF3273" s="103">
        <f t="shared" si="955"/>
        <v>0</v>
      </c>
      <c r="AG3273" s="103">
        <f t="shared" si="956"/>
        <v>0</v>
      </c>
      <c r="AH3273" s="103">
        <f t="shared" si="957"/>
        <v>0</v>
      </c>
      <c r="AI3273" s="103">
        <f t="shared" si="958"/>
        <v>0</v>
      </c>
      <c r="AJ3273" s="103">
        <f t="shared" si="959"/>
        <v>0</v>
      </c>
    </row>
    <row r="3274" spans="3:58">
      <c r="C3274" s="16" t="s">
        <v>368</v>
      </c>
      <c r="D3274" s="16" t="s">
        <v>88</v>
      </c>
      <c r="E3274" s="16">
        <v>23657.6295</v>
      </c>
      <c r="F3274" s="16">
        <v>22037.3832</v>
      </c>
      <c r="G3274" s="16">
        <v>22032.2486</v>
      </c>
      <c r="H3274" s="16">
        <v>5.1346</v>
      </c>
      <c r="I3274" s="16">
        <v>0.2063</v>
      </c>
      <c r="J3274" s="16">
        <v>0.6475</v>
      </c>
      <c r="K3274" s="16">
        <v>0</v>
      </c>
      <c r="L3274" s="16">
        <v>0</v>
      </c>
      <c r="M3274" s="16">
        <v>0.6475</v>
      </c>
      <c r="N3274" s="16">
        <v>835.6387</v>
      </c>
      <c r="O3274" s="16">
        <v>835.6387</v>
      </c>
      <c r="P3274" s="16">
        <v>0</v>
      </c>
      <c r="Q3274" s="16">
        <v>9.8775</v>
      </c>
      <c r="R3274" s="16">
        <v>24.0797</v>
      </c>
      <c r="S3274" s="16">
        <v>24.0797</v>
      </c>
      <c r="T3274" s="16">
        <v>0</v>
      </c>
      <c r="U3274" s="16">
        <v>0</v>
      </c>
      <c r="V3274" s="16">
        <v>749.7966</v>
      </c>
      <c r="W3274" s="16">
        <v>0</v>
      </c>
      <c r="X3274" s="16">
        <v>0</v>
      </c>
      <c r="Y3274" s="16">
        <v>749.7966</v>
      </c>
      <c r="Z3274" s="16">
        <v>0</v>
      </c>
      <c r="AE3274" s="103">
        <f t="shared" si="954"/>
        <v>-1.19548815291637e-12</v>
      </c>
      <c r="AF3274" s="103">
        <f t="shared" si="955"/>
        <v>1.22835075444527e-12</v>
      </c>
      <c r="AG3274" s="103">
        <f t="shared" si="956"/>
        <v>0</v>
      </c>
      <c r="AH3274" s="103">
        <f t="shared" si="957"/>
        <v>0</v>
      </c>
      <c r="AI3274" s="103">
        <f t="shared" si="958"/>
        <v>0</v>
      </c>
      <c r="AJ3274" s="103">
        <f t="shared" si="959"/>
        <v>0</v>
      </c>
      <c r="AK3274" s="16">
        <f t="shared" ref="AK3274:BF3274" si="965">E3274-SUM(E3275:E3279)</f>
        <v>0</v>
      </c>
      <c r="AL3274" s="16">
        <f t="shared" si="965"/>
        <v>0</v>
      </c>
      <c r="AM3274" s="16">
        <f t="shared" si="965"/>
        <v>0</v>
      </c>
      <c r="AN3274" s="16">
        <f t="shared" si="965"/>
        <v>0</v>
      </c>
      <c r="AO3274" s="16">
        <f t="shared" si="965"/>
        <v>0</v>
      </c>
      <c r="AP3274" s="16">
        <f t="shared" si="965"/>
        <v>0</v>
      </c>
      <c r="AQ3274" s="16">
        <f t="shared" si="965"/>
        <v>0</v>
      </c>
      <c r="AR3274" s="16">
        <f t="shared" si="965"/>
        <v>0</v>
      </c>
      <c r="AS3274" s="16">
        <f t="shared" si="965"/>
        <v>0</v>
      </c>
      <c r="AT3274" s="16">
        <f t="shared" si="965"/>
        <v>0</v>
      </c>
      <c r="AU3274" s="16">
        <f t="shared" si="965"/>
        <v>0</v>
      </c>
      <c r="AV3274" s="16">
        <f t="shared" si="965"/>
        <v>0</v>
      </c>
      <c r="AW3274" s="16">
        <f t="shared" si="965"/>
        <v>0</v>
      </c>
      <c r="AX3274" s="16">
        <f t="shared" si="965"/>
        <v>0</v>
      </c>
      <c r="AY3274" s="16">
        <f t="shared" si="965"/>
        <v>0</v>
      </c>
      <c r="AZ3274" s="16">
        <f t="shared" si="965"/>
        <v>0</v>
      </c>
      <c r="BA3274" s="16">
        <f t="shared" si="965"/>
        <v>0</v>
      </c>
      <c r="BB3274" s="16">
        <f t="shared" si="965"/>
        <v>0</v>
      </c>
      <c r="BC3274" s="16">
        <f t="shared" si="965"/>
        <v>0</v>
      </c>
      <c r="BD3274" s="16">
        <f t="shared" si="965"/>
        <v>0</v>
      </c>
      <c r="BE3274" s="16">
        <f t="shared" si="965"/>
        <v>0</v>
      </c>
      <c r="BF3274" s="16">
        <f t="shared" si="965"/>
        <v>0</v>
      </c>
    </row>
    <row r="3275" spans="4:36">
      <c r="D3275" s="16" t="s">
        <v>860</v>
      </c>
      <c r="E3275" s="16">
        <v>0</v>
      </c>
      <c r="F3275" s="16">
        <v>0</v>
      </c>
      <c r="G3275" s="16">
        <v>0</v>
      </c>
      <c r="H3275" s="16">
        <v>0</v>
      </c>
      <c r="I3275" s="16">
        <v>0</v>
      </c>
      <c r="J3275" s="16">
        <v>0</v>
      </c>
      <c r="K3275" s="16">
        <v>0</v>
      </c>
      <c r="L3275" s="16">
        <v>0</v>
      </c>
      <c r="M3275" s="16">
        <v>0</v>
      </c>
      <c r="N3275" s="16">
        <v>0</v>
      </c>
      <c r="O3275" s="16">
        <v>0</v>
      </c>
      <c r="P3275" s="16">
        <v>0</v>
      </c>
      <c r="Q3275" s="16">
        <v>0</v>
      </c>
      <c r="R3275" s="16">
        <v>0</v>
      </c>
      <c r="S3275" s="16">
        <v>0</v>
      </c>
      <c r="T3275" s="16">
        <v>0</v>
      </c>
      <c r="U3275" s="16">
        <v>0</v>
      </c>
      <c r="V3275" s="16">
        <v>0</v>
      </c>
      <c r="W3275" s="16">
        <v>0</v>
      </c>
      <c r="X3275" s="16">
        <v>0</v>
      </c>
      <c r="Y3275" s="16">
        <v>0</v>
      </c>
      <c r="Z3275" s="16">
        <v>0</v>
      </c>
      <c r="AE3275" s="103">
        <f t="shared" si="954"/>
        <v>0</v>
      </c>
      <c r="AF3275" s="103">
        <f t="shared" si="955"/>
        <v>0</v>
      </c>
      <c r="AG3275" s="103">
        <f t="shared" si="956"/>
        <v>0</v>
      </c>
      <c r="AH3275" s="103">
        <f t="shared" si="957"/>
        <v>0</v>
      </c>
      <c r="AI3275" s="103">
        <f t="shared" si="958"/>
        <v>0</v>
      </c>
      <c r="AJ3275" s="103">
        <f t="shared" si="959"/>
        <v>0</v>
      </c>
    </row>
    <row r="3276" spans="4:36">
      <c r="D3276" s="16" t="s">
        <v>861</v>
      </c>
      <c r="E3276" s="16">
        <v>0</v>
      </c>
      <c r="F3276" s="16">
        <v>0</v>
      </c>
      <c r="G3276" s="16">
        <v>0</v>
      </c>
      <c r="H3276" s="16">
        <v>0</v>
      </c>
      <c r="I3276" s="16">
        <v>0</v>
      </c>
      <c r="J3276" s="16">
        <v>0</v>
      </c>
      <c r="K3276" s="16">
        <v>0</v>
      </c>
      <c r="L3276" s="16">
        <v>0</v>
      </c>
      <c r="M3276" s="16">
        <v>0</v>
      </c>
      <c r="N3276" s="16">
        <v>0</v>
      </c>
      <c r="O3276" s="16">
        <v>0</v>
      </c>
      <c r="P3276" s="16">
        <v>0</v>
      </c>
      <c r="Q3276" s="16">
        <v>0</v>
      </c>
      <c r="R3276" s="16">
        <v>0</v>
      </c>
      <c r="S3276" s="16">
        <v>0</v>
      </c>
      <c r="T3276" s="16">
        <v>0</v>
      </c>
      <c r="U3276" s="16">
        <v>0</v>
      </c>
      <c r="V3276" s="16">
        <v>0</v>
      </c>
      <c r="W3276" s="16">
        <v>0</v>
      </c>
      <c r="X3276" s="16">
        <v>0</v>
      </c>
      <c r="Y3276" s="16">
        <v>0</v>
      </c>
      <c r="Z3276" s="16">
        <v>0</v>
      </c>
      <c r="AE3276" s="103">
        <f t="shared" si="954"/>
        <v>0</v>
      </c>
      <c r="AF3276" s="103">
        <f t="shared" si="955"/>
        <v>0</v>
      </c>
      <c r="AG3276" s="103">
        <f t="shared" si="956"/>
        <v>0</v>
      </c>
      <c r="AH3276" s="103">
        <f t="shared" si="957"/>
        <v>0</v>
      </c>
      <c r="AI3276" s="103">
        <f t="shared" si="958"/>
        <v>0</v>
      </c>
      <c r="AJ3276" s="103">
        <f t="shared" si="959"/>
        <v>0</v>
      </c>
    </row>
    <row r="3277" spans="4:36">
      <c r="D3277" s="16" t="s">
        <v>862</v>
      </c>
      <c r="E3277" s="16">
        <v>0</v>
      </c>
      <c r="F3277" s="16">
        <v>0</v>
      </c>
      <c r="G3277" s="16">
        <v>0</v>
      </c>
      <c r="H3277" s="16">
        <v>0</v>
      </c>
      <c r="I3277" s="16">
        <v>0</v>
      </c>
      <c r="J3277" s="16">
        <v>0</v>
      </c>
      <c r="K3277" s="16">
        <v>0</v>
      </c>
      <c r="L3277" s="16">
        <v>0</v>
      </c>
      <c r="M3277" s="16">
        <v>0</v>
      </c>
      <c r="N3277" s="16">
        <v>0</v>
      </c>
      <c r="O3277" s="16">
        <v>0</v>
      </c>
      <c r="P3277" s="16">
        <v>0</v>
      </c>
      <c r="Q3277" s="16">
        <v>0</v>
      </c>
      <c r="R3277" s="16">
        <v>0</v>
      </c>
      <c r="S3277" s="16">
        <v>0</v>
      </c>
      <c r="T3277" s="16">
        <v>0</v>
      </c>
      <c r="U3277" s="16">
        <v>0</v>
      </c>
      <c r="V3277" s="16">
        <v>0</v>
      </c>
      <c r="W3277" s="16">
        <v>0</v>
      </c>
      <c r="X3277" s="16">
        <v>0</v>
      </c>
      <c r="Y3277" s="16">
        <v>0</v>
      </c>
      <c r="Z3277" s="16">
        <v>0</v>
      </c>
      <c r="AE3277" s="103">
        <f t="shared" si="954"/>
        <v>0</v>
      </c>
      <c r="AF3277" s="103">
        <f t="shared" si="955"/>
        <v>0</v>
      </c>
      <c r="AG3277" s="103">
        <f t="shared" si="956"/>
        <v>0</v>
      </c>
      <c r="AH3277" s="103">
        <f t="shared" si="957"/>
        <v>0</v>
      </c>
      <c r="AI3277" s="103">
        <f t="shared" si="958"/>
        <v>0</v>
      </c>
      <c r="AJ3277" s="103">
        <f t="shared" si="959"/>
        <v>0</v>
      </c>
    </row>
    <row r="3278" spans="4:36">
      <c r="D3278" s="16" t="s">
        <v>863</v>
      </c>
      <c r="E3278" s="16">
        <v>0</v>
      </c>
      <c r="F3278" s="16">
        <v>0</v>
      </c>
      <c r="G3278" s="16">
        <v>0</v>
      </c>
      <c r="H3278" s="16">
        <v>0</v>
      </c>
      <c r="I3278" s="16">
        <v>0</v>
      </c>
      <c r="J3278" s="16">
        <v>0</v>
      </c>
      <c r="K3278" s="16">
        <v>0</v>
      </c>
      <c r="L3278" s="16">
        <v>0</v>
      </c>
      <c r="M3278" s="16">
        <v>0</v>
      </c>
      <c r="N3278" s="16">
        <v>0</v>
      </c>
      <c r="O3278" s="16">
        <v>0</v>
      </c>
      <c r="P3278" s="16">
        <v>0</v>
      </c>
      <c r="Q3278" s="16">
        <v>0</v>
      </c>
      <c r="R3278" s="16">
        <v>0</v>
      </c>
      <c r="S3278" s="16">
        <v>0</v>
      </c>
      <c r="T3278" s="16">
        <v>0</v>
      </c>
      <c r="U3278" s="16">
        <v>0</v>
      </c>
      <c r="V3278" s="16">
        <v>0</v>
      </c>
      <c r="W3278" s="16">
        <v>0</v>
      </c>
      <c r="X3278" s="16">
        <v>0</v>
      </c>
      <c r="Y3278" s="16">
        <v>0</v>
      </c>
      <c r="Z3278" s="16">
        <v>0</v>
      </c>
      <c r="AE3278" s="103">
        <f t="shared" si="954"/>
        <v>0</v>
      </c>
      <c r="AF3278" s="103">
        <f t="shared" si="955"/>
        <v>0</v>
      </c>
      <c r="AG3278" s="103">
        <f t="shared" si="956"/>
        <v>0</v>
      </c>
      <c r="AH3278" s="103">
        <f t="shared" si="957"/>
        <v>0</v>
      </c>
      <c r="AI3278" s="103">
        <f t="shared" si="958"/>
        <v>0</v>
      </c>
      <c r="AJ3278" s="103">
        <f t="shared" si="959"/>
        <v>0</v>
      </c>
    </row>
    <row r="3279" spans="4:36">
      <c r="D3279" s="16" t="s">
        <v>864</v>
      </c>
      <c r="E3279" s="16">
        <v>23657.6295</v>
      </c>
      <c r="F3279" s="16">
        <v>22037.3832</v>
      </c>
      <c r="G3279" s="16">
        <v>22032.2486</v>
      </c>
      <c r="H3279" s="16">
        <v>5.1346</v>
      </c>
      <c r="I3279" s="16">
        <v>0.2063</v>
      </c>
      <c r="J3279" s="16">
        <v>0.6475</v>
      </c>
      <c r="K3279" s="16">
        <v>0</v>
      </c>
      <c r="L3279" s="16">
        <v>0</v>
      </c>
      <c r="M3279" s="16">
        <v>0.6475</v>
      </c>
      <c r="N3279" s="16">
        <v>835.6387</v>
      </c>
      <c r="O3279" s="16">
        <v>835.6387</v>
      </c>
      <c r="P3279" s="16">
        <v>0</v>
      </c>
      <c r="Q3279" s="16">
        <v>9.8775</v>
      </c>
      <c r="R3279" s="16">
        <v>24.0797</v>
      </c>
      <c r="S3279" s="16">
        <v>24.0797</v>
      </c>
      <c r="T3279" s="16">
        <v>0</v>
      </c>
      <c r="U3279" s="16">
        <v>0</v>
      </c>
      <c r="V3279" s="16">
        <v>749.7966</v>
      </c>
      <c r="W3279" s="16">
        <v>0</v>
      </c>
      <c r="X3279" s="16">
        <v>0</v>
      </c>
      <c r="Y3279" s="16">
        <v>749.7966</v>
      </c>
      <c r="Z3279" s="16">
        <v>0</v>
      </c>
      <c r="AE3279" s="103">
        <f t="shared" si="954"/>
        <v>-1.19548815291637e-12</v>
      </c>
      <c r="AF3279" s="103">
        <f t="shared" si="955"/>
        <v>1.22835075444527e-12</v>
      </c>
      <c r="AG3279" s="103">
        <f t="shared" si="956"/>
        <v>0</v>
      </c>
      <c r="AH3279" s="103">
        <f t="shared" si="957"/>
        <v>0</v>
      </c>
      <c r="AI3279" s="103">
        <f t="shared" si="958"/>
        <v>0</v>
      </c>
      <c r="AJ3279" s="103">
        <f t="shared" si="959"/>
        <v>0</v>
      </c>
    </row>
    <row r="3280" spans="1:80">
      <c r="A3280" s="16" t="s">
        <v>961</v>
      </c>
      <c r="B3280" s="16">
        <v>200482.7888</v>
      </c>
      <c r="C3280" s="16" t="s">
        <v>88</v>
      </c>
      <c r="D3280" s="16" t="s">
        <v>88</v>
      </c>
      <c r="E3280" s="16">
        <v>30197.7494</v>
      </c>
      <c r="F3280" s="16">
        <v>25875.2682</v>
      </c>
      <c r="G3280" s="16">
        <v>25872.8439</v>
      </c>
      <c r="H3280" s="16">
        <v>2.4243</v>
      </c>
      <c r="I3280" s="16">
        <v>2.2194</v>
      </c>
      <c r="J3280" s="16">
        <v>19.6964</v>
      </c>
      <c r="K3280" s="16">
        <v>0</v>
      </c>
      <c r="L3280" s="16">
        <v>0</v>
      </c>
      <c r="M3280" s="16">
        <v>19.6964</v>
      </c>
      <c r="N3280" s="16">
        <v>2873.4195</v>
      </c>
      <c r="O3280" s="16">
        <v>2873.4195</v>
      </c>
      <c r="P3280" s="16">
        <v>0</v>
      </c>
      <c r="Q3280" s="16">
        <v>33.1547</v>
      </c>
      <c r="R3280" s="16">
        <v>624.6993</v>
      </c>
      <c r="S3280" s="16">
        <v>594.2522</v>
      </c>
      <c r="T3280" s="16">
        <v>15.5944</v>
      </c>
      <c r="U3280" s="16">
        <v>14.8527</v>
      </c>
      <c r="V3280" s="16">
        <v>769.2919</v>
      </c>
      <c r="W3280" s="16">
        <v>0</v>
      </c>
      <c r="X3280" s="16">
        <v>0</v>
      </c>
      <c r="Y3280" s="16">
        <v>769.2919</v>
      </c>
      <c r="Z3280" s="16">
        <v>0</v>
      </c>
      <c r="AB3280" s="101">
        <f>(F3280+K3280+L3280)/B3280</f>
        <v>0.129064785834623</v>
      </c>
      <c r="AE3280" s="103">
        <f t="shared" si="954"/>
        <v>2.20978790821391e-12</v>
      </c>
      <c r="AF3280" s="103">
        <f t="shared" si="955"/>
        <v>-1.23412391417332e-12</v>
      </c>
      <c r="AG3280" s="103">
        <f t="shared" si="956"/>
        <v>0</v>
      </c>
      <c r="AH3280" s="103">
        <f t="shared" si="957"/>
        <v>0</v>
      </c>
      <c r="AI3280" s="103">
        <f t="shared" si="958"/>
        <v>-2.30926389122033e-14</v>
      </c>
      <c r="AJ3280" s="103">
        <f t="shared" si="959"/>
        <v>0</v>
      </c>
      <c r="AK3280" s="16">
        <f t="shared" ref="AK3280:BF3280" si="966">E3280-SUM(E3281:E3285)</f>
        <v>0</v>
      </c>
      <c r="AL3280" s="16">
        <f t="shared" si="966"/>
        <v>0</v>
      </c>
      <c r="AM3280" s="16">
        <f t="shared" si="966"/>
        <v>0</v>
      </c>
      <c r="AN3280" s="16">
        <f t="shared" si="966"/>
        <v>0</v>
      </c>
      <c r="AO3280" s="16">
        <f t="shared" si="966"/>
        <v>0</v>
      </c>
      <c r="AP3280" s="16">
        <f t="shared" si="966"/>
        <v>0</v>
      </c>
      <c r="AQ3280" s="16">
        <f t="shared" si="966"/>
        <v>0</v>
      </c>
      <c r="AR3280" s="16">
        <f t="shared" si="966"/>
        <v>0</v>
      </c>
      <c r="AS3280" s="16">
        <f t="shared" si="966"/>
        <v>0</v>
      </c>
      <c r="AT3280" s="16">
        <f t="shared" si="966"/>
        <v>0</v>
      </c>
      <c r="AU3280" s="16">
        <f t="shared" si="966"/>
        <v>0</v>
      </c>
      <c r="AV3280" s="16">
        <f t="shared" si="966"/>
        <v>0</v>
      </c>
      <c r="AW3280" s="16">
        <f t="shared" si="966"/>
        <v>0</v>
      </c>
      <c r="AX3280" s="16">
        <f t="shared" si="966"/>
        <v>0</v>
      </c>
      <c r="AY3280" s="16">
        <f t="shared" si="966"/>
        <v>0</v>
      </c>
      <c r="AZ3280" s="16">
        <f t="shared" si="966"/>
        <v>0</v>
      </c>
      <c r="BA3280" s="16">
        <f t="shared" si="966"/>
        <v>0</v>
      </c>
      <c r="BB3280" s="16">
        <f t="shared" si="966"/>
        <v>0</v>
      </c>
      <c r="BC3280" s="16">
        <f t="shared" si="966"/>
        <v>0</v>
      </c>
      <c r="BD3280" s="16">
        <f t="shared" si="966"/>
        <v>0</v>
      </c>
      <c r="BE3280" s="16">
        <f t="shared" si="966"/>
        <v>0</v>
      </c>
      <c r="BF3280" s="16">
        <f t="shared" si="966"/>
        <v>0</v>
      </c>
      <c r="BG3280" s="104">
        <f t="shared" ref="BG3280:CB3280" si="967">E3280-E3286-E3292-E3298-E3304</f>
        <v>0</v>
      </c>
      <c r="BH3280" s="104">
        <f t="shared" si="967"/>
        <v>0</v>
      </c>
      <c r="BI3280" s="104">
        <f t="shared" si="967"/>
        <v>0</v>
      </c>
      <c r="BJ3280" s="104">
        <f t="shared" si="967"/>
        <v>0</v>
      </c>
      <c r="BK3280" s="104">
        <f t="shared" si="967"/>
        <v>0</v>
      </c>
      <c r="BL3280" s="104">
        <f t="shared" si="967"/>
        <v>0</v>
      </c>
      <c r="BM3280" s="104">
        <f t="shared" si="967"/>
        <v>0</v>
      </c>
      <c r="BN3280" s="104">
        <f t="shared" si="967"/>
        <v>0</v>
      </c>
      <c r="BO3280" s="104">
        <f t="shared" si="967"/>
        <v>0</v>
      </c>
      <c r="BP3280" s="104">
        <f t="shared" si="967"/>
        <v>0</v>
      </c>
      <c r="BQ3280" s="104">
        <f t="shared" si="967"/>
        <v>0</v>
      </c>
      <c r="BR3280" s="104">
        <f t="shared" si="967"/>
        <v>0</v>
      </c>
      <c r="BS3280" s="104">
        <f t="shared" si="967"/>
        <v>0</v>
      </c>
      <c r="BT3280" s="104">
        <f t="shared" si="967"/>
        <v>0</v>
      </c>
      <c r="BU3280" s="104">
        <f t="shared" si="967"/>
        <v>0</v>
      </c>
      <c r="BV3280" s="104">
        <f t="shared" si="967"/>
        <v>0</v>
      </c>
      <c r="BW3280" s="104">
        <f t="shared" si="967"/>
        <v>0</v>
      </c>
      <c r="BX3280" s="104">
        <f t="shared" si="967"/>
        <v>0</v>
      </c>
      <c r="BY3280" s="104">
        <f t="shared" si="967"/>
        <v>0</v>
      </c>
      <c r="BZ3280" s="104">
        <f t="shared" si="967"/>
        <v>0</v>
      </c>
      <c r="CA3280" s="104">
        <f t="shared" si="967"/>
        <v>0</v>
      </c>
      <c r="CB3280" s="104">
        <f t="shared" si="967"/>
        <v>0</v>
      </c>
    </row>
    <row r="3281" spans="4:36">
      <c r="D3281" s="16" t="s">
        <v>860</v>
      </c>
      <c r="E3281" s="16">
        <v>507.7098</v>
      </c>
      <c r="F3281" s="16">
        <v>471.388</v>
      </c>
      <c r="G3281" s="16">
        <v>471.388</v>
      </c>
      <c r="H3281" s="16">
        <v>0</v>
      </c>
      <c r="I3281" s="16">
        <v>0</v>
      </c>
      <c r="J3281" s="16">
        <v>0</v>
      </c>
      <c r="K3281" s="16">
        <v>0</v>
      </c>
      <c r="L3281" s="16">
        <v>0</v>
      </c>
      <c r="M3281" s="16">
        <v>0</v>
      </c>
      <c r="N3281" s="16">
        <v>19.4917</v>
      </c>
      <c r="O3281" s="16">
        <v>19.4917</v>
      </c>
      <c r="P3281" s="16">
        <v>0</v>
      </c>
      <c r="Q3281" s="16">
        <v>0</v>
      </c>
      <c r="R3281" s="16">
        <v>16.8301</v>
      </c>
      <c r="S3281" s="16">
        <v>16.8301</v>
      </c>
      <c r="T3281" s="16">
        <v>0</v>
      </c>
      <c r="U3281" s="16">
        <v>0</v>
      </c>
      <c r="V3281" s="16">
        <v>0</v>
      </c>
      <c r="W3281" s="16">
        <v>0</v>
      </c>
      <c r="X3281" s="16">
        <v>0</v>
      </c>
      <c r="Y3281" s="16">
        <v>0</v>
      </c>
      <c r="Z3281" s="16">
        <v>0</v>
      </c>
      <c r="AE3281" s="103">
        <f t="shared" si="954"/>
        <v>0</v>
      </c>
      <c r="AF3281" s="103">
        <f t="shared" si="955"/>
        <v>0</v>
      </c>
      <c r="AG3281" s="103">
        <f t="shared" si="956"/>
        <v>0</v>
      </c>
      <c r="AH3281" s="103">
        <f t="shared" si="957"/>
        <v>0</v>
      </c>
      <c r="AI3281" s="103">
        <f t="shared" si="958"/>
        <v>0</v>
      </c>
      <c r="AJ3281" s="103">
        <f t="shared" si="959"/>
        <v>0</v>
      </c>
    </row>
    <row r="3282" spans="4:36">
      <c r="D3282" s="16" t="s">
        <v>861</v>
      </c>
      <c r="E3282" s="16">
        <v>0</v>
      </c>
      <c r="F3282" s="16">
        <v>0</v>
      </c>
      <c r="G3282" s="16">
        <v>0</v>
      </c>
      <c r="H3282" s="16">
        <v>0</v>
      </c>
      <c r="I3282" s="16">
        <v>0</v>
      </c>
      <c r="J3282" s="16">
        <v>0</v>
      </c>
      <c r="K3282" s="16">
        <v>0</v>
      </c>
      <c r="L3282" s="16">
        <v>0</v>
      </c>
      <c r="M3282" s="16">
        <v>0</v>
      </c>
      <c r="N3282" s="16">
        <v>0</v>
      </c>
      <c r="O3282" s="16">
        <v>0</v>
      </c>
      <c r="P3282" s="16">
        <v>0</v>
      </c>
      <c r="Q3282" s="16">
        <v>0</v>
      </c>
      <c r="R3282" s="16">
        <v>0</v>
      </c>
      <c r="S3282" s="16">
        <v>0</v>
      </c>
      <c r="T3282" s="16">
        <v>0</v>
      </c>
      <c r="U3282" s="16">
        <v>0</v>
      </c>
      <c r="V3282" s="16">
        <v>0</v>
      </c>
      <c r="W3282" s="16">
        <v>0</v>
      </c>
      <c r="X3282" s="16">
        <v>0</v>
      </c>
      <c r="Y3282" s="16">
        <v>0</v>
      </c>
      <c r="Z3282" s="16">
        <v>0</v>
      </c>
      <c r="AE3282" s="103">
        <f t="shared" si="954"/>
        <v>0</v>
      </c>
      <c r="AF3282" s="103">
        <f t="shared" si="955"/>
        <v>0</v>
      </c>
      <c r="AG3282" s="103">
        <f t="shared" si="956"/>
        <v>0</v>
      </c>
      <c r="AH3282" s="103">
        <f t="shared" si="957"/>
        <v>0</v>
      </c>
      <c r="AI3282" s="103">
        <f t="shared" si="958"/>
        <v>0</v>
      </c>
      <c r="AJ3282" s="103">
        <f t="shared" si="959"/>
        <v>0</v>
      </c>
    </row>
    <row r="3283" spans="4:36">
      <c r="D3283" s="16" t="s">
        <v>862</v>
      </c>
      <c r="E3283" s="16">
        <v>0</v>
      </c>
      <c r="F3283" s="16">
        <v>0</v>
      </c>
      <c r="G3283" s="16">
        <v>0</v>
      </c>
      <c r="H3283" s="16">
        <v>0</v>
      </c>
      <c r="I3283" s="16">
        <v>0</v>
      </c>
      <c r="J3283" s="16">
        <v>0</v>
      </c>
      <c r="K3283" s="16">
        <v>0</v>
      </c>
      <c r="L3283" s="16">
        <v>0</v>
      </c>
      <c r="M3283" s="16">
        <v>0</v>
      </c>
      <c r="N3283" s="16">
        <v>0</v>
      </c>
      <c r="O3283" s="16">
        <v>0</v>
      </c>
      <c r="P3283" s="16">
        <v>0</v>
      </c>
      <c r="Q3283" s="16">
        <v>0</v>
      </c>
      <c r="R3283" s="16">
        <v>0</v>
      </c>
      <c r="S3283" s="16">
        <v>0</v>
      </c>
      <c r="T3283" s="16">
        <v>0</v>
      </c>
      <c r="U3283" s="16">
        <v>0</v>
      </c>
      <c r="V3283" s="16">
        <v>0</v>
      </c>
      <c r="W3283" s="16">
        <v>0</v>
      </c>
      <c r="X3283" s="16">
        <v>0</v>
      </c>
      <c r="Y3283" s="16">
        <v>0</v>
      </c>
      <c r="Z3283" s="16">
        <v>0</v>
      </c>
      <c r="AE3283" s="103">
        <f t="shared" si="954"/>
        <v>0</v>
      </c>
      <c r="AF3283" s="103">
        <f t="shared" si="955"/>
        <v>0</v>
      </c>
      <c r="AG3283" s="103">
        <f t="shared" si="956"/>
        <v>0</v>
      </c>
      <c r="AH3283" s="103">
        <f t="shared" si="957"/>
        <v>0</v>
      </c>
      <c r="AI3283" s="103">
        <f t="shared" si="958"/>
        <v>0</v>
      </c>
      <c r="AJ3283" s="103">
        <f t="shared" si="959"/>
        <v>0</v>
      </c>
    </row>
    <row r="3284" spans="4:36">
      <c r="D3284" s="16" t="s">
        <v>863</v>
      </c>
      <c r="E3284" s="16">
        <v>0</v>
      </c>
      <c r="F3284" s="16">
        <v>0</v>
      </c>
      <c r="G3284" s="16">
        <v>0</v>
      </c>
      <c r="H3284" s="16">
        <v>0</v>
      </c>
      <c r="I3284" s="16">
        <v>0</v>
      </c>
      <c r="J3284" s="16">
        <v>0</v>
      </c>
      <c r="K3284" s="16">
        <v>0</v>
      </c>
      <c r="L3284" s="16">
        <v>0</v>
      </c>
      <c r="M3284" s="16">
        <v>0</v>
      </c>
      <c r="N3284" s="16">
        <v>0</v>
      </c>
      <c r="O3284" s="16">
        <v>0</v>
      </c>
      <c r="P3284" s="16">
        <v>0</v>
      </c>
      <c r="Q3284" s="16">
        <v>0</v>
      </c>
      <c r="R3284" s="16">
        <v>0</v>
      </c>
      <c r="S3284" s="16">
        <v>0</v>
      </c>
      <c r="T3284" s="16">
        <v>0</v>
      </c>
      <c r="U3284" s="16">
        <v>0</v>
      </c>
      <c r="V3284" s="16">
        <v>0</v>
      </c>
      <c r="W3284" s="16">
        <v>0</v>
      </c>
      <c r="X3284" s="16">
        <v>0</v>
      </c>
      <c r="Y3284" s="16">
        <v>0</v>
      </c>
      <c r="Z3284" s="16">
        <v>0</v>
      </c>
      <c r="AE3284" s="103">
        <f t="shared" si="954"/>
        <v>0</v>
      </c>
      <c r="AF3284" s="103">
        <f t="shared" si="955"/>
        <v>0</v>
      </c>
      <c r="AG3284" s="103">
        <f t="shared" si="956"/>
        <v>0</v>
      </c>
      <c r="AH3284" s="103">
        <f t="shared" si="957"/>
        <v>0</v>
      </c>
      <c r="AI3284" s="103">
        <f t="shared" si="958"/>
        <v>0</v>
      </c>
      <c r="AJ3284" s="103">
        <f t="shared" si="959"/>
        <v>0</v>
      </c>
    </row>
    <row r="3285" spans="4:36">
      <c r="D3285" s="16" t="s">
        <v>864</v>
      </c>
      <c r="E3285" s="16">
        <v>29690.0396</v>
      </c>
      <c r="F3285" s="16">
        <v>25403.8802</v>
      </c>
      <c r="G3285" s="16">
        <v>25401.4559</v>
      </c>
      <c r="H3285" s="16">
        <v>2.4243</v>
      </c>
      <c r="I3285" s="16">
        <v>2.2194</v>
      </c>
      <c r="J3285" s="16">
        <v>19.6964</v>
      </c>
      <c r="K3285" s="16">
        <v>0</v>
      </c>
      <c r="L3285" s="16">
        <v>0</v>
      </c>
      <c r="M3285" s="16">
        <v>19.6964</v>
      </c>
      <c r="N3285" s="16">
        <v>2853.9278</v>
      </c>
      <c r="O3285" s="16">
        <v>2853.9278</v>
      </c>
      <c r="P3285" s="16">
        <v>0</v>
      </c>
      <c r="Q3285" s="16">
        <v>33.1547</v>
      </c>
      <c r="R3285" s="16">
        <v>607.8692</v>
      </c>
      <c r="S3285" s="16">
        <v>577.4221</v>
      </c>
      <c r="T3285" s="16">
        <v>15.5944</v>
      </c>
      <c r="U3285" s="16">
        <v>14.8527</v>
      </c>
      <c r="V3285" s="16">
        <v>769.2919</v>
      </c>
      <c r="W3285" s="16">
        <v>0</v>
      </c>
      <c r="X3285" s="16">
        <v>0</v>
      </c>
      <c r="Y3285" s="16">
        <v>769.2919</v>
      </c>
      <c r="Z3285" s="16">
        <v>0</v>
      </c>
      <c r="AE3285" s="103">
        <f t="shared" si="954"/>
        <v>7.31859017832903e-13</v>
      </c>
      <c r="AF3285" s="103">
        <f t="shared" si="955"/>
        <v>-1.23412391417332e-12</v>
      </c>
      <c r="AG3285" s="103">
        <f t="shared" si="956"/>
        <v>0</v>
      </c>
      <c r="AH3285" s="103">
        <f t="shared" si="957"/>
        <v>0</v>
      </c>
      <c r="AI3285" s="103">
        <f t="shared" si="958"/>
        <v>-2.30926389122033e-14</v>
      </c>
      <c r="AJ3285" s="103">
        <f t="shared" si="959"/>
        <v>0</v>
      </c>
    </row>
    <row r="3286" spans="3:58">
      <c r="C3286" s="16" t="s">
        <v>865</v>
      </c>
      <c r="D3286" s="16" t="s">
        <v>88</v>
      </c>
      <c r="E3286" s="16">
        <v>0</v>
      </c>
      <c r="F3286" s="16">
        <v>0</v>
      </c>
      <c r="G3286" s="16">
        <v>0</v>
      </c>
      <c r="H3286" s="16">
        <v>0</v>
      </c>
      <c r="I3286" s="16">
        <v>0</v>
      </c>
      <c r="J3286" s="16">
        <v>0</v>
      </c>
      <c r="K3286" s="16">
        <v>0</v>
      </c>
      <c r="L3286" s="16">
        <v>0</v>
      </c>
      <c r="M3286" s="16">
        <v>0</v>
      </c>
      <c r="N3286" s="16">
        <v>0</v>
      </c>
      <c r="O3286" s="16">
        <v>0</v>
      </c>
      <c r="P3286" s="16">
        <v>0</v>
      </c>
      <c r="Q3286" s="16">
        <v>0</v>
      </c>
      <c r="R3286" s="16">
        <v>0</v>
      </c>
      <c r="S3286" s="16">
        <v>0</v>
      </c>
      <c r="T3286" s="16">
        <v>0</v>
      </c>
      <c r="U3286" s="16">
        <v>0</v>
      </c>
      <c r="V3286" s="16">
        <v>0</v>
      </c>
      <c r="W3286" s="16">
        <v>0</v>
      </c>
      <c r="X3286" s="16">
        <v>0</v>
      </c>
      <c r="Y3286" s="16">
        <v>0</v>
      </c>
      <c r="Z3286" s="16">
        <v>0</v>
      </c>
      <c r="AE3286" s="103">
        <f t="shared" si="954"/>
        <v>0</v>
      </c>
      <c r="AF3286" s="103">
        <f t="shared" si="955"/>
        <v>0</v>
      </c>
      <c r="AG3286" s="103">
        <f t="shared" si="956"/>
        <v>0</v>
      </c>
      <c r="AH3286" s="103">
        <f t="shared" si="957"/>
        <v>0</v>
      </c>
      <c r="AI3286" s="103">
        <f t="shared" si="958"/>
        <v>0</v>
      </c>
      <c r="AJ3286" s="103">
        <f t="shared" si="959"/>
        <v>0</v>
      </c>
      <c r="AK3286" s="16">
        <f t="shared" ref="AK3286:BF3286" si="968">E3286-SUM(E3287:E3291)</f>
        <v>0</v>
      </c>
      <c r="AL3286" s="16">
        <f t="shared" si="968"/>
        <v>0</v>
      </c>
      <c r="AM3286" s="16">
        <f t="shared" si="968"/>
        <v>0</v>
      </c>
      <c r="AN3286" s="16">
        <f t="shared" si="968"/>
        <v>0</v>
      </c>
      <c r="AO3286" s="16">
        <f t="shared" si="968"/>
        <v>0</v>
      </c>
      <c r="AP3286" s="16">
        <f t="shared" si="968"/>
        <v>0</v>
      </c>
      <c r="AQ3286" s="16">
        <f t="shared" si="968"/>
        <v>0</v>
      </c>
      <c r="AR3286" s="16">
        <f t="shared" si="968"/>
        <v>0</v>
      </c>
      <c r="AS3286" s="16">
        <f t="shared" si="968"/>
        <v>0</v>
      </c>
      <c r="AT3286" s="16">
        <f t="shared" si="968"/>
        <v>0</v>
      </c>
      <c r="AU3286" s="16">
        <f t="shared" si="968"/>
        <v>0</v>
      </c>
      <c r="AV3286" s="16">
        <f t="shared" si="968"/>
        <v>0</v>
      </c>
      <c r="AW3286" s="16">
        <f t="shared" si="968"/>
        <v>0</v>
      </c>
      <c r="AX3286" s="16">
        <f t="shared" si="968"/>
        <v>0</v>
      </c>
      <c r="AY3286" s="16">
        <f t="shared" si="968"/>
        <v>0</v>
      </c>
      <c r="AZ3286" s="16">
        <f t="shared" si="968"/>
        <v>0</v>
      </c>
      <c r="BA3286" s="16">
        <f t="shared" si="968"/>
        <v>0</v>
      </c>
      <c r="BB3286" s="16">
        <f t="shared" si="968"/>
        <v>0</v>
      </c>
      <c r="BC3286" s="16">
        <f t="shared" si="968"/>
        <v>0</v>
      </c>
      <c r="BD3286" s="16">
        <f t="shared" si="968"/>
        <v>0</v>
      </c>
      <c r="BE3286" s="16">
        <f t="shared" si="968"/>
        <v>0</v>
      </c>
      <c r="BF3286" s="16">
        <f t="shared" si="968"/>
        <v>0</v>
      </c>
    </row>
    <row r="3287" spans="4:36">
      <c r="D3287" s="16" t="s">
        <v>860</v>
      </c>
      <c r="E3287" s="16">
        <v>0</v>
      </c>
      <c r="F3287" s="16">
        <v>0</v>
      </c>
      <c r="G3287" s="16">
        <v>0</v>
      </c>
      <c r="H3287" s="16">
        <v>0</v>
      </c>
      <c r="I3287" s="16">
        <v>0</v>
      </c>
      <c r="J3287" s="16">
        <v>0</v>
      </c>
      <c r="K3287" s="16">
        <v>0</v>
      </c>
      <c r="L3287" s="16">
        <v>0</v>
      </c>
      <c r="M3287" s="16">
        <v>0</v>
      </c>
      <c r="N3287" s="16">
        <v>0</v>
      </c>
      <c r="O3287" s="16">
        <v>0</v>
      </c>
      <c r="P3287" s="16">
        <v>0</v>
      </c>
      <c r="Q3287" s="16">
        <v>0</v>
      </c>
      <c r="R3287" s="16">
        <v>0</v>
      </c>
      <c r="S3287" s="16">
        <v>0</v>
      </c>
      <c r="T3287" s="16">
        <v>0</v>
      </c>
      <c r="U3287" s="16">
        <v>0</v>
      </c>
      <c r="V3287" s="16">
        <v>0</v>
      </c>
      <c r="W3287" s="16">
        <v>0</v>
      </c>
      <c r="X3287" s="16">
        <v>0</v>
      </c>
      <c r="Y3287" s="16">
        <v>0</v>
      </c>
      <c r="Z3287" s="16">
        <v>0</v>
      </c>
      <c r="AE3287" s="103">
        <f t="shared" si="954"/>
        <v>0</v>
      </c>
      <c r="AF3287" s="103">
        <f t="shared" si="955"/>
        <v>0</v>
      </c>
      <c r="AG3287" s="103">
        <f t="shared" si="956"/>
        <v>0</v>
      </c>
      <c r="AH3287" s="103">
        <f t="shared" si="957"/>
        <v>0</v>
      </c>
      <c r="AI3287" s="103">
        <f t="shared" si="958"/>
        <v>0</v>
      </c>
      <c r="AJ3287" s="103">
        <f t="shared" si="959"/>
        <v>0</v>
      </c>
    </row>
    <row r="3288" spans="4:36">
      <c r="D3288" s="16" t="s">
        <v>861</v>
      </c>
      <c r="E3288" s="16">
        <v>0</v>
      </c>
      <c r="F3288" s="16">
        <v>0</v>
      </c>
      <c r="G3288" s="16">
        <v>0</v>
      </c>
      <c r="H3288" s="16">
        <v>0</v>
      </c>
      <c r="I3288" s="16">
        <v>0</v>
      </c>
      <c r="J3288" s="16">
        <v>0</v>
      </c>
      <c r="K3288" s="16">
        <v>0</v>
      </c>
      <c r="L3288" s="16">
        <v>0</v>
      </c>
      <c r="M3288" s="16">
        <v>0</v>
      </c>
      <c r="N3288" s="16">
        <v>0</v>
      </c>
      <c r="O3288" s="16">
        <v>0</v>
      </c>
      <c r="P3288" s="16">
        <v>0</v>
      </c>
      <c r="Q3288" s="16">
        <v>0</v>
      </c>
      <c r="R3288" s="16">
        <v>0</v>
      </c>
      <c r="S3288" s="16">
        <v>0</v>
      </c>
      <c r="T3288" s="16">
        <v>0</v>
      </c>
      <c r="U3288" s="16">
        <v>0</v>
      </c>
      <c r="V3288" s="16">
        <v>0</v>
      </c>
      <c r="W3288" s="16">
        <v>0</v>
      </c>
      <c r="X3288" s="16">
        <v>0</v>
      </c>
      <c r="Y3288" s="16">
        <v>0</v>
      </c>
      <c r="Z3288" s="16">
        <v>0</v>
      </c>
      <c r="AE3288" s="103">
        <f t="shared" si="954"/>
        <v>0</v>
      </c>
      <c r="AF3288" s="103">
        <f t="shared" si="955"/>
        <v>0</v>
      </c>
      <c r="AG3288" s="103">
        <f t="shared" si="956"/>
        <v>0</v>
      </c>
      <c r="AH3288" s="103">
        <f t="shared" si="957"/>
        <v>0</v>
      </c>
      <c r="AI3288" s="103">
        <f t="shared" si="958"/>
        <v>0</v>
      </c>
      <c r="AJ3288" s="103">
        <f t="shared" si="959"/>
        <v>0</v>
      </c>
    </row>
    <row r="3289" spans="4:36">
      <c r="D3289" s="16" t="s">
        <v>862</v>
      </c>
      <c r="E3289" s="16">
        <v>0</v>
      </c>
      <c r="F3289" s="16">
        <v>0</v>
      </c>
      <c r="G3289" s="16">
        <v>0</v>
      </c>
      <c r="H3289" s="16">
        <v>0</v>
      </c>
      <c r="I3289" s="16">
        <v>0</v>
      </c>
      <c r="J3289" s="16">
        <v>0</v>
      </c>
      <c r="K3289" s="16">
        <v>0</v>
      </c>
      <c r="L3289" s="16">
        <v>0</v>
      </c>
      <c r="M3289" s="16">
        <v>0</v>
      </c>
      <c r="N3289" s="16">
        <v>0</v>
      </c>
      <c r="O3289" s="16">
        <v>0</v>
      </c>
      <c r="P3289" s="16">
        <v>0</v>
      </c>
      <c r="Q3289" s="16">
        <v>0</v>
      </c>
      <c r="R3289" s="16">
        <v>0</v>
      </c>
      <c r="S3289" s="16">
        <v>0</v>
      </c>
      <c r="T3289" s="16">
        <v>0</v>
      </c>
      <c r="U3289" s="16">
        <v>0</v>
      </c>
      <c r="V3289" s="16">
        <v>0</v>
      </c>
      <c r="W3289" s="16">
        <v>0</v>
      </c>
      <c r="X3289" s="16">
        <v>0</v>
      </c>
      <c r="Y3289" s="16">
        <v>0</v>
      </c>
      <c r="Z3289" s="16">
        <v>0</v>
      </c>
      <c r="AE3289" s="103">
        <f t="shared" si="954"/>
        <v>0</v>
      </c>
      <c r="AF3289" s="103">
        <f t="shared" si="955"/>
        <v>0</v>
      </c>
      <c r="AG3289" s="103">
        <f t="shared" si="956"/>
        <v>0</v>
      </c>
      <c r="AH3289" s="103">
        <f t="shared" si="957"/>
        <v>0</v>
      </c>
      <c r="AI3289" s="103">
        <f t="shared" si="958"/>
        <v>0</v>
      </c>
      <c r="AJ3289" s="103">
        <f t="shared" si="959"/>
        <v>0</v>
      </c>
    </row>
    <row r="3290" spans="4:36">
      <c r="D3290" s="16" t="s">
        <v>863</v>
      </c>
      <c r="E3290" s="16">
        <v>0</v>
      </c>
      <c r="F3290" s="16">
        <v>0</v>
      </c>
      <c r="G3290" s="16">
        <v>0</v>
      </c>
      <c r="H3290" s="16">
        <v>0</v>
      </c>
      <c r="I3290" s="16">
        <v>0</v>
      </c>
      <c r="J3290" s="16">
        <v>0</v>
      </c>
      <c r="K3290" s="16">
        <v>0</v>
      </c>
      <c r="L3290" s="16">
        <v>0</v>
      </c>
      <c r="M3290" s="16">
        <v>0</v>
      </c>
      <c r="N3290" s="16">
        <v>0</v>
      </c>
      <c r="O3290" s="16">
        <v>0</v>
      </c>
      <c r="P3290" s="16">
        <v>0</v>
      </c>
      <c r="Q3290" s="16">
        <v>0</v>
      </c>
      <c r="R3290" s="16">
        <v>0</v>
      </c>
      <c r="S3290" s="16">
        <v>0</v>
      </c>
      <c r="T3290" s="16">
        <v>0</v>
      </c>
      <c r="U3290" s="16">
        <v>0</v>
      </c>
      <c r="V3290" s="16">
        <v>0</v>
      </c>
      <c r="W3290" s="16">
        <v>0</v>
      </c>
      <c r="X3290" s="16">
        <v>0</v>
      </c>
      <c r="Y3290" s="16">
        <v>0</v>
      </c>
      <c r="Z3290" s="16">
        <v>0</v>
      </c>
      <c r="AE3290" s="103">
        <f t="shared" si="954"/>
        <v>0</v>
      </c>
      <c r="AF3290" s="103">
        <f t="shared" si="955"/>
        <v>0</v>
      </c>
      <c r="AG3290" s="103">
        <f t="shared" si="956"/>
        <v>0</v>
      </c>
      <c r="AH3290" s="103">
        <f t="shared" si="957"/>
        <v>0</v>
      </c>
      <c r="AI3290" s="103">
        <f t="shared" si="958"/>
        <v>0</v>
      </c>
      <c r="AJ3290" s="103">
        <f t="shared" si="959"/>
        <v>0</v>
      </c>
    </row>
    <row r="3291" spans="4:36">
      <c r="D3291" s="16" t="s">
        <v>864</v>
      </c>
      <c r="E3291" s="16">
        <v>0</v>
      </c>
      <c r="F3291" s="16">
        <v>0</v>
      </c>
      <c r="G3291" s="16">
        <v>0</v>
      </c>
      <c r="H3291" s="16">
        <v>0</v>
      </c>
      <c r="I3291" s="16">
        <v>0</v>
      </c>
      <c r="J3291" s="16">
        <v>0</v>
      </c>
      <c r="K3291" s="16">
        <v>0</v>
      </c>
      <c r="L3291" s="16">
        <v>0</v>
      </c>
      <c r="M3291" s="16">
        <v>0</v>
      </c>
      <c r="N3291" s="16">
        <v>0</v>
      </c>
      <c r="O3291" s="16">
        <v>0</v>
      </c>
      <c r="P3291" s="16">
        <v>0</v>
      </c>
      <c r="Q3291" s="16">
        <v>0</v>
      </c>
      <c r="R3291" s="16">
        <v>0</v>
      </c>
      <c r="S3291" s="16">
        <v>0</v>
      </c>
      <c r="T3291" s="16">
        <v>0</v>
      </c>
      <c r="U3291" s="16">
        <v>0</v>
      </c>
      <c r="V3291" s="16">
        <v>0</v>
      </c>
      <c r="W3291" s="16">
        <v>0</v>
      </c>
      <c r="X3291" s="16">
        <v>0</v>
      </c>
      <c r="Y3291" s="16">
        <v>0</v>
      </c>
      <c r="Z3291" s="16">
        <v>0</v>
      </c>
      <c r="AE3291" s="103">
        <f t="shared" si="954"/>
        <v>0</v>
      </c>
      <c r="AF3291" s="103">
        <f t="shared" si="955"/>
        <v>0</v>
      </c>
      <c r="AG3291" s="103">
        <f t="shared" si="956"/>
        <v>0</v>
      </c>
      <c r="AH3291" s="103">
        <f t="shared" si="957"/>
        <v>0</v>
      </c>
      <c r="AI3291" s="103">
        <f t="shared" si="958"/>
        <v>0</v>
      </c>
      <c r="AJ3291" s="103">
        <f t="shared" si="959"/>
        <v>0</v>
      </c>
    </row>
    <row r="3292" spans="3:58">
      <c r="C3292" s="16" t="s">
        <v>866</v>
      </c>
      <c r="D3292" s="16" t="s">
        <v>88</v>
      </c>
      <c r="E3292" s="16">
        <v>30197.7494</v>
      </c>
      <c r="F3292" s="16">
        <v>25875.2682</v>
      </c>
      <c r="G3292" s="16">
        <v>25872.8439</v>
      </c>
      <c r="H3292" s="16">
        <v>2.4243</v>
      </c>
      <c r="I3292" s="16">
        <v>2.2194</v>
      </c>
      <c r="J3292" s="16">
        <v>19.6964</v>
      </c>
      <c r="K3292" s="16">
        <v>0</v>
      </c>
      <c r="L3292" s="16">
        <v>0</v>
      </c>
      <c r="M3292" s="16">
        <v>19.6964</v>
      </c>
      <c r="N3292" s="16">
        <v>2873.4195</v>
      </c>
      <c r="O3292" s="16">
        <v>2873.4195</v>
      </c>
      <c r="P3292" s="16">
        <v>0</v>
      </c>
      <c r="Q3292" s="16">
        <v>33.1547</v>
      </c>
      <c r="R3292" s="16">
        <v>624.6993</v>
      </c>
      <c r="S3292" s="16">
        <v>594.2522</v>
      </c>
      <c r="T3292" s="16">
        <v>15.5944</v>
      </c>
      <c r="U3292" s="16">
        <v>14.8527</v>
      </c>
      <c r="V3292" s="16">
        <v>769.2919</v>
      </c>
      <c r="W3292" s="16">
        <v>0</v>
      </c>
      <c r="X3292" s="16">
        <v>0</v>
      </c>
      <c r="Y3292" s="16">
        <v>769.2919</v>
      </c>
      <c r="Z3292" s="16">
        <v>0</v>
      </c>
      <c r="AE3292" s="103">
        <f t="shared" si="954"/>
        <v>2.20978790821391e-12</v>
      </c>
      <c r="AF3292" s="103">
        <f t="shared" si="955"/>
        <v>-1.23412391417332e-12</v>
      </c>
      <c r="AG3292" s="103">
        <f t="shared" si="956"/>
        <v>0</v>
      </c>
      <c r="AH3292" s="103">
        <f t="shared" si="957"/>
        <v>0</v>
      </c>
      <c r="AI3292" s="103">
        <f t="shared" si="958"/>
        <v>-2.30926389122033e-14</v>
      </c>
      <c r="AJ3292" s="103">
        <f t="shared" si="959"/>
        <v>0</v>
      </c>
      <c r="AK3292" s="16">
        <f t="shared" ref="AK3292:BF3292" si="969">E3292-SUM(E3293:E3297)</f>
        <v>0</v>
      </c>
      <c r="AL3292" s="16">
        <f t="shared" si="969"/>
        <v>0</v>
      </c>
      <c r="AM3292" s="16">
        <f t="shared" si="969"/>
        <v>0</v>
      </c>
      <c r="AN3292" s="16">
        <f t="shared" si="969"/>
        <v>0</v>
      </c>
      <c r="AO3292" s="16">
        <f t="shared" si="969"/>
        <v>0</v>
      </c>
      <c r="AP3292" s="16">
        <f t="shared" si="969"/>
        <v>0</v>
      </c>
      <c r="AQ3292" s="16">
        <f t="shared" si="969"/>
        <v>0</v>
      </c>
      <c r="AR3292" s="16">
        <f t="shared" si="969"/>
        <v>0</v>
      </c>
      <c r="AS3292" s="16">
        <f t="shared" si="969"/>
        <v>0</v>
      </c>
      <c r="AT3292" s="16">
        <f t="shared" si="969"/>
        <v>0</v>
      </c>
      <c r="AU3292" s="16">
        <f t="shared" si="969"/>
        <v>0</v>
      </c>
      <c r="AV3292" s="16">
        <f t="shared" si="969"/>
        <v>0</v>
      </c>
      <c r="AW3292" s="16">
        <f t="shared" si="969"/>
        <v>0</v>
      </c>
      <c r="AX3292" s="16">
        <f t="shared" si="969"/>
        <v>0</v>
      </c>
      <c r="AY3292" s="16">
        <f t="shared" si="969"/>
        <v>0</v>
      </c>
      <c r="AZ3292" s="16">
        <f t="shared" si="969"/>
        <v>0</v>
      </c>
      <c r="BA3292" s="16">
        <f t="shared" si="969"/>
        <v>0</v>
      </c>
      <c r="BB3292" s="16">
        <f t="shared" si="969"/>
        <v>0</v>
      </c>
      <c r="BC3292" s="16">
        <f t="shared" si="969"/>
        <v>0</v>
      </c>
      <c r="BD3292" s="16">
        <f t="shared" si="969"/>
        <v>0</v>
      </c>
      <c r="BE3292" s="16">
        <f t="shared" si="969"/>
        <v>0</v>
      </c>
      <c r="BF3292" s="16">
        <f t="shared" si="969"/>
        <v>0</v>
      </c>
    </row>
    <row r="3293" spans="4:36">
      <c r="D3293" s="16" t="s">
        <v>860</v>
      </c>
      <c r="E3293" s="16">
        <v>507.7098</v>
      </c>
      <c r="F3293" s="16">
        <v>471.388</v>
      </c>
      <c r="G3293" s="16">
        <v>471.388</v>
      </c>
      <c r="H3293" s="16">
        <v>0</v>
      </c>
      <c r="I3293" s="16">
        <v>0</v>
      </c>
      <c r="J3293" s="16">
        <v>0</v>
      </c>
      <c r="K3293" s="16">
        <v>0</v>
      </c>
      <c r="L3293" s="16">
        <v>0</v>
      </c>
      <c r="M3293" s="16">
        <v>0</v>
      </c>
      <c r="N3293" s="16">
        <v>19.4917</v>
      </c>
      <c r="O3293" s="16">
        <v>19.4917</v>
      </c>
      <c r="P3293" s="16">
        <v>0</v>
      </c>
      <c r="Q3293" s="16">
        <v>0</v>
      </c>
      <c r="R3293" s="16">
        <v>16.8301</v>
      </c>
      <c r="S3293" s="16">
        <v>16.8301</v>
      </c>
      <c r="T3293" s="16">
        <v>0</v>
      </c>
      <c r="U3293" s="16">
        <v>0</v>
      </c>
      <c r="V3293" s="16">
        <v>0</v>
      </c>
      <c r="W3293" s="16">
        <v>0</v>
      </c>
      <c r="X3293" s="16">
        <v>0</v>
      </c>
      <c r="Y3293" s="16">
        <v>0</v>
      </c>
      <c r="Z3293" s="16">
        <v>0</v>
      </c>
      <c r="AE3293" s="103">
        <f t="shared" si="954"/>
        <v>0</v>
      </c>
      <c r="AF3293" s="103">
        <f t="shared" si="955"/>
        <v>0</v>
      </c>
      <c r="AG3293" s="103">
        <f t="shared" si="956"/>
        <v>0</v>
      </c>
      <c r="AH3293" s="103">
        <f t="shared" si="957"/>
        <v>0</v>
      </c>
      <c r="AI3293" s="103">
        <f t="shared" si="958"/>
        <v>0</v>
      </c>
      <c r="AJ3293" s="103">
        <f t="shared" si="959"/>
        <v>0</v>
      </c>
    </row>
    <row r="3294" spans="4:36">
      <c r="D3294" s="16" t="s">
        <v>861</v>
      </c>
      <c r="E3294" s="16">
        <v>0</v>
      </c>
      <c r="F3294" s="16">
        <v>0</v>
      </c>
      <c r="G3294" s="16">
        <v>0</v>
      </c>
      <c r="H3294" s="16">
        <v>0</v>
      </c>
      <c r="I3294" s="16">
        <v>0</v>
      </c>
      <c r="J3294" s="16">
        <v>0</v>
      </c>
      <c r="K3294" s="16">
        <v>0</v>
      </c>
      <c r="L3294" s="16">
        <v>0</v>
      </c>
      <c r="M3294" s="16">
        <v>0</v>
      </c>
      <c r="N3294" s="16">
        <v>0</v>
      </c>
      <c r="O3294" s="16">
        <v>0</v>
      </c>
      <c r="P3294" s="16">
        <v>0</v>
      </c>
      <c r="Q3294" s="16">
        <v>0</v>
      </c>
      <c r="R3294" s="16">
        <v>0</v>
      </c>
      <c r="S3294" s="16">
        <v>0</v>
      </c>
      <c r="T3294" s="16">
        <v>0</v>
      </c>
      <c r="U3294" s="16">
        <v>0</v>
      </c>
      <c r="V3294" s="16">
        <v>0</v>
      </c>
      <c r="W3294" s="16">
        <v>0</v>
      </c>
      <c r="X3294" s="16">
        <v>0</v>
      </c>
      <c r="Y3294" s="16">
        <v>0</v>
      </c>
      <c r="Z3294" s="16">
        <v>0</v>
      </c>
      <c r="AE3294" s="103">
        <f t="shared" si="954"/>
        <v>0</v>
      </c>
      <c r="AF3294" s="103">
        <f t="shared" si="955"/>
        <v>0</v>
      </c>
      <c r="AG3294" s="103">
        <f t="shared" si="956"/>
        <v>0</v>
      </c>
      <c r="AH3294" s="103">
        <f t="shared" si="957"/>
        <v>0</v>
      </c>
      <c r="AI3294" s="103">
        <f t="shared" si="958"/>
        <v>0</v>
      </c>
      <c r="AJ3294" s="103">
        <f t="shared" si="959"/>
        <v>0</v>
      </c>
    </row>
    <row r="3295" spans="4:36">
      <c r="D3295" s="16" t="s">
        <v>862</v>
      </c>
      <c r="E3295" s="16">
        <v>0</v>
      </c>
      <c r="F3295" s="16">
        <v>0</v>
      </c>
      <c r="G3295" s="16">
        <v>0</v>
      </c>
      <c r="H3295" s="16">
        <v>0</v>
      </c>
      <c r="I3295" s="16">
        <v>0</v>
      </c>
      <c r="J3295" s="16">
        <v>0</v>
      </c>
      <c r="K3295" s="16">
        <v>0</v>
      </c>
      <c r="L3295" s="16">
        <v>0</v>
      </c>
      <c r="M3295" s="16">
        <v>0</v>
      </c>
      <c r="N3295" s="16">
        <v>0</v>
      </c>
      <c r="O3295" s="16">
        <v>0</v>
      </c>
      <c r="P3295" s="16">
        <v>0</v>
      </c>
      <c r="Q3295" s="16">
        <v>0</v>
      </c>
      <c r="R3295" s="16">
        <v>0</v>
      </c>
      <c r="S3295" s="16">
        <v>0</v>
      </c>
      <c r="T3295" s="16">
        <v>0</v>
      </c>
      <c r="U3295" s="16">
        <v>0</v>
      </c>
      <c r="V3295" s="16">
        <v>0</v>
      </c>
      <c r="W3295" s="16">
        <v>0</v>
      </c>
      <c r="X3295" s="16">
        <v>0</v>
      </c>
      <c r="Y3295" s="16">
        <v>0</v>
      </c>
      <c r="Z3295" s="16">
        <v>0</v>
      </c>
      <c r="AE3295" s="103">
        <f t="shared" si="954"/>
        <v>0</v>
      </c>
      <c r="AF3295" s="103">
        <f t="shared" si="955"/>
        <v>0</v>
      </c>
      <c r="AG3295" s="103">
        <f t="shared" si="956"/>
        <v>0</v>
      </c>
      <c r="AH3295" s="103">
        <f t="shared" si="957"/>
        <v>0</v>
      </c>
      <c r="AI3295" s="103">
        <f t="shared" si="958"/>
        <v>0</v>
      </c>
      <c r="AJ3295" s="103">
        <f t="shared" si="959"/>
        <v>0</v>
      </c>
    </row>
    <row r="3296" spans="4:36">
      <c r="D3296" s="16" t="s">
        <v>863</v>
      </c>
      <c r="E3296" s="16">
        <v>0</v>
      </c>
      <c r="F3296" s="16">
        <v>0</v>
      </c>
      <c r="G3296" s="16">
        <v>0</v>
      </c>
      <c r="H3296" s="16">
        <v>0</v>
      </c>
      <c r="I3296" s="16">
        <v>0</v>
      </c>
      <c r="J3296" s="16">
        <v>0</v>
      </c>
      <c r="K3296" s="16">
        <v>0</v>
      </c>
      <c r="L3296" s="16">
        <v>0</v>
      </c>
      <c r="M3296" s="16">
        <v>0</v>
      </c>
      <c r="N3296" s="16">
        <v>0</v>
      </c>
      <c r="O3296" s="16">
        <v>0</v>
      </c>
      <c r="P3296" s="16">
        <v>0</v>
      </c>
      <c r="Q3296" s="16">
        <v>0</v>
      </c>
      <c r="R3296" s="16">
        <v>0</v>
      </c>
      <c r="S3296" s="16">
        <v>0</v>
      </c>
      <c r="T3296" s="16">
        <v>0</v>
      </c>
      <c r="U3296" s="16">
        <v>0</v>
      </c>
      <c r="V3296" s="16">
        <v>0</v>
      </c>
      <c r="W3296" s="16">
        <v>0</v>
      </c>
      <c r="X3296" s="16">
        <v>0</v>
      </c>
      <c r="Y3296" s="16">
        <v>0</v>
      </c>
      <c r="Z3296" s="16">
        <v>0</v>
      </c>
      <c r="AE3296" s="103">
        <f t="shared" si="954"/>
        <v>0</v>
      </c>
      <c r="AF3296" s="103">
        <f t="shared" si="955"/>
        <v>0</v>
      </c>
      <c r="AG3296" s="103">
        <f t="shared" si="956"/>
        <v>0</v>
      </c>
      <c r="AH3296" s="103">
        <f t="shared" si="957"/>
        <v>0</v>
      </c>
      <c r="AI3296" s="103">
        <f t="shared" si="958"/>
        <v>0</v>
      </c>
      <c r="AJ3296" s="103">
        <f t="shared" si="959"/>
        <v>0</v>
      </c>
    </row>
    <row r="3297" spans="4:36">
      <c r="D3297" s="16" t="s">
        <v>864</v>
      </c>
      <c r="E3297" s="16">
        <v>29690.0396</v>
      </c>
      <c r="F3297" s="16">
        <v>25403.8802</v>
      </c>
      <c r="G3297" s="16">
        <v>25401.4559</v>
      </c>
      <c r="H3297" s="16">
        <v>2.4243</v>
      </c>
      <c r="I3297" s="16">
        <v>2.2194</v>
      </c>
      <c r="J3297" s="16">
        <v>19.6964</v>
      </c>
      <c r="K3297" s="16">
        <v>0</v>
      </c>
      <c r="L3297" s="16">
        <v>0</v>
      </c>
      <c r="M3297" s="16">
        <v>19.6964</v>
      </c>
      <c r="N3297" s="16">
        <v>2853.9278</v>
      </c>
      <c r="O3297" s="16">
        <v>2853.9278</v>
      </c>
      <c r="P3297" s="16">
        <v>0</v>
      </c>
      <c r="Q3297" s="16">
        <v>33.1547</v>
      </c>
      <c r="R3297" s="16">
        <v>607.8692</v>
      </c>
      <c r="S3297" s="16">
        <v>577.4221</v>
      </c>
      <c r="T3297" s="16">
        <v>15.5944</v>
      </c>
      <c r="U3297" s="16">
        <v>14.8527</v>
      </c>
      <c r="V3297" s="16">
        <v>769.2919</v>
      </c>
      <c r="W3297" s="16">
        <v>0</v>
      </c>
      <c r="X3297" s="16">
        <v>0</v>
      </c>
      <c r="Y3297" s="16">
        <v>769.2919</v>
      </c>
      <c r="Z3297" s="16">
        <v>0</v>
      </c>
      <c r="AE3297" s="103">
        <f t="shared" si="954"/>
        <v>7.31859017832903e-13</v>
      </c>
      <c r="AF3297" s="103">
        <f t="shared" si="955"/>
        <v>-1.23412391417332e-12</v>
      </c>
      <c r="AG3297" s="103">
        <f t="shared" si="956"/>
        <v>0</v>
      </c>
      <c r="AH3297" s="103">
        <f t="shared" si="957"/>
        <v>0</v>
      </c>
      <c r="AI3297" s="103">
        <f t="shared" si="958"/>
        <v>-2.30926389122033e-14</v>
      </c>
      <c r="AJ3297" s="103">
        <f t="shared" si="959"/>
        <v>0</v>
      </c>
    </row>
    <row r="3298" spans="3:58">
      <c r="C3298" s="16" t="s">
        <v>867</v>
      </c>
      <c r="D3298" s="16" t="s">
        <v>88</v>
      </c>
      <c r="E3298" s="16">
        <v>0</v>
      </c>
      <c r="F3298" s="16">
        <v>0</v>
      </c>
      <c r="G3298" s="16">
        <v>0</v>
      </c>
      <c r="H3298" s="16">
        <v>0</v>
      </c>
      <c r="I3298" s="16">
        <v>0</v>
      </c>
      <c r="J3298" s="16">
        <v>0</v>
      </c>
      <c r="K3298" s="16">
        <v>0</v>
      </c>
      <c r="L3298" s="16">
        <v>0</v>
      </c>
      <c r="M3298" s="16">
        <v>0</v>
      </c>
      <c r="N3298" s="16">
        <v>0</v>
      </c>
      <c r="O3298" s="16">
        <v>0</v>
      </c>
      <c r="P3298" s="16">
        <v>0</v>
      </c>
      <c r="Q3298" s="16">
        <v>0</v>
      </c>
      <c r="R3298" s="16">
        <v>0</v>
      </c>
      <c r="S3298" s="16">
        <v>0</v>
      </c>
      <c r="T3298" s="16">
        <v>0</v>
      </c>
      <c r="U3298" s="16">
        <v>0</v>
      </c>
      <c r="V3298" s="16">
        <v>0</v>
      </c>
      <c r="W3298" s="16">
        <v>0</v>
      </c>
      <c r="X3298" s="16">
        <v>0</v>
      </c>
      <c r="Y3298" s="16">
        <v>0</v>
      </c>
      <c r="Z3298" s="16">
        <v>0</v>
      </c>
      <c r="AE3298" s="103">
        <f t="shared" si="954"/>
        <v>0</v>
      </c>
      <c r="AF3298" s="103">
        <f t="shared" si="955"/>
        <v>0</v>
      </c>
      <c r="AG3298" s="103">
        <f t="shared" si="956"/>
        <v>0</v>
      </c>
      <c r="AH3298" s="103">
        <f t="shared" si="957"/>
        <v>0</v>
      </c>
      <c r="AI3298" s="103">
        <f t="shared" si="958"/>
        <v>0</v>
      </c>
      <c r="AJ3298" s="103">
        <f t="shared" si="959"/>
        <v>0</v>
      </c>
      <c r="AK3298" s="16">
        <f t="shared" ref="AK3298:BF3298" si="970">E3298-SUM(E3299:E3303)</f>
        <v>0</v>
      </c>
      <c r="AL3298" s="16">
        <f t="shared" si="970"/>
        <v>0</v>
      </c>
      <c r="AM3298" s="16">
        <f t="shared" si="970"/>
        <v>0</v>
      </c>
      <c r="AN3298" s="16">
        <f t="shared" si="970"/>
        <v>0</v>
      </c>
      <c r="AO3298" s="16">
        <f t="shared" si="970"/>
        <v>0</v>
      </c>
      <c r="AP3298" s="16">
        <f t="shared" si="970"/>
        <v>0</v>
      </c>
      <c r="AQ3298" s="16">
        <f t="shared" si="970"/>
        <v>0</v>
      </c>
      <c r="AR3298" s="16">
        <f t="shared" si="970"/>
        <v>0</v>
      </c>
      <c r="AS3298" s="16">
        <f t="shared" si="970"/>
        <v>0</v>
      </c>
      <c r="AT3298" s="16">
        <f t="shared" si="970"/>
        <v>0</v>
      </c>
      <c r="AU3298" s="16">
        <f t="shared" si="970"/>
        <v>0</v>
      </c>
      <c r="AV3298" s="16">
        <f t="shared" si="970"/>
        <v>0</v>
      </c>
      <c r="AW3298" s="16">
        <f t="shared" si="970"/>
        <v>0</v>
      </c>
      <c r="AX3298" s="16">
        <f t="shared" si="970"/>
        <v>0</v>
      </c>
      <c r="AY3298" s="16">
        <f t="shared" si="970"/>
        <v>0</v>
      </c>
      <c r="AZ3298" s="16">
        <f t="shared" si="970"/>
        <v>0</v>
      </c>
      <c r="BA3298" s="16">
        <f t="shared" si="970"/>
        <v>0</v>
      </c>
      <c r="BB3298" s="16">
        <f t="shared" si="970"/>
        <v>0</v>
      </c>
      <c r="BC3298" s="16">
        <f t="shared" si="970"/>
        <v>0</v>
      </c>
      <c r="BD3298" s="16">
        <f t="shared" si="970"/>
        <v>0</v>
      </c>
      <c r="BE3298" s="16">
        <f t="shared" si="970"/>
        <v>0</v>
      </c>
      <c r="BF3298" s="16">
        <f t="shared" si="970"/>
        <v>0</v>
      </c>
    </row>
    <row r="3299" spans="4:36">
      <c r="D3299" s="16" t="s">
        <v>860</v>
      </c>
      <c r="E3299" s="16">
        <v>0</v>
      </c>
      <c r="F3299" s="16">
        <v>0</v>
      </c>
      <c r="G3299" s="16">
        <v>0</v>
      </c>
      <c r="H3299" s="16">
        <v>0</v>
      </c>
      <c r="I3299" s="16">
        <v>0</v>
      </c>
      <c r="J3299" s="16">
        <v>0</v>
      </c>
      <c r="K3299" s="16">
        <v>0</v>
      </c>
      <c r="L3299" s="16">
        <v>0</v>
      </c>
      <c r="M3299" s="16">
        <v>0</v>
      </c>
      <c r="N3299" s="16">
        <v>0</v>
      </c>
      <c r="O3299" s="16">
        <v>0</v>
      </c>
      <c r="P3299" s="16">
        <v>0</v>
      </c>
      <c r="Q3299" s="16">
        <v>0</v>
      </c>
      <c r="R3299" s="16">
        <v>0</v>
      </c>
      <c r="S3299" s="16">
        <v>0</v>
      </c>
      <c r="T3299" s="16">
        <v>0</v>
      </c>
      <c r="U3299" s="16">
        <v>0</v>
      </c>
      <c r="V3299" s="16">
        <v>0</v>
      </c>
      <c r="W3299" s="16">
        <v>0</v>
      </c>
      <c r="X3299" s="16">
        <v>0</v>
      </c>
      <c r="Y3299" s="16">
        <v>0</v>
      </c>
      <c r="Z3299" s="16">
        <v>0</v>
      </c>
      <c r="AE3299" s="103">
        <f t="shared" si="954"/>
        <v>0</v>
      </c>
      <c r="AF3299" s="103">
        <f t="shared" si="955"/>
        <v>0</v>
      </c>
      <c r="AG3299" s="103">
        <f t="shared" si="956"/>
        <v>0</v>
      </c>
      <c r="AH3299" s="103">
        <f t="shared" si="957"/>
        <v>0</v>
      </c>
      <c r="AI3299" s="103">
        <f t="shared" si="958"/>
        <v>0</v>
      </c>
      <c r="AJ3299" s="103">
        <f t="shared" si="959"/>
        <v>0</v>
      </c>
    </row>
    <row r="3300" spans="4:36">
      <c r="D3300" s="16" t="s">
        <v>861</v>
      </c>
      <c r="E3300" s="16">
        <v>0</v>
      </c>
      <c r="F3300" s="16">
        <v>0</v>
      </c>
      <c r="G3300" s="16">
        <v>0</v>
      </c>
      <c r="H3300" s="16">
        <v>0</v>
      </c>
      <c r="I3300" s="16">
        <v>0</v>
      </c>
      <c r="J3300" s="16">
        <v>0</v>
      </c>
      <c r="K3300" s="16">
        <v>0</v>
      </c>
      <c r="L3300" s="16">
        <v>0</v>
      </c>
      <c r="M3300" s="16">
        <v>0</v>
      </c>
      <c r="N3300" s="16">
        <v>0</v>
      </c>
      <c r="O3300" s="16">
        <v>0</v>
      </c>
      <c r="P3300" s="16">
        <v>0</v>
      </c>
      <c r="Q3300" s="16">
        <v>0</v>
      </c>
      <c r="R3300" s="16">
        <v>0</v>
      </c>
      <c r="S3300" s="16">
        <v>0</v>
      </c>
      <c r="T3300" s="16">
        <v>0</v>
      </c>
      <c r="U3300" s="16">
        <v>0</v>
      </c>
      <c r="V3300" s="16">
        <v>0</v>
      </c>
      <c r="W3300" s="16">
        <v>0</v>
      </c>
      <c r="X3300" s="16">
        <v>0</v>
      </c>
      <c r="Y3300" s="16">
        <v>0</v>
      </c>
      <c r="Z3300" s="16">
        <v>0</v>
      </c>
      <c r="AE3300" s="103">
        <f t="shared" si="954"/>
        <v>0</v>
      </c>
      <c r="AF3300" s="103">
        <f t="shared" si="955"/>
        <v>0</v>
      </c>
      <c r="AG3300" s="103">
        <f t="shared" si="956"/>
        <v>0</v>
      </c>
      <c r="AH3300" s="103">
        <f t="shared" si="957"/>
        <v>0</v>
      </c>
      <c r="AI3300" s="103">
        <f t="shared" si="958"/>
        <v>0</v>
      </c>
      <c r="AJ3300" s="103">
        <f t="shared" si="959"/>
        <v>0</v>
      </c>
    </row>
    <row r="3301" spans="4:36">
      <c r="D3301" s="16" t="s">
        <v>862</v>
      </c>
      <c r="E3301" s="16">
        <v>0</v>
      </c>
      <c r="F3301" s="16">
        <v>0</v>
      </c>
      <c r="G3301" s="16">
        <v>0</v>
      </c>
      <c r="H3301" s="16">
        <v>0</v>
      </c>
      <c r="I3301" s="16">
        <v>0</v>
      </c>
      <c r="J3301" s="16">
        <v>0</v>
      </c>
      <c r="K3301" s="16">
        <v>0</v>
      </c>
      <c r="L3301" s="16">
        <v>0</v>
      </c>
      <c r="M3301" s="16">
        <v>0</v>
      </c>
      <c r="N3301" s="16">
        <v>0</v>
      </c>
      <c r="O3301" s="16">
        <v>0</v>
      </c>
      <c r="P3301" s="16">
        <v>0</v>
      </c>
      <c r="Q3301" s="16">
        <v>0</v>
      </c>
      <c r="R3301" s="16">
        <v>0</v>
      </c>
      <c r="S3301" s="16">
        <v>0</v>
      </c>
      <c r="T3301" s="16">
        <v>0</v>
      </c>
      <c r="U3301" s="16">
        <v>0</v>
      </c>
      <c r="V3301" s="16">
        <v>0</v>
      </c>
      <c r="W3301" s="16">
        <v>0</v>
      </c>
      <c r="X3301" s="16">
        <v>0</v>
      </c>
      <c r="Y3301" s="16">
        <v>0</v>
      </c>
      <c r="Z3301" s="16">
        <v>0</v>
      </c>
      <c r="AE3301" s="103">
        <f t="shared" si="954"/>
        <v>0</v>
      </c>
      <c r="AF3301" s="103">
        <f t="shared" si="955"/>
        <v>0</v>
      </c>
      <c r="AG3301" s="103">
        <f t="shared" si="956"/>
        <v>0</v>
      </c>
      <c r="AH3301" s="103">
        <f t="shared" si="957"/>
        <v>0</v>
      </c>
      <c r="AI3301" s="103">
        <f t="shared" si="958"/>
        <v>0</v>
      </c>
      <c r="AJ3301" s="103">
        <f t="shared" si="959"/>
        <v>0</v>
      </c>
    </row>
    <row r="3302" spans="4:36">
      <c r="D3302" s="16" t="s">
        <v>863</v>
      </c>
      <c r="E3302" s="16">
        <v>0</v>
      </c>
      <c r="F3302" s="16">
        <v>0</v>
      </c>
      <c r="G3302" s="16">
        <v>0</v>
      </c>
      <c r="H3302" s="16">
        <v>0</v>
      </c>
      <c r="I3302" s="16">
        <v>0</v>
      </c>
      <c r="J3302" s="16">
        <v>0</v>
      </c>
      <c r="K3302" s="16">
        <v>0</v>
      </c>
      <c r="L3302" s="16">
        <v>0</v>
      </c>
      <c r="M3302" s="16">
        <v>0</v>
      </c>
      <c r="N3302" s="16">
        <v>0</v>
      </c>
      <c r="O3302" s="16">
        <v>0</v>
      </c>
      <c r="P3302" s="16">
        <v>0</v>
      </c>
      <c r="Q3302" s="16">
        <v>0</v>
      </c>
      <c r="R3302" s="16">
        <v>0</v>
      </c>
      <c r="S3302" s="16">
        <v>0</v>
      </c>
      <c r="T3302" s="16">
        <v>0</v>
      </c>
      <c r="U3302" s="16">
        <v>0</v>
      </c>
      <c r="V3302" s="16">
        <v>0</v>
      </c>
      <c r="W3302" s="16">
        <v>0</v>
      </c>
      <c r="X3302" s="16">
        <v>0</v>
      </c>
      <c r="Y3302" s="16">
        <v>0</v>
      </c>
      <c r="Z3302" s="16">
        <v>0</v>
      </c>
      <c r="AE3302" s="103">
        <f t="shared" si="954"/>
        <v>0</v>
      </c>
      <c r="AF3302" s="103">
        <f t="shared" si="955"/>
        <v>0</v>
      </c>
      <c r="AG3302" s="103">
        <f t="shared" si="956"/>
        <v>0</v>
      </c>
      <c r="AH3302" s="103">
        <f t="shared" si="957"/>
        <v>0</v>
      </c>
      <c r="AI3302" s="103">
        <f t="shared" si="958"/>
        <v>0</v>
      </c>
      <c r="AJ3302" s="103">
        <f t="shared" si="959"/>
        <v>0</v>
      </c>
    </row>
    <row r="3303" spans="4:36">
      <c r="D3303" s="16" t="s">
        <v>864</v>
      </c>
      <c r="E3303" s="16">
        <v>0</v>
      </c>
      <c r="F3303" s="16">
        <v>0</v>
      </c>
      <c r="G3303" s="16">
        <v>0</v>
      </c>
      <c r="H3303" s="16">
        <v>0</v>
      </c>
      <c r="I3303" s="16">
        <v>0</v>
      </c>
      <c r="J3303" s="16">
        <v>0</v>
      </c>
      <c r="K3303" s="16">
        <v>0</v>
      </c>
      <c r="L3303" s="16">
        <v>0</v>
      </c>
      <c r="M3303" s="16">
        <v>0</v>
      </c>
      <c r="N3303" s="16">
        <v>0</v>
      </c>
      <c r="O3303" s="16">
        <v>0</v>
      </c>
      <c r="P3303" s="16">
        <v>0</v>
      </c>
      <c r="Q3303" s="16">
        <v>0</v>
      </c>
      <c r="R3303" s="16">
        <v>0</v>
      </c>
      <c r="S3303" s="16">
        <v>0</v>
      </c>
      <c r="T3303" s="16">
        <v>0</v>
      </c>
      <c r="U3303" s="16">
        <v>0</v>
      </c>
      <c r="V3303" s="16">
        <v>0</v>
      </c>
      <c r="W3303" s="16">
        <v>0</v>
      </c>
      <c r="X3303" s="16">
        <v>0</v>
      </c>
      <c r="Y3303" s="16">
        <v>0</v>
      </c>
      <c r="Z3303" s="16">
        <v>0</v>
      </c>
      <c r="AE3303" s="103">
        <f t="shared" si="954"/>
        <v>0</v>
      </c>
      <c r="AF3303" s="103">
        <f t="shared" si="955"/>
        <v>0</v>
      </c>
      <c r="AG3303" s="103">
        <f t="shared" si="956"/>
        <v>0</v>
      </c>
      <c r="AH3303" s="103">
        <f t="shared" si="957"/>
        <v>0</v>
      </c>
      <c r="AI3303" s="103">
        <f t="shared" si="958"/>
        <v>0</v>
      </c>
      <c r="AJ3303" s="103">
        <f t="shared" si="959"/>
        <v>0</v>
      </c>
    </row>
    <row r="3304" spans="3:58">
      <c r="C3304" s="16" t="s">
        <v>368</v>
      </c>
      <c r="D3304" s="16" t="s">
        <v>88</v>
      </c>
      <c r="E3304" s="16">
        <v>0</v>
      </c>
      <c r="F3304" s="16">
        <v>0</v>
      </c>
      <c r="G3304" s="16">
        <v>0</v>
      </c>
      <c r="H3304" s="16">
        <v>0</v>
      </c>
      <c r="I3304" s="16">
        <v>0</v>
      </c>
      <c r="J3304" s="16">
        <v>0</v>
      </c>
      <c r="K3304" s="16">
        <v>0</v>
      </c>
      <c r="L3304" s="16">
        <v>0</v>
      </c>
      <c r="M3304" s="16">
        <v>0</v>
      </c>
      <c r="N3304" s="16">
        <v>0</v>
      </c>
      <c r="O3304" s="16">
        <v>0</v>
      </c>
      <c r="P3304" s="16">
        <v>0</v>
      </c>
      <c r="Q3304" s="16">
        <v>0</v>
      </c>
      <c r="R3304" s="16">
        <v>0</v>
      </c>
      <c r="S3304" s="16">
        <v>0</v>
      </c>
      <c r="T3304" s="16">
        <v>0</v>
      </c>
      <c r="U3304" s="16">
        <v>0</v>
      </c>
      <c r="V3304" s="16">
        <v>0</v>
      </c>
      <c r="W3304" s="16">
        <v>0</v>
      </c>
      <c r="X3304" s="16">
        <v>0</v>
      </c>
      <c r="Y3304" s="16">
        <v>0</v>
      </c>
      <c r="Z3304" s="16">
        <v>0</v>
      </c>
      <c r="AE3304" s="103">
        <f t="shared" si="954"/>
        <v>0</v>
      </c>
      <c r="AF3304" s="103">
        <f t="shared" si="955"/>
        <v>0</v>
      </c>
      <c r="AG3304" s="103">
        <f t="shared" si="956"/>
        <v>0</v>
      </c>
      <c r="AH3304" s="103">
        <f t="shared" si="957"/>
        <v>0</v>
      </c>
      <c r="AI3304" s="103">
        <f t="shared" si="958"/>
        <v>0</v>
      </c>
      <c r="AJ3304" s="103">
        <f t="shared" si="959"/>
        <v>0</v>
      </c>
      <c r="AK3304" s="16">
        <f t="shared" ref="AK3304:BF3304" si="971">E3304-SUM(E3305:E3309)</f>
        <v>0</v>
      </c>
      <c r="AL3304" s="16">
        <f t="shared" si="971"/>
        <v>0</v>
      </c>
      <c r="AM3304" s="16">
        <f t="shared" si="971"/>
        <v>0</v>
      </c>
      <c r="AN3304" s="16">
        <f t="shared" si="971"/>
        <v>0</v>
      </c>
      <c r="AO3304" s="16">
        <f t="shared" si="971"/>
        <v>0</v>
      </c>
      <c r="AP3304" s="16">
        <f t="shared" si="971"/>
        <v>0</v>
      </c>
      <c r="AQ3304" s="16">
        <f t="shared" si="971"/>
        <v>0</v>
      </c>
      <c r="AR3304" s="16">
        <f t="shared" si="971"/>
        <v>0</v>
      </c>
      <c r="AS3304" s="16">
        <f t="shared" si="971"/>
        <v>0</v>
      </c>
      <c r="AT3304" s="16">
        <f t="shared" si="971"/>
        <v>0</v>
      </c>
      <c r="AU3304" s="16">
        <f t="shared" si="971"/>
        <v>0</v>
      </c>
      <c r="AV3304" s="16">
        <f t="shared" si="971"/>
        <v>0</v>
      </c>
      <c r="AW3304" s="16">
        <f t="shared" si="971"/>
        <v>0</v>
      </c>
      <c r="AX3304" s="16">
        <f t="shared" si="971"/>
        <v>0</v>
      </c>
      <c r="AY3304" s="16">
        <f t="shared" si="971"/>
        <v>0</v>
      </c>
      <c r="AZ3304" s="16">
        <f t="shared" si="971"/>
        <v>0</v>
      </c>
      <c r="BA3304" s="16">
        <f t="shared" si="971"/>
        <v>0</v>
      </c>
      <c r="BB3304" s="16">
        <f t="shared" si="971"/>
        <v>0</v>
      </c>
      <c r="BC3304" s="16">
        <f t="shared" si="971"/>
        <v>0</v>
      </c>
      <c r="BD3304" s="16">
        <f t="shared" si="971"/>
        <v>0</v>
      </c>
      <c r="BE3304" s="16">
        <f t="shared" si="971"/>
        <v>0</v>
      </c>
      <c r="BF3304" s="16">
        <f t="shared" si="971"/>
        <v>0</v>
      </c>
    </row>
    <row r="3305" spans="4:36">
      <c r="D3305" s="16" t="s">
        <v>860</v>
      </c>
      <c r="E3305" s="16">
        <v>0</v>
      </c>
      <c r="F3305" s="16">
        <v>0</v>
      </c>
      <c r="G3305" s="16">
        <v>0</v>
      </c>
      <c r="H3305" s="16">
        <v>0</v>
      </c>
      <c r="I3305" s="16">
        <v>0</v>
      </c>
      <c r="J3305" s="16">
        <v>0</v>
      </c>
      <c r="K3305" s="16">
        <v>0</v>
      </c>
      <c r="L3305" s="16">
        <v>0</v>
      </c>
      <c r="M3305" s="16">
        <v>0</v>
      </c>
      <c r="N3305" s="16">
        <v>0</v>
      </c>
      <c r="O3305" s="16">
        <v>0</v>
      </c>
      <c r="P3305" s="16">
        <v>0</v>
      </c>
      <c r="Q3305" s="16">
        <v>0</v>
      </c>
      <c r="R3305" s="16">
        <v>0</v>
      </c>
      <c r="S3305" s="16">
        <v>0</v>
      </c>
      <c r="T3305" s="16">
        <v>0</v>
      </c>
      <c r="U3305" s="16">
        <v>0</v>
      </c>
      <c r="V3305" s="16">
        <v>0</v>
      </c>
      <c r="W3305" s="16">
        <v>0</v>
      </c>
      <c r="X3305" s="16">
        <v>0</v>
      </c>
      <c r="Y3305" s="16">
        <v>0</v>
      </c>
      <c r="Z3305" s="16">
        <v>0</v>
      </c>
      <c r="AE3305" s="103">
        <f t="shared" si="954"/>
        <v>0</v>
      </c>
      <c r="AF3305" s="103">
        <f t="shared" si="955"/>
        <v>0</v>
      </c>
      <c r="AG3305" s="103">
        <f t="shared" si="956"/>
        <v>0</v>
      </c>
      <c r="AH3305" s="103">
        <f t="shared" si="957"/>
        <v>0</v>
      </c>
      <c r="AI3305" s="103">
        <f t="shared" si="958"/>
        <v>0</v>
      </c>
      <c r="AJ3305" s="103">
        <f t="shared" si="959"/>
        <v>0</v>
      </c>
    </row>
    <row r="3306" spans="4:36">
      <c r="D3306" s="16" t="s">
        <v>861</v>
      </c>
      <c r="E3306" s="16">
        <v>0</v>
      </c>
      <c r="F3306" s="16">
        <v>0</v>
      </c>
      <c r="G3306" s="16">
        <v>0</v>
      </c>
      <c r="H3306" s="16">
        <v>0</v>
      </c>
      <c r="I3306" s="16">
        <v>0</v>
      </c>
      <c r="J3306" s="16">
        <v>0</v>
      </c>
      <c r="K3306" s="16">
        <v>0</v>
      </c>
      <c r="L3306" s="16">
        <v>0</v>
      </c>
      <c r="M3306" s="16">
        <v>0</v>
      </c>
      <c r="N3306" s="16">
        <v>0</v>
      </c>
      <c r="O3306" s="16">
        <v>0</v>
      </c>
      <c r="P3306" s="16">
        <v>0</v>
      </c>
      <c r="Q3306" s="16">
        <v>0</v>
      </c>
      <c r="R3306" s="16">
        <v>0</v>
      </c>
      <c r="S3306" s="16">
        <v>0</v>
      </c>
      <c r="T3306" s="16">
        <v>0</v>
      </c>
      <c r="U3306" s="16">
        <v>0</v>
      </c>
      <c r="V3306" s="16">
        <v>0</v>
      </c>
      <c r="W3306" s="16">
        <v>0</v>
      </c>
      <c r="X3306" s="16">
        <v>0</v>
      </c>
      <c r="Y3306" s="16">
        <v>0</v>
      </c>
      <c r="Z3306" s="16">
        <v>0</v>
      </c>
      <c r="AE3306" s="103">
        <f t="shared" si="954"/>
        <v>0</v>
      </c>
      <c r="AF3306" s="103">
        <f t="shared" si="955"/>
        <v>0</v>
      </c>
      <c r="AG3306" s="103">
        <f t="shared" si="956"/>
        <v>0</v>
      </c>
      <c r="AH3306" s="103">
        <f t="shared" si="957"/>
        <v>0</v>
      </c>
      <c r="AI3306" s="103">
        <f t="shared" si="958"/>
        <v>0</v>
      </c>
      <c r="AJ3306" s="103">
        <f t="shared" si="959"/>
        <v>0</v>
      </c>
    </row>
    <row r="3307" spans="4:36">
      <c r="D3307" s="16" t="s">
        <v>862</v>
      </c>
      <c r="E3307" s="16">
        <v>0</v>
      </c>
      <c r="F3307" s="16">
        <v>0</v>
      </c>
      <c r="G3307" s="16">
        <v>0</v>
      </c>
      <c r="H3307" s="16">
        <v>0</v>
      </c>
      <c r="I3307" s="16">
        <v>0</v>
      </c>
      <c r="J3307" s="16">
        <v>0</v>
      </c>
      <c r="K3307" s="16">
        <v>0</v>
      </c>
      <c r="L3307" s="16">
        <v>0</v>
      </c>
      <c r="M3307" s="16">
        <v>0</v>
      </c>
      <c r="N3307" s="16">
        <v>0</v>
      </c>
      <c r="O3307" s="16">
        <v>0</v>
      </c>
      <c r="P3307" s="16">
        <v>0</v>
      </c>
      <c r="Q3307" s="16">
        <v>0</v>
      </c>
      <c r="R3307" s="16">
        <v>0</v>
      </c>
      <c r="S3307" s="16">
        <v>0</v>
      </c>
      <c r="T3307" s="16">
        <v>0</v>
      </c>
      <c r="U3307" s="16">
        <v>0</v>
      </c>
      <c r="V3307" s="16">
        <v>0</v>
      </c>
      <c r="W3307" s="16">
        <v>0</v>
      </c>
      <c r="X3307" s="16">
        <v>0</v>
      </c>
      <c r="Y3307" s="16">
        <v>0</v>
      </c>
      <c r="Z3307" s="16">
        <v>0</v>
      </c>
      <c r="AE3307" s="103">
        <f t="shared" si="954"/>
        <v>0</v>
      </c>
      <c r="AF3307" s="103">
        <f t="shared" si="955"/>
        <v>0</v>
      </c>
      <c r="AG3307" s="103">
        <f t="shared" si="956"/>
        <v>0</v>
      </c>
      <c r="AH3307" s="103">
        <f t="shared" si="957"/>
        <v>0</v>
      </c>
      <c r="AI3307" s="103">
        <f t="shared" si="958"/>
        <v>0</v>
      </c>
      <c r="AJ3307" s="103">
        <f t="shared" si="959"/>
        <v>0</v>
      </c>
    </row>
    <row r="3308" spans="4:36">
      <c r="D3308" s="16" t="s">
        <v>863</v>
      </c>
      <c r="E3308" s="16">
        <v>0</v>
      </c>
      <c r="F3308" s="16">
        <v>0</v>
      </c>
      <c r="G3308" s="16">
        <v>0</v>
      </c>
      <c r="H3308" s="16">
        <v>0</v>
      </c>
      <c r="I3308" s="16">
        <v>0</v>
      </c>
      <c r="J3308" s="16">
        <v>0</v>
      </c>
      <c r="K3308" s="16">
        <v>0</v>
      </c>
      <c r="L3308" s="16">
        <v>0</v>
      </c>
      <c r="M3308" s="16">
        <v>0</v>
      </c>
      <c r="N3308" s="16">
        <v>0</v>
      </c>
      <c r="O3308" s="16">
        <v>0</v>
      </c>
      <c r="P3308" s="16">
        <v>0</v>
      </c>
      <c r="Q3308" s="16">
        <v>0</v>
      </c>
      <c r="R3308" s="16">
        <v>0</v>
      </c>
      <c r="S3308" s="16">
        <v>0</v>
      </c>
      <c r="T3308" s="16">
        <v>0</v>
      </c>
      <c r="U3308" s="16">
        <v>0</v>
      </c>
      <c r="V3308" s="16">
        <v>0</v>
      </c>
      <c r="W3308" s="16">
        <v>0</v>
      </c>
      <c r="X3308" s="16">
        <v>0</v>
      </c>
      <c r="Y3308" s="16">
        <v>0</v>
      </c>
      <c r="Z3308" s="16">
        <v>0</v>
      </c>
      <c r="AE3308" s="103">
        <f t="shared" si="954"/>
        <v>0</v>
      </c>
      <c r="AF3308" s="103">
        <f t="shared" si="955"/>
        <v>0</v>
      </c>
      <c r="AG3308" s="103">
        <f t="shared" si="956"/>
        <v>0</v>
      </c>
      <c r="AH3308" s="103">
        <f t="shared" si="957"/>
        <v>0</v>
      </c>
      <c r="AI3308" s="103">
        <f t="shared" si="958"/>
        <v>0</v>
      </c>
      <c r="AJ3308" s="103">
        <f t="shared" si="959"/>
        <v>0</v>
      </c>
    </row>
    <row r="3309" spans="4:36">
      <c r="D3309" s="16" t="s">
        <v>864</v>
      </c>
      <c r="E3309" s="16">
        <v>0</v>
      </c>
      <c r="F3309" s="16">
        <v>0</v>
      </c>
      <c r="G3309" s="16">
        <v>0</v>
      </c>
      <c r="H3309" s="16">
        <v>0</v>
      </c>
      <c r="I3309" s="16">
        <v>0</v>
      </c>
      <c r="J3309" s="16">
        <v>0</v>
      </c>
      <c r="K3309" s="16">
        <v>0</v>
      </c>
      <c r="L3309" s="16">
        <v>0</v>
      </c>
      <c r="M3309" s="16">
        <v>0</v>
      </c>
      <c r="N3309" s="16">
        <v>0</v>
      </c>
      <c r="O3309" s="16">
        <v>0</v>
      </c>
      <c r="P3309" s="16">
        <v>0</v>
      </c>
      <c r="Q3309" s="16">
        <v>0</v>
      </c>
      <c r="R3309" s="16">
        <v>0</v>
      </c>
      <c r="S3309" s="16">
        <v>0</v>
      </c>
      <c r="T3309" s="16">
        <v>0</v>
      </c>
      <c r="U3309" s="16">
        <v>0</v>
      </c>
      <c r="V3309" s="16">
        <v>0</v>
      </c>
      <c r="W3309" s="16">
        <v>0</v>
      </c>
      <c r="X3309" s="16">
        <v>0</v>
      </c>
      <c r="Y3309" s="16">
        <v>0</v>
      </c>
      <c r="Z3309" s="16">
        <v>0</v>
      </c>
      <c r="AE3309" s="103">
        <f t="shared" ref="AE3309:AE3372" si="972">E3309-F3309-I3309-J3309-N3309-R3309-V3309-Z3309-Q3309</f>
        <v>0</v>
      </c>
      <c r="AF3309" s="103">
        <f t="shared" ref="AF3309:AF3372" si="973">F3309-G3309-H3309</f>
        <v>0</v>
      </c>
      <c r="AG3309" s="103">
        <f t="shared" ref="AG3309:AG3372" si="974">J3309-K3309-L3309-M3309</f>
        <v>0</v>
      </c>
      <c r="AH3309" s="103">
        <f t="shared" ref="AH3309:AH3372" si="975">N3309-O3309-P3309</f>
        <v>0</v>
      </c>
      <c r="AI3309" s="103">
        <f t="shared" ref="AI3309:AI3372" si="976">R3309-S3309-T3309-U3309</f>
        <v>0</v>
      </c>
      <c r="AJ3309" s="103">
        <f t="shared" ref="AJ3309:AJ3372" si="977">V3309-W3309-X3309-Y3309</f>
        <v>0</v>
      </c>
    </row>
    <row r="3310" spans="1:80">
      <c r="A3310" s="16" t="s">
        <v>248</v>
      </c>
      <c r="B3310" s="16">
        <v>836450.3979</v>
      </c>
      <c r="C3310" s="16" t="s">
        <v>88</v>
      </c>
      <c r="D3310" s="16" t="s">
        <v>88</v>
      </c>
      <c r="E3310" s="16">
        <v>556335.0532</v>
      </c>
      <c r="F3310" s="16">
        <v>492270.0453</v>
      </c>
      <c r="G3310" s="16">
        <v>455145.3984</v>
      </c>
      <c r="H3310" s="16">
        <v>37124.6469</v>
      </c>
      <c r="I3310" s="16">
        <v>501.99</v>
      </c>
      <c r="J3310" s="16">
        <v>30638.3612</v>
      </c>
      <c r="K3310" s="16">
        <v>8199.3278</v>
      </c>
      <c r="L3310" s="16">
        <v>996.848900000006</v>
      </c>
      <c r="M3310" s="16">
        <v>21442.1845</v>
      </c>
      <c r="N3310" s="16">
        <v>17581.3742</v>
      </c>
      <c r="O3310" s="16">
        <v>17354.3692</v>
      </c>
      <c r="P3310" s="16">
        <v>227.005</v>
      </c>
      <c r="Q3310" s="16">
        <v>164.2996</v>
      </c>
      <c r="R3310" s="16">
        <v>12116.5806</v>
      </c>
      <c r="S3310" s="16">
        <v>10728.3598</v>
      </c>
      <c r="T3310" s="16">
        <v>289.2937</v>
      </c>
      <c r="U3310" s="16">
        <v>1098.9271</v>
      </c>
      <c r="V3310" s="16">
        <v>2963.1395</v>
      </c>
      <c r="W3310" s="16">
        <v>2586.2665</v>
      </c>
      <c r="X3310" s="16">
        <v>53.8777</v>
      </c>
      <c r="Y3310" s="16">
        <v>322.9953</v>
      </c>
      <c r="Z3310" s="16">
        <v>99.2628</v>
      </c>
      <c r="AB3310" s="101">
        <f>(F3310+K3310+L3310)/B3310</f>
        <v>0.599516986612698</v>
      </c>
      <c r="AE3310" s="103">
        <f t="shared" si="972"/>
        <v>-2.74837930192007e-11</v>
      </c>
      <c r="AF3310" s="103">
        <f t="shared" si="973"/>
        <v>0</v>
      </c>
      <c r="AG3310" s="103">
        <f t="shared" si="974"/>
        <v>0</v>
      </c>
      <c r="AH3310" s="103">
        <f t="shared" si="975"/>
        <v>-2.61479726759717e-12</v>
      </c>
      <c r="AI3310" s="103">
        <f t="shared" si="976"/>
        <v>0</v>
      </c>
      <c r="AJ3310" s="103">
        <f t="shared" si="977"/>
        <v>0</v>
      </c>
      <c r="AK3310" s="16">
        <f t="shared" ref="AK3310:BF3310" si="978">E3310-SUM(E3311:E3315)</f>
        <v>0</v>
      </c>
      <c r="AL3310" s="16">
        <f t="shared" si="978"/>
        <v>0</v>
      </c>
      <c r="AM3310" s="16">
        <f t="shared" si="978"/>
        <v>0</v>
      </c>
      <c r="AN3310" s="16">
        <f t="shared" si="978"/>
        <v>0</v>
      </c>
      <c r="AO3310" s="16">
        <f t="shared" si="978"/>
        <v>0</v>
      </c>
      <c r="AP3310" s="16">
        <f t="shared" si="978"/>
        <v>0</v>
      </c>
      <c r="AQ3310" s="16">
        <f t="shared" si="978"/>
        <v>0</v>
      </c>
      <c r="AR3310" s="16">
        <f t="shared" si="978"/>
        <v>5.11590769747272e-12</v>
      </c>
      <c r="AS3310" s="16">
        <f t="shared" si="978"/>
        <v>0</v>
      </c>
      <c r="AT3310" s="16">
        <f t="shared" si="978"/>
        <v>0</v>
      </c>
      <c r="AU3310" s="16">
        <f t="shared" si="978"/>
        <v>0</v>
      </c>
      <c r="AV3310" s="16">
        <f t="shared" si="978"/>
        <v>0</v>
      </c>
      <c r="AW3310" s="16">
        <f t="shared" si="978"/>
        <v>0</v>
      </c>
      <c r="AX3310" s="16">
        <f t="shared" si="978"/>
        <v>0</v>
      </c>
      <c r="AY3310" s="16">
        <f t="shared" si="978"/>
        <v>0</v>
      </c>
      <c r="AZ3310" s="16">
        <f t="shared" si="978"/>
        <v>0</v>
      </c>
      <c r="BA3310" s="16">
        <f t="shared" si="978"/>
        <v>0</v>
      </c>
      <c r="BB3310" s="16">
        <f t="shared" si="978"/>
        <v>0</v>
      </c>
      <c r="BC3310" s="16">
        <f t="shared" si="978"/>
        <v>0</v>
      </c>
      <c r="BD3310" s="16">
        <f t="shared" si="978"/>
        <v>0</v>
      </c>
      <c r="BE3310" s="16">
        <f t="shared" si="978"/>
        <v>0</v>
      </c>
      <c r="BF3310" s="16">
        <f t="shared" si="978"/>
        <v>0</v>
      </c>
      <c r="BG3310" s="104">
        <f t="shared" ref="BG3310:CB3310" si="979">E3310-E3316-E3322-E3328-E3334</f>
        <v>-8.31670288192754e-11</v>
      </c>
      <c r="BH3310" s="104">
        <f t="shared" si="979"/>
        <v>0</v>
      </c>
      <c r="BI3310" s="104">
        <f t="shared" si="979"/>
        <v>0</v>
      </c>
      <c r="BJ3310" s="104">
        <f t="shared" si="979"/>
        <v>0</v>
      </c>
      <c r="BK3310" s="104">
        <f t="shared" si="979"/>
        <v>0</v>
      </c>
      <c r="BL3310" s="104">
        <f t="shared" si="979"/>
        <v>0</v>
      </c>
      <c r="BM3310" s="104">
        <f t="shared" si="979"/>
        <v>0</v>
      </c>
      <c r="BN3310" s="104">
        <f t="shared" si="979"/>
        <v>6.02540239924565e-12</v>
      </c>
      <c r="BO3310" s="104">
        <f t="shared" si="979"/>
        <v>0</v>
      </c>
      <c r="BP3310" s="104">
        <f t="shared" si="979"/>
        <v>0</v>
      </c>
      <c r="BQ3310" s="104">
        <f t="shared" si="979"/>
        <v>0</v>
      </c>
      <c r="BR3310" s="104">
        <f t="shared" si="979"/>
        <v>0</v>
      </c>
      <c r="BS3310" s="104">
        <f t="shared" si="979"/>
        <v>0</v>
      </c>
      <c r="BT3310" s="104">
        <f t="shared" si="979"/>
        <v>-1.2226442080987e-11</v>
      </c>
      <c r="BU3310" s="104">
        <f t="shared" si="979"/>
        <v>-1.00044417195022e-11</v>
      </c>
      <c r="BV3310" s="104">
        <f t="shared" si="979"/>
        <v>0</v>
      </c>
      <c r="BW3310" s="104">
        <f t="shared" si="979"/>
        <v>2.79110068390764e-13</v>
      </c>
      <c r="BX3310" s="104">
        <f t="shared" si="979"/>
        <v>0</v>
      </c>
      <c r="BY3310" s="104">
        <f t="shared" si="979"/>
        <v>0</v>
      </c>
      <c r="BZ3310" s="104">
        <f t="shared" si="979"/>
        <v>0</v>
      </c>
      <c r="CA3310" s="104">
        <f t="shared" si="979"/>
        <v>0</v>
      </c>
      <c r="CB3310" s="104">
        <f t="shared" si="979"/>
        <v>0</v>
      </c>
    </row>
    <row r="3311" spans="4:36">
      <c r="D3311" s="16" t="s">
        <v>860</v>
      </c>
      <c r="E3311" s="16">
        <v>137105.3281</v>
      </c>
      <c r="F3311" s="16">
        <v>123908.0357</v>
      </c>
      <c r="G3311" s="16">
        <v>116461.3599</v>
      </c>
      <c r="H3311" s="16">
        <v>7446.6758</v>
      </c>
      <c r="I3311" s="16">
        <v>83.4273</v>
      </c>
      <c r="J3311" s="16">
        <v>10324.681</v>
      </c>
      <c r="K3311" s="16">
        <v>0</v>
      </c>
      <c r="L3311" s="16">
        <v>610.4489</v>
      </c>
      <c r="M3311" s="16">
        <v>9714.2321</v>
      </c>
      <c r="N3311" s="16">
        <v>1722.0261</v>
      </c>
      <c r="O3311" s="16">
        <v>1722.0261</v>
      </c>
      <c r="P3311" s="16">
        <v>0</v>
      </c>
      <c r="Q3311" s="16">
        <v>0</v>
      </c>
      <c r="R3311" s="16">
        <v>1058.7225</v>
      </c>
      <c r="S3311" s="16">
        <v>1055.4397</v>
      </c>
      <c r="T3311" s="16">
        <v>0</v>
      </c>
      <c r="U3311" s="16">
        <v>3.2828</v>
      </c>
      <c r="V3311" s="16">
        <v>2.9184</v>
      </c>
      <c r="W3311" s="16">
        <v>0</v>
      </c>
      <c r="X3311" s="16">
        <v>2.7546</v>
      </c>
      <c r="Y3311" s="16">
        <v>0.1638</v>
      </c>
      <c r="Z3311" s="16">
        <v>5.5171</v>
      </c>
      <c r="AE3311" s="103">
        <f t="shared" si="972"/>
        <v>2.02833305706918e-11</v>
      </c>
      <c r="AF3311" s="103">
        <f t="shared" si="973"/>
        <v>0</v>
      </c>
      <c r="AG3311" s="103">
        <f t="shared" si="974"/>
        <v>0</v>
      </c>
      <c r="AH3311" s="103">
        <f t="shared" si="975"/>
        <v>0</v>
      </c>
      <c r="AI3311" s="103">
        <f t="shared" si="976"/>
        <v>1.79412040779425e-13</v>
      </c>
      <c r="AJ3311" s="103">
        <f t="shared" si="977"/>
        <v>0</v>
      </c>
    </row>
    <row r="3312" spans="4:36">
      <c r="D3312" s="16" t="s">
        <v>861</v>
      </c>
      <c r="E3312" s="16">
        <v>50152.5348</v>
      </c>
      <c r="F3312" s="16">
        <v>45322.7665</v>
      </c>
      <c r="G3312" s="16">
        <v>38317.4343</v>
      </c>
      <c r="H3312" s="16">
        <v>7005.3322</v>
      </c>
      <c r="I3312" s="16">
        <v>27.5748</v>
      </c>
      <c r="J3312" s="16">
        <v>4245.2782</v>
      </c>
      <c r="K3312" s="16">
        <v>0</v>
      </c>
      <c r="L3312" s="16">
        <v>188.6532</v>
      </c>
      <c r="M3312" s="16">
        <v>4056.625</v>
      </c>
      <c r="N3312" s="16">
        <v>299.5547</v>
      </c>
      <c r="O3312" s="16">
        <v>295.8472</v>
      </c>
      <c r="P3312" s="16">
        <v>3.7075</v>
      </c>
      <c r="Q3312" s="16">
        <v>0</v>
      </c>
      <c r="R3312" s="16">
        <v>225.9478</v>
      </c>
      <c r="S3312" s="16">
        <v>190.6958</v>
      </c>
      <c r="T3312" s="16">
        <v>0.2912</v>
      </c>
      <c r="U3312" s="16">
        <v>34.9608</v>
      </c>
      <c r="V3312" s="16">
        <v>30.739</v>
      </c>
      <c r="W3312" s="16">
        <v>18.9797</v>
      </c>
      <c r="X3312" s="16">
        <v>5.117</v>
      </c>
      <c r="Y3312" s="16">
        <v>6.6423</v>
      </c>
      <c r="Z3312" s="16">
        <v>0.6738</v>
      </c>
      <c r="AE3312" s="103">
        <f t="shared" si="972"/>
        <v>3.27204929817526e-12</v>
      </c>
      <c r="AF3312" s="103">
        <f t="shared" si="973"/>
        <v>0</v>
      </c>
      <c r="AG3312" s="103">
        <f t="shared" si="974"/>
        <v>0</v>
      </c>
      <c r="AH3312" s="103">
        <f t="shared" si="975"/>
        <v>3.86357612569554e-14</v>
      </c>
      <c r="AI3312" s="103">
        <f t="shared" si="976"/>
        <v>0</v>
      </c>
      <c r="AJ3312" s="103">
        <f t="shared" si="977"/>
        <v>0</v>
      </c>
    </row>
    <row r="3313" spans="4:36">
      <c r="D3313" s="16" t="s">
        <v>862</v>
      </c>
      <c r="E3313" s="16">
        <v>474.0664</v>
      </c>
      <c r="F3313" s="16">
        <v>384.8209</v>
      </c>
      <c r="G3313" s="16">
        <v>365.1231</v>
      </c>
      <c r="H3313" s="16">
        <v>19.6978</v>
      </c>
      <c r="I3313" s="16">
        <v>0</v>
      </c>
      <c r="J3313" s="16">
        <v>76.0551</v>
      </c>
      <c r="K3313" s="16">
        <v>0</v>
      </c>
      <c r="L3313" s="16">
        <v>4.1482</v>
      </c>
      <c r="M3313" s="16">
        <v>71.9069</v>
      </c>
      <c r="N3313" s="16">
        <v>13.1904</v>
      </c>
      <c r="O3313" s="16">
        <v>13.1904</v>
      </c>
      <c r="P3313" s="16">
        <v>0</v>
      </c>
      <c r="Q3313" s="16">
        <v>0</v>
      </c>
      <c r="R3313" s="16">
        <v>0</v>
      </c>
      <c r="S3313" s="16">
        <v>0</v>
      </c>
      <c r="T3313" s="16">
        <v>0</v>
      </c>
      <c r="U3313" s="16">
        <v>0</v>
      </c>
      <c r="V3313" s="16">
        <v>0</v>
      </c>
      <c r="W3313" s="16">
        <v>0</v>
      </c>
      <c r="X3313" s="16">
        <v>0</v>
      </c>
      <c r="Y3313" s="16">
        <v>0</v>
      </c>
      <c r="Z3313" s="16">
        <v>0</v>
      </c>
      <c r="AE3313" s="103">
        <f t="shared" si="972"/>
        <v>0</v>
      </c>
      <c r="AF3313" s="103">
        <f t="shared" si="973"/>
        <v>-2.8421709430404e-14</v>
      </c>
      <c r="AG3313" s="103">
        <f t="shared" si="974"/>
        <v>0</v>
      </c>
      <c r="AH3313" s="103">
        <f t="shared" si="975"/>
        <v>0</v>
      </c>
      <c r="AI3313" s="103">
        <f t="shared" si="976"/>
        <v>0</v>
      </c>
      <c r="AJ3313" s="103">
        <f t="shared" si="977"/>
        <v>0</v>
      </c>
    </row>
    <row r="3314" spans="4:36">
      <c r="D3314" s="16" t="s">
        <v>863</v>
      </c>
      <c r="E3314" s="16">
        <v>7.8097</v>
      </c>
      <c r="F3314" s="16">
        <v>5.1624</v>
      </c>
      <c r="G3314" s="16">
        <v>5.1624</v>
      </c>
      <c r="H3314" s="16">
        <v>0</v>
      </c>
      <c r="I3314" s="16">
        <v>0</v>
      </c>
      <c r="J3314" s="16">
        <v>0</v>
      </c>
      <c r="K3314" s="16">
        <v>0</v>
      </c>
      <c r="L3314" s="16">
        <v>0</v>
      </c>
      <c r="M3314" s="16">
        <v>0</v>
      </c>
      <c r="N3314" s="16">
        <v>2.6473</v>
      </c>
      <c r="O3314" s="16">
        <v>2.6473</v>
      </c>
      <c r="P3314" s="16">
        <v>0</v>
      </c>
      <c r="Q3314" s="16">
        <v>0</v>
      </c>
      <c r="R3314" s="16">
        <v>0</v>
      </c>
      <c r="S3314" s="16">
        <v>0</v>
      </c>
      <c r="T3314" s="16">
        <v>0</v>
      </c>
      <c r="U3314" s="16">
        <v>0</v>
      </c>
      <c r="V3314" s="16">
        <v>0</v>
      </c>
      <c r="W3314" s="16">
        <v>0</v>
      </c>
      <c r="X3314" s="16">
        <v>0</v>
      </c>
      <c r="Y3314" s="16">
        <v>0</v>
      </c>
      <c r="Z3314" s="16">
        <v>0</v>
      </c>
      <c r="AE3314" s="103">
        <f t="shared" si="972"/>
        <v>0</v>
      </c>
      <c r="AF3314" s="103">
        <f t="shared" si="973"/>
        <v>0</v>
      </c>
      <c r="AG3314" s="103">
        <f t="shared" si="974"/>
        <v>0</v>
      </c>
      <c r="AH3314" s="103">
        <f t="shared" si="975"/>
        <v>0</v>
      </c>
      <c r="AI3314" s="103">
        <f t="shared" si="976"/>
        <v>0</v>
      </c>
      <c r="AJ3314" s="103">
        <f t="shared" si="977"/>
        <v>0</v>
      </c>
    </row>
    <row r="3315" spans="4:36">
      <c r="D3315" s="16" t="s">
        <v>864</v>
      </c>
      <c r="E3315" s="16">
        <v>368595.3142</v>
      </c>
      <c r="F3315" s="16">
        <v>322649.2598</v>
      </c>
      <c r="G3315" s="16">
        <v>299996.3187</v>
      </c>
      <c r="H3315" s="16">
        <v>22652.9411</v>
      </c>
      <c r="I3315" s="16">
        <v>390.9879</v>
      </c>
      <c r="J3315" s="16">
        <v>15992.3469</v>
      </c>
      <c r="K3315" s="16">
        <v>8199.3278</v>
      </c>
      <c r="L3315" s="16">
        <v>193.598600000001</v>
      </c>
      <c r="M3315" s="16">
        <v>7599.4205</v>
      </c>
      <c r="N3315" s="16">
        <v>15543.9557</v>
      </c>
      <c r="O3315" s="16">
        <v>15320.6582</v>
      </c>
      <c r="P3315" s="16">
        <v>223.2975</v>
      </c>
      <c r="Q3315" s="16">
        <v>164.2996</v>
      </c>
      <c r="R3315" s="16">
        <v>10831.9103</v>
      </c>
      <c r="S3315" s="16">
        <v>9482.2243</v>
      </c>
      <c r="T3315" s="16">
        <v>289.0025</v>
      </c>
      <c r="U3315" s="16">
        <v>1060.6835</v>
      </c>
      <c r="V3315" s="16">
        <v>2929.4821</v>
      </c>
      <c r="W3315" s="16">
        <v>2567.2868</v>
      </c>
      <c r="X3315" s="16">
        <v>46.0061</v>
      </c>
      <c r="Y3315" s="16">
        <v>316.1892</v>
      </c>
      <c r="Z3315" s="16">
        <v>93.0719</v>
      </c>
      <c r="AE3315" s="103">
        <f t="shared" si="972"/>
        <v>2.20268248085631e-11</v>
      </c>
      <c r="AF3315" s="103">
        <f t="shared" si="973"/>
        <v>0</v>
      </c>
      <c r="AG3315" s="103">
        <f t="shared" si="974"/>
        <v>0</v>
      </c>
      <c r="AH3315" s="103">
        <f t="shared" si="975"/>
        <v>5.6843418860808e-13</v>
      </c>
      <c r="AI3315" s="103">
        <f t="shared" si="976"/>
        <v>0</v>
      </c>
      <c r="AJ3315" s="103">
        <f t="shared" si="977"/>
        <v>0</v>
      </c>
    </row>
    <row r="3316" spans="3:58">
      <c r="C3316" s="16" t="s">
        <v>865</v>
      </c>
      <c r="D3316" s="16" t="s">
        <v>88</v>
      </c>
      <c r="E3316" s="16">
        <v>28325.6208</v>
      </c>
      <c r="F3316" s="16">
        <v>25138.7821</v>
      </c>
      <c r="G3316" s="16">
        <v>24287.5932</v>
      </c>
      <c r="H3316" s="16">
        <v>851.1889</v>
      </c>
      <c r="I3316" s="16">
        <v>23.149</v>
      </c>
      <c r="J3316" s="16">
        <v>972.0133</v>
      </c>
      <c r="K3316" s="16">
        <v>288.5868</v>
      </c>
      <c r="L3316" s="16">
        <v>154.2119</v>
      </c>
      <c r="M3316" s="16">
        <v>529.2146</v>
      </c>
      <c r="N3316" s="16">
        <v>1716.7001</v>
      </c>
      <c r="O3316" s="16">
        <v>1716.7001</v>
      </c>
      <c r="P3316" s="16">
        <v>0</v>
      </c>
      <c r="Q3316" s="16">
        <v>25.4275</v>
      </c>
      <c r="R3316" s="16">
        <v>327.721</v>
      </c>
      <c r="S3316" s="16">
        <v>253.0313</v>
      </c>
      <c r="T3316" s="16">
        <v>0</v>
      </c>
      <c r="U3316" s="16">
        <v>74.6897</v>
      </c>
      <c r="V3316" s="16">
        <v>73.812</v>
      </c>
      <c r="W3316" s="16">
        <v>41.8269</v>
      </c>
      <c r="X3316" s="16">
        <v>0</v>
      </c>
      <c r="Y3316" s="16">
        <v>31.9851</v>
      </c>
      <c r="Z3316" s="16">
        <v>48.0158</v>
      </c>
      <c r="AE3316" s="103">
        <f t="shared" si="972"/>
        <v>2.66453525910038e-13</v>
      </c>
      <c r="AF3316" s="103">
        <f t="shared" si="973"/>
        <v>1.02318153949454e-12</v>
      </c>
      <c r="AG3316" s="103">
        <f t="shared" si="974"/>
        <v>0</v>
      </c>
      <c r="AH3316" s="103">
        <f t="shared" si="975"/>
        <v>0</v>
      </c>
      <c r="AI3316" s="103">
        <f t="shared" si="976"/>
        <v>0</v>
      </c>
      <c r="AJ3316" s="103">
        <f t="shared" si="977"/>
        <v>0</v>
      </c>
      <c r="AK3316" s="16">
        <f t="shared" ref="AK3316:BF3316" si="980">E3316-SUM(E3317:E3321)</f>
        <v>0</v>
      </c>
      <c r="AL3316" s="16">
        <f t="shared" si="980"/>
        <v>0</v>
      </c>
      <c r="AM3316" s="16">
        <f t="shared" si="980"/>
        <v>0</v>
      </c>
      <c r="AN3316" s="16">
        <f t="shared" si="980"/>
        <v>0</v>
      </c>
      <c r="AO3316" s="16">
        <f t="shared" si="980"/>
        <v>0</v>
      </c>
      <c r="AP3316" s="16">
        <f t="shared" si="980"/>
        <v>0</v>
      </c>
      <c r="AQ3316" s="16">
        <f t="shared" si="980"/>
        <v>0</v>
      </c>
      <c r="AR3316" s="16">
        <f t="shared" si="980"/>
        <v>0</v>
      </c>
      <c r="AS3316" s="16">
        <f t="shared" si="980"/>
        <v>0</v>
      </c>
      <c r="AT3316" s="16">
        <f t="shared" si="980"/>
        <v>0</v>
      </c>
      <c r="AU3316" s="16">
        <f t="shared" si="980"/>
        <v>0</v>
      </c>
      <c r="AV3316" s="16">
        <f t="shared" si="980"/>
        <v>0</v>
      </c>
      <c r="AW3316" s="16">
        <f t="shared" si="980"/>
        <v>0</v>
      </c>
      <c r="AX3316" s="16">
        <f t="shared" si="980"/>
        <v>0</v>
      </c>
      <c r="AY3316" s="16">
        <f t="shared" si="980"/>
        <v>0</v>
      </c>
      <c r="AZ3316" s="16">
        <f t="shared" si="980"/>
        <v>0</v>
      </c>
      <c r="BA3316" s="16">
        <f t="shared" si="980"/>
        <v>0</v>
      </c>
      <c r="BB3316" s="16">
        <f t="shared" si="980"/>
        <v>0</v>
      </c>
      <c r="BC3316" s="16">
        <f t="shared" si="980"/>
        <v>0</v>
      </c>
      <c r="BD3316" s="16">
        <f t="shared" si="980"/>
        <v>0</v>
      </c>
      <c r="BE3316" s="16">
        <f t="shared" si="980"/>
        <v>0</v>
      </c>
      <c r="BF3316" s="16">
        <f t="shared" si="980"/>
        <v>0</v>
      </c>
    </row>
    <row r="3317" spans="4:36">
      <c r="D3317" s="16" t="s">
        <v>860</v>
      </c>
      <c r="E3317" s="16">
        <v>19043.4027</v>
      </c>
      <c r="F3317" s="16">
        <v>17525.0812</v>
      </c>
      <c r="G3317" s="16">
        <v>16877.2805</v>
      </c>
      <c r="H3317" s="16">
        <v>647.8007</v>
      </c>
      <c r="I3317" s="16">
        <v>9.2809</v>
      </c>
      <c r="J3317" s="16">
        <v>505.5969</v>
      </c>
      <c r="K3317" s="16">
        <v>0</v>
      </c>
      <c r="L3317" s="16">
        <v>116.0376</v>
      </c>
      <c r="M3317" s="16">
        <v>389.5593</v>
      </c>
      <c r="N3317" s="16">
        <v>920.8304</v>
      </c>
      <c r="O3317" s="16">
        <v>920.8304</v>
      </c>
      <c r="P3317" s="16">
        <v>0</v>
      </c>
      <c r="Q3317" s="16">
        <v>0</v>
      </c>
      <c r="R3317" s="16">
        <v>81.2047</v>
      </c>
      <c r="S3317" s="16">
        <v>80.679</v>
      </c>
      <c r="T3317" s="16">
        <v>0</v>
      </c>
      <c r="U3317" s="16">
        <v>0.5257</v>
      </c>
      <c r="V3317" s="16">
        <v>0</v>
      </c>
      <c r="W3317" s="16">
        <v>0</v>
      </c>
      <c r="X3317" s="16">
        <v>0</v>
      </c>
      <c r="Y3317" s="16">
        <v>0</v>
      </c>
      <c r="Z3317" s="16">
        <v>1.4086</v>
      </c>
      <c r="AE3317" s="103">
        <f t="shared" si="972"/>
        <v>-1.84052773022358e-12</v>
      </c>
      <c r="AF3317" s="103">
        <f t="shared" si="973"/>
        <v>0</v>
      </c>
      <c r="AG3317" s="103">
        <f t="shared" si="974"/>
        <v>0</v>
      </c>
      <c r="AH3317" s="103">
        <f t="shared" si="975"/>
        <v>0</v>
      </c>
      <c r="AI3317" s="103">
        <f t="shared" si="976"/>
        <v>0</v>
      </c>
      <c r="AJ3317" s="103">
        <f t="shared" si="977"/>
        <v>0</v>
      </c>
    </row>
    <row r="3318" spans="4:36">
      <c r="D3318" s="16" t="s">
        <v>861</v>
      </c>
      <c r="E3318" s="16">
        <v>1140.6721</v>
      </c>
      <c r="F3318" s="16">
        <v>1104.6512</v>
      </c>
      <c r="G3318" s="16">
        <v>1013.2121</v>
      </c>
      <c r="H3318" s="16">
        <v>91.4391</v>
      </c>
      <c r="I3318" s="16">
        <v>0</v>
      </c>
      <c r="J3318" s="16">
        <v>0</v>
      </c>
      <c r="K3318" s="16">
        <v>0</v>
      </c>
      <c r="L3318" s="16">
        <v>0</v>
      </c>
      <c r="M3318" s="16">
        <v>0</v>
      </c>
      <c r="N3318" s="16">
        <v>31.963</v>
      </c>
      <c r="O3318" s="16">
        <v>31.963</v>
      </c>
      <c r="P3318" s="16">
        <v>0</v>
      </c>
      <c r="Q3318" s="16">
        <v>0</v>
      </c>
      <c r="R3318" s="16">
        <v>4.0579</v>
      </c>
      <c r="S3318" s="16">
        <v>0.4481</v>
      </c>
      <c r="T3318" s="16">
        <v>0</v>
      </c>
      <c r="U3318" s="16">
        <v>3.6098</v>
      </c>
      <c r="V3318" s="16">
        <v>0</v>
      </c>
      <c r="W3318" s="16">
        <v>0</v>
      </c>
      <c r="X3318" s="16">
        <v>0</v>
      </c>
      <c r="Y3318" s="16">
        <v>0</v>
      </c>
      <c r="Z3318" s="16">
        <v>0</v>
      </c>
      <c r="AE3318" s="103">
        <f t="shared" si="972"/>
        <v>-1.77635683940025e-14</v>
      </c>
      <c r="AF3318" s="103">
        <f t="shared" si="973"/>
        <v>0</v>
      </c>
      <c r="AG3318" s="103">
        <f t="shared" si="974"/>
        <v>0</v>
      </c>
      <c r="AH3318" s="103">
        <f t="shared" si="975"/>
        <v>0</v>
      </c>
      <c r="AI3318" s="103">
        <f t="shared" si="976"/>
        <v>0</v>
      </c>
      <c r="AJ3318" s="103">
        <f t="shared" si="977"/>
        <v>0</v>
      </c>
    </row>
    <row r="3319" spans="4:36">
      <c r="D3319" s="16" t="s">
        <v>862</v>
      </c>
      <c r="E3319" s="16">
        <v>0</v>
      </c>
      <c r="F3319" s="16">
        <v>0</v>
      </c>
      <c r="G3319" s="16">
        <v>0</v>
      </c>
      <c r="H3319" s="16">
        <v>0</v>
      </c>
      <c r="I3319" s="16">
        <v>0</v>
      </c>
      <c r="J3319" s="16">
        <v>0</v>
      </c>
      <c r="K3319" s="16">
        <v>0</v>
      </c>
      <c r="L3319" s="16">
        <v>0</v>
      </c>
      <c r="M3319" s="16">
        <v>0</v>
      </c>
      <c r="N3319" s="16">
        <v>0</v>
      </c>
      <c r="O3319" s="16">
        <v>0</v>
      </c>
      <c r="P3319" s="16">
        <v>0</v>
      </c>
      <c r="Q3319" s="16">
        <v>0</v>
      </c>
      <c r="R3319" s="16">
        <v>0</v>
      </c>
      <c r="S3319" s="16">
        <v>0</v>
      </c>
      <c r="T3319" s="16">
        <v>0</v>
      </c>
      <c r="U3319" s="16">
        <v>0</v>
      </c>
      <c r="V3319" s="16">
        <v>0</v>
      </c>
      <c r="W3319" s="16">
        <v>0</v>
      </c>
      <c r="X3319" s="16">
        <v>0</v>
      </c>
      <c r="Y3319" s="16">
        <v>0</v>
      </c>
      <c r="Z3319" s="16">
        <v>0</v>
      </c>
      <c r="AE3319" s="103">
        <f t="shared" si="972"/>
        <v>0</v>
      </c>
      <c r="AF3319" s="103">
        <f t="shared" si="973"/>
        <v>0</v>
      </c>
      <c r="AG3319" s="103">
        <f t="shared" si="974"/>
        <v>0</v>
      </c>
      <c r="AH3319" s="103">
        <f t="shared" si="975"/>
        <v>0</v>
      </c>
      <c r="AI3319" s="103">
        <f t="shared" si="976"/>
        <v>0</v>
      </c>
      <c r="AJ3319" s="103">
        <f t="shared" si="977"/>
        <v>0</v>
      </c>
    </row>
    <row r="3320" spans="4:36">
      <c r="D3320" s="16" t="s">
        <v>863</v>
      </c>
      <c r="E3320" s="16">
        <v>7.8097</v>
      </c>
      <c r="F3320" s="16">
        <v>5.1624</v>
      </c>
      <c r="G3320" s="16">
        <v>5.1624</v>
      </c>
      <c r="H3320" s="16">
        <v>0</v>
      </c>
      <c r="I3320" s="16">
        <v>0</v>
      </c>
      <c r="J3320" s="16">
        <v>0</v>
      </c>
      <c r="K3320" s="16">
        <v>0</v>
      </c>
      <c r="L3320" s="16">
        <v>0</v>
      </c>
      <c r="M3320" s="16">
        <v>0</v>
      </c>
      <c r="N3320" s="16">
        <v>2.6473</v>
      </c>
      <c r="O3320" s="16">
        <v>2.6473</v>
      </c>
      <c r="P3320" s="16">
        <v>0</v>
      </c>
      <c r="Q3320" s="16">
        <v>0</v>
      </c>
      <c r="R3320" s="16">
        <v>0</v>
      </c>
      <c r="S3320" s="16">
        <v>0</v>
      </c>
      <c r="T3320" s="16">
        <v>0</v>
      </c>
      <c r="U3320" s="16">
        <v>0</v>
      </c>
      <c r="V3320" s="16">
        <v>0</v>
      </c>
      <c r="W3320" s="16">
        <v>0</v>
      </c>
      <c r="X3320" s="16">
        <v>0</v>
      </c>
      <c r="Y3320" s="16">
        <v>0</v>
      </c>
      <c r="Z3320" s="16">
        <v>0</v>
      </c>
      <c r="AE3320" s="103">
        <f t="shared" si="972"/>
        <v>0</v>
      </c>
      <c r="AF3320" s="103">
        <f t="shared" si="973"/>
        <v>0</v>
      </c>
      <c r="AG3320" s="103">
        <f t="shared" si="974"/>
        <v>0</v>
      </c>
      <c r="AH3320" s="103">
        <f t="shared" si="975"/>
        <v>0</v>
      </c>
      <c r="AI3320" s="103">
        <f t="shared" si="976"/>
        <v>0</v>
      </c>
      <c r="AJ3320" s="103">
        <f t="shared" si="977"/>
        <v>0</v>
      </c>
    </row>
    <row r="3321" spans="4:36">
      <c r="D3321" s="16" t="s">
        <v>864</v>
      </c>
      <c r="E3321" s="16">
        <v>8133.7363</v>
      </c>
      <c r="F3321" s="16">
        <v>6503.8873</v>
      </c>
      <c r="G3321" s="16">
        <v>6391.9382</v>
      </c>
      <c r="H3321" s="16">
        <v>111.9491</v>
      </c>
      <c r="I3321" s="16">
        <v>13.8681</v>
      </c>
      <c r="J3321" s="16">
        <v>466.4164</v>
      </c>
      <c r="K3321" s="16">
        <v>288.5868</v>
      </c>
      <c r="L3321" s="16">
        <v>38.1743</v>
      </c>
      <c r="M3321" s="16">
        <v>139.6553</v>
      </c>
      <c r="N3321" s="16">
        <v>761.2594</v>
      </c>
      <c r="O3321" s="16">
        <v>761.2594</v>
      </c>
      <c r="P3321" s="16">
        <v>0</v>
      </c>
      <c r="Q3321" s="16">
        <v>25.4275</v>
      </c>
      <c r="R3321" s="16">
        <v>242.4584</v>
      </c>
      <c r="S3321" s="16">
        <v>171.9042</v>
      </c>
      <c r="T3321" s="16">
        <v>0</v>
      </c>
      <c r="U3321" s="16">
        <v>70.5542</v>
      </c>
      <c r="V3321" s="16">
        <v>73.812</v>
      </c>
      <c r="W3321" s="16">
        <v>41.8269</v>
      </c>
      <c r="X3321" s="16">
        <v>0</v>
      </c>
      <c r="Y3321" s="16">
        <v>31.9851</v>
      </c>
      <c r="Z3321" s="16">
        <v>46.6072</v>
      </c>
      <c r="AE3321" s="103">
        <f t="shared" si="972"/>
        <v>-7.63833440942108e-13</v>
      </c>
      <c r="AF3321" s="103">
        <f t="shared" si="973"/>
        <v>7.24753590475302e-13</v>
      </c>
      <c r="AG3321" s="103">
        <f t="shared" si="974"/>
        <v>0</v>
      </c>
      <c r="AH3321" s="103">
        <f t="shared" si="975"/>
        <v>0</v>
      </c>
      <c r="AI3321" s="103">
        <f t="shared" si="976"/>
        <v>0</v>
      </c>
      <c r="AJ3321" s="103">
        <f t="shared" si="977"/>
        <v>0</v>
      </c>
    </row>
    <row r="3322" spans="3:58">
      <c r="C3322" s="16" t="s">
        <v>866</v>
      </c>
      <c r="D3322" s="16" t="s">
        <v>88</v>
      </c>
      <c r="E3322" s="16">
        <v>105425.9527</v>
      </c>
      <c r="F3322" s="16">
        <v>94724.4384</v>
      </c>
      <c r="G3322" s="16">
        <v>87234.2905</v>
      </c>
      <c r="H3322" s="16">
        <v>7490.1479</v>
      </c>
      <c r="I3322" s="16">
        <v>48.0423</v>
      </c>
      <c r="J3322" s="16">
        <v>5209.6899</v>
      </c>
      <c r="K3322" s="16">
        <v>786.4763</v>
      </c>
      <c r="L3322" s="16">
        <v>202.2552</v>
      </c>
      <c r="M3322" s="16">
        <v>4220.9584</v>
      </c>
      <c r="N3322" s="16">
        <v>2426.2917</v>
      </c>
      <c r="O3322" s="16">
        <v>2393.5421</v>
      </c>
      <c r="P3322" s="16">
        <v>32.7496</v>
      </c>
      <c r="Q3322" s="16">
        <v>26.945</v>
      </c>
      <c r="R3322" s="16">
        <v>2722.3162</v>
      </c>
      <c r="S3322" s="16">
        <v>2464.1484</v>
      </c>
      <c r="T3322" s="16">
        <v>37.8411</v>
      </c>
      <c r="U3322" s="16">
        <v>220.3267</v>
      </c>
      <c r="V3322" s="16">
        <v>260.9281</v>
      </c>
      <c r="W3322" s="16">
        <v>204.72</v>
      </c>
      <c r="X3322" s="16">
        <v>10.068</v>
      </c>
      <c r="Y3322" s="16">
        <v>46.1401</v>
      </c>
      <c r="Z3322" s="16">
        <v>7.3011</v>
      </c>
      <c r="AE3322" s="103">
        <f t="shared" si="972"/>
        <v>-4.59010607301025e-12</v>
      </c>
      <c r="AF3322" s="103">
        <f t="shared" si="973"/>
        <v>0</v>
      </c>
      <c r="AG3322" s="103">
        <f t="shared" si="974"/>
        <v>0</v>
      </c>
      <c r="AH3322" s="103">
        <f t="shared" si="975"/>
        <v>9.9475983006414e-14</v>
      </c>
      <c r="AI3322" s="103">
        <f t="shared" si="976"/>
        <v>0</v>
      </c>
      <c r="AJ3322" s="103">
        <f t="shared" si="977"/>
        <v>0</v>
      </c>
      <c r="AK3322" s="16">
        <f t="shared" ref="AK3322:BF3322" si="981">E3322-SUM(E3323:E3327)</f>
        <v>0</v>
      </c>
      <c r="AL3322" s="16">
        <f t="shared" si="981"/>
        <v>0</v>
      </c>
      <c r="AM3322" s="16">
        <f t="shared" si="981"/>
        <v>0</v>
      </c>
      <c r="AN3322" s="16">
        <f t="shared" si="981"/>
        <v>0</v>
      </c>
      <c r="AO3322" s="16">
        <f t="shared" si="981"/>
        <v>0</v>
      </c>
      <c r="AP3322" s="16">
        <f t="shared" si="981"/>
        <v>0</v>
      </c>
      <c r="AQ3322" s="16">
        <f t="shared" si="981"/>
        <v>0</v>
      </c>
      <c r="AR3322" s="16">
        <f t="shared" si="981"/>
        <v>0</v>
      </c>
      <c r="AS3322" s="16">
        <f t="shared" si="981"/>
        <v>0</v>
      </c>
      <c r="AT3322" s="16">
        <f t="shared" si="981"/>
        <v>0</v>
      </c>
      <c r="AU3322" s="16">
        <f t="shared" si="981"/>
        <v>0</v>
      </c>
      <c r="AV3322" s="16">
        <f t="shared" si="981"/>
        <v>0</v>
      </c>
      <c r="AW3322" s="16">
        <f t="shared" si="981"/>
        <v>0</v>
      </c>
      <c r="AX3322" s="16">
        <f t="shared" si="981"/>
        <v>0</v>
      </c>
      <c r="AY3322" s="16">
        <f t="shared" si="981"/>
        <v>0</v>
      </c>
      <c r="AZ3322" s="16">
        <f t="shared" si="981"/>
        <v>0</v>
      </c>
      <c r="BA3322" s="16">
        <f t="shared" si="981"/>
        <v>0</v>
      </c>
      <c r="BB3322" s="16">
        <f t="shared" si="981"/>
        <v>0</v>
      </c>
      <c r="BC3322" s="16">
        <f t="shared" si="981"/>
        <v>0</v>
      </c>
      <c r="BD3322" s="16">
        <f t="shared" si="981"/>
        <v>0</v>
      </c>
      <c r="BE3322" s="16">
        <f t="shared" si="981"/>
        <v>0</v>
      </c>
      <c r="BF3322" s="16">
        <f t="shared" si="981"/>
        <v>0</v>
      </c>
    </row>
    <row r="3323" spans="4:36">
      <c r="D3323" s="16" t="s">
        <v>860</v>
      </c>
      <c r="E3323" s="16">
        <v>42052.5391</v>
      </c>
      <c r="F3323" s="16">
        <v>39070.7423</v>
      </c>
      <c r="G3323" s="16">
        <v>36819.6915</v>
      </c>
      <c r="H3323" s="16">
        <v>2251.0508</v>
      </c>
      <c r="I3323" s="16">
        <v>0</v>
      </c>
      <c r="J3323" s="16">
        <v>2130.7242</v>
      </c>
      <c r="K3323" s="16">
        <v>0</v>
      </c>
      <c r="L3323" s="16">
        <v>125.1935</v>
      </c>
      <c r="M3323" s="16">
        <v>2005.5307</v>
      </c>
      <c r="N3323" s="16">
        <v>136.3464</v>
      </c>
      <c r="O3323" s="16">
        <v>136.3464</v>
      </c>
      <c r="P3323" s="16">
        <v>0</v>
      </c>
      <c r="Q3323" s="16">
        <v>0</v>
      </c>
      <c r="R3323" s="16">
        <v>713.5733</v>
      </c>
      <c r="S3323" s="16">
        <v>712.8544</v>
      </c>
      <c r="T3323" s="16">
        <v>0</v>
      </c>
      <c r="U3323" s="16">
        <v>0.7189</v>
      </c>
      <c r="V3323" s="16">
        <v>1.1529</v>
      </c>
      <c r="W3323" s="16">
        <v>0</v>
      </c>
      <c r="X3323" s="16">
        <v>0.9891</v>
      </c>
      <c r="Y3323" s="16">
        <v>0.1638</v>
      </c>
      <c r="Z3323" s="16">
        <v>0</v>
      </c>
      <c r="AE3323" s="103">
        <f t="shared" si="972"/>
        <v>3.56936702416988e-12</v>
      </c>
      <c r="AF3323" s="103">
        <f t="shared" si="973"/>
        <v>0</v>
      </c>
      <c r="AG3323" s="103">
        <f t="shared" si="974"/>
        <v>0</v>
      </c>
      <c r="AH3323" s="103">
        <f t="shared" si="975"/>
        <v>0</v>
      </c>
      <c r="AI3323" s="103">
        <f t="shared" si="976"/>
        <v>-3.76365605347928e-14</v>
      </c>
      <c r="AJ3323" s="103">
        <f t="shared" si="977"/>
        <v>0</v>
      </c>
    </row>
    <row r="3324" spans="4:36">
      <c r="D3324" s="16" t="s">
        <v>861</v>
      </c>
      <c r="E3324" s="16">
        <v>11937.1273</v>
      </c>
      <c r="F3324" s="16">
        <v>10643.6083</v>
      </c>
      <c r="G3324" s="16">
        <v>9182.4584</v>
      </c>
      <c r="H3324" s="16">
        <v>1461.1499</v>
      </c>
      <c r="I3324" s="16">
        <v>0</v>
      </c>
      <c r="J3324" s="16">
        <v>1236.193</v>
      </c>
      <c r="K3324" s="16">
        <v>0</v>
      </c>
      <c r="L3324" s="16">
        <v>67.7673</v>
      </c>
      <c r="M3324" s="16">
        <v>1168.4257</v>
      </c>
      <c r="N3324" s="16">
        <v>33.0689</v>
      </c>
      <c r="O3324" s="16">
        <v>33.0689</v>
      </c>
      <c r="P3324" s="16">
        <v>0</v>
      </c>
      <c r="Q3324" s="16">
        <v>0</v>
      </c>
      <c r="R3324" s="16">
        <v>22.0334</v>
      </c>
      <c r="S3324" s="16">
        <v>10.4735</v>
      </c>
      <c r="T3324" s="16">
        <v>0</v>
      </c>
      <c r="U3324" s="16">
        <v>11.5599</v>
      </c>
      <c r="V3324" s="16">
        <v>2.2237</v>
      </c>
      <c r="W3324" s="16">
        <v>0</v>
      </c>
      <c r="X3324" s="16">
        <v>2.2237</v>
      </c>
      <c r="Y3324" s="16">
        <v>0</v>
      </c>
      <c r="Z3324" s="16">
        <v>0</v>
      </c>
      <c r="AE3324" s="103">
        <f t="shared" si="972"/>
        <v>2.49578135935735e-13</v>
      </c>
      <c r="AF3324" s="103">
        <f t="shared" si="973"/>
        <v>0</v>
      </c>
      <c r="AG3324" s="103">
        <f t="shared" si="974"/>
        <v>0</v>
      </c>
      <c r="AH3324" s="103">
        <f t="shared" si="975"/>
        <v>0</v>
      </c>
      <c r="AI3324" s="103">
        <f t="shared" si="976"/>
        <v>0</v>
      </c>
      <c r="AJ3324" s="103">
        <f t="shared" si="977"/>
        <v>0</v>
      </c>
    </row>
    <row r="3325" spans="4:36">
      <c r="D3325" s="16" t="s">
        <v>862</v>
      </c>
      <c r="E3325" s="16">
        <v>474.0664</v>
      </c>
      <c r="F3325" s="16">
        <v>384.8209</v>
      </c>
      <c r="G3325" s="16">
        <v>365.1231</v>
      </c>
      <c r="H3325" s="16">
        <v>19.6978</v>
      </c>
      <c r="I3325" s="16">
        <v>0</v>
      </c>
      <c r="J3325" s="16">
        <v>76.0551</v>
      </c>
      <c r="K3325" s="16">
        <v>0</v>
      </c>
      <c r="L3325" s="16">
        <v>4.1482</v>
      </c>
      <c r="M3325" s="16">
        <v>71.9069</v>
      </c>
      <c r="N3325" s="16">
        <v>13.1904</v>
      </c>
      <c r="O3325" s="16">
        <v>13.1904</v>
      </c>
      <c r="P3325" s="16">
        <v>0</v>
      </c>
      <c r="Q3325" s="16">
        <v>0</v>
      </c>
      <c r="R3325" s="16">
        <v>0</v>
      </c>
      <c r="S3325" s="16">
        <v>0</v>
      </c>
      <c r="T3325" s="16">
        <v>0</v>
      </c>
      <c r="U3325" s="16">
        <v>0</v>
      </c>
      <c r="V3325" s="16">
        <v>0</v>
      </c>
      <c r="W3325" s="16">
        <v>0</v>
      </c>
      <c r="X3325" s="16">
        <v>0</v>
      </c>
      <c r="Y3325" s="16">
        <v>0</v>
      </c>
      <c r="Z3325" s="16">
        <v>0</v>
      </c>
      <c r="AE3325" s="103">
        <f t="shared" si="972"/>
        <v>0</v>
      </c>
      <c r="AF3325" s="103">
        <f t="shared" si="973"/>
        <v>-2.8421709430404e-14</v>
      </c>
      <c r="AG3325" s="103">
        <f t="shared" si="974"/>
        <v>0</v>
      </c>
      <c r="AH3325" s="103">
        <f t="shared" si="975"/>
        <v>0</v>
      </c>
      <c r="AI3325" s="103">
        <f t="shared" si="976"/>
        <v>0</v>
      </c>
      <c r="AJ3325" s="103">
        <f t="shared" si="977"/>
        <v>0</v>
      </c>
    </row>
    <row r="3326" spans="4:36">
      <c r="D3326" s="16" t="s">
        <v>863</v>
      </c>
      <c r="E3326" s="16">
        <v>0</v>
      </c>
      <c r="F3326" s="16">
        <v>0</v>
      </c>
      <c r="G3326" s="16">
        <v>0</v>
      </c>
      <c r="H3326" s="16">
        <v>0</v>
      </c>
      <c r="I3326" s="16">
        <v>0</v>
      </c>
      <c r="J3326" s="16">
        <v>0</v>
      </c>
      <c r="K3326" s="16">
        <v>0</v>
      </c>
      <c r="L3326" s="16">
        <v>0</v>
      </c>
      <c r="M3326" s="16">
        <v>0</v>
      </c>
      <c r="N3326" s="16">
        <v>0</v>
      </c>
      <c r="O3326" s="16">
        <v>0</v>
      </c>
      <c r="P3326" s="16">
        <v>0</v>
      </c>
      <c r="Q3326" s="16">
        <v>0</v>
      </c>
      <c r="R3326" s="16">
        <v>0</v>
      </c>
      <c r="S3326" s="16">
        <v>0</v>
      </c>
      <c r="T3326" s="16">
        <v>0</v>
      </c>
      <c r="U3326" s="16">
        <v>0</v>
      </c>
      <c r="V3326" s="16">
        <v>0</v>
      </c>
      <c r="W3326" s="16">
        <v>0</v>
      </c>
      <c r="X3326" s="16">
        <v>0</v>
      </c>
      <c r="Y3326" s="16">
        <v>0</v>
      </c>
      <c r="Z3326" s="16">
        <v>0</v>
      </c>
      <c r="AE3326" s="103">
        <f t="shared" si="972"/>
        <v>0</v>
      </c>
      <c r="AF3326" s="103">
        <f t="shared" si="973"/>
        <v>0</v>
      </c>
      <c r="AG3326" s="103">
        <f t="shared" si="974"/>
        <v>0</v>
      </c>
      <c r="AH3326" s="103">
        <f t="shared" si="975"/>
        <v>0</v>
      </c>
      <c r="AI3326" s="103">
        <f t="shared" si="976"/>
        <v>0</v>
      </c>
      <c r="AJ3326" s="103">
        <f t="shared" si="977"/>
        <v>0</v>
      </c>
    </row>
    <row r="3327" spans="4:36">
      <c r="D3327" s="16" t="s">
        <v>864</v>
      </c>
      <c r="E3327" s="16">
        <v>50962.2199</v>
      </c>
      <c r="F3327" s="16">
        <v>44625.2669</v>
      </c>
      <c r="G3327" s="16">
        <v>40867.0175</v>
      </c>
      <c r="H3327" s="16">
        <v>3758.2494</v>
      </c>
      <c r="I3327" s="16">
        <v>48.0423</v>
      </c>
      <c r="J3327" s="16">
        <v>1766.7176</v>
      </c>
      <c r="K3327" s="16">
        <v>786.4763</v>
      </c>
      <c r="L3327" s="16">
        <v>5.14619999999991</v>
      </c>
      <c r="M3327" s="16">
        <v>975.0951</v>
      </c>
      <c r="N3327" s="16">
        <v>2243.686</v>
      </c>
      <c r="O3327" s="16">
        <v>2210.9364</v>
      </c>
      <c r="P3327" s="16">
        <v>32.7496</v>
      </c>
      <c r="Q3327" s="16">
        <v>26.945</v>
      </c>
      <c r="R3327" s="16">
        <v>1986.7095</v>
      </c>
      <c r="S3327" s="16">
        <v>1740.8205</v>
      </c>
      <c r="T3327" s="16">
        <v>37.8411</v>
      </c>
      <c r="U3327" s="16">
        <v>208.0479</v>
      </c>
      <c r="V3327" s="16">
        <v>257.5515</v>
      </c>
      <c r="W3327" s="16">
        <v>204.72</v>
      </c>
      <c r="X3327" s="16">
        <v>6.8552</v>
      </c>
      <c r="Y3327" s="16">
        <v>45.9763</v>
      </c>
      <c r="Z3327" s="16">
        <v>7.3011</v>
      </c>
      <c r="AE3327" s="103">
        <f t="shared" si="972"/>
        <v>-6.01119154453045e-12</v>
      </c>
      <c r="AF3327" s="103">
        <f t="shared" si="973"/>
        <v>0</v>
      </c>
      <c r="AG3327" s="103">
        <f t="shared" si="974"/>
        <v>0</v>
      </c>
      <c r="AH3327" s="103">
        <f t="shared" si="975"/>
        <v>9.9475983006414e-14</v>
      </c>
      <c r="AI3327" s="103">
        <f t="shared" si="976"/>
        <v>0</v>
      </c>
      <c r="AJ3327" s="103">
        <f t="shared" si="977"/>
        <v>0</v>
      </c>
    </row>
    <row r="3328" spans="3:58">
      <c r="C3328" s="16" t="s">
        <v>867</v>
      </c>
      <c r="D3328" s="16" t="s">
        <v>88</v>
      </c>
      <c r="E3328" s="16">
        <v>422582.4165</v>
      </c>
      <c r="F3328" s="16">
        <v>372406.8248</v>
      </c>
      <c r="G3328" s="16">
        <v>343623.5147</v>
      </c>
      <c r="H3328" s="16">
        <v>28783.3101</v>
      </c>
      <c r="I3328" s="16">
        <v>430.7987</v>
      </c>
      <c r="J3328" s="16">
        <v>24456.658</v>
      </c>
      <c r="K3328" s="16">
        <v>7124.2647</v>
      </c>
      <c r="L3328" s="16">
        <v>640.3818</v>
      </c>
      <c r="M3328" s="16">
        <v>16692.0115</v>
      </c>
      <c r="N3328" s="16">
        <v>13438.3824</v>
      </c>
      <c r="O3328" s="16">
        <v>13244.127</v>
      </c>
      <c r="P3328" s="16">
        <v>194.2554</v>
      </c>
      <c r="Q3328" s="16">
        <v>111.9271</v>
      </c>
      <c r="R3328" s="16">
        <v>9065.48020000001</v>
      </c>
      <c r="S3328" s="16">
        <v>8011.18010000001</v>
      </c>
      <c r="T3328" s="16">
        <v>251.4526</v>
      </c>
      <c r="U3328" s="16">
        <v>802.8475</v>
      </c>
      <c r="V3328" s="16">
        <v>2628.3994</v>
      </c>
      <c r="W3328" s="16">
        <v>2339.7196</v>
      </c>
      <c r="X3328" s="16">
        <v>43.8097</v>
      </c>
      <c r="Y3328" s="16">
        <v>244.8701</v>
      </c>
      <c r="Z3328" s="16">
        <v>43.9459</v>
      </c>
      <c r="AE3328" s="103">
        <f t="shared" si="972"/>
        <v>-1.99520400201436e-11</v>
      </c>
      <c r="AF3328" s="103">
        <f t="shared" si="973"/>
        <v>0</v>
      </c>
      <c r="AG3328" s="103">
        <f t="shared" si="974"/>
        <v>0</v>
      </c>
      <c r="AH3328" s="103">
        <f t="shared" si="975"/>
        <v>0</v>
      </c>
      <c r="AI3328" s="103">
        <f t="shared" si="976"/>
        <v>1.36424205265939e-12</v>
      </c>
      <c r="AJ3328" s="103">
        <f t="shared" si="977"/>
        <v>0</v>
      </c>
      <c r="AK3328" s="16">
        <f t="shared" ref="AK3328:BF3328" si="982">E3328-SUM(E3329:E3333)</f>
        <v>0</v>
      </c>
      <c r="AL3328" s="16">
        <f t="shared" si="982"/>
        <v>0</v>
      </c>
      <c r="AM3328" s="16">
        <f t="shared" si="982"/>
        <v>0</v>
      </c>
      <c r="AN3328" s="16">
        <f t="shared" si="982"/>
        <v>0</v>
      </c>
      <c r="AO3328" s="16">
        <f t="shared" si="982"/>
        <v>0</v>
      </c>
      <c r="AP3328" s="16">
        <f t="shared" si="982"/>
        <v>0</v>
      </c>
      <c r="AQ3328" s="16">
        <f t="shared" si="982"/>
        <v>0</v>
      </c>
      <c r="AR3328" s="16">
        <f t="shared" si="982"/>
        <v>0</v>
      </c>
      <c r="AS3328" s="16">
        <f t="shared" si="982"/>
        <v>0</v>
      </c>
      <c r="AT3328" s="16">
        <f t="shared" si="982"/>
        <v>0</v>
      </c>
      <c r="AU3328" s="16">
        <f t="shared" si="982"/>
        <v>0</v>
      </c>
      <c r="AV3328" s="16">
        <f t="shared" si="982"/>
        <v>0</v>
      </c>
      <c r="AW3328" s="16">
        <f t="shared" si="982"/>
        <v>0</v>
      </c>
      <c r="AX3328" s="16">
        <f t="shared" si="982"/>
        <v>0</v>
      </c>
      <c r="AY3328" s="16">
        <f t="shared" si="982"/>
        <v>9.09494701772928e-12</v>
      </c>
      <c r="AZ3328" s="16">
        <f t="shared" si="982"/>
        <v>0</v>
      </c>
      <c r="BA3328" s="16">
        <f t="shared" si="982"/>
        <v>0</v>
      </c>
      <c r="BB3328" s="16">
        <f t="shared" si="982"/>
        <v>0</v>
      </c>
      <c r="BC3328" s="16">
        <f t="shared" si="982"/>
        <v>0</v>
      </c>
      <c r="BD3328" s="16">
        <f t="shared" si="982"/>
        <v>0</v>
      </c>
      <c r="BE3328" s="16">
        <f t="shared" si="982"/>
        <v>0</v>
      </c>
      <c r="BF3328" s="16">
        <f t="shared" si="982"/>
        <v>0</v>
      </c>
    </row>
    <row r="3329" spans="4:36">
      <c r="D3329" s="16" t="s">
        <v>860</v>
      </c>
      <c r="E3329" s="16">
        <v>76009.3863</v>
      </c>
      <c r="F3329" s="16">
        <v>67312.2122</v>
      </c>
      <c r="G3329" s="16">
        <v>62764.3879</v>
      </c>
      <c r="H3329" s="16">
        <v>4547.8243</v>
      </c>
      <c r="I3329" s="16">
        <v>74.1464</v>
      </c>
      <c r="J3329" s="16">
        <v>7688.3599</v>
      </c>
      <c r="K3329" s="16">
        <v>0</v>
      </c>
      <c r="L3329" s="16">
        <v>369.2178</v>
      </c>
      <c r="M3329" s="16">
        <v>7319.1421</v>
      </c>
      <c r="N3329" s="16">
        <v>664.8493</v>
      </c>
      <c r="O3329" s="16">
        <v>664.8493</v>
      </c>
      <c r="P3329" s="16">
        <v>0</v>
      </c>
      <c r="Q3329" s="16">
        <v>0</v>
      </c>
      <c r="R3329" s="16">
        <v>263.9445</v>
      </c>
      <c r="S3329" s="16">
        <v>261.9063</v>
      </c>
      <c r="T3329" s="16">
        <v>0</v>
      </c>
      <c r="U3329" s="16">
        <v>2.0382</v>
      </c>
      <c r="V3329" s="16">
        <v>1.7655</v>
      </c>
      <c r="W3329" s="16">
        <v>0</v>
      </c>
      <c r="X3329" s="16">
        <v>1.7655</v>
      </c>
      <c r="Y3329" s="16">
        <v>0</v>
      </c>
      <c r="Z3329" s="16">
        <v>4.1085</v>
      </c>
      <c r="AE3329" s="103">
        <f t="shared" si="972"/>
        <v>3.83160170258634e-12</v>
      </c>
      <c r="AF3329" s="103">
        <f t="shared" si="973"/>
        <v>-7.27595761418343e-12</v>
      </c>
      <c r="AG3329" s="103">
        <f t="shared" si="974"/>
        <v>0</v>
      </c>
      <c r="AH3329" s="103">
        <f t="shared" si="975"/>
        <v>0</v>
      </c>
      <c r="AI3329" s="103">
        <f t="shared" si="976"/>
        <v>1.77635683940025e-14</v>
      </c>
      <c r="AJ3329" s="103">
        <f t="shared" si="977"/>
        <v>0</v>
      </c>
    </row>
    <row r="3330" spans="4:36">
      <c r="D3330" s="16" t="s">
        <v>861</v>
      </c>
      <c r="E3330" s="16">
        <v>37074.7354</v>
      </c>
      <c r="F3330" s="16">
        <v>33574.507</v>
      </c>
      <c r="G3330" s="16">
        <v>28121.7638</v>
      </c>
      <c r="H3330" s="16">
        <v>5452.7432</v>
      </c>
      <c r="I3330" s="16">
        <v>27.5748</v>
      </c>
      <c r="J3330" s="16">
        <v>3009.0852</v>
      </c>
      <c r="K3330" s="16">
        <v>0</v>
      </c>
      <c r="L3330" s="16">
        <v>120.8859</v>
      </c>
      <c r="M3330" s="16">
        <v>2888.1993</v>
      </c>
      <c r="N3330" s="16">
        <v>234.5228</v>
      </c>
      <c r="O3330" s="16">
        <v>230.8153</v>
      </c>
      <c r="P3330" s="16">
        <v>3.7075</v>
      </c>
      <c r="Q3330" s="16">
        <v>0</v>
      </c>
      <c r="R3330" s="16">
        <v>199.8565</v>
      </c>
      <c r="S3330" s="16">
        <v>179.7742</v>
      </c>
      <c r="T3330" s="16">
        <v>0.2912</v>
      </c>
      <c r="U3330" s="16">
        <v>19.7911</v>
      </c>
      <c r="V3330" s="16">
        <v>28.5153</v>
      </c>
      <c r="W3330" s="16">
        <v>18.9797</v>
      </c>
      <c r="X3330" s="16">
        <v>2.8933</v>
      </c>
      <c r="Y3330" s="16">
        <v>6.6423</v>
      </c>
      <c r="Z3330" s="16">
        <v>0.6738</v>
      </c>
      <c r="AE3330" s="103">
        <f t="shared" si="972"/>
        <v>1.10134124042816e-13</v>
      </c>
      <c r="AF3330" s="103">
        <f t="shared" si="973"/>
        <v>0</v>
      </c>
      <c r="AG3330" s="103">
        <f t="shared" si="974"/>
        <v>0</v>
      </c>
      <c r="AH3330" s="103">
        <f t="shared" si="975"/>
        <v>-1.82076576038526e-14</v>
      </c>
      <c r="AI3330" s="103">
        <f t="shared" si="976"/>
        <v>0</v>
      </c>
      <c r="AJ3330" s="103">
        <f t="shared" si="977"/>
        <v>0</v>
      </c>
    </row>
    <row r="3331" spans="4:36">
      <c r="D3331" s="16" t="s">
        <v>862</v>
      </c>
      <c r="E3331" s="16">
        <v>0</v>
      </c>
      <c r="F3331" s="16">
        <v>0</v>
      </c>
      <c r="G3331" s="16">
        <v>0</v>
      </c>
      <c r="H3331" s="16">
        <v>0</v>
      </c>
      <c r="I3331" s="16">
        <v>0</v>
      </c>
      <c r="J3331" s="16">
        <v>0</v>
      </c>
      <c r="K3331" s="16">
        <v>0</v>
      </c>
      <c r="L3331" s="16">
        <v>0</v>
      </c>
      <c r="M3331" s="16">
        <v>0</v>
      </c>
      <c r="N3331" s="16">
        <v>0</v>
      </c>
      <c r="O3331" s="16">
        <v>0</v>
      </c>
      <c r="P3331" s="16">
        <v>0</v>
      </c>
      <c r="Q3331" s="16">
        <v>0</v>
      </c>
      <c r="R3331" s="16">
        <v>0</v>
      </c>
      <c r="S3331" s="16">
        <v>0</v>
      </c>
      <c r="T3331" s="16">
        <v>0</v>
      </c>
      <c r="U3331" s="16">
        <v>0</v>
      </c>
      <c r="V3331" s="16">
        <v>0</v>
      </c>
      <c r="W3331" s="16">
        <v>0</v>
      </c>
      <c r="X3331" s="16">
        <v>0</v>
      </c>
      <c r="Y3331" s="16">
        <v>0</v>
      </c>
      <c r="Z3331" s="16">
        <v>0</v>
      </c>
      <c r="AE3331" s="103">
        <f t="shared" si="972"/>
        <v>0</v>
      </c>
      <c r="AF3331" s="103">
        <f t="shared" si="973"/>
        <v>0</v>
      </c>
      <c r="AG3331" s="103">
        <f t="shared" si="974"/>
        <v>0</v>
      </c>
      <c r="AH3331" s="103">
        <f t="shared" si="975"/>
        <v>0</v>
      </c>
      <c r="AI3331" s="103">
        <f t="shared" si="976"/>
        <v>0</v>
      </c>
      <c r="AJ3331" s="103">
        <f t="shared" si="977"/>
        <v>0</v>
      </c>
    </row>
    <row r="3332" spans="4:36">
      <c r="D3332" s="16" t="s">
        <v>863</v>
      </c>
      <c r="E3332" s="16">
        <v>0</v>
      </c>
      <c r="F3332" s="16">
        <v>0</v>
      </c>
      <c r="G3332" s="16">
        <v>0</v>
      </c>
      <c r="H3332" s="16">
        <v>0</v>
      </c>
      <c r="I3332" s="16">
        <v>0</v>
      </c>
      <c r="J3332" s="16">
        <v>0</v>
      </c>
      <c r="K3332" s="16">
        <v>0</v>
      </c>
      <c r="L3332" s="16">
        <v>0</v>
      </c>
      <c r="M3332" s="16">
        <v>0</v>
      </c>
      <c r="N3332" s="16">
        <v>0</v>
      </c>
      <c r="O3332" s="16">
        <v>0</v>
      </c>
      <c r="P3332" s="16">
        <v>0</v>
      </c>
      <c r="Q3332" s="16">
        <v>0</v>
      </c>
      <c r="R3332" s="16">
        <v>0</v>
      </c>
      <c r="S3332" s="16">
        <v>0</v>
      </c>
      <c r="T3332" s="16">
        <v>0</v>
      </c>
      <c r="U3332" s="16">
        <v>0</v>
      </c>
      <c r="V3332" s="16">
        <v>0</v>
      </c>
      <c r="W3332" s="16">
        <v>0</v>
      </c>
      <c r="X3332" s="16">
        <v>0</v>
      </c>
      <c r="Y3332" s="16">
        <v>0</v>
      </c>
      <c r="Z3332" s="16">
        <v>0</v>
      </c>
      <c r="AE3332" s="103">
        <f t="shared" si="972"/>
        <v>0</v>
      </c>
      <c r="AF3332" s="103">
        <f t="shared" si="973"/>
        <v>0</v>
      </c>
      <c r="AG3332" s="103">
        <f t="shared" si="974"/>
        <v>0</v>
      </c>
      <c r="AH3332" s="103">
        <f t="shared" si="975"/>
        <v>0</v>
      </c>
      <c r="AI3332" s="103">
        <f t="shared" si="976"/>
        <v>0</v>
      </c>
      <c r="AJ3332" s="103">
        <f t="shared" si="977"/>
        <v>0</v>
      </c>
    </row>
    <row r="3333" spans="4:36">
      <c r="D3333" s="16" t="s">
        <v>864</v>
      </c>
      <c r="E3333" s="16">
        <v>309498.2948</v>
      </c>
      <c r="F3333" s="16">
        <v>271520.1056</v>
      </c>
      <c r="G3333" s="16">
        <v>252737.363</v>
      </c>
      <c r="H3333" s="16">
        <v>18782.7426</v>
      </c>
      <c r="I3333" s="16">
        <v>329.0775</v>
      </c>
      <c r="J3333" s="16">
        <v>13759.2129</v>
      </c>
      <c r="K3333" s="16">
        <v>7124.2647</v>
      </c>
      <c r="L3333" s="16">
        <v>150.2781</v>
      </c>
      <c r="M3333" s="16">
        <v>6484.6701</v>
      </c>
      <c r="N3333" s="16">
        <v>12539.0103</v>
      </c>
      <c r="O3333" s="16">
        <v>12348.4624</v>
      </c>
      <c r="P3333" s="16">
        <v>190.5479</v>
      </c>
      <c r="Q3333" s="16">
        <v>111.9271</v>
      </c>
      <c r="R3333" s="16">
        <v>8601.6792</v>
      </c>
      <c r="S3333" s="16">
        <v>7569.4996</v>
      </c>
      <c r="T3333" s="16">
        <v>251.1614</v>
      </c>
      <c r="U3333" s="16">
        <v>781.0182</v>
      </c>
      <c r="V3333" s="16">
        <v>2598.1186</v>
      </c>
      <c r="W3333" s="16">
        <v>2320.7399</v>
      </c>
      <c r="X3333" s="16">
        <v>39.1509</v>
      </c>
      <c r="Y3333" s="16">
        <v>238.2278</v>
      </c>
      <c r="Z3333" s="16">
        <v>39.1636</v>
      </c>
      <c r="AE3333" s="103">
        <f t="shared" si="972"/>
        <v>-3.3907099350472e-11</v>
      </c>
      <c r="AF3333" s="103">
        <f t="shared" si="973"/>
        <v>0</v>
      </c>
      <c r="AG3333" s="103">
        <f t="shared" si="974"/>
        <v>0</v>
      </c>
      <c r="AH3333" s="103">
        <f t="shared" si="975"/>
        <v>-4.2632564145606e-13</v>
      </c>
      <c r="AI3333" s="103">
        <f t="shared" si="976"/>
        <v>0</v>
      </c>
      <c r="AJ3333" s="103">
        <f t="shared" si="977"/>
        <v>-2.55795384873636e-13</v>
      </c>
    </row>
    <row r="3334" spans="3:58">
      <c r="C3334" s="16" t="s">
        <v>368</v>
      </c>
      <c r="D3334" s="16" t="s">
        <v>88</v>
      </c>
      <c r="E3334" s="16">
        <v>1.0632</v>
      </c>
      <c r="F3334" s="16">
        <v>0</v>
      </c>
      <c r="G3334" s="16">
        <v>0</v>
      </c>
      <c r="H3334" s="16">
        <v>0</v>
      </c>
      <c r="I3334" s="16">
        <v>0</v>
      </c>
      <c r="J3334" s="16">
        <v>0</v>
      </c>
      <c r="K3334" s="16">
        <v>0</v>
      </c>
      <c r="L3334" s="16">
        <v>0</v>
      </c>
      <c r="M3334" s="16">
        <v>0</v>
      </c>
      <c r="N3334" s="16">
        <v>0</v>
      </c>
      <c r="O3334" s="16">
        <v>0</v>
      </c>
      <c r="P3334" s="16">
        <v>0</v>
      </c>
      <c r="Q3334" s="16">
        <v>0</v>
      </c>
      <c r="R3334" s="16">
        <v>1.0632</v>
      </c>
      <c r="S3334" s="16">
        <v>0</v>
      </c>
      <c r="T3334" s="16">
        <v>0</v>
      </c>
      <c r="U3334" s="16">
        <v>1.0632</v>
      </c>
      <c r="V3334" s="16">
        <v>0</v>
      </c>
      <c r="W3334" s="16">
        <v>0</v>
      </c>
      <c r="X3334" s="16">
        <v>0</v>
      </c>
      <c r="Y3334" s="16">
        <v>0</v>
      </c>
      <c r="Z3334" s="16">
        <v>0</v>
      </c>
      <c r="AE3334" s="103">
        <f t="shared" si="972"/>
        <v>0</v>
      </c>
      <c r="AF3334" s="103">
        <f t="shared" si="973"/>
        <v>0</v>
      </c>
      <c r="AG3334" s="103">
        <f t="shared" si="974"/>
        <v>0</v>
      </c>
      <c r="AH3334" s="103">
        <f t="shared" si="975"/>
        <v>0</v>
      </c>
      <c r="AI3334" s="103">
        <f t="shared" si="976"/>
        <v>0</v>
      </c>
      <c r="AJ3334" s="103">
        <f t="shared" si="977"/>
        <v>0</v>
      </c>
      <c r="AK3334" s="16">
        <f t="shared" ref="AK3334:BF3334" si="983">E3334-SUM(E3335:E3339)</f>
        <v>0</v>
      </c>
      <c r="AL3334" s="16">
        <f t="shared" si="983"/>
        <v>0</v>
      </c>
      <c r="AM3334" s="16">
        <f t="shared" si="983"/>
        <v>0</v>
      </c>
      <c r="AN3334" s="16">
        <f t="shared" si="983"/>
        <v>0</v>
      </c>
      <c r="AO3334" s="16">
        <f t="shared" si="983"/>
        <v>0</v>
      </c>
      <c r="AP3334" s="16">
        <f t="shared" si="983"/>
        <v>0</v>
      </c>
      <c r="AQ3334" s="16">
        <f t="shared" si="983"/>
        <v>0</v>
      </c>
      <c r="AR3334" s="16">
        <f t="shared" si="983"/>
        <v>0</v>
      </c>
      <c r="AS3334" s="16">
        <f t="shared" si="983"/>
        <v>0</v>
      </c>
      <c r="AT3334" s="16">
        <f t="shared" si="983"/>
        <v>0</v>
      </c>
      <c r="AU3334" s="16">
        <f t="shared" si="983"/>
        <v>0</v>
      </c>
      <c r="AV3334" s="16">
        <f t="shared" si="983"/>
        <v>0</v>
      </c>
      <c r="AW3334" s="16">
        <f t="shared" si="983"/>
        <v>0</v>
      </c>
      <c r="AX3334" s="16">
        <f t="shared" si="983"/>
        <v>0</v>
      </c>
      <c r="AY3334" s="16">
        <f t="shared" si="983"/>
        <v>0</v>
      </c>
      <c r="AZ3334" s="16">
        <f t="shared" si="983"/>
        <v>0</v>
      </c>
      <c r="BA3334" s="16">
        <f t="shared" si="983"/>
        <v>0</v>
      </c>
      <c r="BB3334" s="16">
        <f t="shared" si="983"/>
        <v>0</v>
      </c>
      <c r="BC3334" s="16">
        <f t="shared" si="983"/>
        <v>0</v>
      </c>
      <c r="BD3334" s="16">
        <f t="shared" si="983"/>
        <v>0</v>
      </c>
      <c r="BE3334" s="16">
        <f t="shared" si="983"/>
        <v>0</v>
      </c>
      <c r="BF3334" s="16">
        <f t="shared" si="983"/>
        <v>0</v>
      </c>
    </row>
    <row r="3335" spans="4:36">
      <c r="D3335" s="16" t="s">
        <v>860</v>
      </c>
      <c r="E3335" s="16">
        <v>0</v>
      </c>
      <c r="F3335" s="16">
        <v>0</v>
      </c>
      <c r="G3335" s="16">
        <v>0</v>
      </c>
      <c r="H3335" s="16">
        <v>0</v>
      </c>
      <c r="I3335" s="16">
        <v>0</v>
      </c>
      <c r="J3335" s="16">
        <v>0</v>
      </c>
      <c r="K3335" s="16">
        <v>0</v>
      </c>
      <c r="L3335" s="16">
        <v>0</v>
      </c>
      <c r="M3335" s="16">
        <v>0</v>
      </c>
      <c r="N3335" s="16">
        <v>0</v>
      </c>
      <c r="O3335" s="16">
        <v>0</v>
      </c>
      <c r="P3335" s="16">
        <v>0</v>
      </c>
      <c r="Q3335" s="16">
        <v>0</v>
      </c>
      <c r="R3335" s="16">
        <v>0</v>
      </c>
      <c r="S3335" s="16">
        <v>0</v>
      </c>
      <c r="T3335" s="16">
        <v>0</v>
      </c>
      <c r="U3335" s="16">
        <v>0</v>
      </c>
      <c r="V3335" s="16">
        <v>0</v>
      </c>
      <c r="W3335" s="16">
        <v>0</v>
      </c>
      <c r="X3335" s="16">
        <v>0</v>
      </c>
      <c r="Y3335" s="16">
        <v>0</v>
      </c>
      <c r="Z3335" s="16">
        <v>0</v>
      </c>
      <c r="AE3335" s="103">
        <f t="shared" si="972"/>
        <v>0</v>
      </c>
      <c r="AF3335" s="103">
        <f t="shared" si="973"/>
        <v>0</v>
      </c>
      <c r="AG3335" s="103">
        <f t="shared" si="974"/>
        <v>0</v>
      </c>
      <c r="AH3335" s="103">
        <f t="shared" si="975"/>
        <v>0</v>
      </c>
      <c r="AI3335" s="103">
        <f t="shared" si="976"/>
        <v>0</v>
      </c>
      <c r="AJ3335" s="103">
        <f t="shared" si="977"/>
        <v>0</v>
      </c>
    </row>
    <row r="3336" spans="4:36">
      <c r="D3336" s="16" t="s">
        <v>861</v>
      </c>
      <c r="E3336" s="16">
        <v>0</v>
      </c>
      <c r="F3336" s="16">
        <v>0</v>
      </c>
      <c r="G3336" s="16">
        <v>0</v>
      </c>
      <c r="H3336" s="16">
        <v>0</v>
      </c>
      <c r="I3336" s="16">
        <v>0</v>
      </c>
      <c r="J3336" s="16">
        <v>0</v>
      </c>
      <c r="K3336" s="16">
        <v>0</v>
      </c>
      <c r="L3336" s="16">
        <v>0</v>
      </c>
      <c r="M3336" s="16">
        <v>0</v>
      </c>
      <c r="N3336" s="16">
        <v>0</v>
      </c>
      <c r="O3336" s="16">
        <v>0</v>
      </c>
      <c r="P3336" s="16">
        <v>0</v>
      </c>
      <c r="Q3336" s="16">
        <v>0</v>
      </c>
      <c r="R3336" s="16">
        <v>0</v>
      </c>
      <c r="S3336" s="16">
        <v>0</v>
      </c>
      <c r="T3336" s="16">
        <v>0</v>
      </c>
      <c r="U3336" s="16">
        <v>0</v>
      </c>
      <c r="V3336" s="16">
        <v>0</v>
      </c>
      <c r="W3336" s="16">
        <v>0</v>
      </c>
      <c r="X3336" s="16">
        <v>0</v>
      </c>
      <c r="Y3336" s="16">
        <v>0</v>
      </c>
      <c r="Z3336" s="16">
        <v>0</v>
      </c>
      <c r="AE3336" s="103">
        <f t="shared" si="972"/>
        <v>0</v>
      </c>
      <c r="AF3336" s="103">
        <f t="shared" si="973"/>
        <v>0</v>
      </c>
      <c r="AG3336" s="103">
        <f t="shared" si="974"/>
        <v>0</v>
      </c>
      <c r="AH3336" s="103">
        <f t="shared" si="975"/>
        <v>0</v>
      </c>
      <c r="AI3336" s="103">
        <f t="shared" si="976"/>
        <v>0</v>
      </c>
      <c r="AJ3336" s="103">
        <f t="shared" si="977"/>
        <v>0</v>
      </c>
    </row>
    <row r="3337" spans="4:36">
      <c r="D3337" s="16" t="s">
        <v>862</v>
      </c>
      <c r="E3337" s="16">
        <v>0</v>
      </c>
      <c r="F3337" s="16">
        <v>0</v>
      </c>
      <c r="G3337" s="16">
        <v>0</v>
      </c>
      <c r="H3337" s="16">
        <v>0</v>
      </c>
      <c r="I3337" s="16">
        <v>0</v>
      </c>
      <c r="J3337" s="16">
        <v>0</v>
      </c>
      <c r="K3337" s="16">
        <v>0</v>
      </c>
      <c r="L3337" s="16">
        <v>0</v>
      </c>
      <c r="M3337" s="16">
        <v>0</v>
      </c>
      <c r="N3337" s="16">
        <v>0</v>
      </c>
      <c r="O3337" s="16">
        <v>0</v>
      </c>
      <c r="P3337" s="16">
        <v>0</v>
      </c>
      <c r="Q3337" s="16">
        <v>0</v>
      </c>
      <c r="R3337" s="16">
        <v>0</v>
      </c>
      <c r="S3337" s="16">
        <v>0</v>
      </c>
      <c r="T3337" s="16">
        <v>0</v>
      </c>
      <c r="U3337" s="16">
        <v>0</v>
      </c>
      <c r="V3337" s="16">
        <v>0</v>
      </c>
      <c r="W3337" s="16">
        <v>0</v>
      </c>
      <c r="X3337" s="16">
        <v>0</v>
      </c>
      <c r="Y3337" s="16">
        <v>0</v>
      </c>
      <c r="Z3337" s="16">
        <v>0</v>
      </c>
      <c r="AE3337" s="103">
        <f t="shared" si="972"/>
        <v>0</v>
      </c>
      <c r="AF3337" s="103">
        <f t="shared" si="973"/>
        <v>0</v>
      </c>
      <c r="AG3337" s="103">
        <f t="shared" si="974"/>
        <v>0</v>
      </c>
      <c r="AH3337" s="103">
        <f t="shared" si="975"/>
        <v>0</v>
      </c>
      <c r="AI3337" s="103">
        <f t="shared" si="976"/>
        <v>0</v>
      </c>
      <c r="AJ3337" s="103">
        <f t="shared" si="977"/>
        <v>0</v>
      </c>
    </row>
    <row r="3338" spans="4:36">
      <c r="D3338" s="16" t="s">
        <v>863</v>
      </c>
      <c r="E3338" s="16">
        <v>0</v>
      </c>
      <c r="F3338" s="16">
        <v>0</v>
      </c>
      <c r="G3338" s="16">
        <v>0</v>
      </c>
      <c r="H3338" s="16">
        <v>0</v>
      </c>
      <c r="I3338" s="16">
        <v>0</v>
      </c>
      <c r="J3338" s="16">
        <v>0</v>
      </c>
      <c r="K3338" s="16">
        <v>0</v>
      </c>
      <c r="L3338" s="16">
        <v>0</v>
      </c>
      <c r="M3338" s="16">
        <v>0</v>
      </c>
      <c r="N3338" s="16">
        <v>0</v>
      </c>
      <c r="O3338" s="16">
        <v>0</v>
      </c>
      <c r="P3338" s="16">
        <v>0</v>
      </c>
      <c r="Q3338" s="16">
        <v>0</v>
      </c>
      <c r="R3338" s="16">
        <v>0</v>
      </c>
      <c r="S3338" s="16">
        <v>0</v>
      </c>
      <c r="T3338" s="16">
        <v>0</v>
      </c>
      <c r="U3338" s="16">
        <v>0</v>
      </c>
      <c r="V3338" s="16">
        <v>0</v>
      </c>
      <c r="W3338" s="16">
        <v>0</v>
      </c>
      <c r="X3338" s="16">
        <v>0</v>
      </c>
      <c r="Y3338" s="16">
        <v>0</v>
      </c>
      <c r="Z3338" s="16">
        <v>0</v>
      </c>
      <c r="AE3338" s="103">
        <f t="shared" si="972"/>
        <v>0</v>
      </c>
      <c r="AF3338" s="103">
        <f t="shared" si="973"/>
        <v>0</v>
      </c>
      <c r="AG3338" s="103">
        <f t="shared" si="974"/>
        <v>0</v>
      </c>
      <c r="AH3338" s="103">
        <f t="shared" si="975"/>
        <v>0</v>
      </c>
      <c r="AI3338" s="103">
        <f t="shared" si="976"/>
        <v>0</v>
      </c>
      <c r="AJ3338" s="103">
        <f t="shared" si="977"/>
        <v>0</v>
      </c>
    </row>
    <row r="3339" spans="4:36">
      <c r="D3339" s="16" t="s">
        <v>864</v>
      </c>
      <c r="E3339" s="16">
        <v>1.0632</v>
      </c>
      <c r="F3339" s="16">
        <v>0</v>
      </c>
      <c r="G3339" s="16">
        <v>0</v>
      </c>
      <c r="H3339" s="16">
        <v>0</v>
      </c>
      <c r="I3339" s="16">
        <v>0</v>
      </c>
      <c r="J3339" s="16">
        <v>0</v>
      </c>
      <c r="K3339" s="16">
        <v>0</v>
      </c>
      <c r="L3339" s="16">
        <v>0</v>
      </c>
      <c r="M3339" s="16">
        <v>0</v>
      </c>
      <c r="N3339" s="16">
        <v>0</v>
      </c>
      <c r="O3339" s="16">
        <v>0</v>
      </c>
      <c r="P3339" s="16">
        <v>0</v>
      </c>
      <c r="Q3339" s="16">
        <v>0</v>
      </c>
      <c r="R3339" s="16">
        <v>1.0632</v>
      </c>
      <c r="S3339" s="16">
        <v>0</v>
      </c>
      <c r="T3339" s="16">
        <v>0</v>
      </c>
      <c r="U3339" s="16">
        <v>1.0632</v>
      </c>
      <c r="V3339" s="16">
        <v>0</v>
      </c>
      <c r="W3339" s="16">
        <v>0</v>
      </c>
      <c r="X3339" s="16">
        <v>0</v>
      </c>
      <c r="Y3339" s="16">
        <v>0</v>
      </c>
      <c r="Z3339" s="16">
        <v>0</v>
      </c>
      <c r="AE3339" s="103">
        <f t="shared" si="972"/>
        <v>0</v>
      </c>
      <c r="AF3339" s="103">
        <f t="shared" si="973"/>
        <v>0</v>
      </c>
      <c r="AG3339" s="103">
        <f t="shared" si="974"/>
        <v>0</v>
      </c>
      <c r="AH3339" s="103">
        <f t="shared" si="975"/>
        <v>0</v>
      </c>
      <c r="AI3339" s="103">
        <f t="shared" si="976"/>
        <v>0</v>
      </c>
      <c r="AJ3339" s="103">
        <f t="shared" si="977"/>
        <v>0</v>
      </c>
    </row>
    <row r="3340" spans="1:80">
      <c r="A3340" s="16" t="s">
        <v>962</v>
      </c>
      <c r="B3340" s="16">
        <v>250431.6842</v>
      </c>
      <c r="C3340" s="16" t="s">
        <v>88</v>
      </c>
      <c r="D3340" s="16" t="s">
        <v>88</v>
      </c>
      <c r="E3340" s="16">
        <v>139191.9632</v>
      </c>
      <c r="F3340" s="16">
        <v>121807.7577</v>
      </c>
      <c r="G3340" s="16">
        <v>111563.6952</v>
      </c>
      <c r="H3340" s="16">
        <v>10244.0625</v>
      </c>
      <c r="I3340" s="16">
        <v>132.2159</v>
      </c>
      <c r="J3340" s="16">
        <v>9348.9256</v>
      </c>
      <c r="K3340" s="16">
        <v>1509.4863</v>
      </c>
      <c r="L3340" s="16">
        <v>77.5373</v>
      </c>
      <c r="M3340" s="16">
        <v>7761.902</v>
      </c>
      <c r="N3340" s="16">
        <v>3648.5938</v>
      </c>
      <c r="O3340" s="16">
        <v>3573.7129</v>
      </c>
      <c r="P3340" s="16">
        <v>74.8809</v>
      </c>
      <c r="Q3340" s="16">
        <v>115.9002</v>
      </c>
      <c r="R3340" s="16">
        <v>2489.5092</v>
      </c>
      <c r="S3340" s="16">
        <v>2344.5465</v>
      </c>
      <c r="T3340" s="16">
        <v>43.7474</v>
      </c>
      <c r="U3340" s="16">
        <v>101.2153</v>
      </c>
      <c r="V3340" s="16">
        <v>1621.3269</v>
      </c>
      <c r="W3340" s="16">
        <v>1459.7809</v>
      </c>
      <c r="X3340" s="16">
        <v>17.7615</v>
      </c>
      <c r="Y3340" s="16">
        <v>143.7845</v>
      </c>
      <c r="Z3340" s="16">
        <v>27.7339</v>
      </c>
      <c r="AB3340" s="101">
        <f>(F3340+K3340+L3340)/B3340</f>
        <v>0.492728313089387</v>
      </c>
      <c r="AE3340" s="103">
        <f t="shared" si="972"/>
        <v>-3.87956333725015e-12</v>
      </c>
      <c r="AF3340" s="103">
        <f t="shared" si="973"/>
        <v>0</v>
      </c>
      <c r="AG3340" s="103">
        <f t="shared" si="974"/>
        <v>0</v>
      </c>
      <c r="AH3340" s="103">
        <f t="shared" si="975"/>
        <v>1.13686837721616e-13</v>
      </c>
      <c r="AI3340" s="103">
        <f t="shared" si="976"/>
        <v>0</v>
      </c>
      <c r="AJ3340" s="103">
        <f t="shared" si="977"/>
        <v>0</v>
      </c>
      <c r="AK3340" s="16">
        <f t="shared" ref="AK3340:BF3340" si="984">E3340-SUM(E3341:E3345)</f>
        <v>0</v>
      </c>
      <c r="AL3340" s="16">
        <f t="shared" si="984"/>
        <v>0</v>
      </c>
      <c r="AM3340" s="16">
        <f t="shared" si="984"/>
        <v>0</v>
      </c>
      <c r="AN3340" s="16">
        <f t="shared" si="984"/>
        <v>0</v>
      </c>
      <c r="AO3340" s="16">
        <f t="shared" si="984"/>
        <v>0</v>
      </c>
      <c r="AP3340" s="16">
        <f t="shared" si="984"/>
        <v>0</v>
      </c>
      <c r="AQ3340" s="16">
        <f t="shared" si="984"/>
        <v>0</v>
      </c>
      <c r="AR3340" s="16">
        <f t="shared" si="984"/>
        <v>1.27897692436818e-13</v>
      </c>
      <c r="AS3340" s="16">
        <f t="shared" si="984"/>
        <v>0</v>
      </c>
      <c r="AT3340" s="16">
        <f t="shared" si="984"/>
        <v>0</v>
      </c>
      <c r="AU3340" s="16">
        <f t="shared" si="984"/>
        <v>0</v>
      </c>
      <c r="AV3340" s="16">
        <f t="shared" si="984"/>
        <v>0</v>
      </c>
      <c r="AW3340" s="16">
        <f t="shared" si="984"/>
        <v>0</v>
      </c>
      <c r="AX3340" s="16">
        <f t="shared" si="984"/>
        <v>0</v>
      </c>
      <c r="AY3340" s="16">
        <f t="shared" si="984"/>
        <v>0</v>
      </c>
      <c r="AZ3340" s="16">
        <f t="shared" si="984"/>
        <v>0</v>
      </c>
      <c r="BA3340" s="16">
        <f t="shared" si="984"/>
        <v>0</v>
      </c>
      <c r="BB3340" s="16">
        <f t="shared" si="984"/>
        <v>0</v>
      </c>
      <c r="BC3340" s="16">
        <f t="shared" si="984"/>
        <v>0</v>
      </c>
      <c r="BD3340" s="16">
        <f t="shared" si="984"/>
        <v>0</v>
      </c>
      <c r="BE3340" s="16">
        <f t="shared" si="984"/>
        <v>0</v>
      </c>
      <c r="BF3340" s="16">
        <f t="shared" si="984"/>
        <v>0</v>
      </c>
      <c r="BG3340" s="104">
        <f t="shared" ref="BG3340:CB3340" si="985">E3340-E3346-E3352-E3358-E3364</f>
        <v>0</v>
      </c>
      <c r="BH3340" s="104">
        <f t="shared" si="985"/>
        <v>0</v>
      </c>
      <c r="BI3340" s="104">
        <f t="shared" si="985"/>
        <v>-8.73114913702011e-11</v>
      </c>
      <c r="BJ3340" s="104">
        <f t="shared" si="985"/>
        <v>0</v>
      </c>
      <c r="BK3340" s="104">
        <f t="shared" si="985"/>
        <v>0</v>
      </c>
      <c r="BL3340" s="104">
        <f t="shared" si="985"/>
        <v>0</v>
      </c>
      <c r="BM3340" s="104">
        <f t="shared" si="985"/>
        <v>0</v>
      </c>
      <c r="BN3340" s="104">
        <f t="shared" si="985"/>
        <v>-1.98951966012828e-13</v>
      </c>
      <c r="BO3340" s="104">
        <f t="shared" si="985"/>
        <v>0</v>
      </c>
      <c r="BP3340" s="104">
        <f t="shared" si="985"/>
        <v>0</v>
      </c>
      <c r="BQ3340" s="104">
        <f t="shared" si="985"/>
        <v>0</v>
      </c>
      <c r="BR3340" s="104">
        <f t="shared" si="985"/>
        <v>0</v>
      </c>
      <c r="BS3340" s="104">
        <f t="shared" si="985"/>
        <v>0</v>
      </c>
      <c r="BT3340" s="104">
        <f t="shared" si="985"/>
        <v>0</v>
      </c>
      <c r="BU3340" s="104">
        <f t="shared" si="985"/>
        <v>0</v>
      </c>
      <c r="BV3340" s="104">
        <f t="shared" si="985"/>
        <v>0</v>
      </c>
      <c r="BW3340" s="104">
        <f t="shared" si="985"/>
        <v>0</v>
      </c>
      <c r="BX3340" s="104">
        <f t="shared" si="985"/>
        <v>0</v>
      </c>
      <c r="BY3340" s="104">
        <f t="shared" si="985"/>
        <v>0</v>
      </c>
      <c r="BZ3340" s="104">
        <f t="shared" si="985"/>
        <v>0</v>
      </c>
      <c r="CA3340" s="104">
        <f t="shared" si="985"/>
        <v>0</v>
      </c>
      <c r="CB3340" s="104">
        <f t="shared" si="985"/>
        <v>0</v>
      </c>
    </row>
    <row r="3341" spans="4:36">
      <c r="D3341" s="16" t="s">
        <v>860</v>
      </c>
      <c r="E3341" s="16">
        <v>29927.0874</v>
      </c>
      <c r="F3341" s="16">
        <v>26654.4294</v>
      </c>
      <c r="G3341" s="16">
        <v>25386.0033</v>
      </c>
      <c r="H3341" s="16">
        <v>1268.4261</v>
      </c>
      <c r="I3341" s="16">
        <v>0</v>
      </c>
      <c r="J3341" s="16">
        <v>3177.4508</v>
      </c>
      <c r="K3341" s="16">
        <v>0</v>
      </c>
      <c r="L3341" s="16">
        <v>53.6147</v>
      </c>
      <c r="M3341" s="16">
        <v>3123.8361</v>
      </c>
      <c r="N3341" s="16">
        <v>20.0662</v>
      </c>
      <c r="O3341" s="16">
        <v>20.0662</v>
      </c>
      <c r="P3341" s="16">
        <v>0</v>
      </c>
      <c r="Q3341" s="16">
        <v>0</v>
      </c>
      <c r="R3341" s="16">
        <v>73.6996</v>
      </c>
      <c r="S3341" s="16">
        <v>73.6996</v>
      </c>
      <c r="T3341" s="16">
        <v>0</v>
      </c>
      <c r="U3341" s="16">
        <v>0</v>
      </c>
      <c r="V3341" s="16">
        <v>0</v>
      </c>
      <c r="W3341" s="16">
        <v>0</v>
      </c>
      <c r="X3341" s="16">
        <v>0</v>
      </c>
      <c r="Y3341" s="16">
        <v>0</v>
      </c>
      <c r="Z3341" s="16">
        <v>1.4414</v>
      </c>
      <c r="AE3341" s="103">
        <f t="shared" si="972"/>
        <v>-6.23723295234413e-13</v>
      </c>
      <c r="AF3341" s="103">
        <f t="shared" si="973"/>
        <v>0</v>
      </c>
      <c r="AG3341" s="103">
        <f t="shared" si="974"/>
        <v>0</v>
      </c>
      <c r="AH3341" s="103">
        <f t="shared" si="975"/>
        <v>0</v>
      </c>
      <c r="AI3341" s="103">
        <f t="shared" si="976"/>
        <v>0</v>
      </c>
      <c r="AJ3341" s="103">
        <f t="shared" si="977"/>
        <v>0</v>
      </c>
    </row>
    <row r="3342" spans="4:36">
      <c r="D3342" s="16" t="s">
        <v>861</v>
      </c>
      <c r="E3342" s="16">
        <v>9629.7802</v>
      </c>
      <c r="F3342" s="16">
        <v>7917.0424</v>
      </c>
      <c r="G3342" s="16">
        <v>6351.8152</v>
      </c>
      <c r="H3342" s="16">
        <v>1565.2272</v>
      </c>
      <c r="I3342" s="16">
        <v>0</v>
      </c>
      <c r="J3342" s="16">
        <v>1658.315</v>
      </c>
      <c r="K3342" s="16">
        <v>0</v>
      </c>
      <c r="L3342" s="16">
        <v>15.2935</v>
      </c>
      <c r="M3342" s="16">
        <v>1643.0215</v>
      </c>
      <c r="N3342" s="16">
        <v>18.2624</v>
      </c>
      <c r="O3342" s="16">
        <v>18.2624</v>
      </c>
      <c r="P3342" s="16">
        <v>0</v>
      </c>
      <c r="Q3342" s="16">
        <v>0</v>
      </c>
      <c r="R3342" s="16">
        <v>20.1948</v>
      </c>
      <c r="S3342" s="16">
        <v>20.1948</v>
      </c>
      <c r="T3342" s="16">
        <v>0</v>
      </c>
      <c r="U3342" s="16">
        <v>0</v>
      </c>
      <c r="V3342" s="16">
        <v>15.2918</v>
      </c>
      <c r="W3342" s="16">
        <v>12.3399</v>
      </c>
      <c r="X3342" s="16">
        <v>0</v>
      </c>
      <c r="Y3342" s="16">
        <v>2.9519</v>
      </c>
      <c r="Z3342" s="16">
        <v>0.6738</v>
      </c>
      <c r="AE3342" s="103">
        <f t="shared" si="972"/>
        <v>-1.08535402887355e-12</v>
      </c>
      <c r="AF3342" s="103">
        <f t="shared" si="973"/>
        <v>0</v>
      </c>
      <c r="AG3342" s="103">
        <f t="shared" si="974"/>
        <v>0</v>
      </c>
      <c r="AH3342" s="103">
        <f t="shared" si="975"/>
        <v>0</v>
      </c>
      <c r="AI3342" s="103">
        <f t="shared" si="976"/>
        <v>0</v>
      </c>
      <c r="AJ3342" s="103">
        <f t="shared" si="977"/>
        <v>0</v>
      </c>
    </row>
    <row r="3343" spans="4:36">
      <c r="D3343" s="16" t="s">
        <v>862</v>
      </c>
      <c r="E3343" s="16">
        <v>0</v>
      </c>
      <c r="F3343" s="16">
        <v>0</v>
      </c>
      <c r="G3343" s="16">
        <v>0</v>
      </c>
      <c r="H3343" s="16">
        <v>0</v>
      </c>
      <c r="I3343" s="16">
        <v>0</v>
      </c>
      <c r="J3343" s="16">
        <v>0</v>
      </c>
      <c r="K3343" s="16">
        <v>0</v>
      </c>
      <c r="L3343" s="16">
        <v>0</v>
      </c>
      <c r="M3343" s="16">
        <v>0</v>
      </c>
      <c r="N3343" s="16">
        <v>0</v>
      </c>
      <c r="O3343" s="16">
        <v>0</v>
      </c>
      <c r="P3343" s="16">
        <v>0</v>
      </c>
      <c r="Q3343" s="16">
        <v>0</v>
      </c>
      <c r="R3343" s="16">
        <v>0</v>
      </c>
      <c r="S3343" s="16">
        <v>0</v>
      </c>
      <c r="T3343" s="16">
        <v>0</v>
      </c>
      <c r="U3343" s="16">
        <v>0</v>
      </c>
      <c r="V3343" s="16">
        <v>0</v>
      </c>
      <c r="W3343" s="16">
        <v>0</v>
      </c>
      <c r="X3343" s="16">
        <v>0</v>
      </c>
      <c r="Y3343" s="16">
        <v>0</v>
      </c>
      <c r="Z3343" s="16">
        <v>0</v>
      </c>
      <c r="AE3343" s="103">
        <f t="shared" si="972"/>
        <v>0</v>
      </c>
      <c r="AF3343" s="103">
        <f t="shared" si="973"/>
        <v>0</v>
      </c>
      <c r="AG3343" s="103">
        <f t="shared" si="974"/>
        <v>0</v>
      </c>
      <c r="AH3343" s="103">
        <f t="shared" si="975"/>
        <v>0</v>
      </c>
      <c r="AI3343" s="103">
        <f t="shared" si="976"/>
        <v>0</v>
      </c>
      <c r="AJ3343" s="103">
        <f t="shared" si="977"/>
        <v>0</v>
      </c>
    </row>
    <row r="3344" spans="4:36">
      <c r="D3344" s="16" t="s">
        <v>863</v>
      </c>
      <c r="E3344" s="16">
        <v>0</v>
      </c>
      <c r="F3344" s="16">
        <v>0</v>
      </c>
      <c r="G3344" s="16">
        <v>0</v>
      </c>
      <c r="H3344" s="16">
        <v>0</v>
      </c>
      <c r="I3344" s="16">
        <v>0</v>
      </c>
      <c r="J3344" s="16">
        <v>0</v>
      </c>
      <c r="K3344" s="16">
        <v>0</v>
      </c>
      <c r="L3344" s="16">
        <v>0</v>
      </c>
      <c r="M3344" s="16">
        <v>0</v>
      </c>
      <c r="N3344" s="16">
        <v>0</v>
      </c>
      <c r="O3344" s="16">
        <v>0</v>
      </c>
      <c r="P3344" s="16">
        <v>0</v>
      </c>
      <c r="Q3344" s="16">
        <v>0</v>
      </c>
      <c r="R3344" s="16">
        <v>0</v>
      </c>
      <c r="S3344" s="16">
        <v>0</v>
      </c>
      <c r="T3344" s="16">
        <v>0</v>
      </c>
      <c r="U3344" s="16">
        <v>0</v>
      </c>
      <c r="V3344" s="16">
        <v>0</v>
      </c>
      <c r="W3344" s="16">
        <v>0</v>
      </c>
      <c r="X3344" s="16">
        <v>0</v>
      </c>
      <c r="Y3344" s="16">
        <v>0</v>
      </c>
      <c r="Z3344" s="16">
        <v>0</v>
      </c>
      <c r="AE3344" s="103">
        <f t="shared" si="972"/>
        <v>0</v>
      </c>
      <c r="AF3344" s="103">
        <f t="shared" si="973"/>
        <v>0</v>
      </c>
      <c r="AG3344" s="103">
        <f t="shared" si="974"/>
        <v>0</v>
      </c>
      <c r="AH3344" s="103">
        <f t="shared" si="975"/>
        <v>0</v>
      </c>
      <c r="AI3344" s="103">
        <f t="shared" si="976"/>
        <v>0</v>
      </c>
      <c r="AJ3344" s="103">
        <f t="shared" si="977"/>
        <v>0</v>
      </c>
    </row>
    <row r="3345" spans="4:36">
      <c r="D3345" s="16" t="s">
        <v>864</v>
      </c>
      <c r="E3345" s="16">
        <v>99635.0956000001</v>
      </c>
      <c r="F3345" s="16">
        <v>87236.2859000001</v>
      </c>
      <c r="G3345" s="16">
        <v>79825.8767000001</v>
      </c>
      <c r="H3345" s="16">
        <v>7410.4092</v>
      </c>
      <c r="I3345" s="16">
        <v>132.2159</v>
      </c>
      <c r="J3345" s="16">
        <v>4513.1598</v>
      </c>
      <c r="K3345" s="16">
        <v>1509.4863</v>
      </c>
      <c r="L3345" s="16">
        <v>8.62909999999988</v>
      </c>
      <c r="M3345" s="16">
        <v>2995.0444</v>
      </c>
      <c r="N3345" s="16">
        <v>3610.2652</v>
      </c>
      <c r="O3345" s="16">
        <v>3535.3843</v>
      </c>
      <c r="P3345" s="16">
        <v>74.8809</v>
      </c>
      <c r="Q3345" s="16">
        <v>115.9002</v>
      </c>
      <c r="R3345" s="16">
        <v>2395.6148</v>
      </c>
      <c r="S3345" s="16">
        <v>2250.6521</v>
      </c>
      <c r="T3345" s="16">
        <v>43.7474</v>
      </c>
      <c r="U3345" s="16">
        <v>101.2153</v>
      </c>
      <c r="V3345" s="16">
        <v>1606.0351</v>
      </c>
      <c r="W3345" s="16">
        <v>1447.441</v>
      </c>
      <c r="X3345" s="16">
        <v>17.7615</v>
      </c>
      <c r="Y3345" s="16">
        <v>140.8326</v>
      </c>
      <c r="Z3345" s="16">
        <v>25.6187</v>
      </c>
      <c r="AE3345" s="103">
        <f t="shared" si="972"/>
        <v>-1.33582034322899e-12</v>
      </c>
      <c r="AF3345" s="103">
        <f t="shared" si="973"/>
        <v>9.09494701772928e-12</v>
      </c>
      <c r="AG3345" s="103">
        <f t="shared" si="974"/>
        <v>0</v>
      </c>
      <c r="AH3345" s="103">
        <f t="shared" si="975"/>
        <v>-3.41060513164848e-13</v>
      </c>
      <c r="AI3345" s="103">
        <f t="shared" si="976"/>
        <v>0</v>
      </c>
      <c r="AJ3345" s="103">
        <f t="shared" si="977"/>
        <v>0</v>
      </c>
    </row>
    <row r="3346" spans="3:58">
      <c r="C3346" s="16" t="s">
        <v>865</v>
      </c>
      <c r="D3346" s="16" t="s">
        <v>88</v>
      </c>
      <c r="E3346" s="16">
        <v>76.3488</v>
      </c>
      <c r="F3346" s="16">
        <v>57.3183</v>
      </c>
      <c r="G3346" s="16">
        <v>54.2415</v>
      </c>
      <c r="H3346" s="16">
        <v>3.0768</v>
      </c>
      <c r="I3346" s="16">
        <v>0</v>
      </c>
      <c r="J3346" s="16">
        <v>2.6165</v>
      </c>
      <c r="K3346" s="16">
        <v>2.6165</v>
      </c>
      <c r="L3346" s="16">
        <v>0</v>
      </c>
      <c r="M3346" s="16">
        <v>0</v>
      </c>
      <c r="N3346" s="16">
        <v>0</v>
      </c>
      <c r="O3346" s="16">
        <v>0</v>
      </c>
      <c r="P3346" s="16">
        <v>0</v>
      </c>
      <c r="Q3346" s="16">
        <v>12.1956</v>
      </c>
      <c r="R3346" s="16">
        <v>0</v>
      </c>
      <c r="S3346" s="16">
        <v>0</v>
      </c>
      <c r="T3346" s="16">
        <v>0</v>
      </c>
      <c r="U3346" s="16">
        <v>0</v>
      </c>
      <c r="V3346" s="16">
        <v>2.906</v>
      </c>
      <c r="W3346" s="16">
        <v>2.906</v>
      </c>
      <c r="X3346" s="16">
        <v>0</v>
      </c>
      <c r="Y3346" s="16">
        <v>0</v>
      </c>
      <c r="Z3346" s="16">
        <v>1.3124</v>
      </c>
      <c r="AE3346" s="103">
        <f t="shared" si="972"/>
        <v>0</v>
      </c>
      <c r="AF3346" s="103">
        <f t="shared" si="973"/>
        <v>0</v>
      </c>
      <c r="AG3346" s="103">
        <f t="shared" si="974"/>
        <v>0</v>
      </c>
      <c r="AH3346" s="103">
        <f t="shared" si="975"/>
        <v>0</v>
      </c>
      <c r="AI3346" s="103">
        <f t="shared" si="976"/>
        <v>0</v>
      </c>
      <c r="AJ3346" s="103">
        <f t="shared" si="977"/>
        <v>0</v>
      </c>
      <c r="AK3346" s="16">
        <f t="shared" ref="AK3346:BF3346" si="986">E3346-SUM(E3347:E3351)</f>
        <v>0</v>
      </c>
      <c r="AL3346" s="16">
        <f t="shared" si="986"/>
        <v>0</v>
      </c>
      <c r="AM3346" s="16">
        <f t="shared" si="986"/>
        <v>0</v>
      </c>
      <c r="AN3346" s="16">
        <f t="shared" si="986"/>
        <v>0</v>
      </c>
      <c r="AO3346" s="16">
        <f t="shared" si="986"/>
        <v>0</v>
      </c>
      <c r="AP3346" s="16">
        <f t="shared" si="986"/>
        <v>0</v>
      </c>
      <c r="AQ3346" s="16">
        <f t="shared" si="986"/>
        <v>0</v>
      </c>
      <c r="AR3346" s="16">
        <f t="shared" si="986"/>
        <v>0</v>
      </c>
      <c r="AS3346" s="16">
        <f t="shared" si="986"/>
        <v>0</v>
      </c>
      <c r="AT3346" s="16">
        <f t="shared" si="986"/>
        <v>0</v>
      </c>
      <c r="AU3346" s="16">
        <f t="shared" si="986"/>
        <v>0</v>
      </c>
      <c r="AV3346" s="16">
        <f t="shared" si="986"/>
        <v>0</v>
      </c>
      <c r="AW3346" s="16">
        <f t="shared" si="986"/>
        <v>0</v>
      </c>
      <c r="AX3346" s="16">
        <f t="shared" si="986"/>
        <v>0</v>
      </c>
      <c r="AY3346" s="16">
        <f t="shared" si="986"/>
        <v>0</v>
      </c>
      <c r="AZ3346" s="16">
        <f t="shared" si="986"/>
        <v>0</v>
      </c>
      <c r="BA3346" s="16">
        <f t="shared" si="986"/>
        <v>0</v>
      </c>
      <c r="BB3346" s="16">
        <f t="shared" si="986"/>
        <v>0</v>
      </c>
      <c r="BC3346" s="16">
        <f t="shared" si="986"/>
        <v>0</v>
      </c>
      <c r="BD3346" s="16">
        <f t="shared" si="986"/>
        <v>0</v>
      </c>
      <c r="BE3346" s="16">
        <f t="shared" si="986"/>
        <v>0</v>
      </c>
      <c r="BF3346" s="16">
        <f t="shared" si="986"/>
        <v>0</v>
      </c>
    </row>
    <row r="3347" spans="4:36">
      <c r="D3347" s="16" t="s">
        <v>860</v>
      </c>
      <c r="E3347" s="16">
        <v>0</v>
      </c>
      <c r="F3347" s="16">
        <v>0</v>
      </c>
      <c r="G3347" s="16">
        <v>0</v>
      </c>
      <c r="H3347" s="16">
        <v>0</v>
      </c>
      <c r="I3347" s="16">
        <v>0</v>
      </c>
      <c r="J3347" s="16">
        <v>0</v>
      </c>
      <c r="K3347" s="16">
        <v>0</v>
      </c>
      <c r="L3347" s="16">
        <v>0</v>
      </c>
      <c r="M3347" s="16">
        <v>0</v>
      </c>
      <c r="N3347" s="16">
        <v>0</v>
      </c>
      <c r="O3347" s="16">
        <v>0</v>
      </c>
      <c r="P3347" s="16">
        <v>0</v>
      </c>
      <c r="Q3347" s="16">
        <v>0</v>
      </c>
      <c r="R3347" s="16">
        <v>0</v>
      </c>
      <c r="S3347" s="16">
        <v>0</v>
      </c>
      <c r="T3347" s="16">
        <v>0</v>
      </c>
      <c r="U3347" s="16">
        <v>0</v>
      </c>
      <c r="V3347" s="16">
        <v>0</v>
      </c>
      <c r="W3347" s="16">
        <v>0</v>
      </c>
      <c r="X3347" s="16">
        <v>0</v>
      </c>
      <c r="Y3347" s="16">
        <v>0</v>
      </c>
      <c r="Z3347" s="16">
        <v>0</v>
      </c>
      <c r="AE3347" s="103">
        <f t="shared" si="972"/>
        <v>0</v>
      </c>
      <c r="AF3347" s="103">
        <f t="shared" si="973"/>
        <v>0</v>
      </c>
      <c r="AG3347" s="103">
        <f t="shared" si="974"/>
        <v>0</v>
      </c>
      <c r="AH3347" s="103">
        <f t="shared" si="975"/>
        <v>0</v>
      </c>
      <c r="AI3347" s="103">
        <f t="shared" si="976"/>
        <v>0</v>
      </c>
      <c r="AJ3347" s="103">
        <f t="shared" si="977"/>
        <v>0</v>
      </c>
    </row>
    <row r="3348" spans="4:36">
      <c r="D3348" s="16" t="s">
        <v>861</v>
      </c>
      <c r="E3348" s="16">
        <v>0</v>
      </c>
      <c r="F3348" s="16">
        <v>0</v>
      </c>
      <c r="G3348" s="16">
        <v>0</v>
      </c>
      <c r="H3348" s="16">
        <v>0</v>
      </c>
      <c r="I3348" s="16">
        <v>0</v>
      </c>
      <c r="J3348" s="16">
        <v>0</v>
      </c>
      <c r="K3348" s="16">
        <v>0</v>
      </c>
      <c r="L3348" s="16">
        <v>0</v>
      </c>
      <c r="M3348" s="16">
        <v>0</v>
      </c>
      <c r="N3348" s="16">
        <v>0</v>
      </c>
      <c r="O3348" s="16">
        <v>0</v>
      </c>
      <c r="P3348" s="16">
        <v>0</v>
      </c>
      <c r="Q3348" s="16">
        <v>0</v>
      </c>
      <c r="R3348" s="16">
        <v>0</v>
      </c>
      <c r="S3348" s="16">
        <v>0</v>
      </c>
      <c r="T3348" s="16">
        <v>0</v>
      </c>
      <c r="U3348" s="16">
        <v>0</v>
      </c>
      <c r="V3348" s="16">
        <v>0</v>
      </c>
      <c r="W3348" s="16">
        <v>0</v>
      </c>
      <c r="X3348" s="16">
        <v>0</v>
      </c>
      <c r="Y3348" s="16">
        <v>0</v>
      </c>
      <c r="Z3348" s="16">
        <v>0</v>
      </c>
      <c r="AE3348" s="103">
        <f t="shared" si="972"/>
        <v>0</v>
      </c>
      <c r="AF3348" s="103">
        <f t="shared" si="973"/>
        <v>0</v>
      </c>
      <c r="AG3348" s="103">
        <f t="shared" si="974"/>
        <v>0</v>
      </c>
      <c r="AH3348" s="103">
        <f t="shared" si="975"/>
        <v>0</v>
      </c>
      <c r="AI3348" s="103">
        <f t="shared" si="976"/>
        <v>0</v>
      </c>
      <c r="AJ3348" s="103">
        <f t="shared" si="977"/>
        <v>0</v>
      </c>
    </row>
    <row r="3349" spans="4:36">
      <c r="D3349" s="16" t="s">
        <v>862</v>
      </c>
      <c r="E3349" s="16">
        <v>0</v>
      </c>
      <c r="F3349" s="16">
        <v>0</v>
      </c>
      <c r="G3349" s="16">
        <v>0</v>
      </c>
      <c r="H3349" s="16">
        <v>0</v>
      </c>
      <c r="I3349" s="16">
        <v>0</v>
      </c>
      <c r="J3349" s="16">
        <v>0</v>
      </c>
      <c r="K3349" s="16">
        <v>0</v>
      </c>
      <c r="L3349" s="16">
        <v>0</v>
      </c>
      <c r="M3349" s="16">
        <v>0</v>
      </c>
      <c r="N3349" s="16">
        <v>0</v>
      </c>
      <c r="O3349" s="16">
        <v>0</v>
      </c>
      <c r="P3349" s="16">
        <v>0</v>
      </c>
      <c r="Q3349" s="16">
        <v>0</v>
      </c>
      <c r="R3349" s="16">
        <v>0</v>
      </c>
      <c r="S3349" s="16">
        <v>0</v>
      </c>
      <c r="T3349" s="16">
        <v>0</v>
      </c>
      <c r="U3349" s="16">
        <v>0</v>
      </c>
      <c r="V3349" s="16">
        <v>0</v>
      </c>
      <c r="W3349" s="16">
        <v>0</v>
      </c>
      <c r="X3349" s="16">
        <v>0</v>
      </c>
      <c r="Y3349" s="16">
        <v>0</v>
      </c>
      <c r="Z3349" s="16">
        <v>0</v>
      </c>
      <c r="AE3349" s="103">
        <f t="shared" si="972"/>
        <v>0</v>
      </c>
      <c r="AF3349" s="103">
        <f t="shared" si="973"/>
        <v>0</v>
      </c>
      <c r="AG3349" s="103">
        <f t="shared" si="974"/>
        <v>0</v>
      </c>
      <c r="AH3349" s="103">
        <f t="shared" si="975"/>
        <v>0</v>
      </c>
      <c r="AI3349" s="103">
        <f t="shared" si="976"/>
        <v>0</v>
      </c>
      <c r="AJ3349" s="103">
        <f t="shared" si="977"/>
        <v>0</v>
      </c>
    </row>
    <row r="3350" spans="4:36">
      <c r="D3350" s="16" t="s">
        <v>863</v>
      </c>
      <c r="E3350" s="16">
        <v>0</v>
      </c>
      <c r="F3350" s="16">
        <v>0</v>
      </c>
      <c r="G3350" s="16">
        <v>0</v>
      </c>
      <c r="H3350" s="16">
        <v>0</v>
      </c>
      <c r="I3350" s="16">
        <v>0</v>
      </c>
      <c r="J3350" s="16">
        <v>0</v>
      </c>
      <c r="K3350" s="16">
        <v>0</v>
      </c>
      <c r="L3350" s="16">
        <v>0</v>
      </c>
      <c r="M3350" s="16">
        <v>0</v>
      </c>
      <c r="N3350" s="16">
        <v>0</v>
      </c>
      <c r="O3350" s="16">
        <v>0</v>
      </c>
      <c r="P3350" s="16">
        <v>0</v>
      </c>
      <c r="Q3350" s="16">
        <v>0</v>
      </c>
      <c r="R3350" s="16">
        <v>0</v>
      </c>
      <c r="S3350" s="16">
        <v>0</v>
      </c>
      <c r="T3350" s="16">
        <v>0</v>
      </c>
      <c r="U3350" s="16">
        <v>0</v>
      </c>
      <c r="V3350" s="16">
        <v>0</v>
      </c>
      <c r="W3350" s="16">
        <v>0</v>
      </c>
      <c r="X3350" s="16">
        <v>0</v>
      </c>
      <c r="Y3350" s="16">
        <v>0</v>
      </c>
      <c r="Z3350" s="16">
        <v>0</v>
      </c>
      <c r="AE3350" s="103">
        <f t="shared" si="972"/>
        <v>0</v>
      </c>
      <c r="AF3350" s="103">
        <f t="shared" si="973"/>
        <v>0</v>
      </c>
      <c r="AG3350" s="103">
        <f t="shared" si="974"/>
        <v>0</v>
      </c>
      <c r="AH3350" s="103">
        <f t="shared" si="975"/>
        <v>0</v>
      </c>
      <c r="AI3350" s="103">
        <f t="shared" si="976"/>
        <v>0</v>
      </c>
      <c r="AJ3350" s="103">
        <f t="shared" si="977"/>
        <v>0</v>
      </c>
    </row>
    <row r="3351" spans="4:36">
      <c r="D3351" s="16" t="s">
        <v>864</v>
      </c>
      <c r="E3351" s="16">
        <v>76.3488</v>
      </c>
      <c r="F3351" s="16">
        <v>57.3183</v>
      </c>
      <c r="G3351" s="16">
        <v>54.2415</v>
      </c>
      <c r="H3351" s="16">
        <v>3.0768</v>
      </c>
      <c r="I3351" s="16">
        <v>0</v>
      </c>
      <c r="J3351" s="16">
        <v>2.6165</v>
      </c>
      <c r="K3351" s="16">
        <v>2.6165</v>
      </c>
      <c r="L3351" s="16">
        <v>0</v>
      </c>
      <c r="M3351" s="16">
        <v>0</v>
      </c>
      <c r="N3351" s="16">
        <v>0</v>
      </c>
      <c r="O3351" s="16">
        <v>0</v>
      </c>
      <c r="P3351" s="16">
        <v>0</v>
      </c>
      <c r="Q3351" s="16">
        <v>12.1956</v>
      </c>
      <c r="R3351" s="16">
        <v>0</v>
      </c>
      <c r="S3351" s="16">
        <v>0</v>
      </c>
      <c r="T3351" s="16">
        <v>0</v>
      </c>
      <c r="U3351" s="16">
        <v>0</v>
      </c>
      <c r="V3351" s="16">
        <v>2.906</v>
      </c>
      <c r="W3351" s="16">
        <v>2.906</v>
      </c>
      <c r="X3351" s="16">
        <v>0</v>
      </c>
      <c r="Y3351" s="16">
        <v>0</v>
      </c>
      <c r="Z3351" s="16">
        <v>1.3124</v>
      </c>
      <c r="AE3351" s="103">
        <f t="shared" si="972"/>
        <v>0</v>
      </c>
      <c r="AF3351" s="103">
        <f t="shared" si="973"/>
        <v>0</v>
      </c>
      <c r="AG3351" s="103">
        <f t="shared" si="974"/>
        <v>0</v>
      </c>
      <c r="AH3351" s="103">
        <f t="shared" si="975"/>
        <v>0</v>
      </c>
      <c r="AI3351" s="103">
        <f t="shared" si="976"/>
        <v>0</v>
      </c>
      <c r="AJ3351" s="103">
        <f t="shared" si="977"/>
        <v>0</v>
      </c>
    </row>
    <row r="3352" spans="3:58">
      <c r="C3352" s="16" t="s">
        <v>866</v>
      </c>
      <c r="D3352" s="16" t="s">
        <v>88</v>
      </c>
      <c r="E3352" s="16">
        <v>23348.1323</v>
      </c>
      <c r="F3352" s="16">
        <v>21698.8074</v>
      </c>
      <c r="G3352" s="16">
        <v>20849.2201</v>
      </c>
      <c r="H3352" s="16">
        <v>849.5873</v>
      </c>
      <c r="I3352" s="16">
        <v>0</v>
      </c>
      <c r="J3352" s="16">
        <v>1086.2653</v>
      </c>
      <c r="K3352" s="16">
        <v>43.3612</v>
      </c>
      <c r="L3352" s="16">
        <v>0</v>
      </c>
      <c r="M3352" s="16">
        <v>1042.9041</v>
      </c>
      <c r="N3352" s="16">
        <v>235.4662</v>
      </c>
      <c r="O3352" s="16">
        <v>235.4662</v>
      </c>
      <c r="P3352" s="16">
        <v>0</v>
      </c>
      <c r="Q3352" s="16">
        <v>15.3849</v>
      </c>
      <c r="R3352" s="16">
        <v>282.4101</v>
      </c>
      <c r="S3352" s="16">
        <v>277.6291</v>
      </c>
      <c r="T3352" s="16">
        <v>0</v>
      </c>
      <c r="U3352" s="16">
        <v>4.781</v>
      </c>
      <c r="V3352" s="16">
        <v>29.7984</v>
      </c>
      <c r="W3352" s="16">
        <v>0</v>
      </c>
      <c r="X3352" s="16">
        <v>0</v>
      </c>
      <c r="Y3352" s="16">
        <v>29.7984</v>
      </c>
      <c r="Z3352" s="16">
        <v>0</v>
      </c>
      <c r="AE3352" s="103">
        <f t="shared" si="972"/>
        <v>-3.67705865755852e-13</v>
      </c>
      <c r="AF3352" s="103">
        <f t="shared" si="973"/>
        <v>2.8421709430404e-12</v>
      </c>
      <c r="AG3352" s="103">
        <f t="shared" si="974"/>
        <v>0</v>
      </c>
      <c r="AH3352" s="103">
        <f t="shared" si="975"/>
        <v>0</v>
      </c>
      <c r="AI3352" s="103">
        <f t="shared" si="976"/>
        <v>0</v>
      </c>
      <c r="AJ3352" s="103">
        <f t="shared" si="977"/>
        <v>0</v>
      </c>
      <c r="AK3352" s="16">
        <f t="shared" ref="AK3352:BF3352" si="987">E3352-SUM(E3353:E3357)</f>
        <v>0</v>
      </c>
      <c r="AL3352" s="16">
        <f t="shared" si="987"/>
        <v>0</v>
      </c>
      <c r="AM3352" s="16">
        <f t="shared" si="987"/>
        <v>0</v>
      </c>
      <c r="AN3352" s="16">
        <f t="shared" si="987"/>
        <v>0</v>
      </c>
      <c r="AO3352" s="16">
        <f t="shared" si="987"/>
        <v>0</v>
      </c>
      <c r="AP3352" s="16">
        <f t="shared" si="987"/>
        <v>0</v>
      </c>
      <c r="AQ3352" s="16">
        <f t="shared" si="987"/>
        <v>0</v>
      </c>
      <c r="AR3352" s="16">
        <f t="shared" si="987"/>
        <v>0</v>
      </c>
      <c r="AS3352" s="16">
        <f t="shared" si="987"/>
        <v>0</v>
      </c>
      <c r="AT3352" s="16">
        <f t="shared" si="987"/>
        <v>0</v>
      </c>
      <c r="AU3352" s="16">
        <f t="shared" si="987"/>
        <v>0</v>
      </c>
      <c r="AV3352" s="16">
        <f t="shared" si="987"/>
        <v>0</v>
      </c>
      <c r="AW3352" s="16">
        <f t="shared" si="987"/>
        <v>0</v>
      </c>
      <c r="AX3352" s="16">
        <f t="shared" si="987"/>
        <v>0</v>
      </c>
      <c r="AY3352" s="16">
        <f t="shared" si="987"/>
        <v>0</v>
      </c>
      <c r="AZ3352" s="16">
        <f t="shared" si="987"/>
        <v>0</v>
      </c>
      <c r="BA3352" s="16">
        <f t="shared" si="987"/>
        <v>0</v>
      </c>
      <c r="BB3352" s="16">
        <f t="shared" si="987"/>
        <v>0</v>
      </c>
      <c r="BC3352" s="16">
        <f t="shared" si="987"/>
        <v>0</v>
      </c>
      <c r="BD3352" s="16">
        <f t="shared" si="987"/>
        <v>0</v>
      </c>
      <c r="BE3352" s="16">
        <f t="shared" si="987"/>
        <v>0</v>
      </c>
      <c r="BF3352" s="16">
        <f t="shared" si="987"/>
        <v>0</v>
      </c>
    </row>
    <row r="3353" spans="4:36">
      <c r="D3353" s="16" t="s">
        <v>860</v>
      </c>
      <c r="E3353" s="16">
        <v>14452.4841</v>
      </c>
      <c r="F3353" s="16">
        <v>13637.0125</v>
      </c>
      <c r="G3353" s="16">
        <v>13447.2956</v>
      </c>
      <c r="H3353" s="16">
        <v>189.7169</v>
      </c>
      <c r="I3353" s="16">
        <v>0</v>
      </c>
      <c r="J3353" s="16">
        <v>759.1566</v>
      </c>
      <c r="K3353" s="16">
        <v>0</v>
      </c>
      <c r="L3353" s="16">
        <v>0</v>
      </c>
      <c r="M3353" s="16">
        <v>759.1566</v>
      </c>
      <c r="N3353" s="16">
        <v>6.944</v>
      </c>
      <c r="O3353" s="16">
        <v>6.944</v>
      </c>
      <c r="P3353" s="16">
        <v>0</v>
      </c>
      <c r="Q3353" s="16">
        <v>0</v>
      </c>
      <c r="R3353" s="16">
        <v>49.371</v>
      </c>
      <c r="S3353" s="16">
        <v>49.371</v>
      </c>
      <c r="T3353" s="16">
        <v>0</v>
      </c>
      <c r="U3353" s="16">
        <v>0</v>
      </c>
      <c r="V3353" s="16">
        <v>0</v>
      </c>
      <c r="W3353" s="16">
        <v>0</v>
      </c>
      <c r="X3353" s="16">
        <v>0</v>
      </c>
      <c r="Y3353" s="16">
        <v>0</v>
      </c>
      <c r="Z3353" s="16">
        <v>0</v>
      </c>
      <c r="AE3353" s="103">
        <f t="shared" si="972"/>
        <v>-1.08713038571295e-12</v>
      </c>
      <c r="AF3353" s="103">
        <f t="shared" si="973"/>
        <v>1.25055521493778e-12</v>
      </c>
      <c r="AG3353" s="103">
        <f t="shared" si="974"/>
        <v>0</v>
      </c>
      <c r="AH3353" s="103">
        <f t="shared" si="975"/>
        <v>0</v>
      </c>
      <c r="AI3353" s="103">
        <f t="shared" si="976"/>
        <v>0</v>
      </c>
      <c r="AJ3353" s="103">
        <f t="shared" si="977"/>
        <v>0</v>
      </c>
    </row>
    <row r="3354" spans="4:36">
      <c r="D3354" s="16" t="s">
        <v>861</v>
      </c>
      <c r="E3354" s="16">
        <v>3021.4608</v>
      </c>
      <c r="F3354" s="16">
        <v>2850.7831</v>
      </c>
      <c r="G3354" s="16">
        <v>2349.9466</v>
      </c>
      <c r="H3354" s="16">
        <v>500.8365</v>
      </c>
      <c r="I3354" s="16">
        <v>0</v>
      </c>
      <c r="J3354" s="16">
        <v>169.2175</v>
      </c>
      <c r="K3354" s="16">
        <v>0</v>
      </c>
      <c r="L3354" s="16">
        <v>0</v>
      </c>
      <c r="M3354" s="16">
        <v>169.2175</v>
      </c>
      <c r="N3354" s="16">
        <v>0.3983</v>
      </c>
      <c r="O3354" s="16">
        <v>0.3983</v>
      </c>
      <c r="P3354" s="16">
        <v>0</v>
      </c>
      <c r="Q3354" s="16">
        <v>0</v>
      </c>
      <c r="R3354" s="16">
        <v>1.0619</v>
      </c>
      <c r="S3354" s="16">
        <v>1.0619</v>
      </c>
      <c r="T3354" s="16">
        <v>0</v>
      </c>
      <c r="U3354" s="16">
        <v>0</v>
      </c>
      <c r="V3354" s="16">
        <v>0</v>
      </c>
      <c r="W3354" s="16">
        <v>0</v>
      </c>
      <c r="X3354" s="16">
        <v>0</v>
      </c>
      <c r="Y3354" s="16">
        <v>0</v>
      </c>
      <c r="Z3354" s="16">
        <v>0</v>
      </c>
      <c r="AE3354" s="103">
        <f t="shared" si="972"/>
        <v>-2.69562150378988e-13</v>
      </c>
      <c r="AF3354" s="103">
        <f t="shared" si="973"/>
        <v>0</v>
      </c>
      <c r="AG3354" s="103">
        <f t="shared" si="974"/>
        <v>0</v>
      </c>
      <c r="AH3354" s="103">
        <f t="shared" si="975"/>
        <v>0</v>
      </c>
      <c r="AI3354" s="103">
        <f t="shared" si="976"/>
        <v>0</v>
      </c>
      <c r="AJ3354" s="103">
        <f t="shared" si="977"/>
        <v>0</v>
      </c>
    </row>
    <row r="3355" spans="4:36">
      <c r="D3355" s="16" t="s">
        <v>862</v>
      </c>
      <c r="E3355" s="16">
        <v>0</v>
      </c>
      <c r="F3355" s="16">
        <v>0</v>
      </c>
      <c r="G3355" s="16">
        <v>0</v>
      </c>
      <c r="H3355" s="16">
        <v>0</v>
      </c>
      <c r="I3355" s="16">
        <v>0</v>
      </c>
      <c r="J3355" s="16">
        <v>0</v>
      </c>
      <c r="K3355" s="16">
        <v>0</v>
      </c>
      <c r="L3355" s="16">
        <v>0</v>
      </c>
      <c r="M3355" s="16">
        <v>0</v>
      </c>
      <c r="N3355" s="16">
        <v>0</v>
      </c>
      <c r="O3355" s="16">
        <v>0</v>
      </c>
      <c r="P3355" s="16">
        <v>0</v>
      </c>
      <c r="Q3355" s="16">
        <v>0</v>
      </c>
      <c r="R3355" s="16">
        <v>0</v>
      </c>
      <c r="S3355" s="16">
        <v>0</v>
      </c>
      <c r="T3355" s="16">
        <v>0</v>
      </c>
      <c r="U3355" s="16">
        <v>0</v>
      </c>
      <c r="V3355" s="16">
        <v>0</v>
      </c>
      <c r="W3355" s="16">
        <v>0</v>
      </c>
      <c r="X3355" s="16">
        <v>0</v>
      </c>
      <c r="Y3355" s="16">
        <v>0</v>
      </c>
      <c r="Z3355" s="16">
        <v>0</v>
      </c>
      <c r="AE3355" s="103">
        <f t="shared" si="972"/>
        <v>0</v>
      </c>
      <c r="AF3355" s="103">
        <f t="shared" si="973"/>
        <v>0</v>
      </c>
      <c r="AG3355" s="103">
        <f t="shared" si="974"/>
        <v>0</v>
      </c>
      <c r="AH3355" s="103">
        <f t="shared" si="975"/>
        <v>0</v>
      </c>
      <c r="AI3355" s="103">
        <f t="shared" si="976"/>
        <v>0</v>
      </c>
      <c r="AJ3355" s="103">
        <f t="shared" si="977"/>
        <v>0</v>
      </c>
    </row>
    <row r="3356" spans="4:36">
      <c r="D3356" s="16" t="s">
        <v>863</v>
      </c>
      <c r="E3356" s="16">
        <v>0</v>
      </c>
      <c r="F3356" s="16">
        <v>0</v>
      </c>
      <c r="G3356" s="16">
        <v>0</v>
      </c>
      <c r="H3356" s="16">
        <v>0</v>
      </c>
      <c r="I3356" s="16">
        <v>0</v>
      </c>
      <c r="J3356" s="16">
        <v>0</v>
      </c>
      <c r="K3356" s="16">
        <v>0</v>
      </c>
      <c r="L3356" s="16">
        <v>0</v>
      </c>
      <c r="M3356" s="16">
        <v>0</v>
      </c>
      <c r="N3356" s="16">
        <v>0</v>
      </c>
      <c r="O3356" s="16">
        <v>0</v>
      </c>
      <c r="P3356" s="16">
        <v>0</v>
      </c>
      <c r="Q3356" s="16">
        <v>0</v>
      </c>
      <c r="R3356" s="16">
        <v>0</v>
      </c>
      <c r="S3356" s="16">
        <v>0</v>
      </c>
      <c r="T3356" s="16">
        <v>0</v>
      </c>
      <c r="U3356" s="16">
        <v>0</v>
      </c>
      <c r="V3356" s="16">
        <v>0</v>
      </c>
      <c r="W3356" s="16">
        <v>0</v>
      </c>
      <c r="X3356" s="16">
        <v>0</v>
      </c>
      <c r="Y3356" s="16">
        <v>0</v>
      </c>
      <c r="Z3356" s="16">
        <v>0</v>
      </c>
      <c r="AE3356" s="103">
        <f t="shared" si="972"/>
        <v>0</v>
      </c>
      <c r="AF3356" s="103">
        <f t="shared" si="973"/>
        <v>0</v>
      </c>
      <c r="AG3356" s="103">
        <f t="shared" si="974"/>
        <v>0</v>
      </c>
      <c r="AH3356" s="103">
        <f t="shared" si="975"/>
        <v>0</v>
      </c>
      <c r="AI3356" s="103">
        <f t="shared" si="976"/>
        <v>0</v>
      </c>
      <c r="AJ3356" s="103">
        <f t="shared" si="977"/>
        <v>0</v>
      </c>
    </row>
    <row r="3357" spans="4:36">
      <c r="D3357" s="16" t="s">
        <v>864</v>
      </c>
      <c r="E3357" s="16">
        <v>5874.1874</v>
      </c>
      <c r="F3357" s="16">
        <v>5211.0118</v>
      </c>
      <c r="G3357" s="16">
        <v>5051.9779</v>
      </c>
      <c r="H3357" s="16">
        <v>159.0339</v>
      </c>
      <c r="I3357" s="16">
        <v>0</v>
      </c>
      <c r="J3357" s="16">
        <v>157.8912</v>
      </c>
      <c r="K3357" s="16">
        <v>43.3612</v>
      </c>
      <c r="L3357" s="16">
        <v>0</v>
      </c>
      <c r="M3357" s="16">
        <v>114.53</v>
      </c>
      <c r="N3357" s="16">
        <v>228.1239</v>
      </c>
      <c r="O3357" s="16">
        <v>228.1239</v>
      </c>
      <c r="P3357" s="16">
        <v>0</v>
      </c>
      <c r="Q3357" s="16">
        <v>15.3849</v>
      </c>
      <c r="R3357" s="16">
        <v>231.9772</v>
      </c>
      <c r="S3357" s="16">
        <v>227.1962</v>
      </c>
      <c r="T3357" s="16">
        <v>0</v>
      </c>
      <c r="U3357" s="16">
        <v>4.781</v>
      </c>
      <c r="V3357" s="16">
        <v>29.7984</v>
      </c>
      <c r="W3357" s="16">
        <v>0</v>
      </c>
      <c r="X3357" s="16">
        <v>0</v>
      </c>
      <c r="Y3357" s="16">
        <v>29.7984</v>
      </c>
      <c r="Z3357" s="16">
        <v>0</v>
      </c>
      <c r="AE3357" s="103">
        <f t="shared" si="972"/>
        <v>-4.52970994047064e-13</v>
      </c>
      <c r="AF3357" s="103">
        <f t="shared" si="973"/>
        <v>3.69482222595252e-13</v>
      </c>
      <c r="AG3357" s="103">
        <f t="shared" si="974"/>
        <v>0</v>
      </c>
      <c r="AH3357" s="103">
        <f t="shared" si="975"/>
        <v>0</v>
      </c>
      <c r="AI3357" s="103">
        <f t="shared" si="976"/>
        <v>0</v>
      </c>
      <c r="AJ3357" s="103">
        <f t="shared" si="977"/>
        <v>0</v>
      </c>
    </row>
    <row r="3358" spans="3:58">
      <c r="C3358" s="16" t="s">
        <v>867</v>
      </c>
      <c r="D3358" s="16" t="s">
        <v>88</v>
      </c>
      <c r="E3358" s="16">
        <v>115767.4821</v>
      </c>
      <c r="F3358" s="16">
        <v>100051.632</v>
      </c>
      <c r="G3358" s="16">
        <v>90660.2336000001</v>
      </c>
      <c r="H3358" s="16">
        <v>9391.3984</v>
      </c>
      <c r="I3358" s="16">
        <v>132.2159</v>
      </c>
      <c r="J3358" s="16">
        <v>8260.0438</v>
      </c>
      <c r="K3358" s="16">
        <v>1463.5086</v>
      </c>
      <c r="L3358" s="16">
        <v>77.5373000000002</v>
      </c>
      <c r="M3358" s="16">
        <v>6718.9979</v>
      </c>
      <c r="N3358" s="16">
        <v>3413.1276</v>
      </c>
      <c r="O3358" s="16">
        <v>3338.2467</v>
      </c>
      <c r="P3358" s="16">
        <v>74.8809</v>
      </c>
      <c r="Q3358" s="16">
        <v>88.3197</v>
      </c>
      <c r="R3358" s="16">
        <v>2207.0991</v>
      </c>
      <c r="S3358" s="16">
        <v>2066.9174</v>
      </c>
      <c r="T3358" s="16">
        <v>43.7474</v>
      </c>
      <c r="U3358" s="16">
        <v>96.4343</v>
      </c>
      <c r="V3358" s="16">
        <v>1588.6225</v>
      </c>
      <c r="W3358" s="16">
        <v>1456.8749</v>
      </c>
      <c r="X3358" s="16">
        <v>17.7615</v>
      </c>
      <c r="Y3358" s="16">
        <v>113.9861</v>
      </c>
      <c r="Z3358" s="16">
        <v>26.4215</v>
      </c>
      <c r="AE3358" s="103">
        <f t="shared" si="972"/>
        <v>-2.34479102800833e-12</v>
      </c>
      <c r="AF3358" s="103">
        <f t="shared" si="973"/>
        <v>-9.64064383879304e-11</v>
      </c>
      <c r="AG3358" s="103">
        <f t="shared" si="974"/>
        <v>0</v>
      </c>
      <c r="AH3358" s="103">
        <f t="shared" si="975"/>
        <v>-3.41060513164848e-13</v>
      </c>
      <c r="AI3358" s="103">
        <f t="shared" si="976"/>
        <v>0</v>
      </c>
      <c r="AJ3358" s="103">
        <f t="shared" si="977"/>
        <v>0</v>
      </c>
      <c r="AK3358" s="16">
        <f t="shared" ref="AK3358:BF3358" si="988">E3358-SUM(E3359:E3363)</f>
        <v>0</v>
      </c>
      <c r="AL3358" s="16">
        <f t="shared" si="988"/>
        <v>0</v>
      </c>
      <c r="AM3358" s="16">
        <f t="shared" si="988"/>
        <v>0</v>
      </c>
      <c r="AN3358" s="16">
        <f t="shared" si="988"/>
        <v>0</v>
      </c>
      <c r="AO3358" s="16">
        <f t="shared" si="988"/>
        <v>0</v>
      </c>
      <c r="AP3358" s="16">
        <f t="shared" si="988"/>
        <v>0</v>
      </c>
      <c r="AQ3358" s="16">
        <f t="shared" si="988"/>
        <v>0</v>
      </c>
      <c r="AR3358" s="16">
        <f t="shared" si="988"/>
        <v>0</v>
      </c>
      <c r="AS3358" s="16">
        <f t="shared" si="988"/>
        <v>0</v>
      </c>
      <c r="AT3358" s="16">
        <f t="shared" si="988"/>
        <v>0</v>
      </c>
      <c r="AU3358" s="16">
        <f t="shared" si="988"/>
        <v>0</v>
      </c>
      <c r="AV3358" s="16">
        <f t="shared" si="988"/>
        <v>0</v>
      </c>
      <c r="AW3358" s="16">
        <f t="shared" si="988"/>
        <v>0</v>
      </c>
      <c r="AX3358" s="16">
        <f t="shared" si="988"/>
        <v>0</v>
      </c>
      <c r="AY3358" s="16">
        <f t="shared" si="988"/>
        <v>0</v>
      </c>
      <c r="AZ3358" s="16">
        <f t="shared" si="988"/>
        <v>0</v>
      </c>
      <c r="BA3358" s="16">
        <f t="shared" si="988"/>
        <v>0</v>
      </c>
      <c r="BB3358" s="16">
        <f t="shared" si="988"/>
        <v>0</v>
      </c>
      <c r="BC3358" s="16">
        <f t="shared" si="988"/>
        <v>0</v>
      </c>
      <c r="BD3358" s="16">
        <f t="shared" si="988"/>
        <v>0</v>
      </c>
      <c r="BE3358" s="16">
        <f t="shared" si="988"/>
        <v>0</v>
      </c>
      <c r="BF3358" s="16">
        <f t="shared" si="988"/>
        <v>0</v>
      </c>
    </row>
    <row r="3359" spans="4:36">
      <c r="D3359" s="16" t="s">
        <v>860</v>
      </c>
      <c r="E3359" s="16">
        <v>15474.6033</v>
      </c>
      <c r="F3359" s="16">
        <v>13017.4169</v>
      </c>
      <c r="G3359" s="16">
        <v>11938.7077</v>
      </c>
      <c r="H3359" s="16">
        <v>1078.7092</v>
      </c>
      <c r="I3359" s="16">
        <v>0</v>
      </c>
      <c r="J3359" s="16">
        <v>2418.2942</v>
      </c>
      <c r="K3359" s="16">
        <v>0</v>
      </c>
      <c r="L3359" s="16">
        <v>53.6147</v>
      </c>
      <c r="M3359" s="16">
        <v>2364.6795</v>
      </c>
      <c r="N3359" s="16">
        <v>13.1222</v>
      </c>
      <c r="O3359" s="16">
        <v>13.1222</v>
      </c>
      <c r="P3359" s="16">
        <v>0</v>
      </c>
      <c r="Q3359" s="16">
        <v>0</v>
      </c>
      <c r="R3359" s="16">
        <v>24.3286</v>
      </c>
      <c r="S3359" s="16">
        <v>24.3286</v>
      </c>
      <c r="T3359" s="16">
        <v>0</v>
      </c>
      <c r="U3359" s="16">
        <v>0</v>
      </c>
      <c r="V3359" s="16">
        <v>0</v>
      </c>
      <c r="W3359" s="16">
        <v>0</v>
      </c>
      <c r="X3359" s="16">
        <v>0</v>
      </c>
      <c r="Y3359" s="16">
        <v>0</v>
      </c>
      <c r="Z3359" s="16">
        <v>1.4414</v>
      </c>
      <c r="AE3359" s="103">
        <f t="shared" si="972"/>
        <v>6.83675338564171e-13</v>
      </c>
      <c r="AF3359" s="103">
        <f t="shared" si="973"/>
        <v>0</v>
      </c>
      <c r="AG3359" s="103">
        <f t="shared" si="974"/>
        <v>0</v>
      </c>
      <c r="AH3359" s="103">
        <f t="shared" si="975"/>
        <v>0</v>
      </c>
      <c r="AI3359" s="103">
        <f t="shared" si="976"/>
        <v>0</v>
      </c>
      <c r="AJ3359" s="103">
        <f t="shared" si="977"/>
        <v>0</v>
      </c>
    </row>
    <row r="3360" spans="4:36">
      <c r="D3360" s="16" t="s">
        <v>861</v>
      </c>
      <c r="E3360" s="16">
        <v>6608.3194</v>
      </c>
      <c r="F3360" s="16">
        <v>5066.2593</v>
      </c>
      <c r="G3360" s="16">
        <v>4001.8686</v>
      </c>
      <c r="H3360" s="16">
        <v>1064.3907</v>
      </c>
      <c r="I3360" s="16">
        <v>0</v>
      </c>
      <c r="J3360" s="16">
        <v>1489.0975</v>
      </c>
      <c r="K3360" s="16">
        <v>0</v>
      </c>
      <c r="L3360" s="16">
        <v>15.2935</v>
      </c>
      <c r="M3360" s="16">
        <v>1473.804</v>
      </c>
      <c r="N3360" s="16">
        <v>17.8641</v>
      </c>
      <c r="O3360" s="16">
        <v>17.8641</v>
      </c>
      <c r="P3360" s="16">
        <v>0</v>
      </c>
      <c r="Q3360" s="16">
        <v>0</v>
      </c>
      <c r="R3360" s="16">
        <v>19.1329</v>
      </c>
      <c r="S3360" s="16">
        <v>19.1329</v>
      </c>
      <c r="T3360" s="16">
        <v>0</v>
      </c>
      <c r="U3360" s="16">
        <v>0</v>
      </c>
      <c r="V3360" s="16">
        <v>15.2918</v>
      </c>
      <c r="W3360" s="16">
        <v>12.3399</v>
      </c>
      <c r="X3360" s="16">
        <v>0</v>
      </c>
      <c r="Y3360" s="16">
        <v>2.9519</v>
      </c>
      <c r="Z3360" s="16">
        <v>0.6738</v>
      </c>
      <c r="AE3360" s="103">
        <f t="shared" si="972"/>
        <v>5.20472553944273e-13</v>
      </c>
      <c r="AF3360" s="103">
        <f t="shared" si="973"/>
        <v>0</v>
      </c>
      <c r="AG3360" s="103">
        <f t="shared" si="974"/>
        <v>0</v>
      </c>
      <c r="AH3360" s="103">
        <f t="shared" si="975"/>
        <v>0</v>
      </c>
      <c r="AI3360" s="103">
        <f t="shared" si="976"/>
        <v>0</v>
      </c>
      <c r="AJ3360" s="103">
        <f t="shared" si="977"/>
        <v>0</v>
      </c>
    </row>
    <row r="3361" spans="4:36">
      <c r="D3361" s="16" t="s">
        <v>862</v>
      </c>
      <c r="E3361" s="16">
        <v>0</v>
      </c>
      <c r="F3361" s="16">
        <v>0</v>
      </c>
      <c r="G3361" s="16">
        <v>0</v>
      </c>
      <c r="H3361" s="16">
        <v>0</v>
      </c>
      <c r="I3361" s="16">
        <v>0</v>
      </c>
      <c r="J3361" s="16">
        <v>0</v>
      </c>
      <c r="K3361" s="16">
        <v>0</v>
      </c>
      <c r="L3361" s="16">
        <v>0</v>
      </c>
      <c r="M3361" s="16">
        <v>0</v>
      </c>
      <c r="N3361" s="16">
        <v>0</v>
      </c>
      <c r="O3361" s="16">
        <v>0</v>
      </c>
      <c r="P3361" s="16">
        <v>0</v>
      </c>
      <c r="Q3361" s="16">
        <v>0</v>
      </c>
      <c r="R3361" s="16">
        <v>0</v>
      </c>
      <c r="S3361" s="16">
        <v>0</v>
      </c>
      <c r="T3361" s="16">
        <v>0</v>
      </c>
      <c r="U3361" s="16">
        <v>0</v>
      </c>
      <c r="V3361" s="16">
        <v>0</v>
      </c>
      <c r="W3361" s="16">
        <v>0</v>
      </c>
      <c r="X3361" s="16">
        <v>0</v>
      </c>
      <c r="Y3361" s="16">
        <v>0</v>
      </c>
      <c r="Z3361" s="16">
        <v>0</v>
      </c>
      <c r="AE3361" s="103">
        <f t="shared" si="972"/>
        <v>0</v>
      </c>
      <c r="AF3361" s="103">
        <f t="shared" si="973"/>
        <v>0</v>
      </c>
      <c r="AG3361" s="103">
        <f t="shared" si="974"/>
        <v>0</v>
      </c>
      <c r="AH3361" s="103">
        <f t="shared" si="975"/>
        <v>0</v>
      </c>
      <c r="AI3361" s="103">
        <f t="shared" si="976"/>
        <v>0</v>
      </c>
      <c r="AJ3361" s="103">
        <f t="shared" si="977"/>
        <v>0</v>
      </c>
    </row>
    <row r="3362" spans="4:36">
      <c r="D3362" s="16" t="s">
        <v>863</v>
      </c>
      <c r="E3362" s="16">
        <v>0</v>
      </c>
      <c r="F3362" s="16">
        <v>0</v>
      </c>
      <c r="G3362" s="16">
        <v>0</v>
      </c>
      <c r="H3362" s="16">
        <v>0</v>
      </c>
      <c r="I3362" s="16">
        <v>0</v>
      </c>
      <c r="J3362" s="16">
        <v>0</v>
      </c>
      <c r="K3362" s="16">
        <v>0</v>
      </c>
      <c r="L3362" s="16">
        <v>0</v>
      </c>
      <c r="M3362" s="16">
        <v>0</v>
      </c>
      <c r="N3362" s="16">
        <v>0</v>
      </c>
      <c r="O3362" s="16">
        <v>0</v>
      </c>
      <c r="P3362" s="16">
        <v>0</v>
      </c>
      <c r="Q3362" s="16">
        <v>0</v>
      </c>
      <c r="R3362" s="16">
        <v>0</v>
      </c>
      <c r="S3362" s="16">
        <v>0</v>
      </c>
      <c r="T3362" s="16">
        <v>0</v>
      </c>
      <c r="U3362" s="16">
        <v>0</v>
      </c>
      <c r="V3362" s="16">
        <v>0</v>
      </c>
      <c r="W3362" s="16">
        <v>0</v>
      </c>
      <c r="X3362" s="16">
        <v>0</v>
      </c>
      <c r="Y3362" s="16">
        <v>0</v>
      </c>
      <c r="Z3362" s="16">
        <v>0</v>
      </c>
      <c r="AE3362" s="103">
        <f t="shared" si="972"/>
        <v>0</v>
      </c>
      <c r="AF3362" s="103">
        <f t="shared" si="973"/>
        <v>0</v>
      </c>
      <c r="AG3362" s="103">
        <f t="shared" si="974"/>
        <v>0</v>
      </c>
      <c r="AH3362" s="103">
        <f t="shared" si="975"/>
        <v>0</v>
      </c>
      <c r="AI3362" s="103">
        <f t="shared" si="976"/>
        <v>0</v>
      </c>
      <c r="AJ3362" s="103">
        <f t="shared" si="977"/>
        <v>0</v>
      </c>
    </row>
    <row r="3363" spans="4:36">
      <c r="D3363" s="16" t="s">
        <v>864</v>
      </c>
      <c r="E3363" s="16">
        <v>93684.5594</v>
      </c>
      <c r="F3363" s="16">
        <v>81967.9558000001</v>
      </c>
      <c r="G3363" s="16">
        <v>74719.6573000001</v>
      </c>
      <c r="H3363" s="16">
        <v>7248.2985</v>
      </c>
      <c r="I3363" s="16">
        <v>132.2159</v>
      </c>
      <c r="J3363" s="16">
        <v>4352.6521</v>
      </c>
      <c r="K3363" s="16">
        <v>1463.5086</v>
      </c>
      <c r="L3363" s="16">
        <v>8.62910000000011</v>
      </c>
      <c r="M3363" s="16">
        <v>2880.5144</v>
      </c>
      <c r="N3363" s="16">
        <v>3382.1413</v>
      </c>
      <c r="O3363" s="16">
        <v>3307.2604</v>
      </c>
      <c r="P3363" s="16">
        <v>74.8809</v>
      </c>
      <c r="Q3363" s="16">
        <v>88.3197</v>
      </c>
      <c r="R3363" s="16">
        <v>2163.6376</v>
      </c>
      <c r="S3363" s="16">
        <v>2023.4559</v>
      </c>
      <c r="T3363" s="16">
        <v>43.7474</v>
      </c>
      <c r="U3363" s="16">
        <v>96.4343</v>
      </c>
      <c r="V3363" s="16">
        <v>1573.3307</v>
      </c>
      <c r="W3363" s="16">
        <v>1444.535</v>
      </c>
      <c r="X3363" s="16">
        <v>17.7615</v>
      </c>
      <c r="Y3363" s="16">
        <v>111.0342</v>
      </c>
      <c r="Z3363" s="16">
        <v>24.3063</v>
      </c>
      <c r="AE3363" s="103">
        <f t="shared" si="972"/>
        <v>-9.89217596725211e-11</v>
      </c>
      <c r="AF3363" s="103">
        <f t="shared" si="973"/>
        <v>0</v>
      </c>
      <c r="AG3363" s="103">
        <f t="shared" si="974"/>
        <v>0</v>
      </c>
      <c r="AH3363" s="103">
        <f t="shared" si="975"/>
        <v>-3.41060513164848e-13</v>
      </c>
      <c r="AI3363" s="103">
        <f t="shared" si="976"/>
        <v>0</v>
      </c>
      <c r="AJ3363" s="103">
        <f t="shared" si="977"/>
        <v>0</v>
      </c>
    </row>
    <row r="3364" spans="3:58">
      <c r="C3364" s="16" t="s">
        <v>368</v>
      </c>
      <c r="D3364" s="16" t="s">
        <v>88</v>
      </c>
      <c r="E3364" s="16">
        <v>0</v>
      </c>
      <c r="F3364" s="16">
        <v>0</v>
      </c>
      <c r="G3364" s="16">
        <v>0</v>
      </c>
      <c r="H3364" s="16">
        <v>0</v>
      </c>
      <c r="I3364" s="16">
        <v>0</v>
      </c>
      <c r="J3364" s="16">
        <v>0</v>
      </c>
      <c r="K3364" s="16">
        <v>0</v>
      </c>
      <c r="L3364" s="16">
        <v>0</v>
      </c>
      <c r="M3364" s="16">
        <v>0</v>
      </c>
      <c r="N3364" s="16">
        <v>0</v>
      </c>
      <c r="O3364" s="16">
        <v>0</v>
      </c>
      <c r="P3364" s="16">
        <v>0</v>
      </c>
      <c r="Q3364" s="16">
        <v>0</v>
      </c>
      <c r="R3364" s="16">
        <v>0</v>
      </c>
      <c r="S3364" s="16">
        <v>0</v>
      </c>
      <c r="T3364" s="16">
        <v>0</v>
      </c>
      <c r="U3364" s="16">
        <v>0</v>
      </c>
      <c r="V3364" s="16">
        <v>0</v>
      </c>
      <c r="W3364" s="16">
        <v>0</v>
      </c>
      <c r="X3364" s="16">
        <v>0</v>
      </c>
      <c r="Y3364" s="16">
        <v>0</v>
      </c>
      <c r="Z3364" s="16">
        <v>0</v>
      </c>
      <c r="AE3364" s="103">
        <f t="shared" si="972"/>
        <v>0</v>
      </c>
      <c r="AF3364" s="103">
        <f t="shared" si="973"/>
        <v>0</v>
      </c>
      <c r="AG3364" s="103">
        <f t="shared" si="974"/>
        <v>0</v>
      </c>
      <c r="AH3364" s="103">
        <f t="shared" si="975"/>
        <v>0</v>
      </c>
      <c r="AI3364" s="103">
        <f t="shared" si="976"/>
        <v>0</v>
      </c>
      <c r="AJ3364" s="103">
        <f t="shared" si="977"/>
        <v>0</v>
      </c>
      <c r="AK3364" s="16">
        <f t="shared" ref="AK3364:BF3364" si="989">E3364-SUM(E3365:E3369)</f>
        <v>0</v>
      </c>
      <c r="AL3364" s="16">
        <f t="shared" si="989"/>
        <v>0</v>
      </c>
      <c r="AM3364" s="16">
        <f t="shared" si="989"/>
        <v>0</v>
      </c>
      <c r="AN3364" s="16">
        <f t="shared" si="989"/>
        <v>0</v>
      </c>
      <c r="AO3364" s="16">
        <f t="shared" si="989"/>
        <v>0</v>
      </c>
      <c r="AP3364" s="16">
        <f t="shared" si="989"/>
        <v>0</v>
      </c>
      <c r="AQ3364" s="16">
        <f t="shared" si="989"/>
        <v>0</v>
      </c>
      <c r="AR3364" s="16">
        <f t="shared" si="989"/>
        <v>0</v>
      </c>
      <c r="AS3364" s="16">
        <f t="shared" si="989"/>
        <v>0</v>
      </c>
      <c r="AT3364" s="16">
        <f t="shared" si="989"/>
        <v>0</v>
      </c>
      <c r="AU3364" s="16">
        <f t="shared" si="989"/>
        <v>0</v>
      </c>
      <c r="AV3364" s="16">
        <f t="shared" si="989"/>
        <v>0</v>
      </c>
      <c r="AW3364" s="16">
        <f t="shared" si="989"/>
        <v>0</v>
      </c>
      <c r="AX3364" s="16">
        <f t="shared" si="989"/>
        <v>0</v>
      </c>
      <c r="AY3364" s="16">
        <f t="shared" si="989"/>
        <v>0</v>
      </c>
      <c r="AZ3364" s="16">
        <f t="shared" si="989"/>
        <v>0</v>
      </c>
      <c r="BA3364" s="16">
        <f t="shared" si="989"/>
        <v>0</v>
      </c>
      <c r="BB3364" s="16">
        <f t="shared" si="989"/>
        <v>0</v>
      </c>
      <c r="BC3364" s="16">
        <f t="shared" si="989"/>
        <v>0</v>
      </c>
      <c r="BD3364" s="16">
        <f t="shared" si="989"/>
        <v>0</v>
      </c>
      <c r="BE3364" s="16">
        <f t="shared" si="989"/>
        <v>0</v>
      </c>
      <c r="BF3364" s="16">
        <f t="shared" si="989"/>
        <v>0</v>
      </c>
    </row>
    <row r="3365" spans="4:36">
      <c r="D3365" s="16" t="s">
        <v>860</v>
      </c>
      <c r="E3365" s="16">
        <v>0</v>
      </c>
      <c r="F3365" s="16">
        <v>0</v>
      </c>
      <c r="G3365" s="16">
        <v>0</v>
      </c>
      <c r="H3365" s="16">
        <v>0</v>
      </c>
      <c r="I3365" s="16">
        <v>0</v>
      </c>
      <c r="J3365" s="16">
        <v>0</v>
      </c>
      <c r="K3365" s="16">
        <v>0</v>
      </c>
      <c r="L3365" s="16">
        <v>0</v>
      </c>
      <c r="M3365" s="16">
        <v>0</v>
      </c>
      <c r="N3365" s="16">
        <v>0</v>
      </c>
      <c r="O3365" s="16">
        <v>0</v>
      </c>
      <c r="P3365" s="16">
        <v>0</v>
      </c>
      <c r="Q3365" s="16">
        <v>0</v>
      </c>
      <c r="R3365" s="16">
        <v>0</v>
      </c>
      <c r="S3365" s="16">
        <v>0</v>
      </c>
      <c r="T3365" s="16">
        <v>0</v>
      </c>
      <c r="U3365" s="16">
        <v>0</v>
      </c>
      <c r="V3365" s="16">
        <v>0</v>
      </c>
      <c r="W3365" s="16">
        <v>0</v>
      </c>
      <c r="X3365" s="16">
        <v>0</v>
      </c>
      <c r="Y3365" s="16">
        <v>0</v>
      </c>
      <c r="Z3365" s="16">
        <v>0</v>
      </c>
      <c r="AE3365" s="103">
        <f t="shared" si="972"/>
        <v>0</v>
      </c>
      <c r="AF3365" s="103">
        <f t="shared" si="973"/>
        <v>0</v>
      </c>
      <c r="AG3365" s="103">
        <f t="shared" si="974"/>
        <v>0</v>
      </c>
      <c r="AH3365" s="103">
        <f t="shared" si="975"/>
        <v>0</v>
      </c>
      <c r="AI3365" s="103">
        <f t="shared" si="976"/>
        <v>0</v>
      </c>
      <c r="AJ3365" s="103">
        <f t="shared" si="977"/>
        <v>0</v>
      </c>
    </row>
    <row r="3366" spans="4:36">
      <c r="D3366" s="16" t="s">
        <v>861</v>
      </c>
      <c r="E3366" s="16">
        <v>0</v>
      </c>
      <c r="F3366" s="16">
        <v>0</v>
      </c>
      <c r="G3366" s="16">
        <v>0</v>
      </c>
      <c r="H3366" s="16">
        <v>0</v>
      </c>
      <c r="I3366" s="16">
        <v>0</v>
      </c>
      <c r="J3366" s="16">
        <v>0</v>
      </c>
      <c r="K3366" s="16">
        <v>0</v>
      </c>
      <c r="L3366" s="16">
        <v>0</v>
      </c>
      <c r="M3366" s="16">
        <v>0</v>
      </c>
      <c r="N3366" s="16">
        <v>0</v>
      </c>
      <c r="O3366" s="16">
        <v>0</v>
      </c>
      <c r="P3366" s="16">
        <v>0</v>
      </c>
      <c r="Q3366" s="16">
        <v>0</v>
      </c>
      <c r="R3366" s="16">
        <v>0</v>
      </c>
      <c r="S3366" s="16">
        <v>0</v>
      </c>
      <c r="T3366" s="16">
        <v>0</v>
      </c>
      <c r="U3366" s="16">
        <v>0</v>
      </c>
      <c r="V3366" s="16">
        <v>0</v>
      </c>
      <c r="W3366" s="16">
        <v>0</v>
      </c>
      <c r="X3366" s="16">
        <v>0</v>
      </c>
      <c r="Y3366" s="16">
        <v>0</v>
      </c>
      <c r="Z3366" s="16">
        <v>0</v>
      </c>
      <c r="AE3366" s="103">
        <f t="shared" si="972"/>
        <v>0</v>
      </c>
      <c r="AF3366" s="103">
        <f t="shared" si="973"/>
        <v>0</v>
      </c>
      <c r="AG3366" s="103">
        <f t="shared" si="974"/>
        <v>0</v>
      </c>
      <c r="AH3366" s="103">
        <f t="shared" si="975"/>
        <v>0</v>
      </c>
      <c r="AI3366" s="103">
        <f t="shared" si="976"/>
        <v>0</v>
      </c>
      <c r="AJ3366" s="103">
        <f t="shared" si="977"/>
        <v>0</v>
      </c>
    </row>
    <row r="3367" spans="4:36">
      <c r="D3367" s="16" t="s">
        <v>862</v>
      </c>
      <c r="E3367" s="16">
        <v>0</v>
      </c>
      <c r="F3367" s="16">
        <v>0</v>
      </c>
      <c r="G3367" s="16">
        <v>0</v>
      </c>
      <c r="H3367" s="16">
        <v>0</v>
      </c>
      <c r="I3367" s="16">
        <v>0</v>
      </c>
      <c r="J3367" s="16">
        <v>0</v>
      </c>
      <c r="K3367" s="16">
        <v>0</v>
      </c>
      <c r="L3367" s="16">
        <v>0</v>
      </c>
      <c r="M3367" s="16">
        <v>0</v>
      </c>
      <c r="N3367" s="16">
        <v>0</v>
      </c>
      <c r="O3367" s="16">
        <v>0</v>
      </c>
      <c r="P3367" s="16">
        <v>0</v>
      </c>
      <c r="Q3367" s="16">
        <v>0</v>
      </c>
      <c r="R3367" s="16">
        <v>0</v>
      </c>
      <c r="S3367" s="16">
        <v>0</v>
      </c>
      <c r="T3367" s="16">
        <v>0</v>
      </c>
      <c r="U3367" s="16">
        <v>0</v>
      </c>
      <c r="V3367" s="16">
        <v>0</v>
      </c>
      <c r="W3367" s="16">
        <v>0</v>
      </c>
      <c r="X3367" s="16">
        <v>0</v>
      </c>
      <c r="Y3367" s="16">
        <v>0</v>
      </c>
      <c r="Z3367" s="16">
        <v>0</v>
      </c>
      <c r="AE3367" s="103">
        <f t="shared" si="972"/>
        <v>0</v>
      </c>
      <c r="AF3367" s="103">
        <f t="shared" si="973"/>
        <v>0</v>
      </c>
      <c r="AG3367" s="103">
        <f t="shared" si="974"/>
        <v>0</v>
      </c>
      <c r="AH3367" s="103">
        <f t="shared" si="975"/>
        <v>0</v>
      </c>
      <c r="AI3367" s="103">
        <f t="shared" si="976"/>
        <v>0</v>
      </c>
      <c r="AJ3367" s="103">
        <f t="shared" si="977"/>
        <v>0</v>
      </c>
    </row>
    <row r="3368" spans="4:36">
      <c r="D3368" s="16" t="s">
        <v>863</v>
      </c>
      <c r="E3368" s="16">
        <v>0</v>
      </c>
      <c r="F3368" s="16">
        <v>0</v>
      </c>
      <c r="G3368" s="16">
        <v>0</v>
      </c>
      <c r="H3368" s="16">
        <v>0</v>
      </c>
      <c r="I3368" s="16">
        <v>0</v>
      </c>
      <c r="J3368" s="16">
        <v>0</v>
      </c>
      <c r="K3368" s="16">
        <v>0</v>
      </c>
      <c r="L3368" s="16">
        <v>0</v>
      </c>
      <c r="M3368" s="16">
        <v>0</v>
      </c>
      <c r="N3368" s="16">
        <v>0</v>
      </c>
      <c r="O3368" s="16">
        <v>0</v>
      </c>
      <c r="P3368" s="16">
        <v>0</v>
      </c>
      <c r="Q3368" s="16">
        <v>0</v>
      </c>
      <c r="R3368" s="16">
        <v>0</v>
      </c>
      <c r="S3368" s="16">
        <v>0</v>
      </c>
      <c r="T3368" s="16">
        <v>0</v>
      </c>
      <c r="U3368" s="16">
        <v>0</v>
      </c>
      <c r="V3368" s="16">
        <v>0</v>
      </c>
      <c r="W3368" s="16">
        <v>0</v>
      </c>
      <c r="X3368" s="16">
        <v>0</v>
      </c>
      <c r="Y3368" s="16">
        <v>0</v>
      </c>
      <c r="Z3368" s="16">
        <v>0</v>
      </c>
      <c r="AE3368" s="103">
        <f t="shared" si="972"/>
        <v>0</v>
      </c>
      <c r="AF3368" s="103">
        <f t="shared" si="973"/>
        <v>0</v>
      </c>
      <c r="AG3368" s="103">
        <f t="shared" si="974"/>
        <v>0</v>
      </c>
      <c r="AH3368" s="103">
        <f t="shared" si="975"/>
        <v>0</v>
      </c>
      <c r="AI3368" s="103">
        <f t="shared" si="976"/>
        <v>0</v>
      </c>
      <c r="AJ3368" s="103">
        <f t="shared" si="977"/>
        <v>0</v>
      </c>
    </row>
    <row r="3369" spans="4:36">
      <c r="D3369" s="16" t="s">
        <v>864</v>
      </c>
      <c r="E3369" s="16">
        <v>0</v>
      </c>
      <c r="F3369" s="16">
        <v>0</v>
      </c>
      <c r="G3369" s="16">
        <v>0</v>
      </c>
      <c r="H3369" s="16">
        <v>0</v>
      </c>
      <c r="I3369" s="16">
        <v>0</v>
      </c>
      <c r="J3369" s="16">
        <v>0</v>
      </c>
      <c r="K3369" s="16">
        <v>0</v>
      </c>
      <c r="L3369" s="16">
        <v>0</v>
      </c>
      <c r="M3369" s="16">
        <v>0</v>
      </c>
      <c r="N3369" s="16">
        <v>0</v>
      </c>
      <c r="O3369" s="16">
        <v>0</v>
      </c>
      <c r="P3369" s="16">
        <v>0</v>
      </c>
      <c r="Q3369" s="16">
        <v>0</v>
      </c>
      <c r="R3369" s="16">
        <v>0</v>
      </c>
      <c r="S3369" s="16">
        <v>0</v>
      </c>
      <c r="T3369" s="16">
        <v>0</v>
      </c>
      <c r="U3369" s="16">
        <v>0</v>
      </c>
      <c r="V3369" s="16">
        <v>0</v>
      </c>
      <c r="W3369" s="16">
        <v>0</v>
      </c>
      <c r="X3369" s="16">
        <v>0</v>
      </c>
      <c r="Y3369" s="16">
        <v>0</v>
      </c>
      <c r="Z3369" s="16">
        <v>0</v>
      </c>
      <c r="AE3369" s="103">
        <f t="shared" si="972"/>
        <v>0</v>
      </c>
      <c r="AF3369" s="103">
        <f t="shared" si="973"/>
        <v>0</v>
      </c>
      <c r="AG3369" s="103">
        <f t="shared" si="974"/>
        <v>0</v>
      </c>
      <c r="AH3369" s="103">
        <f t="shared" si="975"/>
        <v>0</v>
      </c>
      <c r="AI3369" s="103">
        <f t="shared" si="976"/>
        <v>0</v>
      </c>
      <c r="AJ3369" s="103">
        <f t="shared" si="977"/>
        <v>0</v>
      </c>
    </row>
    <row r="3370" spans="1:80">
      <c r="A3370" s="16" t="s">
        <v>10</v>
      </c>
      <c r="B3370" s="16">
        <v>325003.1186</v>
      </c>
      <c r="C3370" s="16" t="s">
        <v>88</v>
      </c>
      <c r="D3370" s="16" t="s">
        <v>88</v>
      </c>
      <c r="E3370" s="16">
        <v>212739.3476</v>
      </c>
      <c r="F3370" s="16">
        <v>184245.1809</v>
      </c>
      <c r="G3370" s="16">
        <v>173564.6595</v>
      </c>
      <c r="H3370" s="16">
        <v>10680.5214</v>
      </c>
      <c r="I3370" s="16">
        <v>262.7369</v>
      </c>
      <c r="J3370" s="16">
        <v>10212.4356</v>
      </c>
      <c r="K3370" s="16">
        <v>2912.9556</v>
      </c>
      <c r="L3370" s="16">
        <v>289.4943</v>
      </c>
      <c r="M3370" s="16">
        <v>7009.9857</v>
      </c>
      <c r="N3370" s="16">
        <v>11337.6662</v>
      </c>
      <c r="O3370" s="16">
        <v>11186.6396</v>
      </c>
      <c r="P3370" s="16">
        <v>151.0266</v>
      </c>
      <c r="Q3370" s="16">
        <v>13.2319</v>
      </c>
      <c r="R3370" s="16">
        <v>5543.81</v>
      </c>
      <c r="S3370" s="16">
        <v>4861.8829</v>
      </c>
      <c r="T3370" s="16">
        <v>106.0454</v>
      </c>
      <c r="U3370" s="16">
        <v>575.8817</v>
      </c>
      <c r="V3370" s="16">
        <v>1089.6467</v>
      </c>
      <c r="W3370" s="16">
        <v>950.9737</v>
      </c>
      <c r="X3370" s="16">
        <v>15.5275</v>
      </c>
      <c r="Y3370" s="16">
        <v>123.1455</v>
      </c>
      <c r="Z3370" s="16">
        <v>34.6394</v>
      </c>
      <c r="AB3370" s="101">
        <f>(F3370+K3370+L3370)/B3370</f>
        <v>0.576756406546063</v>
      </c>
      <c r="AE3370" s="103">
        <f t="shared" si="972"/>
        <v>9.27258270166931e-13</v>
      </c>
      <c r="AF3370" s="103">
        <f t="shared" si="973"/>
        <v>0</v>
      </c>
      <c r="AG3370" s="103">
        <f t="shared" si="974"/>
        <v>0</v>
      </c>
      <c r="AH3370" s="103">
        <f t="shared" si="975"/>
        <v>-7.67386154620908e-13</v>
      </c>
      <c r="AI3370" s="103">
        <f t="shared" si="976"/>
        <v>0</v>
      </c>
      <c r="AJ3370" s="103">
        <f t="shared" si="977"/>
        <v>0</v>
      </c>
      <c r="AK3370" s="16">
        <f t="shared" ref="AK3370:BF3370" si="990">E3370-SUM(E3371:E3375)</f>
        <v>0</v>
      </c>
      <c r="AL3370" s="16">
        <f t="shared" si="990"/>
        <v>0</v>
      </c>
      <c r="AM3370" s="16">
        <f t="shared" si="990"/>
        <v>0</v>
      </c>
      <c r="AN3370" s="16">
        <f t="shared" si="990"/>
        <v>0</v>
      </c>
      <c r="AO3370" s="16">
        <f t="shared" si="990"/>
        <v>0</v>
      </c>
      <c r="AP3370" s="16">
        <f t="shared" si="990"/>
        <v>0</v>
      </c>
      <c r="AQ3370" s="16">
        <f t="shared" si="990"/>
        <v>0</v>
      </c>
      <c r="AR3370" s="16">
        <f t="shared" si="990"/>
        <v>0</v>
      </c>
      <c r="AS3370" s="16">
        <f t="shared" si="990"/>
        <v>0</v>
      </c>
      <c r="AT3370" s="16">
        <f t="shared" si="990"/>
        <v>0</v>
      </c>
      <c r="AU3370" s="16">
        <f t="shared" si="990"/>
        <v>0</v>
      </c>
      <c r="AV3370" s="16">
        <f t="shared" si="990"/>
        <v>0</v>
      </c>
      <c r="AW3370" s="16">
        <f t="shared" si="990"/>
        <v>0</v>
      </c>
      <c r="AX3370" s="16">
        <f t="shared" si="990"/>
        <v>0</v>
      </c>
      <c r="AY3370" s="16">
        <f t="shared" si="990"/>
        <v>0</v>
      </c>
      <c r="AZ3370" s="16">
        <f t="shared" si="990"/>
        <v>0</v>
      </c>
      <c r="BA3370" s="16">
        <f t="shared" si="990"/>
        <v>0</v>
      </c>
      <c r="BB3370" s="16">
        <f t="shared" si="990"/>
        <v>0</v>
      </c>
      <c r="BC3370" s="16">
        <f t="shared" si="990"/>
        <v>0</v>
      </c>
      <c r="BD3370" s="16">
        <f t="shared" si="990"/>
        <v>0</v>
      </c>
      <c r="BE3370" s="16">
        <f t="shared" si="990"/>
        <v>0</v>
      </c>
      <c r="BF3370" s="16">
        <f t="shared" si="990"/>
        <v>0</v>
      </c>
      <c r="BG3370" s="104">
        <f t="shared" ref="BG3370:CB3370" si="991">E3370-E3376-E3382-E3388-E3394</f>
        <v>0</v>
      </c>
      <c r="BH3370" s="104">
        <f t="shared" si="991"/>
        <v>0</v>
      </c>
      <c r="BI3370" s="104">
        <f t="shared" si="991"/>
        <v>0</v>
      </c>
      <c r="BJ3370" s="104">
        <f t="shared" si="991"/>
        <v>0</v>
      </c>
      <c r="BK3370" s="104">
        <f t="shared" si="991"/>
        <v>0</v>
      </c>
      <c r="BL3370" s="104">
        <f t="shared" si="991"/>
        <v>0</v>
      </c>
      <c r="BM3370" s="104">
        <f t="shared" si="991"/>
        <v>0</v>
      </c>
      <c r="BN3370" s="104">
        <f t="shared" si="991"/>
        <v>0</v>
      </c>
      <c r="BO3370" s="104">
        <f t="shared" si="991"/>
        <v>0</v>
      </c>
      <c r="BP3370" s="104">
        <f t="shared" si="991"/>
        <v>0</v>
      </c>
      <c r="BQ3370" s="104">
        <f t="shared" si="991"/>
        <v>0</v>
      </c>
      <c r="BR3370" s="104">
        <f t="shared" si="991"/>
        <v>0</v>
      </c>
      <c r="BS3370" s="104">
        <f t="shared" si="991"/>
        <v>0</v>
      </c>
      <c r="BT3370" s="104">
        <f t="shared" si="991"/>
        <v>0</v>
      </c>
      <c r="BU3370" s="104">
        <f t="shared" si="991"/>
        <v>0</v>
      </c>
      <c r="BV3370" s="104">
        <f t="shared" si="991"/>
        <v>0</v>
      </c>
      <c r="BW3370" s="104">
        <f t="shared" si="991"/>
        <v>0</v>
      </c>
      <c r="BX3370" s="104">
        <f t="shared" si="991"/>
        <v>0</v>
      </c>
      <c r="BY3370" s="104">
        <f t="shared" si="991"/>
        <v>0</v>
      </c>
      <c r="BZ3370" s="104">
        <f t="shared" si="991"/>
        <v>0</v>
      </c>
      <c r="CA3370" s="104">
        <f t="shared" si="991"/>
        <v>0</v>
      </c>
      <c r="CB3370" s="104">
        <f t="shared" si="991"/>
        <v>-1.4432899320127e-15</v>
      </c>
    </row>
    <row r="3371" spans="4:36">
      <c r="D3371" s="16" t="s">
        <v>860</v>
      </c>
      <c r="E3371" s="16">
        <v>41769.6778</v>
      </c>
      <c r="F3371" s="16">
        <v>35879.6585</v>
      </c>
      <c r="G3371" s="16">
        <v>34533.0071</v>
      </c>
      <c r="H3371" s="16">
        <v>1346.6514</v>
      </c>
      <c r="I3371" s="16">
        <v>72.3028</v>
      </c>
      <c r="J3371" s="16">
        <v>4019.9931</v>
      </c>
      <c r="K3371" s="16">
        <v>0</v>
      </c>
      <c r="L3371" s="16">
        <v>120.7672</v>
      </c>
      <c r="M3371" s="16">
        <v>3899.2259</v>
      </c>
      <c r="N3371" s="16">
        <v>1469.0732</v>
      </c>
      <c r="O3371" s="16">
        <v>1469.0732</v>
      </c>
      <c r="P3371" s="16">
        <v>0</v>
      </c>
      <c r="Q3371" s="16">
        <v>0</v>
      </c>
      <c r="R3371" s="16">
        <v>327.8142</v>
      </c>
      <c r="S3371" s="16">
        <v>326.6031</v>
      </c>
      <c r="T3371" s="16">
        <v>0</v>
      </c>
      <c r="U3371" s="16">
        <v>1.2111</v>
      </c>
      <c r="V3371" s="16">
        <v>0.836</v>
      </c>
      <c r="W3371" s="16">
        <v>0</v>
      </c>
      <c r="X3371" s="16">
        <v>0.836</v>
      </c>
      <c r="Y3371" s="16">
        <v>0</v>
      </c>
      <c r="Z3371" s="16">
        <v>0</v>
      </c>
      <c r="AE3371" s="103">
        <f t="shared" si="972"/>
        <v>-6.69353461546507e-13</v>
      </c>
      <c r="AF3371" s="103">
        <f t="shared" si="973"/>
        <v>-4.77484718430787e-12</v>
      </c>
      <c r="AG3371" s="103">
        <f t="shared" si="974"/>
        <v>0</v>
      </c>
      <c r="AH3371" s="103">
        <f t="shared" si="975"/>
        <v>0</v>
      </c>
      <c r="AI3371" s="103">
        <f t="shared" si="976"/>
        <v>4.44089209850063e-14</v>
      </c>
      <c r="AJ3371" s="103">
        <f t="shared" si="977"/>
        <v>0</v>
      </c>
    </row>
    <row r="3372" spans="4:36">
      <c r="D3372" s="16" t="s">
        <v>861</v>
      </c>
      <c r="E3372" s="16">
        <v>21809.8675</v>
      </c>
      <c r="F3372" s="16">
        <v>20077.1237</v>
      </c>
      <c r="G3372" s="16">
        <v>17330.9499</v>
      </c>
      <c r="H3372" s="16">
        <v>2746.1738</v>
      </c>
      <c r="I3372" s="16">
        <v>27.5748</v>
      </c>
      <c r="J3372" s="16">
        <v>1257.343</v>
      </c>
      <c r="K3372" s="16">
        <v>0</v>
      </c>
      <c r="L3372" s="16">
        <v>111.2584</v>
      </c>
      <c r="M3372" s="16">
        <v>1146.0846</v>
      </c>
      <c r="N3372" s="16">
        <v>236.2515</v>
      </c>
      <c r="O3372" s="16">
        <v>232.544</v>
      </c>
      <c r="P3372" s="16">
        <v>3.7075</v>
      </c>
      <c r="Q3372" s="16">
        <v>0</v>
      </c>
      <c r="R3372" s="16">
        <v>196.1273</v>
      </c>
      <c r="S3372" s="16">
        <v>164.9069</v>
      </c>
      <c r="T3372" s="16">
        <v>0.2912</v>
      </c>
      <c r="U3372" s="16">
        <v>30.9292</v>
      </c>
      <c r="V3372" s="16">
        <v>15.4472</v>
      </c>
      <c r="W3372" s="16">
        <v>6.6398</v>
      </c>
      <c r="X3372" s="16">
        <v>5.117</v>
      </c>
      <c r="Y3372" s="16">
        <v>3.6904</v>
      </c>
      <c r="Z3372" s="16">
        <v>0</v>
      </c>
      <c r="AE3372" s="103">
        <f t="shared" si="972"/>
        <v>3.73034936274053e-14</v>
      </c>
      <c r="AF3372" s="103">
        <f t="shared" si="973"/>
        <v>0</v>
      </c>
      <c r="AG3372" s="103">
        <f t="shared" si="974"/>
        <v>0</v>
      </c>
      <c r="AH3372" s="103">
        <f t="shared" si="975"/>
        <v>-1.82076576038526e-14</v>
      </c>
      <c r="AI3372" s="103">
        <f t="shared" si="976"/>
        <v>0</v>
      </c>
      <c r="AJ3372" s="103">
        <f t="shared" si="977"/>
        <v>0</v>
      </c>
    </row>
    <row r="3373" spans="4:36">
      <c r="D3373" s="16" t="s">
        <v>862</v>
      </c>
      <c r="E3373" s="16">
        <v>0</v>
      </c>
      <c r="F3373" s="16">
        <v>0</v>
      </c>
      <c r="G3373" s="16">
        <v>0</v>
      </c>
      <c r="H3373" s="16">
        <v>0</v>
      </c>
      <c r="I3373" s="16">
        <v>0</v>
      </c>
      <c r="J3373" s="16">
        <v>0</v>
      </c>
      <c r="K3373" s="16">
        <v>0</v>
      </c>
      <c r="L3373" s="16">
        <v>0</v>
      </c>
      <c r="M3373" s="16">
        <v>0</v>
      </c>
      <c r="N3373" s="16">
        <v>0</v>
      </c>
      <c r="O3373" s="16">
        <v>0</v>
      </c>
      <c r="P3373" s="16">
        <v>0</v>
      </c>
      <c r="Q3373" s="16">
        <v>0</v>
      </c>
      <c r="R3373" s="16">
        <v>0</v>
      </c>
      <c r="S3373" s="16">
        <v>0</v>
      </c>
      <c r="T3373" s="16">
        <v>0</v>
      </c>
      <c r="U3373" s="16">
        <v>0</v>
      </c>
      <c r="V3373" s="16">
        <v>0</v>
      </c>
      <c r="W3373" s="16">
        <v>0</v>
      </c>
      <c r="X3373" s="16">
        <v>0</v>
      </c>
      <c r="Y3373" s="16">
        <v>0</v>
      </c>
      <c r="Z3373" s="16">
        <v>0</v>
      </c>
      <c r="AE3373" s="103">
        <f t="shared" ref="AE3373:AE3436" si="992">E3373-F3373-I3373-J3373-N3373-R3373-V3373-Z3373-Q3373</f>
        <v>0</v>
      </c>
      <c r="AF3373" s="103">
        <f t="shared" ref="AF3373:AF3436" si="993">F3373-G3373-H3373</f>
        <v>0</v>
      </c>
      <c r="AG3373" s="103">
        <f t="shared" ref="AG3373:AG3436" si="994">J3373-K3373-L3373-M3373</f>
        <v>0</v>
      </c>
      <c r="AH3373" s="103">
        <f t="shared" ref="AH3373:AH3436" si="995">N3373-O3373-P3373</f>
        <v>0</v>
      </c>
      <c r="AI3373" s="103">
        <f t="shared" ref="AI3373:AI3436" si="996">R3373-S3373-T3373-U3373</f>
        <v>0</v>
      </c>
      <c r="AJ3373" s="103">
        <f t="shared" ref="AJ3373:AJ3436" si="997">V3373-W3373-X3373-Y3373</f>
        <v>0</v>
      </c>
    </row>
    <row r="3374" spans="4:36">
      <c r="D3374" s="16" t="s">
        <v>863</v>
      </c>
      <c r="E3374" s="16">
        <v>7.8097</v>
      </c>
      <c r="F3374" s="16">
        <v>5.1624</v>
      </c>
      <c r="G3374" s="16">
        <v>5.1624</v>
      </c>
      <c r="H3374" s="16">
        <v>0</v>
      </c>
      <c r="I3374" s="16">
        <v>0</v>
      </c>
      <c r="J3374" s="16">
        <v>0</v>
      </c>
      <c r="K3374" s="16">
        <v>0</v>
      </c>
      <c r="L3374" s="16">
        <v>0</v>
      </c>
      <c r="M3374" s="16">
        <v>0</v>
      </c>
      <c r="N3374" s="16">
        <v>2.6473</v>
      </c>
      <c r="O3374" s="16">
        <v>2.6473</v>
      </c>
      <c r="P3374" s="16">
        <v>0</v>
      </c>
      <c r="Q3374" s="16">
        <v>0</v>
      </c>
      <c r="R3374" s="16">
        <v>0</v>
      </c>
      <c r="S3374" s="16">
        <v>0</v>
      </c>
      <c r="T3374" s="16">
        <v>0</v>
      </c>
      <c r="U3374" s="16">
        <v>0</v>
      </c>
      <c r="V3374" s="16">
        <v>0</v>
      </c>
      <c r="W3374" s="16">
        <v>0</v>
      </c>
      <c r="X3374" s="16">
        <v>0</v>
      </c>
      <c r="Y3374" s="16">
        <v>0</v>
      </c>
      <c r="Z3374" s="16">
        <v>0</v>
      </c>
      <c r="AE3374" s="103">
        <f t="shared" si="992"/>
        <v>0</v>
      </c>
      <c r="AF3374" s="103">
        <f t="shared" si="993"/>
        <v>0</v>
      </c>
      <c r="AG3374" s="103">
        <f t="shared" si="994"/>
        <v>0</v>
      </c>
      <c r="AH3374" s="103">
        <f t="shared" si="995"/>
        <v>0</v>
      </c>
      <c r="AI3374" s="103">
        <f t="shared" si="996"/>
        <v>0</v>
      </c>
      <c r="AJ3374" s="103">
        <f t="shared" si="997"/>
        <v>0</v>
      </c>
    </row>
    <row r="3375" spans="4:36">
      <c r="D3375" s="16" t="s">
        <v>864</v>
      </c>
      <c r="E3375" s="16">
        <v>149151.9926</v>
      </c>
      <c r="F3375" s="16">
        <v>128283.2363</v>
      </c>
      <c r="G3375" s="16">
        <v>121695.5401</v>
      </c>
      <c r="H3375" s="16">
        <v>6587.6962</v>
      </c>
      <c r="I3375" s="16">
        <v>162.8593</v>
      </c>
      <c r="J3375" s="16">
        <v>4935.0995</v>
      </c>
      <c r="K3375" s="16">
        <v>2912.9556</v>
      </c>
      <c r="L3375" s="16">
        <v>57.4686999999999</v>
      </c>
      <c r="M3375" s="16">
        <v>1964.6752</v>
      </c>
      <c r="N3375" s="16">
        <v>9629.69420000001</v>
      </c>
      <c r="O3375" s="16">
        <v>9482.3751</v>
      </c>
      <c r="P3375" s="16">
        <v>147.3191</v>
      </c>
      <c r="Q3375" s="16">
        <v>13.2319</v>
      </c>
      <c r="R3375" s="16">
        <v>5019.8685</v>
      </c>
      <c r="S3375" s="16">
        <v>4370.3729</v>
      </c>
      <c r="T3375" s="16">
        <v>105.7542</v>
      </c>
      <c r="U3375" s="16">
        <v>543.7414</v>
      </c>
      <c r="V3375" s="16">
        <v>1073.3635</v>
      </c>
      <c r="W3375" s="16">
        <v>944.3339</v>
      </c>
      <c r="X3375" s="16">
        <v>9.5745</v>
      </c>
      <c r="Y3375" s="16">
        <v>119.4551</v>
      </c>
      <c r="Z3375" s="16">
        <v>34.6394</v>
      </c>
      <c r="AE3375" s="103">
        <f t="shared" si="992"/>
        <v>-1.70352620898484e-11</v>
      </c>
      <c r="AF3375" s="103">
        <f t="shared" si="993"/>
        <v>0</v>
      </c>
      <c r="AG3375" s="103">
        <f t="shared" si="994"/>
        <v>0</v>
      </c>
      <c r="AH3375" s="103">
        <f t="shared" si="995"/>
        <v>1.1539214028744e-11</v>
      </c>
      <c r="AI3375" s="103">
        <f t="shared" si="996"/>
        <v>0</v>
      </c>
      <c r="AJ3375" s="103">
        <f t="shared" si="997"/>
        <v>0</v>
      </c>
    </row>
    <row r="3376" spans="3:58">
      <c r="C3376" s="16" t="s">
        <v>865</v>
      </c>
      <c r="D3376" s="16" t="s">
        <v>88</v>
      </c>
      <c r="E3376" s="16">
        <v>7967.0738</v>
      </c>
      <c r="F3376" s="16">
        <v>6339.5466</v>
      </c>
      <c r="G3376" s="16">
        <v>6189.6731</v>
      </c>
      <c r="H3376" s="16">
        <v>149.8735</v>
      </c>
      <c r="I3376" s="16">
        <v>9.5206</v>
      </c>
      <c r="J3376" s="16">
        <v>304.5702</v>
      </c>
      <c r="K3376" s="16">
        <v>252.1026</v>
      </c>
      <c r="L3376" s="16">
        <v>38.9808</v>
      </c>
      <c r="M3376" s="16">
        <v>13.4868</v>
      </c>
      <c r="N3376" s="16">
        <v>1115.5445</v>
      </c>
      <c r="O3376" s="16">
        <v>1115.5445</v>
      </c>
      <c r="P3376" s="16">
        <v>0</v>
      </c>
      <c r="Q3376" s="16">
        <v>13.2319</v>
      </c>
      <c r="R3376" s="16">
        <v>112.5726</v>
      </c>
      <c r="S3376" s="16">
        <v>47.4328</v>
      </c>
      <c r="T3376" s="16">
        <v>0</v>
      </c>
      <c r="U3376" s="16">
        <v>65.1398</v>
      </c>
      <c r="V3376" s="16">
        <v>38.2977</v>
      </c>
      <c r="W3376" s="16">
        <v>7.4179</v>
      </c>
      <c r="X3376" s="16">
        <v>0</v>
      </c>
      <c r="Y3376" s="16">
        <v>30.8798</v>
      </c>
      <c r="Z3376" s="16">
        <v>33.7897</v>
      </c>
      <c r="AE3376" s="103">
        <f t="shared" si="992"/>
        <v>5.36459765498876e-13</v>
      </c>
      <c r="AF3376" s="103">
        <f t="shared" si="993"/>
        <v>-3.12638803734444e-13</v>
      </c>
      <c r="AG3376" s="103">
        <f t="shared" si="994"/>
        <v>0</v>
      </c>
      <c r="AH3376" s="103">
        <f t="shared" si="995"/>
        <v>0</v>
      </c>
      <c r="AI3376" s="103">
        <f t="shared" si="996"/>
        <v>0</v>
      </c>
      <c r="AJ3376" s="103">
        <f t="shared" si="997"/>
        <v>0</v>
      </c>
      <c r="AK3376" s="16">
        <f t="shared" ref="AK3376:BF3376" si="998">E3376-SUM(E3377:E3381)</f>
        <v>0</v>
      </c>
      <c r="AL3376" s="16">
        <f t="shared" si="998"/>
        <v>0</v>
      </c>
      <c r="AM3376" s="16">
        <f t="shared" si="998"/>
        <v>0</v>
      </c>
      <c r="AN3376" s="16">
        <f t="shared" si="998"/>
        <v>0</v>
      </c>
      <c r="AO3376" s="16">
        <f t="shared" si="998"/>
        <v>0</v>
      </c>
      <c r="AP3376" s="16">
        <f t="shared" si="998"/>
        <v>0</v>
      </c>
      <c r="AQ3376" s="16">
        <f t="shared" si="998"/>
        <v>0</v>
      </c>
      <c r="AR3376" s="16">
        <f t="shared" si="998"/>
        <v>0</v>
      </c>
      <c r="AS3376" s="16">
        <f t="shared" si="998"/>
        <v>0</v>
      </c>
      <c r="AT3376" s="16">
        <f t="shared" si="998"/>
        <v>0</v>
      </c>
      <c r="AU3376" s="16">
        <f t="shared" si="998"/>
        <v>0</v>
      </c>
      <c r="AV3376" s="16">
        <f t="shared" si="998"/>
        <v>0</v>
      </c>
      <c r="AW3376" s="16">
        <f t="shared" si="998"/>
        <v>0</v>
      </c>
      <c r="AX3376" s="16">
        <f t="shared" si="998"/>
        <v>0</v>
      </c>
      <c r="AY3376" s="16">
        <f t="shared" si="998"/>
        <v>0</v>
      </c>
      <c r="AZ3376" s="16">
        <f t="shared" si="998"/>
        <v>0</v>
      </c>
      <c r="BA3376" s="16">
        <f t="shared" si="998"/>
        <v>0</v>
      </c>
      <c r="BB3376" s="16">
        <f t="shared" si="998"/>
        <v>0</v>
      </c>
      <c r="BC3376" s="16">
        <f t="shared" si="998"/>
        <v>0</v>
      </c>
      <c r="BD3376" s="16">
        <f t="shared" si="998"/>
        <v>0</v>
      </c>
      <c r="BE3376" s="16">
        <f t="shared" si="998"/>
        <v>0</v>
      </c>
      <c r="BF3376" s="16">
        <f t="shared" si="998"/>
        <v>0</v>
      </c>
    </row>
    <row r="3377" spans="4:36">
      <c r="D3377" s="16" t="s">
        <v>860</v>
      </c>
      <c r="E3377" s="16">
        <v>3858.9943</v>
      </c>
      <c r="F3377" s="16">
        <v>3049.9122</v>
      </c>
      <c r="G3377" s="16">
        <v>2940.953</v>
      </c>
      <c r="H3377" s="16">
        <v>108.9592</v>
      </c>
      <c r="I3377" s="16">
        <v>9.2809</v>
      </c>
      <c r="J3377" s="16">
        <v>35.3948</v>
      </c>
      <c r="K3377" s="16">
        <v>0</v>
      </c>
      <c r="L3377" s="16">
        <v>35.3948</v>
      </c>
      <c r="M3377" s="16">
        <v>0</v>
      </c>
      <c r="N3377" s="16">
        <v>744.8059</v>
      </c>
      <c r="O3377" s="16">
        <v>744.8059</v>
      </c>
      <c r="P3377" s="16">
        <v>0</v>
      </c>
      <c r="Q3377" s="16">
        <v>0</v>
      </c>
      <c r="R3377" s="16">
        <v>19.6005</v>
      </c>
      <c r="S3377" s="16">
        <v>19.6005</v>
      </c>
      <c r="T3377" s="16">
        <v>0</v>
      </c>
      <c r="U3377" s="16">
        <v>0</v>
      </c>
      <c r="V3377" s="16">
        <v>0</v>
      </c>
      <c r="W3377" s="16">
        <v>0</v>
      </c>
      <c r="X3377" s="16">
        <v>0</v>
      </c>
      <c r="Y3377" s="16">
        <v>0</v>
      </c>
      <c r="Z3377" s="16">
        <v>0</v>
      </c>
      <c r="AE3377" s="103">
        <f t="shared" si="992"/>
        <v>-3.30402372128447e-13</v>
      </c>
      <c r="AF3377" s="103">
        <f t="shared" si="993"/>
        <v>2.41584530158434e-13</v>
      </c>
      <c r="AG3377" s="103">
        <f t="shared" si="994"/>
        <v>0</v>
      </c>
      <c r="AH3377" s="103">
        <f t="shared" si="995"/>
        <v>0</v>
      </c>
      <c r="AI3377" s="103">
        <f t="shared" si="996"/>
        <v>0</v>
      </c>
      <c r="AJ3377" s="103">
        <f t="shared" si="997"/>
        <v>0</v>
      </c>
    </row>
    <row r="3378" spans="4:36">
      <c r="D3378" s="16" t="s">
        <v>861</v>
      </c>
      <c r="E3378" s="16">
        <v>195.7272</v>
      </c>
      <c r="F3378" s="16">
        <v>195.2791</v>
      </c>
      <c r="G3378" s="16">
        <v>191.9461</v>
      </c>
      <c r="H3378" s="16">
        <v>3.333</v>
      </c>
      <c r="I3378" s="16">
        <v>0</v>
      </c>
      <c r="J3378" s="16">
        <v>0</v>
      </c>
      <c r="K3378" s="16">
        <v>0</v>
      </c>
      <c r="L3378" s="16">
        <v>0</v>
      </c>
      <c r="M3378" s="16">
        <v>0</v>
      </c>
      <c r="N3378" s="16">
        <v>0</v>
      </c>
      <c r="O3378" s="16">
        <v>0</v>
      </c>
      <c r="P3378" s="16">
        <v>0</v>
      </c>
      <c r="Q3378" s="16">
        <v>0</v>
      </c>
      <c r="R3378" s="16">
        <v>0.4481</v>
      </c>
      <c r="S3378" s="16">
        <v>0.4481</v>
      </c>
      <c r="T3378" s="16">
        <v>0</v>
      </c>
      <c r="U3378" s="16">
        <v>0</v>
      </c>
      <c r="V3378" s="16">
        <v>0</v>
      </c>
      <c r="W3378" s="16">
        <v>0</v>
      </c>
      <c r="X3378" s="16">
        <v>0</v>
      </c>
      <c r="Y3378" s="16">
        <v>0</v>
      </c>
      <c r="Z3378" s="16">
        <v>0</v>
      </c>
      <c r="AE3378" s="103">
        <f t="shared" si="992"/>
        <v>1.08246744900953e-14</v>
      </c>
      <c r="AF3378" s="103">
        <f t="shared" si="993"/>
        <v>0</v>
      </c>
      <c r="AG3378" s="103">
        <f t="shared" si="994"/>
        <v>0</v>
      </c>
      <c r="AH3378" s="103">
        <f t="shared" si="995"/>
        <v>0</v>
      </c>
      <c r="AI3378" s="103">
        <f t="shared" si="996"/>
        <v>0</v>
      </c>
      <c r="AJ3378" s="103">
        <f t="shared" si="997"/>
        <v>0</v>
      </c>
    </row>
    <row r="3379" spans="4:36">
      <c r="D3379" s="16" t="s">
        <v>862</v>
      </c>
      <c r="E3379" s="16">
        <v>0</v>
      </c>
      <c r="F3379" s="16">
        <v>0</v>
      </c>
      <c r="G3379" s="16">
        <v>0</v>
      </c>
      <c r="H3379" s="16">
        <v>0</v>
      </c>
      <c r="I3379" s="16">
        <v>0</v>
      </c>
      <c r="J3379" s="16">
        <v>0</v>
      </c>
      <c r="K3379" s="16">
        <v>0</v>
      </c>
      <c r="L3379" s="16">
        <v>0</v>
      </c>
      <c r="M3379" s="16">
        <v>0</v>
      </c>
      <c r="N3379" s="16">
        <v>0</v>
      </c>
      <c r="O3379" s="16">
        <v>0</v>
      </c>
      <c r="P3379" s="16">
        <v>0</v>
      </c>
      <c r="Q3379" s="16">
        <v>0</v>
      </c>
      <c r="R3379" s="16">
        <v>0</v>
      </c>
      <c r="S3379" s="16">
        <v>0</v>
      </c>
      <c r="T3379" s="16">
        <v>0</v>
      </c>
      <c r="U3379" s="16">
        <v>0</v>
      </c>
      <c r="V3379" s="16">
        <v>0</v>
      </c>
      <c r="W3379" s="16">
        <v>0</v>
      </c>
      <c r="X3379" s="16">
        <v>0</v>
      </c>
      <c r="Y3379" s="16">
        <v>0</v>
      </c>
      <c r="Z3379" s="16">
        <v>0</v>
      </c>
      <c r="AE3379" s="103">
        <f t="shared" si="992"/>
        <v>0</v>
      </c>
      <c r="AF3379" s="103">
        <f t="shared" si="993"/>
        <v>0</v>
      </c>
      <c r="AG3379" s="103">
        <f t="shared" si="994"/>
        <v>0</v>
      </c>
      <c r="AH3379" s="103">
        <f t="shared" si="995"/>
        <v>0</v>
      </c>
      <c r="AI3379" s="103">
        <f t="shared" si="996"/>
        <v>0</v>
      </c>
      <c r="AJ3379" s="103">
        <f t="shared" si="997"/>
        <v>0</v>
      </c>
    </row>
    <row r="3380" spans="4:36">
      <c r="D3380" s="16" t="s">
        <v>863</v>
      </c>
      <c r="E3380" s="16">
        <v>7.8097</v>
      </c>
      <c r="F3380" s="16">
        <v>5.1624</v>
      </c>
      <c r="G3380" s="16">
        <v>5.1624</v>
      </c>
      <c r="H3380" s="16">
        <v>0</v>
      </c>
      <c r="I3380" s="16">
        <v>0</v>
      </c>
      <c r="J3380" s="16">
        <v>0</v>
      </c>
      <c r="K3380" s="16">
        <v>0</v>
      </c>
      <c r="L3380" s="16">
        <v>0</v>
      </c>
      <c r="M3380" s="16">
        <v>0</v>
      </c>
      <c r="N3380" s="16">
        <v>2.6473</v>
      </c>
      <c r="O3380" s="16">
        <v>2.6473</v>
      </c>
      <c r="P3380" s="16">
        <v>0</v>
      </c>
      <c r="Q3380" s="16">
        <v>0</v>
      </c>
      <c r="R3380" s="16">
        <v>0</v>
      </c>
      <c r="S3380" s="16">
        <v>0</v>
      </c>
      <c r="T3380" s="16">
        <v>0</v>
      </c>
      <c r="U3380" s="16">
        <v>0</v>
      </c>
      <c r="V3380" s="16">
        <v>0</v>
      </c>
      <c r="W3380" s="16">
        <v>0</v>
      </c>
      <c r="X3380" s="16">
        <v>0</v>
      </c>
      <c r="Y3380" s="16">
        <v>0</v>
      </c>
      <c r="Z3380" s="16">
        <v>0</v>
      </c>
      <c r="AE3380" s="103">
        <f t="shared" si="992"/>
        <v>0</v>
      </c>
      <c r="AF3380" s="103">
        <f t="shared" si="993"/>
        <v>0</v>
      </c>
      <c r="AG3380" s="103">
        <f t="shared" si="994"/>
        <v>0</v>
      </c>
      <c r="AH3380" s="103">
        <f t="shared" si="995"/>
        <v>0</v>
      </c>
      <c r="AI3380" s="103">
        <f t="shared" si="996"/>
        <v>0</v>
      </c>
      <c r="AJ3380" s="103">
        <f t="shared" si="997"/>
        <v>0</v>
      </c>
    </row>
    <row r="3381" spans="4:36">
      <c r="D3381" s="16" t="s">
        <v>864</v>
      </c>
      <c r="E3381" s="16">
        <v>3904.5426</v>
      </c>
      <c r="F3381" s="16">
        <v>3089.1929</v>
      </c>
      <c r="G3381" s="16">
        <v>3051.6116</v>
      </c>
      <c r="H3381" s="16">
        <v>37.5813</v>
      </c>
      <c r="I3381" s="16">
        <v>0.2397</v>
      </c>
      <c r="J3381" s="16">
        <v>269.1754</v>
      </c>
      <c r="K3381" s="16">
        <v>252.1026</v>
      </c>
      <c r="L3381" s="16">
        <v>3.58600000000001</v>
      </c>
      <c r="M3381" s="16">
        <v>13.4868</v>
      </c>
      <c r="N3381" s="16">
        <v>368.0913</v>
      </c>
      <c r="O3381" s="16">
        <v>368.0913</v>
      </c>
      <c r="P3381" s="16">
        <v>0</v>
      </c>
      <c r="Q3381" s="16">
        <v>13.2319</v>
      </c>
      <c r="R3381" s="16">
        <v>92.524</v>
      </c>
      <c r="S3381" s="16">
        <v>27.3842</v>
      </c>
      <c r="T3381" s="16">
        <v>0</v>
      </c>
      <c r="U3381" s="16">
        <v>65.1398</v>
      </c>
      <c r="V3381" s="16">
        <v>38.2977</v>
      </c>
      <c r="W3381" s="16">
        <v>7.4179</v>
      </c>
      <c r="X3381" s="16">
        <v>0</v>
      </c>
      <c r="Y3381" s="16">
        <v>30.8798</v>
      </c>
      <c r="Z3381" s="16">
        <v>33.7897</v>
      </c>
      <c r="AE3381" s="103">
        <f t="shared" si="992"/>
        <v>2.8066438062524e-13</v>
      </c>
      <c r="AF3381" s="103">
        <f t="shared" si="993"/>
        <v>-1.70530256582424e-13</v>
      </c>
      <c r="AG3381" s="103">
        <f t="shared" si="994"/>
        <v>1.95399252334028e-14</v>
      </c>
      <c r="AH3381" s="103">
        <f t="shared" si="995"/>
        <v>0</v>
      </c>
      <c r="AI3381" s="103">
        <f t="shared" si="996"/>
        <v>0</v>
      </c>
      <c r="AJ3381" s="103">
        <f t="shared" si="997"/>
        <v>0</v>
      </c>
    </row>
    <row r="3382" spans="3:58">
      <c r="C3382" s="16" t="s">
        <v>866</v>
      </c>
      <c r="D3382" s="16" t="s">
        <v>88</v>
      </c>
      <c r="E3382" s="16">
        <v>26620.3586</v>
      </c>
      <c r="F3382" s="16">
        <v>23172.3196</v>
      </c>
      <c r="G3382" s="16">
        <v>21995.909</v>
      </c>
      <c r="H3382" s="16">
        <v>1176.4106</v>
      </c>
      <c r="I3382" s="16">
        <v>22.0615</v>
      </c>
      <c r="J3382" s="16">
        <v>978.9383</v>
      </c>
      <c r="K3382" s="16">
        <v>104.6659</v>
      </c>
      <c r="L3382" s="16">
        <v>30.591</v>
      </c>
      <c r="M3382" s="16">
        <v>843.6814</v>
      </c>
      <c r="N3382" s="16">
        <v>1377.6578</v>
      </c>
      <c r="O3382" s="16">
        <v>1346.0057</v>
      </c>
      <c r="P3382" s="16">
        <v>31.6521</v>
      </c>
      <c r="Q3382" s="16">
        <v>0</v>
      </c>
      <c r="R3382" s="16">
        <v>934.5227</v>
      </c>
      <c r="S3382" s="16">
        <v>802.8615</v>
      </c>
      <c r="T3382" s="16">
        <v>13.3996</v>
      </c>
      <c r="U3382" s="16">
        <v>118.2616</v>
      </c>
      <c r="V3382" s="16">
        <v>134.8587</v>
      </c>
      <c r="W3382" s="16">
        <v>120.7198</v>
      </c>
      <c r="X3382" s="16">
        <v>4.3523</v>
      </c>
      <c r="Y3382" s="16">
        <v>9.7866</v>
      </c>
      <c r="Z3382" s="16">
        <v>0</v>
      </c>
      <c r="AE3382" s="103">
        <f t="shared" si="992"/>
        <v>1.13686837721616e-12</v>
      </c>
      <c r="AF3382" s="103">
        <f t="shared" si="993"/>
        <v>0</v>
      </c>
      <c r="AG3382" s="103">
        <f t="shared" si="994"/>
        <v>0</v>
      </c>
      <c r="AH3382" s="103">
        <f t="shared" si="995"/>
        <v>0</v>
      </c>
      <c r="AI3382" s="103">
        <f t="shared" si="996"/>
        <v>0</v>
      </c>
      <c r="AJ3382" s="103">
        <f t="shared" si="997"/>
        <v>0</v>
      </c>
      <c r="AK3382" s="16">
        <f t="shared" ref="AK3382:BF3382" si="999">E3382-SUM(E3383:E3387)</f>
        <v>0</v>
      </c>
      <c r="AL3382" s="16">
        <f t="shared" si="999"/>
        <v>0</v>
      </c>
      <c r="AM3382" s="16">
        <f t="shared" si="999"/>
        <v>0</v>
      </c>
      <c r="AN3382" s="16">
        <f t="shared" si="999"/>
        <v>0</v>
      </c>
      <c r="AO3382" s="16">
        <f t="shared" si="999"/>
        <v>0</v>
      </c>
      <c r="AP3382" s="16">
        <f t="shared" si="999"/>
        <v>0</v>
      </c>
      <c r="AQ3382" s="16">
        <f t="shared" si="999"/>
        <v>0</v>
      </c>
      <c r="AR3382" s="16">
        <f t="shared" si="999"/>
        <v>0</v>
      </c>
      <c r="AS3382" s="16">
        <f t="shared" si="999"/>
        <v>0</v>
      </c>
      <c r="AT3382" s="16">
        <f t="shared" si="999"/>
        <v>0</v>
      </c>
      <c r="AU3382" s="16">
        <f t="shared" si="999"/>
        <v>0</v>
      </c>
      <c r="AV3382" s="16">
        <f t="shared" si="999"/>
        <v>0</v>
      </c>
      <c r="AW3382" s="16">
        <f t="shared" si="999"/>
        <v>0</v>
      </c>
      <c r="AX3382" s="16">
        <f t="shared" si="999"/>
        <v>0</v>
      </c>
      <c r="AY3382" s="16">
        <f t="shared" si="999"/>
        <v>0</v>
      </c>
      <c r="AZ3382" s="16">
        <f t="shared" si="999"/>
        <v>0</v>
      </c>
      <c r="BA3382" s="16">
        <f t="shared" si="999"/>
        <v>0</v>
      </c>
      <c r="BB3382" s="16">
        <f t="shared" si="999"/>
        <v>0</v>
      </c>
      <c r="BC3382" s="16">
        <f t="shared" si="999"/>
        <v>0</v>
      </c>
      <c r="BD3382" s="16">
        <f t="shared" si="999"/>
        <v>0</v>
      </c>
      <c r="BE3382" s="16">
        <f t="shared" si="999"/>
        <v>0</v>
      </c>
      <c r="BF3382" s="16">
        <f t="shared" si="999"/>
        <v>0</v>
      </c>
    </row>
    <row r="3383" spans="4:36">
      <c r="D3383" s="16" t="s">
        <v>860</v>
      </c>
      <c r="E3383" s="16">
        <v>6332.035</v>
      </c>
      <c r="F3383" s="16">
        <v>5669.0385</v>
      </c>
      <c r="G3383" s="16">
        <v>5326.1079</v>
      </c>
      <c r="H3383" s="16">
        <v>342.9306</v>
      </c>
      <c r="I3383" s="16">
        <v>0</v>
      </c>
      <c r="J3383" s="16">
        <v>457.4771</v>
      </c>
      <c r="K3383" s="16">
        <v>0</v>
      </c>
      <c r="L3383" s="16">
        <v>11.1766</v>
      </c>
      <c r="M3383" s="16">
        <v>446.3005</v>
      </c>
      <c r="N3383" s="16">
        <v>108.8384</v>
      </c>
      <c r="O3383" s="16">
        <v>108.8384</v>
      </c>
      <c r="P3383" s="16">
        <v>0</v>
      </c>
      <c r="Q3383" s="16">
        <v>0</v>
      </c>
      <c r="R3383" s="16">
        <v>95.845</v>
      </c>
      <c r="S3383" s="16">
        <v>95.845</v>
      </c>
      <c r="T3383" s="16">
        <v>0</v>
      </c>
      <c r="U3383" s="16">
        <v>0</v>
      </c>
      <c r="V3383" s="16">
        <v>0.836</v>
      </c>
      <c r="W3383" s="16">
        <v>0</v>
      </c>
      <c r="X3383" s="16">
        <v>0.836</v>
      </c>
      <c r="Y3383" s="16">
        <v>0</v>
      </c>
      <c r="Z3383" s="16">
        <v>0</v>
      </c>
      <c r="AE3383" s="103">
        <f t="shared" si="992"/>
        <v>1.97508676080815e-13</v>
      </c>
      <c r="AF3383" s="103">
        <f t="shared" si="993"/>
        <v>0</v>
      </c>
      <c r="AG3383" s="103">
        <f t="shared" si="994"/>
        <v>0</v>
      </c>
      <c r="AH3383" s="103">
        <f t="shared" si="995"/>
        <v>0</v>
      </c>
      <c r="AI3383" s="103">
        <f t="shared" si="996"/>
        <v>0</v>
      </c>
      <c r="AJ3383" s="103">
        <f t="shared" si="997"/>
        <v>0</v>
      </c>
    </row>
    <row r="3384" spans="4:36">
      <c r="D3384" s="16" t="s">
        <v>861</v>
      </c>
      <c r="E3384" s="16">
        <v>3110.8364</v>
      </c>
      <c r="F3384" s="16">
        <v>2878.8078</v>
      </c>
      <c r="G3384" s="16">
        <v>2689.3848</v>
      </c>
      <c r="H3384" s="16">
        <v>189.423</v>
      </c>
      <c r="I3384" s="16">
        <v>0</v>
      </c>
      <c r="J3384" s="16">
        <v>185.503</v>
      </c>
      <c r="K3384" s="16">
        <v>0</v>
      </c>
      <c r="L3384" s="16">
        <v>19.4144</v>
      </c>
      <c r="M3384" s="16">
        <v>166.0886</v>
      </c>
      <c r="N3384" s="16">
        <v>24.1304</v>
      </c>
      <c r="O3384" s="16">
        <v>24.1304</v>
      </c>
      <c r="P3384" s="16">
        <v>0</v>
      </c>
      <c r="Q3384" s="16">
        <v>0</v>
      </c>
      <c r="R3384" s="16">
        <v>20.1715</v>
      </c>
      <c r="S3384" s="16">
        <v>8.6116</v>
      </c>
      <c r="T3384" s="16">
        <v>0</v>
      </c>
      <c r="U3384" s="16">
        <v>11.5599</v>
      </c>
      <c r="V3384" s="16">
        <v>2.2237</v>
      </c>
      <c r="W3384" s="16">
        <v>0</v>
      </c>
      <c r="X3384" s="16">
        <v>2.2237</v>
      </c>
      <c r="Y3384" s="16">
        <v>0</v>
      </c>
      <c r="Z3384" s="16">
        <v>0</v>
      </c>
      <c r="AE3384" s="103">
        <f t="shared" si="992"/>
        <v>1.07469588783715e-13</v>
      </c>
      <c r="AF3384" s="103">
        <f t="shared" si="993"/>
        <v>2.27373675443232e-13</v>
      </c>
      <c r="AG3384" s="103">
        <f t="shared" si="994"/>
        <v>0</v>
      </c>
      <c r="AH3384" s="103">
        <f t="shared" si="995"/>
        <v>0</v>
      </c>
      <c r="AI3384" s="103">
        <f t="shared" si="996"/>
        <v>0</v>
      </c>
      <c r="AJ3384" s="103">
        <f t="shared" si="997"/>
        <v>0</v>
      </c>
    </row>
    <row r="3385" spans="4:36">
      <c r="D3385" s="16" t="s">
        <v>862</v>
      </c>
      <c r="E3385" s="16">
        <v>0</v>
      </c>
      <c r="F3385" s="16">
        <v>0</v>
      </c>
      <c r="G3385" s="16">
        <v>0</v>
      </c>
      <c r="H3385" s="16">
        <v>0</v>
      </c>
      <c r="I3385" s="16">
        <v>0</v>
      </c>
      <c r="J3385" s="16">
        <v>0</v>
      </c>
      <c r="K3385" s="16">
        <v>0</v>
      </c>
      <c r="L3385" s="16">
        <v>0</v>
      </c>
      <c r="M3385" s="16">
        <v>0</v>
      </c>
      <c r="N3385" s="16">
        <v>0</v>
      </c>
      <c r="O3385" s="16">
        <v>0</v>
      </c>
      <c r="P3385" s="16">
        <v>0</v>
      </c>
      <c r="Q3385" s="16">
        <v>0</v>
      </c>
      <c r="R3385" s="16">
        <v>0</v>
      </c>
      <c r="S3385" s="16">
        <v>0</v>
      </c>
      <c r="T3385" s="16">
        <v>0</v>
      </c>
      <c r="U3385" s="16">
        <v>0</v>
      </c>
      <c r="V3385" s="16">
        <v>0</v>
      </c>
      <c r="W3385" s="16">
        <v>0</v>
      </c>
      <c r="X3385" s="16">
        <v>0</v>
      </c>
      <c r="Y3385" s="16">
        <v>0</v>
      </c>
      <c r="Z3385" s="16">
        <v>0</v>
      </c>
      <c r="AE3385" s="103">
        <f t="shared" si="992"/>
        <v>0</v>
      </c>
      <c r="AF3385" s="103">
        <f t="shared" si="993"/>
        <v>0</v>
      </c>
      <c r="AG3385" s="103">
        <f t="shared" si="994"/>
        <v>0</v>
      </c>
      <c r="AH3385" s="103">
        <f t="shared" si="995"/>
        <v>0</v>
      </c>
      <c r="AI3385" s="103">
        <f t="shared" si="996"/>
        <v>0</v>
      </c>
      <c r="AJ3385" s="103">
        <f t="shared" si="997"/>
        <v>0</v>
      </c>
    </row>
    <row r="3386" spans="4:36">
      <c r="D3386" s="16" t="s">
        <v>863</v>
      </c>
      <c r="E3386" s="16">
        <v>0</v>
      </c>
      <c r="F3386" s="16">
        <v>0</v>
      </c>
      <c r="G3386" s="16">
        <v>0</v>
      </c>
      <c r="H3386" s="16">
        <v>0</v>
      </c>
      <c r="I3386" s="16">
        <v>0</v>
      </c>
      <c r="J3386" s="16">
        <v>0</v>
      </c>
      <c r="K3386" s="16">
        <v>0</v>
      </c>
      <c r="L3386" s="16">
        <v>0</v>
      </c>
      <c r="M3386" s="16">
        <v>0</v>
      </c>
      <c r="N3386" s="16">
        <v>0</v>
      </c>
      <c r="O3386" s="16">
        <v>0</v>
      </c>
      <c r="P3386" s="16">
        <v>0</v>
      </c>
      <c r="Q3386" s="16">
        <v>0</v>
      </c>
      <c r="R3386" s="16">
        <v>0</v>
      </c>
      <c r="S3386" s="16">
        <v>0</v>
      </c>
      <c r="T3386" s="16">
        <v>0</v>
      </c>
      <c r="U3386" s="16">
        <v>0</v>
      </c>
      <c r="V3386" s="16">
        <v>0</v>
      </c>
      <c r="W3386" s="16">
        <v>0</v>
      </c>
      <c r="X3386" s="16">
        <v>0</v>
      </c>
      <c r="Y3386" s="16">
        <v>0</v>
      </c>
      <c r="Z3386" s="16">
        <v>0</v>
      </c>
      <c r="AE3386" s="103">
        <f t="shared" si="992"/>
        <v>0</v>
      </c>
      <c r="AF3386" s="103">
        <f t="shared" si="993"/>
        <v>0</v>
      </c>
      <c r="AG3386" s="103">
        <f t="shared" si="994"/>
        <v>0</v>
      </c>
      <c r="AH3386" s="103">
        <f t="shared" si="995"/>
        <v>0</v>
      </c>
      <c r="AI3386" s="103">
        <f t="shared" si="996"/>
        <v>0</v>
      </c>
      <c r="AJ3386" s="103">
        <f t="shared" si="997"/>
        <v>0</v>
      </c>
    </row>
    <row r="3387" spans="4:36">
      <c r="D3387" s="16" t="s">
        <v>864</v>
      </c>
      <c r="E3387" s="16">
        <v>17177.4872</v>
      </c>
      <c r="F3387" s="16">
        <v>14624.4733</v>
      </c>
      <c r="G3387" s="16">
        <v>13980.4163</v>
      </c>
      <c r="H3387" s="16">
        <v>644.057</v>
      </c>
      <c r="I3387" s="16">
        <v>22.0615</v>
      </c>
      <c r="J3387" s="16">
        <v>335.9582</v>
      </c>
      <c r="K3387" s="16">
        <v>104.6659</v>
      </c>
      <c r="L3387" s="16">
        <v>0</v>
      </c>
      <c r="M3387" s="16">
        <v>231.2923</v>
      </c>
      <c r="N3387" s="16">
        <v>1244.689</v>
      </c>
      <c r="O3387" s="16">
        <v>1213.0369</v>
      </c>
      <c r="P3387" s="16">
        <v>31.6521</v>
      </c>
      <c r="Q3387" s="16">
        <v>0</v>
      </c>
      <c r="R3387" s="16">
        <v>818.5062</v>
      </c>
      <c r="S3387" s="16">
        <v>698.4049</v>
      </c>
      <c r="T3387" s="16">
        <v>13.3996</v>
      </c>
      <c r="U3387" s="16">
        <v>106.7017</v>
      </c>
      <c r="V3387" s="16">
        <v>131.799</v>
      </c>
      <c r="W3387" s="16">
        <v>120.7198</v>
      </c>
      <c r="X3387" s="16">
        <v>1.2926</v>
      </c>
      <c r="Y3387" s="16">
        <v>9.7866</v>
      </c>
      <c r="Z3387" s="16">
        <v>0</v>
      </c>
      <c r="AE3387" s="103">
        <f t="shared" si="992"/>
        <v>0</v>
      </c>
      <c r="AF3387" s="103">
        <f t="shared" si="993"/>
        <v>-1.13686837721616e-12</v>
      </c>
      <c r="AG3387" s="103">
        <f t="shared" si="994"/>
        <v>0</v>
      </c>
      <c r="AH3387" s="103">
        <f t="shared" si="995"/>
        <v>0</v>
      </c>
      <c r="AI3387" s="103">
        <f t="shared" si="996"/>
        <v>0</v>
      </c>
      <c r="AJ3387" s="103">
        <f t="shared" si="997"/>
        <v>0</v>
      </c>
    </row>
    <row r="3388" spans="3:58">
      <c r="C3388" s="16" t="s">
        <v>867</v>
      </c>
      <c r="D3388" s="16" t="s">
        <v>88</v>
      </c>
      <c r="E3388" s="16">
        <v>178151.9152</v>
      </c>
      <c r="F3388" s="16">
        <v>154733.3147</v>
      </c>
      <c r="G3388" s="16">
        <v>145379.0774</v>
      </c>
      <c r="H3388" s="16">
        <v>9354.2373</v>
      </c>
      <c r="I3388" s="16">
        <v>231.1548</v>
      </c>
      <c r="J3388" s="16">
        <v>8928.9271</v>
      </c>
      <c r="K3388" s="16">
        <v>2556.1871</v>
      </c>
      <c r="L3388" s="16">
        <v>219.9225</v>
      </c>
      <c r="M3388" s="16">
        <v>6152.8175</v>
      </c>
      <c r="N3388" s="16">
        <v>8844.4639</v>
      </c>
      <c r="O3388" s="16">
        <v>8725.0894</v>
      </c>
      <c r="P3388" s="16">
        <v>119.3745</v>
      </c>
      <c r="Q3388" s="16">
        <v>0</v>
      </c>
      <c r="R3388" s="16">
        <v>4496.7147</v>
      </c>
      <c r="S3388" s="16">
        <v>4011.5886</v>
      </c>
      <c r="T3388" s="16">
        <v>92.6458</v>
      </c>
      <c r="U3388" s="16">
        <v>392.4803</v>
      </c>
      <c r="V3388" s="16">
        <v>916.4903</v>
      </c>
      <c r="W3388" s="16">
        <v>822.836</v>
      </c>
      <c r="X3388" s="16">
        <v>11.1752</v>
      </c>
      <c r="Y3388" s="16">
        <v>82.4791</v>
      </c>
      <c r="Z3388" s="16">
        <v>0.8497</v>
      </c>
      <c r="AE3388" s="103">
        <f t="shared" si="992"/>
        <v>-1.72095671047146e-12</v>
      </c>
      <c r="AF3388" s="103">
        <f t="shared" si="993"/>
        <v>-2.18278728425503e-11</v>
      </c>
      <c r="AG3388" s="103">
        <f t="shared" si="994"/>
        <v>0</v>
      </c>
      <c r="AH3388" s="103">
        <f t="shared" si="995"/>
        <v>0</v>
      </c>
      <c r="AI3388" s="103">
        <f t="shared" si="996"/>
        <v>0</v>
      </c>
      <c r="AJ3388" s="103">
        <f t="shared" si="997"/>
        <v>0</v>
      </c>
      <c r="AK3388" s="16">
        <f t="shared" ref="AK3388:BF3388" si="1000">E3388-SUM(E3389:E3393)</f>
        <v>0</v>
      </c>
      <c r="AL3388" s="16">
        <f t="shared" si="1000"/>
        <v>0</v>
      </c>
      <c r="AM3388" s="16">
        <f t="shared" si="1000"/>
        <v>0</v>
      </c>
      <c r="AN3388" s="16">
        <f t="shared" si="1000"/>
        <v>0</v>
      </c>
      <c r="AO3388" s="16">
        <f t="shared" si="1000"/>
        <v>0</v>
      </c>
      <c r="AP3388" s="16">
        <f t="shared" si="1000"/>
        <v>0</v>
      </c>
      <c r="AQ3388" s="16">
        <f t="shared" si="1000"/>
        <v>0</v>
      </c>
      <c r="AR3388" s="16">
        <f t="shared" si="1000"/>
        <v>0</v>
      </c>
      <c r="AS3388" s="16">
        <f t="shared" si="1000"/>
        <v>0</v>
      </c>
      <c r="AT3388" s="16">
        <f t="shared" si="1000"/>
        <v>0</v>
      </c>
      <c r="AU3388" s="16">
        <f t="shared" si="1000"/>
        <v>0</v>
      </c>
      <c r="AV3388" s="16">
        <f t="shared" si="1000"/>
        <v>0</v>
      </c>
      <c r="AW3388" s="16">
        <f t="shared" si="1000"/>
        <v>0</v>
      </c>
      <c r="AX3388" s="16">
        <f t="shared" si="1000"/>
        <v>0</v>
      </c>
      <c r="AY3388" s="16">
        <f t="shared" si="1000"/>
        <v>0</v>
      </c>
      <c r="AZ3388" s="16">
        <f t="shared" si="1000"/>
        <v>0</v>
      </c>
      <c r="BA3388" s="16">
        <f t="shared" si="1000"/>
        <v>0</v>
      </c>
      <c r="BB3388" s="16">
        <f t="shared" si="1000"/>
        <v>0</v>
      </c>
      <c r="BC3388" s="16">
        <f t="shared" si="1000"/>
        <v>0</v>
      </c>
      <c r="BD3388" s="16">
        <f t="shared" si="1000"/>
        <v>0</v>
      </c>
      <c r="BE3388" s="16">
        <f t="shared" si="1000"/>
        <v>0</v>
      </c>
      <c r="BF3388" s="16">
        <f t="shared" si="1000"/>
        <v>0</v>
      </c>
    </row>
    <row r="3389" spans="4:36">
      <c r="D3389" s="16" t="s">
        <v>860</v>
      </c>
      <c r="E3389" s="16">
        <v>31578.6485</v>
      </c>
      <c r="F3389" s="16">
        <v>27160.7078</v>
      </c>
      <c r="G3389" s="16">
        <v>26265.9462</v>
      </c>
      <c r="H3389" s="16">
        <v>894.7616</v>
      </c>
      <c r="I3389" s="16">
        <v>63.0219</v>
      </c>
      <c r="J3389" s="16">
        <v>3527.1212</v>
      </c>
      <c r="K3389" s="16">
        <v>0</v>
      </c>
      <c r="L3389" s="16">
        <v>74.1958</v>
      </c>
      <c r="M3389" s="16">
        <v>3452.9254</v>
      </c>
      <c r="N3389" s="16">
        <v>615.4289</v>
      </c>
      <c r="O3389" s="16">
        <v>615.4289</v>
      </c>
      <c r="P3389" s="16">
        <v>0</v>
      </c>
      <c r="Q3389" s="16">
        <v>0</v>
      </c>
      <c r="R3389" s="16">
        <v>212.3687</v>
      </c>
      <c r="S3389" s="16">
        <v>211.1576</v>
      </c>
      <c r="T3389" s="16">
        <v>0</v>
      </c>
      <c r="U3389" s="16">
        <v>1.2111</v>
      </c>
      <c r="V3389" s="16">
        <v>0</v>
      </c>
      <c r="W3389" s="16">
        <v>0</v>
      </c>
      <c r="X3389" s="16">
        <v>0</v>
      </c>
      <c r="Y3389" s="16">
        <v>0</v>
      </c>
      <c r="Z3389" s="16">
        <v>0</v>
      </c>
      <c r="AE3389" s="103">
        <f t="shared" si="992"/>
        <v>-5.6843418860808e-13</v>
      </c>
      <c r="AF3389" s="103">
        <f t="shared" si="993"/>
        <v>1.59161572810262e-12</v>
      </c>
      <c r="AG3389" s="103">
        <f t="shared" si="994"/>
        <v>0</v>
      </c>
      <c r="AH3389" s="103">
        <f t="shared" si="995"/>
        <v>0</v>
      </c>
      <c r="AI3389" s="103">
        <f t="shared" si="996"/>
        <v>-1.24344978758018e-14</v>
      </c>
      <c r="AJ3389" s="103">
        <f t="shared" si="997"/>
        <v>0</v>
      </c>
    </row>
    <row r="3390" spans="4:36">
      <c r="D3390" s="16" t="s">
        <v>861</v>
      </c>
      <c r="E3390" s="16">
        <v>18503.3039</v>
      </c>
      <c r="F3390" s="16">
        <v>17003.0368</v>
      </c>
      <c r="G3390" s="16">
        <v>14449.619</v>
      </c>
      <c r="H3390" s="16">
        <v>2553.4178</v>
      </c>
      <c r="I3390" s="16">
        <v>27.5748</v>
      </c>
      <c r="J3390" s="16">
        <v>1071.84</v>
      </c>
      <c r="K3390" s="16">
        <v>0</v>
      </c>
      <c r="L3390" s="16">
        <v>91.844</v>
      </c>
      <c r="M3390" s="16">
        <v>979.996</v>
      </c>
      <c r="N3390" s="16">
        <v>212.1211</v>
      </c>
      <c r="O3390" s="16">
        <v>208.4136</v>
      </c>
      <c r="P3390" s="16">
        <v>3.7075</v>
      </c>
      <c r="Q3390" s="16">
        <v>0</v>
      </c>
      <c r="R3390" s="16">
        <v>175.5077</v>
      </c>
      <c r="S3390" s="16">
        <v>155.8472</v>
      </c>
      <c r="T3390" s="16">
        <v>0.2912</v>
      </c>
      <c r="U3390" s="16">
        <v>19.3693</v>
      </c>
      <c r="V3390" s="16">
        <v>13.2235</v>
      </c>
      <c r="W3390" s="16">
        <v>6.6398</v>
      </c>
      <c r="X3390" s="16">
        <v>2.8933</v>
      </c>
      <c r="Y3390" s="16">
        <v>3.6904</v>
      </c>
      <c r="Z3390" s="16">
        <v>0</v>
      </c>
      <c r="AE3390" s="103">
        <f t="shared" si="992"/>
        <v>-2.72670774847938e-12</v>
      </c>
      <c r="AF3390" s="103">
        <f t="shared" si="993"/>
        <v>0</v>
      </c>
      <c r="AG3390" s="103">
        <f t="shared" si="994"/>
        <v>0</v>
      </c>
      <c r="AH3390" s="103">
        <f t="shared" si="995"/>
        <v>1.02140518265514e-14</v>
      </c>
      <c r="AI3390" s="103">
        <f t="shared" si="996"/>
        <v>0</v>
      </c>
      <c r="AJ3390" s="103">
        <f t="shared" si="997"/>
        <v>0</v>
      </c>
    </row>
    <row r="3391" spans="4:36">
      <c r="D3391" s="16" t="s">
        <v>862</v>
      </c>
      <c r="E3391" s="16">
        <v>0</v>
      </c>
      <c r="F3391" s="16">
        <v>0</v>
      </c>
      <c r="G3391" s="16">
        <v>0</v>
      </c>
      <c r="H3391" s="16">
        <v>0</v>
      </c>
      <c r="I3391" s="16">
        <v>0</v>
      </c>
      <c r="J3391" s="16">
        <v>0</v>
      </c>
      <c r="K3391" s="16">
        <v>0</v>
      </c>
      <c r="L3391" s="16">
        <v>0</v>
      </c>
      <c r="M3391" s="16">
        <v>0</v>
      </c>
      <c r="N3391" s="16">
        <v>0</v>
      </c>
      <c r="O3391" s="16">
        <v>0</v>
      </c>
      <c r="P3391" s="16">
        <v>0</v>
      </c>
      <c r="Q3391" s="16">
        <v>0</v>
      </c>
      <c r="R3391" s="16">
        <v>0</v>
      </c>
      <c r="S3391" s="16">
        <v>0</v>
      </c>
      <c r="T3391" s="16">
        <v>0</v>
      </c>
      <c r="U3391" s="16">
        <v>0</v>
      </c>
      <c r="V3391" s="16">
        <v>0</v>
      </c>
      <c r="W3391" s="16">
        <v>0</v>
      </c>
      <c r="X3391" s="16">
        <v>0</v>
      </c>
      <c r="Y3391" s="16">
        <v>0</v>
      </c>
      <c r="Z3391" s="16">
        <v>0</v>
      </c>
      <c r="AE3391" s="103">
        <f t="shared" si="992"/>
        <v>0</v>
      </c>
      <c r="AF3391" s="103">
        <f t="shared" si="993"/>
        <v>0</v>
      </c>
      <c r="AG3391" s="103">
        <f t="shared" si="994"/>
        <v>0</v>
      </c>
      <c r="AH3391" s="103">
        <f t="shared" si="995"/>
        <v>0</v>
      </c>
      <c r="AI3391" s="103">
        <f t="shared" si="996"/>
        <v>0</v>
      </c>
      <c r="AJ3391" s="103">
        <f t="shared" si="997"/>
        <v>0</v>
      </c>
    </row>
    <row r="3392" spans="4:36">
      <c r="D3392" s="16" t="s">
        <v>863</v>
      </c>
      <c r="E3392" s="16">
        <v>0</v>
      </c>
      <c r="F3392" s="16">
        <v>0</v>
      </c>
      <c r="G3392" s="16">
        <v>0</v>
      </c>
      <c r="H3392" s="16">
        <v>0</v>
      </c>
      <c r="I3392" s="16">
        <v>0</v>
      </c>
      <c r="J3392" s="16">
        <v>0</v>
      </c>
      <c r="K3392" s="16">
        <v>0</v>
      </c>
      <c r="L3392" s="16">
        <v>0</v>
      </c>
      <c r="M3392" s="16">
        <v>0</v>
      </c>
      <c r="N3392" s="16">
        <v>0</v>
      </c>
      <c r="O3392" s="16">
        <v>0</v>
      </c>
      <c r="P3392" s="16">
        <v>0</v>
      </c>
      <c r="Q3392" s="16">
        <v>0</v>
      </c>
      <c r="R3392" s="16">
        <v>0</v>
      </c>
      <c r="S3392" s="16">
        <v>0</v>
      </c>
      <c r="T3392" s="16">
        <v>0</v>
      </c>
      <c r="U3392" s="16">
        <v>0</v>
      </c>
      <c r="V3392" s="16">
        <v>0</v>
      </c>
      <c r="W3392" s="16">
        <v>0</v>
      </c>
      <c r="X3392" s="16">
        <v>0</v>
      </c>
      <c r="Y3392" s="16">
        <v>0</v>
      </c>
      <c r="Z3392" s="16">
        <v>0</v>
      </c>
      <c r="AE3392" s="103">
        <f t="shared" si="992"/>
        <v>0</v>
      </c>
      <c r="AF3392" s="103">
        <f t="shared" si="993"/>
        <v>0</v>
      </c>
      <c r="AG3392" s="103">
        <f t="shared" si="994"/>
        <v>0</v>
      </c>
      <c r="AH3392" s="103">
        <f t="shared" si="995"/>
        <v>0</v>
      </c>
      <c r="AI3392" s="103">
        <f t="shared" si="996"/>
        <v>0</v>
      </c>
      <c r="AJ3392" s="103">
        <f t="shared" si="997"/>
        <v>0</v>
      </c>
    </row>
    <row r="3393" spans="4:36">
      <c r="D3393" s="16" t="s">
        <v>864</v>
      </c>
      <c r="E3393" s="16">
        <v>128069.9628</v>
      </c>
      <c r="F3393" s="16">
        <v>110569.5701</v>
      </c>
      <c r="G3393" s="16">
        <v>104663.5122</v>
      </c>
      <c r="H3393" s="16">
        <v>5906.0579</v>
      </c>
      <c r="I3393" s="16">
        <v>140.5581</v>
      </c>
      <c r="J3393" s="16">
        <v>4329.9659</v>
      </c>
      <c r="K3393" s="16">
        <v>2556.1871</v>
      </c>
      <c r="L3393" s="16">
        <v>53.8827000000001</v>
      </c>
      <c r="M3393" s="16">
        <v>1719.8961</v>
      </c>
      <c r="N3393" s="16">
        <v>8016.91390000001</v>
      </c>
      <c r="O3393" s="16">
        <v>7901.24690000001</v>
      </c>
      <c r="P3393" s="16">
        <v>115.667</v>
      </c>
      <c r="Q3393" s="16">
        <v>0</v>
      </c>
      <c r="R3393" s="16">
        <v>4108.8383</v>
      </c>
      <c r="S3393" s="16">
        <v>3644.5838</v>
      </c>
      <c r="T3393" s="16">
        <v>92.3546</v>
      </c>
      <c r="U3393" s="16">
        <v>371.8999</v>
      </c>
      <c r="V3393" s="16">
        <v>903.2668</v>
      </c>
      <c r="W3393" s="16">
        <v>816.1962</v>
      </c>
      <c r="X3393" s="16">
        <v>8.2819</v>
      </c>
      <c r="Y3393" s="16">
        <v>78.7887</v>
      </c>
      <c r="Z3393" s="16">
        <v>0.8497</v>
      </c>
      <c r="AE3393" s="103">
        <f t="shared" si="992"/>
        <v>-1.08159037282007e-11</v>
      </c>
      <c r="AF3393" s="103">
        <f t="shared" si="993"/>
        <v>0</v>
      </c>
      <c r="AG3393" s="103">
        <f t="shared" si="994"/>
        <v>0</v>
      </c>
      <c r="AH3393" s="103">
        <f t="shared" si="995"/>
        <v>-5.40012479177676e-13</v>
      </c>
      <c r="AI3393" s="103">
        <f t="shared" si="996"/>
        <v>4.54747350886464e-13</v>
      </c>
      <c r="AJ3393" s="103">
        <f t="shared" si="997"/>
        <v>0</v>
      </c>
    </row>
    <row r="3394" spans="3:58">
      <c r="C3394" s="16" t="s">
        <v>368</v>
      </c>
      <c r="D3394" s="16" t="s">
        <v>88</v>
      </c>
      <c r="E3394" s="16">
        <v>0</v>
      </c>
      <c r="F3394" s="16">
        <v>0</v>
      </c>
      <c r="G3394" s="16">
        <v>0</v>
      </c>
      <c r="H3394" s="16">
        <v>0</v>
      </c>
      <c r="I3394" s="16">
        <v>0</v>
      </c>
      <c r="J3394" s="16">
        <v>0</v>
      </c>
      <c r="K3394" s="16">
        <v>0</v>
      </c>
      <c r="L3394" s="16">
        <v>0</v>
      </c>
      <c r="M3394" s="16">
        <v>0</v>
      </c>
      <c r="N3394" s="16">
        <v>0</v>
      </c>
      <c r="O3394" s="16">
        <v>0</v>
      </c>
      <c r="P3394" s="16">
        <v>0</v>
      </c>
      <c r="Q3394" s="16">
        <v>0</v>
      </c>
      <c r="R3394" s="16">
        <v>0</v>
      </c>
      <c r="S3394" s="16">
        <v>0</v>
      </c>
      <c r="T3394" s="16">
        <v>0</v>
      </c>
      <c r="U3394" s="16">
        <v>0</v>
      </c>
      <c r="V3394" s="16">
        <v>0</v>
      </c>
      <c r="W3394" s="16">
        <v>0</v>
      </c>
      <c r="X3394" s="16">
        <v>0</v>
      </c>
      <c r="Y3394" s="16">
        <v>0</v>
      </c>
      <c r="Z3394" s="16">
        <v>0</v>
      </c>
      <c r="AE3394" s="103">
        <f t="shared" si="992"/>
        <v>0</v>
      </c>
      <c r="AF3394" s="103">
        <f t="shared" si="993"/>
        <v>0</v>
      </c>
      <c r="AG3394" s="103">
        <f t="shared" si="994"/>
        <v>0</v>
      </c>
      <c r="AH3394" s="103">
        <f t="shared" si="995"/>
        <v>0</v>
      </c>
      <c r="AI3394" s="103">
        <f t="shared" si="996"/>
        <v>0</v>
      </c>
      <c r="AJ3394" s="103">
        <f t="shared" si="997"/>
        <v>0</v>
      </c>
      <c r="AK3394" s="16">
        <f t="shared" ref="AK3394:BF3394" si="1001">E3394-SUM(E3395:E3399)</f>
        <v>0</v>
      </c>
      <c r="AL3394" s="16">
        <f t="shared" si="1001"/>
        <v>0</v>
      </c>
      <c r="AM3394" s="16">
        <f t="shared" si="1001"/>
        <v>0</v>
      </c>
      <c r="AN3394" s="16">
        <f t="shared" si="1001"/>
        <v>0</v>
      </c>
      <c r="AO3394" s="16">
        <f t="shared" si="1001"/>
        <v>0</v>
      </c>
      <c r="AP3394" s="16">
        <f t="shared" si="1001"/>
        <v>0</v>
      </c>
      <c r="AQ3394" s="16">
        <f t="shared" si="1001"/>
        <v>0</v>
      </c>
      <c r="AR3394" s="16">
        <f t="shared" si="1001"/>
        <v>0</v>
      </c>
      <c r="AS3394" s="16">
        <f t="shared" si="1001"/>
        <v>0</v>
      </c>
      <c r="AT3394" s="16">
        <f t="shared" si="1001"/>
        <v>0</v>
      </c>
      <c r="AU3394" s="16">
        <f t="shared" si="1001"/>
        <v>0</v>
      </c>
      <c r="AV3394" s="16">
        <f t="shared" si="1001"/>
        <v>0</v>
      </c>
      <c r="AW3394" s="16">
        <f t="shared" si="1001"/>
        <v>0</v>
      </c>
      <c r="AX3394" s="16">
        <f t="shared" si="1001"/>
        <v>0</v>
      </c>
      <c r="AY3394" s="16">
        <f t="shared" si="1001"/>
        <v>0</v>
      </c>
      <c r="AZ3394" s="16">
        <f t="shared" si="1001"/>
        <v>0</v>
      </c>
      <c r="BA3394" s="16">
        <f t="shared" si="1001"/>
        <v>0</v>
      </c>
      <c r="BB3394" s="16">
        <f t="shared" si="1001"/>
        <v>0</v>
      </c>
      <c r="BC3394" s="16">
        <f t="shared" si="1001"/>
        <v>0</v>
      </c>
      <c r="BD3394" s="16">
        <f t="shared" si="1001"/>
        <v>0</v>
      </c>
      <c r="BE3394" s="16">
        <f t="shared" si="1001"/>
        <v>0</v>
      </c>
      <c r="BF3394" s="16">
        <f t="shared" si="1001"/>
        <v>0</v>
      </c>
    </row>
    <row r="3395" spans="4:36">
      <c r="D3395" s="16" t="s">
        <v>860</v>
      </c>
      <c r="E3395" s="16">
        <v>0</v>
      </c>
      <c r="F3395" s="16">
        <v>0</v>
      </c>
      <c r="G3395" s="16">
        <v>0</v>
      </c>
      <c r="H3395" s="16">
        <v>0</v>
      </c>
      <c r="I3395" s="16">
        <v>0</v>
      </c>
      <c r="J3395" s="16">
        <v>0</v>
      </c>
      <c r="K3395" s="16">
        <v>0</v>
      </c>
      <c r="L3395" s="16">
        <v>0</v>
      </c>
      <c r="M3395" s="16">
        <v>0</v>
      </c>
      <c r="N3395" s="16">
        <v>0</v>
      </c>
      <c r="O3395" s="16">
        <v>0</v>
      </c>
      <c r="P3395" s="16">
        <v>0</v>
      </c>
      <c r="Q3395" s="16">
        <v>0</v>
      </c>
      <c r="R3395" s="16">
        <v>0</v>
      </c>
      <c r="S3395" s="16">
        <v>0</v>
      </c>
      <c r="T3395" s="16">
        <v>0</v>
      </c>
      <c r="U3395" s="16">
        <v>0</v>
      </c>
      <c r="V3395" s="16">
        <v>0</v>
      </c>
      <c r="W3395" s="16">
        <v>0</v>
      </c>
      <c r="X3395" s="16">
        <v>0</v>
      </c>
      <c r="Y3395" s="16">
        <v>0</v>
      </c>
      <c r="Z3395" s="16">
        <v>0</v>
      </c>
      <c r="AE3395" s="103">
        <f t="shared" si="992"/>
        <v>0</v>
      </c>
      <c r="AF3395" s="103">
        <f t="shared" si="993"/>
        <v>0</v>
      </c>
      <c r="AG3395" s="103">
        <f t="shared" si="994"/>
        <v>0</v>
      </c>
      <c r="AH3395" s="103">
        <f t="shared" si="995"/>
        <v>0</v>
      </c>
      <c r="AI3395" s="103">
        <f t="shared" si="996"/>
        <v>0</v>
      </c>
      <c r="AJ3395" s="103">
        <f t="shared" si="997"/>
        <v>0</v>
      </c>
    </row>
    <row r="3396" spans="4:36">
      <c r="D3396" s="16" t="s">
        <v>861</v>
      </c>
      <c r="E3396" s="16">
        <v>0</v>
      </c>
      <c r="F3396" s="16">
        <v>0</v>
      </c>
      <c r="G3396" s="16">
        <v>0</v>
      </c>
      <c r="H3396" s="16">
        <v>0</v>
      </c>
      <c r="I3396" s="16">
        <v>0</v>
      </c>
      <c r="J3396" s="16">
        <v>0</v>
      </c>
      <c r="K3396" s="16">
        <v>0</v>
      </c>
      <c r="L3396" s="16">
        <v>0</v>
      </c>
      <c r="M3396" s="16">
        <v>0</v>
      </c>
      <c r="N3396" s="16">
        <v>0</v>
      </c>
      <c r="O3396" s="16">
        <v>0</v>
      </c>
      <c r="P3396" s="16">
        <v>0</v>
      </c>
      <c r="Q3396" s="16">
        <v>0</v>
      </c>
      <c r="R3396" s="16">
        <v>0</v>
      </c>
      <c r="S3396" s="16">
        <v>0</v>
      </c>
      <c r="T3396" s="16">
        <v>0</v>
      </c>
      <c r="U3396" s="16">
        <v>0</v>
      </c>
      <c r="V3396" s="16">
        <v>0</v>
      </c>
      <c r="W3396" s="16">
        <v>0</v>
      </c>
      <c r="X3396" s="16">
        <v>0</v>
      </c>
      <c r="Y3396" s="16">
        <v>0</v>
      </c>
      <c r="Z3396" s="16">
        <v>0</v>
      </c>
      <c r="AE3396" s="103">
        <f t="shared" si="992"/>
        <v>0</v>
      </c>
      <c r="AF3396" s="103">
        <f t="shared" si="993"/>
        <v>0</v>
      </c>
      <c r="AG3396" s="103">
        <f t="shared" si="994"/>
        <v>0</v>
      </c>
      <c r="AH3396" s="103">
        <f t="shared" si="995"/>
        <v>0</v>
      </c>
      <c r="AI3396" s="103">
        <f t="shared" si="996"/>
        <v>0</v>
      </c>
      <c r="AJ3396" s="103">
        <f t="shared" si="997"/>
        <v>0</v>
      </c>
    </row>
    <row r="3397" spans="4:36">
      <c r="D3397" s="16" t="s">
        <v>862</v>
      </c>
      <c r="E3397" s="16">
        <v>0</v>
      </c>
      <c r="F3397" s="16">
        <v>0</v>
      </c>
      <c r="G3397" s="16">
        <v>0</v>
      </c>
      <c r="H3397" s="16">
        <v>0</v>
      </c>
      <c r="I3397" s="16">
        <v>0</v>
      </c>
      <c r="J3397" s="16">
        <v>0</v>
      </c>
      <c r="K3397" s="16">
        <v>0</v>
      </c>
      <c r="L3397" s="16">
        <v>0</v>
      </c>
      <c r="M3397" s="16">
        <v>0</v>
      </c>
      <c r="N3397" s="16">
        <v>0</v>
      </c>
      <c r="O3397" s="16">
        <v>0</v>
      </c>
      <c r="P3397" s="16">
        <v>0</v>
      </c>
      <c r="Q3397" s="16">
        <v>0</v>
      </c>
      <c r="R3397" s="16">
        <v>0</v>
      </c>
      <c r="S3397" s="16">
        <v>0</v>
      </c>
      <c r="T3397" s="16">
        <v>0</v>
      </c>
      <c r="U3397" s="16">
        <v>0</v>
      </c>
      <c r="V3397" s="16">
        <v>0</v>
      </c>
      <c r="W3397" s="16">
        <v>0</v>
      </c>
      <c r="X3397" s="16">
        <v>0</v>
      </c>
      <c r="Y3397" s="16">
        <v>0</v>
      </c>
      <c r="Z3397" s="16">
        <v>0</v>
      </c>
      <c r="AE3397" s="103">
        <f t="shared" si="992"/>
        <v>0</v>
      </c>
      <c r="AF3397" s="103">
        <f t="shared" si="993"/>
        <v>0</v>
      </c>
      <c r="AG3397" s="103">
        <f t="shared" si="994"/>
        <v>0</v>
      </c>
      <c r="AH3397" s="103">
        <f t="shared" si="995"/>
        <v>0</v>
      </c>
      <c r="AI3397" s="103">
        <f t="shared" si="996"/>
        <v>0</v>
      </c>
      <c r="AJ3397" s="103">
        <f t="shared" si="997"/>
        <v>0</v>
      </c>
    </row>
    <row r="3398" spans="4:36">
      <c r="D3398" s="16" t="s">
        <v>863</v>
      </c>
      <c r="E3398" s="16">
        <v>0</v>
      </c>
      <c r="F3398" s="16">
        <v>0</v>
      </c>
      <c r="G3398" s="16">
        <v>0</v>
      </c>
      <c r="H3398" s="16">
        <v>0</v>
      </c>
      <c r="I3398" s="16">
        <v>0</v>
      </c>
      <c r="J3398" s="16">
        <v>0</v>
      </c>
      <c r="K3398" s="16">
        <v>0</v>
      </c>
      <c r="L3398" s="16">
        <v>0</v>
      </c>
      <c r="M3398" s="16">
        <v>0</v>
      </c>
      <c r="N3398" s="16">
        <v>0</v>
      </c>
      <c r="O3398" s="16">
        <v>0</v>
      </c>
      <c r="P3398" s="16">
        <v>0</v>
      </c>
      <c r="Q3398" s="16">
        <v>0</v>
      </c>
      <c r="R3398" s="16">
        <v>0</v>
      </c>
      <c r="S3398" s="16">
        <v>0</v>
      </c>
      <c r="T3398" s="16">
        <v>0</v>
      </c>
      <c r="U3398" s="16">
        <v>0</v>
      </c>
      <c r="V3398" s="16">
        <v>0</v>
      </c>
      <c r="W3398" s="16">
        <v>0</v>
      </c>
      <c r="X3398" s="16">
        <v>0</v>
      </c>
      <c r="Y3398" s="16">
        <v>0</v>
      </c>
      <c r="Z3398" s="16">
        <v>0</v>
      </c>
      <c r="AE3398" s="103">
        <f t="shared" si="992"/>
        <v>0</v>
      </c>
      <c r="AF3398" s="103">
        <f t="shared" si="993"/>
        <v>0</v>
      </c>
      <c r="AG3398" s="103">
        <f t="shared" si="994"/>
        <v>0</v>
      </c>
      <c r="AH3398" s="103">
        <f t="shared" si="995"/>
        <v>0</v>
      </c>
      <c r="AI3398" s="103">
        <f t="shared" si="996"/>
        <v>0</v>
      </c>
      <c r="AJ3398" s="103">
        <f t="shared" si="997"/>
        <v>0</v>
      </c>
    </row>
    <row r="3399" spans="4:36">
      <c r="D3399" s="16" t="s">
        <v>864</v>
      </c>
      <c r="E3399" s="16">
        <v>0</v>
      </c>
      <c r="F3399" s="16">
        <v>0</v>
      </c>
      <c r="G3399" s="16">
        <v>0</v>
      </c>
      <c r="H3399" s="16">
        <v>0</v>
      </c>
      <c r="I3399" s="16">
        <v>0</v>
      </c>
      <c r="J3399" s="16">
        <v>0</v>
      </c>
      <c r="K3399" s="16">
        <v>0</v>
      </c>
      <c r="L3399" s="16">
        <v>0</v>
      </c>
      <c r="M3399" s="16">
        <v>0</v>
      </c>
      <c r="N3399" s="16">
        <v>0</v>
      </c>
      <c r="O3399" s="16">
        <v>0</v>
      </c>
      <c r="P3399" s="16">
        <v>0</v>
      </c>
      <c r="Q3399" s="16">
        <v>0</v>
      </c>
      <c r="R3399" s="16">
        <v>0</v>
      </c>
      <c r="S3399" s="16">
        <v>0</v>
      </c>
      <c r="T3399" s="16">
        <v>0</v>
      </c>
      <c r="U3399" s="16">
        <v>0</v>
      </c>
      <c r="V3399" s="16">
        <v>0</v>
      </c>
      <c r="W3399" s="16">
        <v>0</v>
      </c>
      <c r="X3399" s="16">
        <v>0</v>
      </c>
      <c r="Y3399" s="16">
        <v>0</v>
      </c>
      <c r="Z3399" s="16">
        <v>0</v>
      </c>
      <c r="AE3399" s="103">
        <f t="shared" si="992"/>
        <v>0</v>
      </c>
      <c r="AF3399" s="103">
        <f t="shared" si="993"/>
        <v>0</v>
      </c>
      <c r="AG3399" s="103">
        <f t="shared" si="994"/>
        <v>0</v>
      </c>
      <c r="AH3399" s="103">
        <f t="shared" si="995"/>
        <v>0</v>
      </c>
      <c r="AI3399" s="103">
        <f t="shared" si="996"/>
        <v>0</v>
      </c>
      <c r="AJ3399" s="103">
        <f t="shared" si="997"/>
        <v>0</v>
      </c>
    </row>
    <row r="3400" spans="1:80">
      <c r="A3400" s="16" t="s">
        <v>963</v>
      </c>
      <c r="B3400" s="16">
        <v>141393.2138</v>
      </c>
      <c r="C3400" s="16" t="s">
        <v>88</v>
      </c>
      <c r="D3400" s="16" t="s">
        <v>88</v>
      </c>
      <c r="E3400" s="16">
        <v>128747.1384</v>
      </c>
      <c r="F3400" s="16">
        <v>118338.7433</v>
      </c>
      <c r="G3400" s="16">
        <v>111320.0942</v>
      </c>
      <c r="H3400" s="16">
        <v>7018.6491</v>
      </c>
      <c r="I3400" s="16">
        <v>71.0546</v>
      </c>
      <c r="J3400" s="16">
        <v>8661.1905</v>
      </c>
      <c r="K3400" s="16">
        <v>3202.6147</v>
      </c>
      <c r="L3400" s="16">
        <v>532.1481</v>
      </c>
      <c r="M3400" s="16">
        <v>4926.4277</v>
      </c>
      <c r="N3400" s="16">
        <v>447.2333</v>
      </c>
      <c r="O3400" s="16">
        <v>447.2333</v>
      </c>
      <c r="P3400" s="16">
        <v>0</v>
      </c>
      <c r="Q3400" s="16">
        <v>0</v>
      </c>
      <c r="R3400" s="16">
        <v>1126.7694</v>
      </c>
      <c r="S3400" s="16">
        <v>931.9655</v>
      </c>
      <c r="T3400" s="16">
        <v>112.181</v>
      </c>
      <c r="U3400" s="16">
        <v>82.6229</v>
      </c>
      <c r="V3400" s="16">
        <v>84.3106</v>
      </c>
      <c r="W3400" s="16">
        <v>49.1743</v>
      </c>
      <c r="X3400" s="16">
        <v>4.9583</v>
      </c>
      <c r="Y3400" s="16">
        <v>30.178</v>
      </c>
      <c r="Z3400" s="16">
        <v>17.8367</v>
      </c>
      <c r="AB3400" s="101">
        <f>(F3400+K3400+L3400)/B3400</f>
        <v>0.863361846153892</v>
      </c>
      <c r="AE3400" s="103">
        <f t="shared" si="992"/>
        <v>-5.59197133043199e-12</v>
      </c>
      <c r="AF3400" s="103">
        <f t="shared" si="993"/>
        <v>0</v>
      </c>
      <c r="AG3400" s="103">
        <f t="shared" si="994"/>
        <v>0</v>
      </c>
      <c r="AH3400" s="103">
        <f t="shared" si="995"/>
        <v>0</v>
      </c>
      <c r="AI3400" s="103">
        <f t="shared" si="996"/>
        <v>-1.13686837721616e-13</v>
      </c>
      <c r="AJ3400" s="103">
        <f t="shared" si="997"/>
        <v>0</v>
      </c>
      <c r="AK3400" s="16">
        <f t="shared" ref="AK3400:BF3400" si="1002">E3400-SUM(E3401:E3405)</f>
        <v>0</v>
      </c>
      <c r="AL3400" s="16">
        <f t="shared" si="1002"/>
        <v>0</v>
      </c>
      <c r="AM3400" s="16">
        <f t="shared" si="1002"/>
        <v>0</v>
      </c>
      <c r="AN3400" s="16">
        <f t="shared" si="1002"/>
        <v>0</v>
      </c>
      <c r="AO3400" s="16">
        <f t="shared" si="1002"/>
        <v>0</v>
      </c>
      <c r="AP3400" s="16">
        <f t="shared" si="1002"/>
        <v>0</v>
      </c>
      <c r="AQ3400" s="16">
        <f t="shared" si="1002"/>
        <v>0</v>
      </c>
      <c r="AR3400" s="16">
        <f t="shared" si="1002"/>
        <v>0</v>
      </c>
      <c r="AS3400" s="16">
        <f t="shared" si="1002"/>
        <v>0</v>
      </c>
      <c r="AT3400" s="16">
        <f t="shared" si="1002"/>
        <v>0</v>
      </c>
      <c r="AU3400" s="16">
        <f t="shared" si="1002"/>
        <v>0</v>
      </c>
      <c r="AV3400" s="16">
        <f t="shared" si="1002"/>
        <v>0</v>
      </c>
      <c r="AW3400" s="16">
        <f t="shared" si="1002"/>
        <v>0</v>
      </c>
      <c r="AX3400" s="16">
        <f t="shared" si="1002"/>
        <v>0</v>
      </c>
      <c r="AY3400" s="16">
        <f t="shared" si="1002"/>
        <v>0</v>
      </c>
      <c r="AZ3400" s="16">
        <f t="shared" si="1002"/>
        <v>0</v>
      </c>
      <c r="BA3400" s="16">
        <f t="shared" si="1002"/>
        <v>0</v>
      </c>
      <c r="BB3400" s="16">
        <f t="shared" si="1002"/>
        <v>0</v>
      </c>
      <c r="BC3400" s="16">
        <f t="shared" si="1002"/>
        <v>0</v>
      </c>
      <c r="BD3400" s="16">
        <f t="shared" si="1002"/>
        <v>0</v>
      </c>
      <c r="BE3400" s="16">
        <f t="shared" si="1002"/>
        <v>0</v>
      </c>
      <c r="BF3400" s="16">
        <f t="shared" si="1002"/>
        <v>0</v>
      </c>
      <c r="BG3400" s="104">
        <f t="shared" ref="BG3400:CB3400" si="1003">E3400-E3406-E3412-E3418-E3424</f>
        <v>-1.01863406598568e-10</v>
      </c>
      <c r="BH3400" s="104">
        <f t="shared" si="1003"/>
        <v>-1.01863406598568e-10</v>
      </c>
      <c r="BI3400" s="104">
        <f t="shared" si="1003"/>
        <v>-8.73114913702011e-11</v>
      </c>
      <c r="BJ3400" s="104">
        <f t="shared" si="1003"/>
        <v>0</v>
      </c>
      <c r="BK3400" s="104">
        <f t="shared" si="1003"/>
        <v>0</v>
      </c>
      <c r="BL3400" s="104">
        <f t="shared" si="1003"/>
        <v>0</v>
      </c>
      <c r="BM3400" s="104">
        <f t="shared" si="1003"/>
        <v>0</v>
      </c>
      <c r="BN3400" s="104">
        <f t="shared" si="1003"/>
        <v>0</v>
      </c>
      <c r="BO3400" s="104">
        <f t="shared" si="1003"/>
        <v>0</v>
      </c>
      <c r="BP3400" s="104">
        <f t="shared" si="1003"/>
        <v>0</v>
      </c>
      <c r="BQ3400" s="104">
        <f t="shared" si="1003"/>
        <v>0</v>
      </c>
      <c r="BR3400" s="104">
        <f t="shared" si="1003"/>
        <v>0</v>
      </c>
      <c r="BS3400" s="104">
        <f t="shared" si="1003"/>
        <v>0</v>
      </c>
      <c r="BT3400" s="104">
        <f t="shared" si="1003"/>
        <v>-1.13686837721616e-12</v>
      </c>
      <c r="BU3400" s="104">
        <f t="shared" si="1003"/>
        <v>-1.02318153949454e-12</v>
      </c>
      <c r="BV3400" s="104">
        <f t="shared" si="1003"/>
        <v>0</v>
      </c>
      <c r="BW3400" s="104">
        <f t="shared" si="1003"/>
        <v>0</v>
      </c>
      <c r="BX3400" s="104">
        <f t="shared" si="1003"/>
        <v>0</v>
      </c>
      <c r="BY3400" s="104">
        <f t="shared" si="1003"/>
        <v>0</v>
      </c>
      <c r="BZ3400" s="104">
        <f t="shared" si="1003"/>
        <v>0</v>
      </c>
      <c r="CA3400" s="104">
        <f t="shared" si="1003"/>
        <v>0</v>
      </c>
      <c r="CB3400" s="104">
        <f t="shared" si="1003"/>
        <v>0</v>
      </c>
    </row>
    <row r="3401" spans="4:36">
      <c r="D3401" s="16" t="s">
        <v>860</v>
      </c>
      <c r="E3401" s="16">
        <v>45710.5476</v>
      </c>
      <c r="F3401" s="16">
        <v>42745.9924</v>
      </c>
      <c r="G3401" s="16">
        <v>40563.8306</v>
      </c>
      <c r="H3401" s="16">
        <v>2182.1618</v>
      </c>
      <c r="I3401" s="16">
        <v>11.1245</v>
      </c>
      <c r="J3401" s="16">
        <v>2801.4438</v>
      </c>
      <c r="K3401" s="16">
        <v>0</v>
      </c>
      <c r="L3401" s="16">
        <v>404.6231</v>
      </c>
      <c r="M3401" s="16">
        <v>2396.8207</v>
      </c>
      <c r="N3401" s="16">
        <v>58.5452</v>
      </c>
      <c r="O3401" s="16">
        <v>58.5452</v>
      </c>
      <c r="P3401" s="16">
        <v>0</v>
      </c>
      <c r="Q3401" s="16">
        <v>0</v>
      </c>
      <c r="R3401" s="16">
        <v>90.5471</v>
      </c>
      <c r="S3401" s="16">
        <v>89.0011</v>
      </c>
      <c r="T3401" s="16">
        <v>0</v>
      </c>
      <c r="U3401" s="16">
        <v>1.546</v>
      </c>
      <c r="V3401" s="16">
        <v>0</v>
      </c>
      <c r="W3401" s="16">
        <v>0</v>
      </c>
      <c r="X3401" s="16">
        <v>0</v>
      </c>
      <c r="Y3401" s="16">
        <v>0</v>
      </c>
      <c r="Z3401" s="16">
        <v>2.8946</v>
      </c>
      <c r="AE3401" s="103">
        <f t="shared" si="992"/>
        <v>-4.66426897105521e-12</v>
      </c>
      <c r="AF3401" s="103">
        <f t="shared" si="993"/>
        <v>0</v>
      </c>
      <c r="AG3401" s="103">
        <f t="shared" si="994"/>
        <v>0</v>
      </c>
      <c r="AH3401" s="103">
        <f t="shared" si="995"/>
        <v>0</v>
      </c>
      <c r="AI3401" s="103">
        <f t="shared" si="996"/>
        <v>6.43929354282591e-15</v>
      </c>
      <c r="AJ3401" s="103">
        <f t="shared" si="997"/>
        <v>0</v>
      </c>
    </row>
    <row r="3402" spans="4:36">
      <c r="D3402" s="16" t="s">
        <v>861</v>
      </c>
      <c r="E3402" s="16">
        <v>13096.9575</v>
      </c>
      <c r="F3402" s="16">
        <v>12212.6382</v>
      </c>
      <c r="G3402" s="16">
        <v>10885.0655</v>
      </c>
      <c r="H3402" s="16">
        <v>1327.5727</v>
      </c>
      <c r="I3402" s="16">
        <v>0</v>
      </c>
      <c r="J3402" s="16">
        <v>873.8427</v>
      </c>
      <c r="K3402" s="16">
        <v>0</v>
      </c>
      <c r="L3402" s="16">
        <v>33.5494</v>
      </c>
      <c r="M3402" s="16">
        <v>840.2933</v>
      </c>
      <c r="N3402" s="16">
        <v>4.8057</v>
      </c>
      <c r="O3402" s="16">
        <v>4.8057</v>
      </c>
      <c r="P3402" s="16">
        <v>0</v>
      </c>
      <c r="Q3402" s="16">
        <v>0</v>
      </c>
      <c r="R3402" s="16">
        <v>5.6709</v>
      </c>
      <c r="S3402" s="16">
        <v>5.4992</v>
      </c>
      <c r="T3402" s="16">
        <v>0</v>
      </c>
      <c r="U3402" s="16">
        <v>0.1717</v>
      </c>
      <c r="V3402" s="16">
        <v>0</v>
      </c>
      <c r="W3402" s="16">
        <v>0</v>
      </c>
      <c r="X3402" s="16">
        <v>0</v>
      </c>
      <c r="Y3402" s="16">
        <v>0</v>
      </c>
      <c r="Z3402" s="16">
        <v>0</v>
      </c>
      <c r="AE3402" s="103">
        <f t="shared" si="992"/>
        <v>9.85878045867139e-13</v>
      </c>
      <c r="AF3402" s="103">
        <f t="shared" si="993"/>
        <v>0</v>
      </c>
      <c r="AG3402" s="103">
        <f t="shared" si="994"/>
        <v>0</v>
      </c>
      <c r="AH3402" s="103">
        <f t="shared" si="995"/>
        <v>0</v>
      </c>
      <c r="AI3402" s="103">
        <f t="shared" si="996"/>
        <v>-4.71844785465692e-16</v>
      </c>
      <c r="AJ3402" s="103">
        <f t="shared" si="997"/>
        <v>0</v>
      </c>
    </row>
    <row r="3403" spans="4:36">
      <c r="D3403" s="16" t="s">
        <v>862</v>
      </c>
      <c r="E3403" s="16">
        <v>0</v>
      </c>
      <c r="F3403" s="16">
        <v>0</v>
      </c>
      <c r="G3403" s="16">
        <v>0</v>
      </c>
      <c r="H3403" s="16">
        <v>0</v>
      </c>
      <c r="I3403" s="16">
        <v>0</v>
      </c>
      <c r="J3403" s="16">
        <v>0</v>
      </c>
      <c r="K3403" s="16">
        <v>0</v>
      </c>
      <c r="L3403" s="16">
        <v>0</v>
      </c>
      <c r="M3403" s="16">
        <v>0</v>
      </c>
      <c r="N3403" s="16">
        <v>0</v>
      </c>
      <c r="O3403" s="16">
        <v>0</v>
      </c>
      <c r="P3403" s="16">
        <v>0</v>
      </c>
      <c r="Q3403" s="16">
        <v>0</v>
      </c>
      <c r="R3403" s="16">
        <v>0</v>
      </c>
      <c r="S3403" s="16">
        <v>0</v>
      </c>
      <c r="T3403" s="16">
        <v>0</v>
      </c>
      <c r="U3403" s="16">
        <v>0</v>
      </c>
      <c r="V3403" s="16">
        <v>0</v>
      </c>
      <c r="W3403" s="16">
        <v>0</v>
      </c>
      <c r="X3403" s="16">
        <v>0</v>
      </c>
      <c r="Y3403" s="16">
        <v>0</v>
      </c>
      <c r="Z3403" s="16">
        <v>0</v>
      </c>
      <c r="AE3403" s="103">
        <f t="shared" si="992"/>
        <v>0</v>
      </c>
      <c r="AF3403" s="103">
        <f t="shared" si="993"/>
        <v>0</v>
      </c>
      <c r="AG3403" s="103">
        <f t="shared" si="994"/>
        <v>0</v>
      </c>
      <c r="AH3403" s="103">
        <f t="shared" si="995"/>
        <v>0</v>
      </c>
      <c r="AI3403" s="103">
        <f t="shared" si="996"/>
        <v>0</v>
      </c>
      <c r="AJ3403" s="103">
        <f t="shared" si="997"/>
        <v>0</v>
      </c>
    </row>
    <row r="3404" spans="4:36">
      <c r="D3404" s="16" t="s">
        <v>863</v>
      </c>
      <c r="E3404" s="16">
        <v>0</v>
      </c>
      <c r="F3404" s="16">
        <v>0</v>
      </c>
      <c r="G3404" s="16">
        <v>0</v>
      </c>
      <c r="H3404" s="16">
        <v>0</v>
      </c>
      <c r="I3404" s="16">
        <v>0</v>
      </c>
      <c r="J3404" s="16">
        <v>0</v>
      </c>
      <c r="K3404" s="16">
        <v>0</v>
      </c>
      <c r="L3404" s="16">
        <v>0</v>
      </c>
      <c r="M3404" s="16">
        <v>0</v>
      </c>
      <c r="N3404" s="16">
        <v>0</v>
      </c>
      <c r="O3404" s="16">
        <v>0</v>
      </c>
      <c r="P3404" s="16">
        <v>0</v>
      </c>
      <c r="Q3404" s="16">
        <v>0</v>
      </c>
      <c r="R3404" s="16">
        <v>0</v>
      </c>
      <c r="S3404" s="16">
        <v>0</v>
      </c>
      <c r="T3404" s="16">
        <v>0</v>
      </c>
      <c r="U3404" s="16">
        <v>0</v>
      </c>
      <c r="V3404" s="16">
        <v>0</v>
      </c>
      <c r="W3404" s="16">
        <v>0</v>
      </c>
      <c r="X3404" s="16">
        <v>0</v>
      </c>
      <c r="Y3404" s="16">
        <v>0</v>
      </c>
      <c r="Z3404" s="16">
        <v>0</v>
      </c>
      <c r="AE3404" s="103">
        <f t="shared" si="992"/>
        <v>0</v>
      </c>
      <c r="AF3404" s="103">
        <f t="shared" si="993"/>
        <v>0</v>
      </c>
      <c r="AG3404" s="103">
        <f t="shared" si="994"/>
        <v>0</v>
      </c>
      <c r="AH3404" s="103">
        <f t="shared" si="995"/>
        <v>0</v>
      </c>
      <c r="AI3404" s="103">
        <f t="shared" si="996"/>
        <v>0</v>
      </c>
      <c r="AJ3404" s="103">
        <f t="shared" si="997"/>
        <v>0</v>
      </c>
    </row>
    <row r="3405" spans="4:36">
      <c r="D3405" s="16" t="s">
        <v>864</v>
      </c>
      <c r="E3405" s="16">
        <v>69939.6333000001</v>
      </c>
      <c r="F3405" s="16">
        <v>63380.1127000001</v>
      </c>
      <c r="G3405" s="16">
        <v>59871.1981000001</v>
      </c>
      <c r="H3405" s="16">
        <v>3508.9146</v>
      </c>
      <c r="I3405" s="16">
        <v>59.9301</v>
      </c>
      <c r="J3405" s="16">
        <v>4985.904</v>
      </c>
      <c r="K3405" s="16">
        <v>3202.6147</v>
      </c>
      <c r="L3405" s="16">
        <v>93.9755999999998</v>
      </c>
      <c r="M3405" s="16">
        <v>1689.3137</v>
      </c>
      <c r="N3405" s="16">
        <v>383.8824</v>
      </c>
      <c r="O3405" s="16">
        <v>383.8824</v>
      </c>
      <c r="P3405" s="16">
        <v>0</v>
      </c>
      <c r="Q3405" s="16">
        <v>0</v>
      </c>
      <c r="R3405" s="16">
        <v>1030.5514</v>
      </c>
      <c r="S3405" s="16">
        <v>837.4652</v>
      </c>
      <c r="T3405" s="16">
        <v>112.181</v>
      </c>
      <c r="U3405" s="16">
        <v>80.9052</v>
      </c>
      <c r="V3405" s="16">
        <v>84.3106</v>
      </c>
      <c r="W3405" s="16">
        <v>49.1743</v>
      </c>
      <c r="X3405" s="16">
        <v>4.9583</v>
      </c>
      <c r="Y3405" s="16">
        <v>30.178</v>
      </c>
      <c r="Z3405" s="16">
        <v>14.9421</v>
      </c>
      <c r="AE3405" s="103">
        <f t="shared" si="992"/>
        <v>3.42126327268488e-12</v>
      </c>
      <c r="AF3405" s="103">
        <f t="shared" si="993"/>
        <v>-3.63797880709171e-12</v>
      </c>
      <c r="AG3405" s="103">
        <f t="shared" si="994"/>
        <v>0</v>
      </c>
      <c r="AH3405" s="103">
        <f t="shared" si="995"/>
        <v>0</v>
      </c>
      <c r="AI3405" s="103">
        <f t="shared" si="996"/>
        <v>0</v>
      </c>
      <c r="AJ3405" s="103">
        <f t="shared" si="997"/>
        <v>0</v>
      </c>
    </row>
    <row r="3406" spans="3:58">
      <c r="C3406" s="16" t="s">
        <v>865</v>
      </c>
      <c r="D3406" s="16" t="s">
        <v>88</v>
      </c>
      <c r="E3406" s="16">
        <v>12306.0211</v>
      </c>
      <c r="F3406" s="16">
        <v>11587.9896</v>
      </c>
      <c r="G3406" s="16">
        <v>11450.0727</v>
      </c>
      <c r="H3406" s="16">
        <v>137.9169</v>
      </c>
      <c r="I3406" s="16">
        <v>13.6284</v>
      </c>
      <c r="J3406" s="16">
        <v>335.7396</v>
      </c>
      <c r="K3406" s="16">
        <v>28.3456</v>
      </c>
      <c r="L3406" s="16">
        <v>71.2217</v>
      </c>
      <c r="M3406" s="16">
        <v>236.1723</v>
      </c>
      <c r="N3406" s="16">
        <v>133.6794</v>
      </c>
      <c r="O3406" s="16">
        <v>133.6794</v>
      </c>
      <c r="P3406" s="16">
        <v>0</v>
      </c>
      <c r="Q3406" s="16">
        <v>0</v>
      </c>
      <c r="R3406" s="16">
        <v>204.2577</v>
      </c>
      <c r="S3406" s="16">
        <v>204.2577</v>
      </c>
      <c r="T3406" s="16">
        <v>0</v>
      </c>
      <c r="U3406" s="16">
        <v>0</v>
      </c>
      <c r="V3406" s="16">
        <v>28.1392</v>
      </c>
      <c r="W3406" s="16">
        <v>27.8952</v>
      </c>
      <c r="X3406" s="16">
        <v>0</v>
      </c>
      <c r="Y3406" s="16">
        <v>0.244</v>
      </c>
      <c r="Z3406" s="16">
        <v>2.5872</v>
      </c>
      <c r="AE3406" s="103">
        <f t="shared" si="992"/>
        <v>-8.96172025477426e-13</v>
      </c>
      <c r="AF3406" s="103">
        <f t="shared" si="993"/>
        <v>0</v>
      </c>
      <c r="AG3406" s="103">
        <f t="shared" si="994"/>
        <v>0</v>
      </c>
      <c r="AH3406" s="103">
        <f t="shared" si="995"/>
        <v>0</v>
      </c>
      <c r="AI3406" s="103">
        <f t="shared" si="996"/>
        <v>0</v>
      </c>
      <c r="AJ3406" s="103">
        <f t="shared" si="997"/>
        <v>-2.22044604925031e-16</v>
      </c>
      <c r="AK3406" s="16">
        <f t="shared" ref="AK3406:BF3406" si="1004">E3406-SUM(E3407:E3411)</f>
        <v>0</v>
      </c>
      <c r="AL3406" s="16">
        <f t="shared" si="1004"/>
        <v>0</v>
      </c>
      <c r="AM3406" s="16">
        <f t="shared" si="1004"/>
        <v>0</v>
      </c>
      <c r="AN3406" s="16">
        <f t="shared" si="1004"/>
        <v>0</v>
      </c>
      <c r="AO3406" s="16">
        <f t="shared" si="1004"/>
        <v>0</v>
      </c>
      <c r="AP3406" s="16">
        <f t="shared" si="1004"/>
        <v>0</v>
      </c>
      <c r="AQ3406" s="16">
        <f t="shared" si="1004"/>
        <v>0</v>
      </c>
      <c r="AR3406" s="16">
        <f t="shared" si="1004"/>
        <v>0</v>
      </c>
      <c r="AS3406" s="16">
        <f t="shared" si="1004"/>
        <v>0</v>
      </c>
      <c r="AT3406" s="16">
        <f t="shared" si="1004"/>
        <v>0</v>
      </c>
      <c r="AU3406" s="16">
        <f t="shared" si="1004"/>
        <v>0</v>
      </c>
      <c r="AV3406" s="16">
        <f t="shared" si="1004"/>
        <v>0</v>
      </c>
      <c r="AW3406" s="16">
        <f t="shared" si="1004"/>
        <v>0</v>
      </c>
      <c r="AX3406" s="16">
        <f t="shared" si="1004"/>
        <v>0</v>
      </c>
      <c r="AY3406" s="16">
        <f t="shared" si="1004"/>
        <v>0</v>
      </c>
      <c r="AZ3406" s="16">
        <f t="shared" si="1004"/>
        <v>0</v>
      </c>
      <c r="BA3406" s="16">
        <f t="shared" si="1004"/>
        <v>0</v>
      </c>
      <c r="BB3406" s="16">
        <f t="shared" si="1004"/>
        <v>0</v>
      </c>
      <c r="BC3406" s="16">
        <f t="shared" si="1004"/>
        <v>0</v>
      </c>
      <c r="BD3406" s="16">
        <f t="shared" si="1004"/>
        <v>0</v>
      </c>
      <c r="BE3406" s="16">
        <f t="shared" si="1004"/>
        <v>0</v>
      </c>
      <c r="BF3406" s="16">
        <f t="shared" si="1004"/>
        <v>0</v>
      </c>
    </row>
    <row r="3407" spans="4:36">
      <c r="D3407" s="16" t="s">
        <v>860</v>
      </c>
      <c r="E3407" s="16">
        <v>9481.3712</v>
      </c>
      <c r="F3407" s="16">
        <v>9128.2271</v>
      </c>
      <c r="G3407" s="16">
        <v>9035.5943</v>
      </c>
      <c r="H3407" s="16">
        <v>92.6328</v>
      </c>
      <c r="I3407" s="16">
        <v>0</v>
      </c>
      <c r="J3407" s="16">
        <v>283.0932</v>
      </c>
      <c r="K3407" s="16">
        <v>0</v>
      </c>
      <c r="L3407" s="16">
        <v>61.8463</v>
      </c>
      <c r="M3407" s="16">
        <v>221.2469</v>
      </c>
      <c r="N3407" s="16">
        <v>9.2627</v>
      </c>
      <c r="O3407" s="16">
        <v>9.2627</v>
      </c>
      <c r="P3407" s="16">
        <v>0</v>
      </c>
      <c r="Q3407" s="16">
        <v>0</v>
      </c>
      <c r="R3407" s="16">
        <v>60.5607</v>
      </c>
      <c r="S3407" s="16">
        <v>60.5607</v>
      </c>
      <c r="T3407" s="16">
        <v>0</v>
      </c>
      <c r="U3407" s="16">
        <v>0</v>
      </c>
      <c r="V3407" s="16">
        <v>0</v>
      </c>
      <c r="W3407" s="16">
        <v>0</v>
      </c>
      <c r="X3407" s="16">
        <v>0</v>
      </c>
      <c r="Y3407" s="16">
        <v>0</v>
      </c>
      <c r="Z3407" s="16">
        <v>0.2275</v>
      </c>
      <c r="AE3407" s="103">
        <f t="shared" si="992"/>
        <v>-4.98240337876155e-13</v>
      </c>
      <c r="AF3407" s="103">
        <f t="shared" si="993"/>
        <v>-5.96855898038484e-13</v>
      </c>
      <c r="AG3407" s="103">
        <f t="shared" si="994"/>
        <v>0</v>
      </c>
      <c r="AH3407" s="103">
        <f t="shared" si="995"/>
        <v>0</v>
      </c>
      <c r="AI3407" s="103">
        <f t="shared" si="996"/>
        <v>0</v>
      </c>
      <c r="AJ3407" s="103">
        <f t="shared" si="997"/>
        <v>0</v>
      </c>
    </row>
    <row r="3408" spans="4:36">
      <c r="D3408" s="16" t="s">
        <v>861</v>
      </c>
      <c r="E3408" s="16">
        <v>158.0798</v>
      </c>
      <c r="F3408" s="16">
        <v>158.0798</v>
      </c>
      <c r="G3408" s="16">
        <v>123.5582</v>
      </c>
      <c r="H3408" s="16">
        <v>34.5216</v>
      </c>
      <c r="I3408" s="16">
        <v>0</v>
      </c>
      <c r="J3408" s="16">
        <v>0</v>
      </c>
      <c r="K3408" s="16">
        <v>0</v>
      </c>
      <c r="L3408" s="16">
        <v>0</v>
      </c>
      <c r="M3408" s="16">
        <v>0</v>
      </c>
      <c r="N3408" s="16">
        <v>0</v>
      </c>
      <c r="O3408" s="16">
        <v>0</v>
      </c>
      <c r="P3408" s="16">
        <v>0</v>
      </c>
      <c r="Q3408" s="16">
        <v>0</v>
      </c>
      <c r="R3408" s="16">
        <v>0</v>
      </c>
      <c r="S3408" s="16">
        <v>0</v>
      </c>
      <c r="T3408" s="16">
        <v>0</v>
      </c>
      <c r="U3408" s="16">
        <v>0</v>
      </c>
      <c r="V3408" s="16">
        <v>0</v>
      </c>
      <c r="W3408" s="16">
        <v>0</v>
      </c>
      <c r="X3408" s="16">
        <v>0</v>
      </c>
      <c r="Y3408" s="16">
        <v>0</v>
      </c>
      <c r="Z3408" s="16">
        <v>0</v>
      </c>
      <c r="AE3408" s="103">
        <f t="shared" si="992"/>
        <v>0</v>
      </c>
      <c r="AF3408" s="103">
        <f t="shared" si="993"/>
        <v>0</v>
      </c>
      <c r="AG3408" s="103">
        <f t="shared" si="994"/>
        <v>0</v>
      </c>
      <c r="AH3408" s="103">
        <f t="shared" si="995"/>
        <v>0</v>
      </c>
      <c r="AI3408" s="103">
        <f t="shared" si="996"/>
        <v>0</v>
      </c>
      <c r="AJ3408" s="103">
        <f t="shared" si="997"/>
        <v>0</v>
      </c>
    </row>
    <row r="3409" spans="4:36">
      <c r="D3409" s="16" t="s">
        <v>862</v>
      </c>
      <c r="E3409" s="16">
        <v>0</v>
      </c>
      <c r="F3409" s="16">
        <v>0</v>
      </c>
      <c r="G3409" s="16">
        <v>0</v>
      </c>
      <c r="H3409" s="16">
        <v>0</v>
      </c>
      <c r="I3409" s="16">
        <v>0</v>
      </c>
      <c r="J3409" s="16">
        <v>0</v>
      </c>
      <c r="K3409" s="16">
        <v>0</v>
      </c>
      <c r="L3409" s="16">
        <v>0</v>
      </c>
      <c r="M3409" s="16">
        <v>0</v>
      </c>
      <c r="N3409" s="16">
        <v>0</v>
      </c>
      <c r="O3409" s="16">
        <v>0</v>
      </c>
      <c r="P3409" s="16">
        <v>0</v>
      </c>
      <c r="Q3409" s="16">
        <v>0</v>
      </c>
      <c r="R3409" s="16">
        <v>0</v>
      </c>
      <c r="S3409" s="16">
        <v>0</v>
      </c>
      <c r="T3409" s="16">
        <v>0</v>
      </c>
      <c r="U3409" s="16">
        <v>0</v>
      </c>
      <c r="V3409" s="16">
        <v>0</v>
      </c>
      <c r="W3409" s="16">
        <v>0</v>
      </c>
      <c r="X3409" s="16">
        <v>0</v>
      </c>
      <c r="Y3409" s="16">
        <v>0</v>
      </c>
      <c r="Z3409" s="16">
        <v>0</v>
      </c>
      <c r="AE3409" s="103">
        <f t="shared" si="992"/>
        <v>0</v>
      </c>
      <c r="AF3409" s="103">
        <f t="shared" si="993"/>
        <v>0</v>
      </c>
      <c r="AG3409" s="103">
        <f t="shared" si="994"/>
        <v>0</v>
      </c>
      <c r="AH3409" s="103">
        <f t="shared" si="995"/>
        <v>0</v>
      </c>
      <c r="AI3409" s="103">
        <f t="shared" si="996"/>
        <v>0</v>
      </c>
      <c r="AJ3409" s="103">
        <f t="shared" si="997"/>
        <v>0</v>
      </c>
    </row>
    <row r="3410" spans="4:36">
      <c r="D3410" s="16" t="s">
        <v>863</v>
      </c>
      <c r="E3410" s="16">
        <v>0</v>
      </c>
      <c r="F3410" s="16">
        <v>0</v>
      </c>
      <c r="G3410" s="16">
        <v>0</v>
      </c>
      <c r="H3410" s="16">
        <v>0</v>
      </c>
      <c r="I3410" s="16">
        <v>0</v>
      </c>
      <c r="J3410" s="16">
        <v>0</v>
      </c>
      <c r="K3410" s="16">
        <v>0</v>
      </c>
      <c r="L3410" s="16">
        <v>0</v>
      </c>
      <c r="M3410" s="16">
        <v>0</v>
      </c>
      <c r="N3410" s="16">
        <v>0</v>
      </c>
      <c r="O3410" s="16">
        <v>0</v>
      </c>
      <c r="P3410" s="16">
        <v>0</v>
      </c>
      <c r="Q3410" s="16">
        <v>0</v>
      </c>
      <c r="R3410" s="16">
        <v>0</v>
      </c>
      <c r="S3410" s="16">
        <v>0</v>
      </c>
      <c r="T3410" s="16">
        <v>0</v>
      </c>
      <c r="U3410" s="16">
        <v>0</v>
      </c>
      <c r="V3410" s="16">
        <v>0</v>
      </c>
      <c r="W3410" s="16">
        <v>0</v>
      </c>
      <c r="X3410" s="16">
        <v>0</v>
      </c>
      <c r="Y3410" s="16">
        <v>0</v>
      </c>
      <c r="Z3410" s="16">
        <v>0</v>
      </c>
      <c r="AE3410" s="103">
        <f t="shared" si="992"/>
        <v>0</v>
      </c>
      <c r="AF3410" s="103">
        <f t="shared" si="993"/>
        <v>0</v>
      </c>
      <c r="AG3410" s="103">
        <f t="shared" si="994"/>
        <v>0</v>
      </c>
      <c r="AH3410" s="103">
        <f t="shared" si="995"/>
        <v>0</v>
      </c>
      <c r="AI3410" s="103">
        <f t="shared" si="996"/>
        <v>0</v>
      </c>
      <c r="AJ3410" s="103">
        <f t="shared" si="997"/>
        <v>0</v>
      </c>
    </row>
    <row r="3411" spans="4:36">
      <c r="D3411" s="16" t="s">
        <v>864</v>
      </c>
      <c r="E3411" s="16">
        <v>2666.5701</v>
      </c>
      <c r="F3411" s="16">
        <v>2301.6827</v>
      </c>
      <c r="G3411" s="16">
        <v>2290.9202</v>
      </c>
      <c r="H3411" s="16">
        <v>10.7625</v>
      </c>
      <c r="I3411" s="16">
        <v>13.6284</v>
      </c>
      <c r="J3411" s="16">
        <v>52.6464</v>
      </c>
      <c r="K3411" s="16">
        <v>28.3456</v>
      </c>
      <c r="L3411" s="16">
        <v>9.3754</v>
      </c>
      <c r="M3411" s="16">
        <v>14.9254</v>
      </c>
      <c r="N3411" s="16">
        <v>124.4167</v>
      </c>
      <c r="O3411" s="16">
        <v>124.4167</v>
      </c>
      <c r="P3411" s="16">
        <v>0</v>
      </c>
      <c r="Q3411" s="16">
        <v>0</v>
      </c>
      <c r="R3411" s="16">
        <v>143.697</v>
      </c>
      <c r="S3411" s="16">
        <v>143.697</v>
      </c>
      <c r="T3411" s="16">
        <v>0</v>
      </c>
      <c r="U3411" s="16">
        <v>0</v>
      </c>
      <c r="V3411" s="16">
        <v>28.1392</v>
      </c>
      <c r="W3411" s="16">
        <v>27.8952</v>
      </c>
      <c r="X3411" s="16">
        <v>0</v>
      </c>
      <c r="Y3411" s="16">
        <v>0.244</v>
      </c>
      <c r="Z3411" s="16">
        <v>2.3597</v>
      </c>
      <c r="AE3411" s="103">
        <f t="shared" si="992"/>
        <v>4.9737991503207e-14</v>
      </c>
      <c r="AF3411" s="103">
        <f t="shared" si="993"/>
        <v>-1.81188397618826e-13</v>
      </c>
      <c r="AG3411" s="103">
        <f t="shared" si="994"/>
        <v>0</v>
      </c>
      <c r="AH3411" s="103">
        <f t="shared" si="995"/>
        <v>0</v>
      </c>
      <c r="AI3411" s="103">
        <f t="shared" si="996"/>
        <v>0</v>
      </c>
      <c r="AJ3411" s="103">
        <f t="shared" si="997"/>
        <v>-2.22044604925031e-16</v>
      </c>
    </row>
    <row r="3412" spans="3:58">
      <c r="C3412" s="16" t="s">
        <v>866</v>
      </c>
      <c r="D3412" s="16" t="s">
        <v>88</v>
      </c>
      <c r="E3412" s="16">
        <v>17281.8918</v>
      </c>
      <c r="F3412" s="16">
        <v>15745.3422</v>
      </c>
      <c r="G3412" s="16">
        <v>15495.938</v>
      </c>
      <c r="H3412" s="16">
        <v>249.4042</v>
      </c>
      <c r="I3412" s="16">
        <v>0</v>
      </c>
      <c r="J3412" s="16">
        <v>1437.6975</v>
      </c>
      <c r="K3412" s="16">
        <v>96.3134</v>
      </c>
      <c r="L3412" s="16">
        <v>130.0713</v>
      </c>
      <c r="M3412" s="16">
        <v>1211.3128</v>
      </c>
      <c r="N3412" s="16">
        <v>19.6536</v>
      </c>
      <c r="O3412" s="16">
        <v>19.6536</v>
      </c>
      <c r="P3412" s="16">
        <v>0</v>
      </c>
      <c r="Q3412" s="16">
        <v>0</v>
      </c>
      <c r="R3412" s="16">
        <v>75.2004</v>
      </c>
      <c r="S3412" s="16">
        <v>73.2539</v>
      </c>
      <c r="T3412" s="16">
        <v>1.0982</v>
      </c>
      <c r="U3412" s="16">
        <v>0.8483</v>
      </c>
      <c r="V3412" s="16">
        <v>3.0312</v>
      </c>
      <c r="W3412" s="16">
        <v>3.0312</v>
      </c>
      <c r="X3412" s="16">
        <v>0</v>
      </c>
      <c r="Y3412" s="16">
        <v>0</v>
      </c>
      <c r="Z3412" s="16">
        <v>0.9669</v>
      </c>
      <c r="AE3412" s="103">
        <f t="shared" si="992"/>
        <v>2.11108908132474e-12</v>
      </c>
      <c r="AF3412" s="103">
        <f t="shared" si="993"/>
        <v>-9.66338120633736e-13</v>
      </c>
      <c r="AG3412" s="103">
        <f t="shared" si="994"/>
        <v>0</v>
      </c>
      <c r="AH3412" s="103">
        <f t="shared" si="995"/>
        <v>0</v>
      </c>
      <c r="AI3412" s="103">
        <f t="shared" si="996"/>
        <v>0</v>
      </c>
      <c r="AJ3412" s="103">
        <f t="shared" si="997"/>
        <v>0</v>
      </c>
      <c r="AK3412" s="16">
        <f t="shared" ref="AK3412:BF3412" si="1005">E3412-SUM(E3413:E3417)</f>
        <v>0</v>
      </c>
      <c r="AL3412" s="16">
        <f t="shared" si="1005"/>
        <v>0</v>
      </c>
      <c r="AM3412" s="16">
        <f t="shared" si="1005"/>
        <v>0</v>
      </c>
      <c r="AN3412" s="16">
        <f t="shared" si="1005"/>
        <v>0</v>
      </c>
      <c r="AO3412" s="16">
        <f t="shared" si="1005"/>
        <v>0</v>
      </c>
      <c r="AP3412" s="16">
        <f t="shared" si="1005"/>
        <v>0</v>
      </c>
      <c r="AQ3412" s="16">
        <f t="shared" si="1005"/>
        <v>0</v>
      </c>
      <c r="AR3412" s="16">
        <f t="shared" si="1005"/>
        <v>0</v>
      </c>
      <c r="AS3412" s="16">
        <f t="shared" si="1005"/>
        <v>0</v>
      </c>
      <c r="AT3412" s="16">
        <f t="shared" si="1005"/>
        <v>0</v>
      </c>
      <c r="AU3412" s="16">
        <f t="shared" si="1005"/>
        <v>0</v>
      </c>
      <c r="AV3412" s="16">
        <f t="shared" si="1005"/>
        <v>0</v>
      </c>
      <c r="AW3412" s="16">
        <f t="shared" si="1005"/>
        <v>0</v>
      </c>
      <c r="AX3412" s="16">
        <f t="shared" si="1005"/>
        <v>0</v>
      </c>
      <c r="AY3412" s="16">
        <f t="shared" si="1005"/>
        <v>0</v>
      </c>
      <c r="AZ3412" s="16">
        <f t="shared" si="1005"/>
        <v>0</v>
      </c>
      <c r="BA3412" s="16">
        <f t="shared" si="1005"/>
        <v>0</v>
      </c>
      <c r="BB3412" s="16">
        <f t="shared" si="1005"/>
        <v>0</v>
      </c>
      <c r="BC3412" s="16">
        <f t="shared" si="1005"/>
        <v>0</v>
      </c>
      <c r="BD3412" s="16">
        <f t="shared" si="1005"/>
        <v>0</v>
      </c>
      <c r="BE3412" s="16">
        <f t="shared" si="1005"/>
        <v>0</v>
      </c>
      <c r="BF3412" s="16">
        <f t="shared" si="1005"/>
        <v>0</v>
      </c>
    </row>
    <row r="3413" spans="4:36">
      <c r="D3413" s="16" t="s">
        <v>860</v>
      </c>
      <c r="E3413" s="16">
        <v>9634.172</v>
      </c>
      <c r="F3413" s="16">
        <v>8833.4741</v>
      </c>
      <c r="G3413" s="16">
        <v>8732.8517</v>
      </c>
      <c r="H3413" s="16">
        <v>100.6224</v>
      </c>
      <c r="I3413" s="16">
        <v>0</v>
      </c>
      <c r="J3413" s="16">
        <v>784.0086</v>
      </c>
      <c r="K3413" s="16">
        <v>0</v>
      </c>
      <c r="L3413" s="16">
        <v>109.972</v>
      </c>
      <c r="M3413" s="16">
        <v>674.0366</v>
      </c>
      <c r="N3413" s="16">
        <v>12.9843</v>
      </c>
      <c r="O3413" s="16">
        <v>12.9843</v>
      </c>
      <c r="P3413" s="16">
        <v>0</v>
      </c>
      <c r="Q3413" s="16">
        <v>0</v>
      </c>
      <c r="R3413" s="16">
        <v>3.705</v>
      </c>
      <c r="S3413" s="16">
        <v>2.9861</v>
      </c>
      <c r="T3413" s="16">
        <v>0</v>
      </c>
      <c r="U3413" s="16">
        <v>0.7189</v>
      </c>
      <c r="V3413" s="16">
        <v>0</v>
      </c>
      <c r="W3413" s="16">
        <v>0</v>
      </c>
      <c r="X3413" s="16">
        <v>0</v>
      </c>
      <c r="Y3413" s="16">
        <v>0</v>
      </c>
      <c r="Z3413" s="16">
        <v>0</v>
      </c>
      <c r="AE3413" s="103">
        <f t="shared" si="992"/>
        <v>1.02673425317334e-12</v>
      </c>
      <c r="AF3413" s="103">
        <f t="shared" si="993"/>
        <v>1.98951966012828e-13</v>
      </c>
      <c r="AG3413" s="103">
        <f t="shared" si="994"/>
        <v>0</v>
      </c>
      <c r="AH3413" s="103">
        <f t="shared" si="995"/>
        <v>0</v>
      </c>
      <c r="AI3413" s="103">
        <f t="shared" si="996"/>
        <v>0</v>
      </c>
      <c r="AJ3413" s="103">
        <f t="shared" si="997"/>
        <v>0</v>
      </c>
    </row>
    <row r="3414" spans="4:36">
      <c r="D3414" s="16" t="s">
        <v>861</v>
      </c>
      <c r="E3414" s="16">
        <v>3412.011</v>
      </c>
      <c r="F3414" s="16">
        <v>2923.6423</v>
      </c>
      <c r="G3414" s="16">
        <v>2912.7655</v>
      </c>
      <c r="H3414" s="16">
        <v>10.8768</v>
      </c>
      <c r="I3414" s="16">
        <v>0</v>
      </c>
      <c r="J3414" s="16">
        <v>487.3955</v>
      </c>
      <c r="K3414" s="16">
        <v>0</v>
      </c>
      <c r="L3414" s="16">
        <v>19.801</v>
      </c>
      <c r="M3414" s="16">
        <v>467.5945</v>
      </c>
      <c r="N3414" s="16">
        <v>0.2681</v>
      </c>
      <c r="O3414" s="16">
        <v>0.2681</v>
      </c>
      <c r="P3414" s="16">
        <v>0</v>
      </c>
      <c r="Q3414" s="16">
        <v>0</v>
      </c>
      <c r="R3414" s="16">
        <v>0.7051</v>
      </c>
      <c r="S3414" s="16">
        <v>0.7051</v>
      </c>
      <c r="T3414" s="16">
        <v>0</v>
      </c>
      <c r="U3414" s="16">
        <v>0</v>
      </c>
      <c r="V3414" s="16">
        <v>0</v>
      </c>
      <c r="W3414" s="16">
        <v>0</v>
      </c>
      <c r="X3414" s="16">
        <v>0</v>
      </c>
      <c r="Y3414" s="16">
        <v>0</v>
      </c>
      <c r="Z3414" s="16">
        <v>0</v>
      </c>
      <c r="AE3414" s="103">
        <f t="shared" si="992"/>
        <v>-3.69704267200177e-14</v>
      </c>
      <c r="AF3414" s="103">
        <f t="shared" si="993"/>
        <v>0</v>
      </c>
      <c r="AG3414" s="103">
        <f t="shared" si="994"/>
        <v>0</v>
      </c>
      <c r="AH3414" s="103">
        <f t="shared" si="995"/>
        <v>0</v>
      </c>
      <c r="AI3414" s="103">
        <f t="shared" si="996"/>
        <v>0</v>
      </c>
      <c r="AJ3414" s="103">
        <f t="shared" si="997"/>
        <v>0</v>
      </c>
    </row>
    <row r="3415" spans="4:36">
      <c r="D3415" s="16" t="s">
        <v>862</v>
      </c>
      <c r="E3415" s="16">
        <v>0</v>
      </c>
      <c r="F3415" s="16">
        <v>0</v>
      </c>
      <c r="G3415" s="16">
        <v>0</v>
      </c>
      <c r="H3415" s="16">
        <v>0</v>
      </c>
      <c r="I3415" s="16">
        <v>0</v>
      </c>
      <c r="J3415" s="16">
        <v>0</v>
      </c>
      <c r="K3415" s="16">
        <v>0</v>
      </c>
      <c r="L3415" s="16">
        <v>0</v>
      </c>
      <c r="M3415" s="16">
        <v>0</v>
      </c>
      <c r="N3415" s="16">
        <v>0</v>
      </c>
      <c r="O3415" s="16">
        <v>0</v>
      </c>
      <c r="P3415" s="16">
        <v>0</v>
      </c>
      <c r="Q3415" s="16">
        <v>0</v>
      </c>
      <c r="R3415" s="16">
        <v>0</v>
      </c>
      <c r="S3415" s="16">
        <v>0</v>
      </c>
      <c r="T3415" s="16">
        <v>0</v>
      </c>
      <c r="U3415" s="16">
        <v>0</v>
      </c>
      <c r="V3415" s="16">
        <v>0</v>
      </c>
      <c r="W3415" s="16">
        <v>0</v>
      </c>
      <c r="X3415" s="16">
        <v>0</v>
      </c>
      <c r="Y3415" s="16">
        <v>0</v>
      </c>
      <c r="Z3415" s="16">
        <v>0</v>
      </c>
      <c r="AE3415" s="103">
        <f t="shared" si="992"/>
        <v>0</v>
      </c>
      <c r="AF3415" s="103">
        <f t="shared" si="993"/>
        <v>0</v>
      </c>
      <c r="AG3415" s="103">
        <f t="shared" si="994"/>
        <v>0</v>
      </c>
      <c r="AH3415" s="103">
        <f t="shared" si="995"/>
        <v>0</v>
      </c>
      <c r="AI3415" s="103">
        <f t="shared" si="996"/>
        <v>0</v>
      </c>
      <c r="AJ3415" s="103">
        <f t="shared" si="997"/>
        <v>0</v>
      </c>
    </row>
    <row r="3416" spans="4:36">
      <c r="D3416" s="16" t="s">
        <v>863</v>
      </c>
      <c r="E3416" s="16">
        <v>0</v>
      </c>
      <c r="F3416" s="16">
        <v>0</v>
      </c>
      <c r="G3416" s="16">
        <v>0</v>
      </c>
      <c r="H3416" s="16">
        <v>0</v>
      </c>
      <c r="I3416" s="16">
        <v>0</v>
      </c>
      <c r="J3416" s="16">
        <v>0</v>
      </c>
      <c r="K3416" s="16">
        <v>0</v>
      </c>
      <c r="L3416" s="16">
        <v>0</v>
      </c>
      <c r="M3416" s="16">
        <v>0</v>
      </c>
      <c r="N3416" s="16">
        <v>0</v>
      </c>
      <c r="O3416" s="16">
        <v>0</v>
      </c>
      <c r="P3416" s="16">
        <v>0</v>
      </c>
      <c r="Q3416" s="16">
        <v>0</v>
      </c>
      <c r="R3416" s="16">
        <v>0</v>
      </c>
      <c r="S3416" s="16">
        <v>0</v>
      </c>
      <c r="T3416" s="16">
        <v>0</v>
      </c>
      <c r="U3416" s="16">
        <v>0</v>
      </c>
      <c r="V3416" s="16">
        <v>0</v>
      </c>
      <c r="W3416" s="16">
        <v>0</v>
      </c>
      <c r="X3416" s="16">
        <v>0</v>
      </c>
      <c r="Y3416" s="16">
        <v>0</v>
      </c>
      <c r="Z3416" s="16">
        <v>0</v>
      </c>
      <c r="AE3416" s="103">
        <f t="shared" si="992"/>
        <v>0</v>
      </c>
      <c r="AF3416" s="103">
        <f t="shared" si="993"/>
        <v>0</v>
      </c>
      <c r="AG3416" s="103">
        <f t="shared" si="994"/>
        <v>0</v>
      </c>
      <c r="AH3416" s="103">
        <f t="shared" si="995"/>
        <v>0</v>
      </c>
      <c r="AI3416" s="103">
        <f t="shared" si="996"/>
        <v>0</v>
      </c>
      <c r="AJ3416" s="103">
        <f t="shared" si="997"/>
        <v>0</v>
      </c>
    </row>
    <row r="3417" spans="4:36">
      <c r="D3417" s="16" t="s">
        <v>864</v>
      </c>
      <c r="E3417" s="16">
        <v>4235.7088</v>
      </c>
      <c r="F3417" s="16">
        <v>3988.2258</v>
      </c>
      <c r="G3417" s="16">
        <v>3850.3208</v>
      </c>
      <c r="H3417" s="16">
        <v>137.905</v>
      </c>
      <c r="I3417" s="16">
        <v>0</v>
      </c>
      <c r="J3417" s="16">
        <v>166.2934</v>
      </c>
      <c r="K3417" s="16">
        <v>96.3134</v>
      </c>
      <c r="L3417" s="16">
        <v>0.298299999999998</v>
      </c>
      <c r="M3417" s="16">
        <v>69.6817</v>
      </c>
      <c r="N3417" s="16">
        <v>6.4012</v>
      </c>
      <c r="O3417" s="16">
        <v>6.4012</v>
      </c>
      <c r="P3417" s="16">
        <v>0</v>
      </c>
      <c r="Q3417" s="16">
        <v>0</v>
      </c>
      <c r="R3417" s="16">
        <v>70.7903</v>
      </c>
      <c r="S3417" s="16">
        <v>69.5627</v>
      </c>
      <c r="T3417" s="16">
        <v>1.0982</v>
      </c>
      <c r="U3417" s="16">
        <v>0.1294</v>
      </c>
      <c r="V3417" s="16">
        <v>3.0312</v>
      </c>
      <c r="W3417" s="16">
        <v>3.0312</v>
      </c>
      <c r="X3417" s="16">
        <v>0</v>
      </c>
      <c r="Y3417" s="16">
        <v>0</v>
      </c>
      <c r="Z3417" s="16">
        <v>0.9669</v>
      </c>
      <c r="AE3417" s="103">
        <f t="shared" si="992"/>
        <v>1.78412840057263e-13</v>
      </c>
      <c r="AF3417" s="103">
        <f t="shared" si="993"/>
        <v>0</v>
      </c>
      <c r="AG3417" s="103">
        <f t="shared" si="994"/>
        <v>0</v>
      </c>
      <c r="AH3417" s="103">
        <f t="shared" si="995"/>
        <v>0</v>
      </c>
      <c r="AI3417" s="103">
        <f t="shared" si="996"/>
        <v>-4.69069227904129e-15</v>
      </c>
      <c r="AJ3417" s="103">
        <f t="shared" si="997"/>
        <v>0</v>
      </c>
    </row>
    <row r="3418" spans="3:58">
      <c r="C3418" s="16" t="s">
        <v>867</v>
      </c>
      <c r="D3418" s="16" t="s">
        <v>88</v>
      </c>
      <c r="E3418" s="16">
        <v>99159.2255000001</v>
      </c>
      <c r="F3418" s="16">
        <v>91005.4115000001</v>
      </c>
      <c r="G3418" s="16">
        <v>84374.0835000001</v>
      </c>
      <c r="H3418" s="16">
        <v>6631.328</v>
      </c>
      <c r="I3418" s="16">
        <v>57.4262</v>
      </c>
      <c r="J3418" s="16">
        <v>6887.7534</v>
      </c>
      <c r="K3418" s="16">
        <v>3077.9557</v>
      </c>
      <c r="L3418" s="16">
        <v>330.8551</v>
      </c>
      <c r="M3418" s="16">
        <v>3478.9426</v>
      </c>
      <c r="N3418" s="16">
        <v>293.9003</v>
      </c>
      <c r="O3418" s="16">
        <v>293.9003</v>
      </c>
      <c r="P3418" s="16">
        <v>0</v>
      </c>
      <c r="Q3418" s="16">
        <v>0</v>
      </c>
      <c r="R3418" s="16">
        <v>847.311300000001</v>
      </c>
      <c r="S3418" s="16">
        <v>654.453900000001</v>
      </c>
      <c r="T3418" s="16">
        <v>111.0828</v>
      </c>
      <c r="U3418" s="16">
        <v>81.7746</v>
      </c>
      <c r="V3418" s="16">
        <v>53.1402</v>
      </c>
      <c r="W3418" s="16">
        <v>18.2479</v>
      </c>
      <c r="X3418" s="16">
        <v>4.9583</v>
      </c>
      <c r="Y3418" s="16">
        <v>29.934</v>
      </c>
      <c r="Z3418" s="16">
        <v>14.2826</v>
      </c>
      <c r="AE3418" s="103">
        <f t="shared" si="992"/>
        <v>-1.99484873064648e-12</v>
      </c>
      <c r="AF3418" s="103">
        <f t="shared" si="993"/>
        <v>8.18545231595635e-12</v>
      </c>
      <c r="AG3418" s="103">
        <f t="shared" si="994"/>
        <v>0</v>
      </c>
      <c r="AH3418" s="103">
        <f t="shared" si="995"/>
        <v>0</v>
      </c>
      <c r="AI3418" s="103">
        <f t="shared" si="996"/>
        <v>0</v>
      </c>
      <c r="AJ3418" s="103">
        <f t="shared" si="997"/>
        <v>0</v>
      </c>
      <c r="AK3418" s="16">
        <f t="shared" ref="AK3418:BF3418" si="1006">E3418-SUM(E3419:E3423)</f>
        <v>0</v>
      </c>
      <c r="AL3418" s="16">
        <f t="shared" si="1006"/>
        <v>0</v>
      </c>
      <c r="AM3418" s="16">
        <f t="shared" si="1006"/>
        <v>0</v>
      </c>
      <c r="AN3418" s="16">
        <f t="shared" si="1006"/>
        <v>0</v>
      </c>
      <c r="AO3418" s="16">
        <f t="shared" si="1006"/>
        <v>0</v>
      </c>
      <c r="AP3418" s="16">
        <f t="shared" si="1006"/>
        <v>0</v>
      </c>
      <c r="AQ3418" s="16">
        <f t="shared" si="1006"/>
        <v>0</v>
      </c>
      <c r="AR3418" s="16">
        <f t="shared" si="1006"/>
        <v>0</v>
      </c>
      <c r="AS3418" s="16">
        <f t="shared" si="1006"/>
        <v>0</v>
      </c>
      <c r="AT3418" s="16">
        <f t="shared" si="1006"/>
        <v>0</v>
      </c>
      <c r="AU3418" s="16">
        <f t="shared" si="1006"/>
        <v>0</v>
      </c>
      <c r="AV3418" s="16">
        <f t="shared" si="1006"/>
        <v>0</v>
      </c>
      <c r="AW3418" s="16">
        <f t="shared" si="1006"/>
        <v>0</v>
      </c>
      <c r="AX3418" s="16">
        <f t="shared" si="1006"/>
        <v>0</v>
      </c>
      <c r="AY3418" s="16">
        <f t="shared" si="1006"/>
        <v>1.02318153949454e-12</v>
      </c>
      <c r="AZ3418" s="16">
        <f t="shared" si="1006"/>
        <v>0</v>
      </c>
      <c r="BA3418" s="16">
        <f t="shared" si="1006"/>
        <v>0</v>
      </c>
      <c r="BB3418" s="16">
        <f t="shared" si="1006"/>
        <v>0</v>
      </c>
      <c r="BC3418" s="16">
        <f t="shared" si="1006"/>
        <v>0</v>
      </c>
      <c r="BD3418" s="16">
        <f t="shared" si="1006"/>
        <v>0</v>
      </c>
      <c r="BE3418" s="16">
        <f t="shared" si="1006"/>
        <v>0</v>
      </c>
      <c r="BF3418" s="16">
        <f t="shared" si="1006"/>
        <v>0</v>
      </c>
    </row>
    <row r="3419" spans="4:36">
      <c r="D3419" s="16" t="s">
        <v>860</v>
      </c>
      <c r="E3419" s="16">
        <v>26595.0044</v>
      </c>
      <c r="F3419" s="16">
        <v>24784.2912</v>
      </c>
      <c r="G3419" s="16">
        <v>22795.3846</v>
      </c>
      <c r="H3419" s="16">
        <v>1988.9066</v>
      </c>
      <c r="I3419" s="16">
        <v>11.1245</v>
      </c>
      <c r="J3419" s="16">
        <v>1734.342</v>
      </c>
      <c r="K3419" s="16">
        <v>0</v>
      </c>
      <c r="L3419" s="16">
        <v>232.8048</v>
      </c>
      <c r="M3419" s="16">
        <v>1501.5372</v>
      </c>
      <c r="N3419" s="16">
        <v>36.2982</v>
      </c>
      <c r="O3419" s="16">
        <v>36.2982</v>
      </c>
      <c r="P3419" s="16">
        <v>0</v>
      </c>
      <c r="Q3419" s="16">
        <v>0</v>
      </c>
      <c r="R3419" s="16">
        <v>26.2814</v>
      </c>
      <c r="S3419" s="16">
        <v>25.4543</v>
      </c>
      <c r="T3419" s="16">
        <v>0</v>
      </c>
      <c r="U3419" s="16">
        <v>0.8271</v>
      </c>
      <c r="V3419" s="16">
        <v>0</v>
      </c>
      <c r="W3419" s="16">
        <v>0</v>
      </c>
      <c r="X3419" s="16">
        <v>0</v>
      </c>
      <c r="Y3419" s="16">
        <v>0</v>
      </c>
      <c r="Z3419" s="16">
        <v>2.6671</v>
      </c>
      <c r="AE3419" s="103">
        <f t="shared" si="992"/>
        <v>1.96243021832743e-12</v>
      </c>
      <c r="AF3419" s="103">
        <f t="shared" si="993"/>
        <v>0</v>
      </c>
      <c r="AG3419" s="103">
        <f t="shared" si="994"/>
        <v>0</v>
      </c>
      <c r="AH3419" s="103">
        <f t="shared" si="995"/>
        <v>0</v>
      </c>
      <c r="AI3419" s="103">
        <f t="shared" si="996"/>
        <v>1.55431223447522e-15</v>
      </c>
      <c r="AJ3419" s="103">
        <f t="shared" si="997"/>
        <v>0</v>
      </c>
    </row>
    <row r="3420" spans="4:36">
      <c r="D3420" s="16" t="s">
        <v>861</v>
      </c>
      <c r="E3420" s="16">
        <v>9526.8667</v>
      </c>
      <c r="F3420" s="16">
        <v>9130.9161</v>
      </c>
      <c r="G3420" s="16">
        <v>7848.7418</v>
      </c>
      <c r="H3420" s="16">
        <v>1282.1743</v>
      </c>
      <c r="I3420" s="16">
        <v>0</v>
      </c>
      <c r="J3420" s="16">
        <v>386.4472</v>
      </c>
      <c r="K3420" s="16">
        <v>0</v>
      </c>
      <c r="L3420" s="16">
        <v>13.7484</v>
      </c>
      <c r="M3420" s="16">
        <v>372.6988</v>
      </c>
      <c r="N3420" s="16">
        <v>4.5376</v>
      </c>
      <c r="O3420" s="16">
        <v>4.5376</v>
      </c>
      <c r="P3420" s="16">
        <v>0</v>
      </c>
      <c r="Q3420" s="16">
        <v>0</v>
      </c>
      <c r="R3420" s="16">
        <v>4.9658</v>
      </c>
      <c r="S3420" s="16">
        <v>4.7941</v>
      </c>
      <c r="T3420" s="16">
        <v>0</v>
      </c>
      <c r="U3420" s="16">
        <v>0.1717</v>
      </c>
      <c r="V3420" s="16">
        <v>0</v>
      </c>
      <c r="W3420" s="16">
        <v>0</v>
      </c>
      <c r="X3420" s="16">
        <v>0</v>
      </c>
      <c r="Y3420" s="16">
        <v>0</v>
      </c>
      <c r="Z3420" s="16">
        <v>0</v>
      </c>
      <c r="AE3420" s="103">
        <f t="shared" si="992"/>
        <v>1.12798659301916e-13</v>
      </c>
      <c r="AF3420" s="103">
        <f t="shared" si="993"/>
        <v>0</v>
      </c>
      <c r="AG3420" s="103">
        <f t="shared" si="994"/>
        <v>0</v>
      </c>
      <c r="AH3420" s="103">
        <f t="shared" si="995"/>
        <v>0</v>
      </c>
      <c r="AI3420" s="103">
        <f t="shared" si="996"/>
        <v>-4.71844785465692e-16</v>
      </c>
      <c r="AJ3420" s="103">
        <f t="shared" si="997"/>
        <v>0</v>
      </c>
    </row>
    <row r="3421" spans="4:36">
      <c r="D3421" s="16" t="s">
        <v>862</v>
      </c>
      <c r="E3421" s="16">
        <v>0</v>
      </c>
      <c r="F3421" s="16">
        <v>0</v>
      </c>
      <c r="G3421" s="16">
        <v>0</v>
      </c>
      <c r="H3421" s="16">
        <v>0</v>
      </c>
      <c r="I3421" s="16">
        <v>0</v>
      </c>
      <c r="J3421" s="16">
        <v>0</v>
      </c>
      <c r="K3421" s="16">
        <v>0</v>
      </c>
      <c r="L3421" s="16">
        <v>0</v>
      </c>
      <c r="M3421" s="16">
        <v>0</v>
      </c>
      <c r="N3421" s="16">
        <v>0</v>
      </c>
      <c r="O3421" s="16">
        <v>0</v>
      </c>
      <c r="P3421" s="16">
        <v>0</v>
      </c>
      <c r="Q3421" s="16">
        <v>0</v>
      </c>
      <c r="R3421" s="16">
        <v>0</v>
      </c>
      <c r="S3421" s="16">
        <v>0</v>
      </c>
      <c r="T3421" s="16">
        <v>0</v>
      </c>
      <c r="U3421" s="16">
        <v>0</v>
      </c>
      <c r="V3421" s="16">
        <v>0</v>
      </c>
      <c r="W3421" s="16">
        <v>0</v>
      </c>
      <c r="X3421" s="16">
        <v>0</v>
      </c>
      <c r="Y3421" s="16">
        <v>0</v>
      </c>
      <c r="Z3421" s="16">
        <v>0</v>
      </c>
      <c r="AE3421" s="103">
        <f t="shared" si="992"/>
        <v>0</v>
      </c>
      <c r="AF3421" s="103">
        <f t="shared" si="993"/>
        <v>0</v>
      </c>
      <c r="AG3421" s="103">
        <f t="shared" si="994"/>
        <v>0</v>
      </c>
      <c r="AH3421" s="103">
        <f t="shared" si="995"/>
        <v>0</v>
      </c>
      <c r="AI3421" s="103">
        <f t="shared" si="996"/>
        <v>0</v>
      </c>
      <c r="AJ3421" s="103">
        <f t="shared" si="997"/>
        <v>0</v>
      </c>
    </row>
    <row r="3422" spans="4:36">
      <c r="D3422" s="16" t="s">
        <v>863</v>
      </c>
      <c r="E3422" s="16">
        <v>0</v>
      </c>
      <c r="F3422" s="16">
        <v>0</v>
      </c>
      <c r="G3422" s="16">
        <v>0</v>
      </c>
      <c r="H3422" s="16">
        <v>0</v>
      </c>
      <c r="I3422" s="16">
        <v>0</v>
      </c>
      <c r="J3422" s="16">
        <v>0</v>
      </c>
      <c r="K3422" s="16">
        <v>0</v>
      </c>
      <c r="L3422" s="16">
        <v>0</v>
      </c>
      <c r="M3422" s="16">
        <v>0</v>
      </c>
      <c r="N3422" s="16">
        <v>0</v>
      </c>
      <c r="O3422" s="16">
        <v>0</v>
      </c>
      <c r="P3422" s="16">
        <v>0</v>
      </c>
      <c r="Q3422" s="16">
        <v>0</v>
      </c>
      <c r="R3422" s="16">
        <v>0</v>
      </c>
      <c r="S3422" s="16">
        <v>0</v>
      </c>
      <c r="T3422" s="16">
        <v>0</v>
      </c>
      <c r="U3422" s="16">
        <v>0</v>
      </c>
      <c r="V3422" s="16">
        <v>0</v>
      </c>
      <c r="W3422" s="16">
        <v>0</v>
      </c>
      <c r="X3422" s="16">
        <v>0</v>
      </c>
      <c r="Y3422" s="16">
        <v>0</v>
      </c>
      <c r="Z3422" s="16">
        <v>0</v>
      </c>
      <c r="AE3422" s="103">
        <f t="shared" si="992"/>
        <v>0</v>
      </c>
      <c r="AF3422" s="103">
        <f t="shared" si="993"/>
        <v>0</v>
      </c>
      <c r="AG3422" s="103">
        <f t="shared" si="994"/>
        <v>0</v>
      </c>
      <c r="AH3422" s="103">
        <f t="shared" si="995"/>
        <v>0</v>
      </c>
      <c r="AI3422" s="103">
        <f t="shared" si="996"/>
        <v>0</v>
      </c>
      <c r="AJ3422" s="103">
        <f t="shared" si="997"/>
        <v>0</v>
      </c>
    </row>
    <row r="3423" spans="4:36">
      <c r="D3423" s="16" t="s">
        <v>864</v>
      </c>
      <c r="E3423" s="16">
        <v>63037.3544000001</v>
      </c>
      <c r="F3423" s="16">
        <v>57090.2042000001</v>
      </c>
      <c r="G3423" s="16">
        <v>53729.9571000001</v>
      </c>
      <c r="H3423" s="16">
        <v>3360.2471</v>
      </c>
      <c r="I3423" s="16">
        <v>46.3017</v>
      </c>
      <c r="J3423" s="16">
        <v>4766.9642</v>
      </c>
      <c r="K3423" s="16">
        <v>3077.9557</v>
      </c>
      <c r="L3423" s="16">
        <v>84.3018999999999</v>
      </c>
      <c r="M3423" s="16">
        <v>1604.7066</v>
      </c>
      <c r="N3423" s="16">
        <v>253.0645</v>
      </c>
      <c r="O3423" s="16">
        <v>253.0645</v>
      </c>
      <c r="P3423" s="16">
        <v>0</v>
      </c>
      <c r="Q3423" s="16">
        <v>0</v>
      </c>
      <c r="R3423" s="16">
        <v>816.064100000001</v>
      </c>
      <c r="S3423" s="16">
        <v>624.2055</v>
      </c>
      <c r="T3423" s="16">
        <v>111.0828</v>
      </c>
      <c r="U3423" s="16">
        <v>80.7758</v>
      </c>
      <c r="V3423" s="16">
        <v>53.1402</v>
      </c>
      <c r="W3423" s="16">
        <v>18.2479</v>
      </c>
      <c r="X3423" s="16">
        <v>4.9583</v>
      </c>
      <c r="Y3423" s="16">
        <v>29.934</v>
      </c>
      <c r="Z3423" s="16">
        <v>11.6155</v>
      </c>
      <c r="AE3423" s="103">
        <f t="shared" si="992"/>
        <v>-4.84234874420508e-12</v>
      </c>
      <c r="AF3423" s="103">
        <f t="shared" si="993"/>
        <v>0</v>
      </c>
      <c r="AG3423" s="103">
        <f t="shared" si="994"/>
        <v>0</v>
      </c>
      <c r="AH3423" s="103">
        <f t="shared" si="995"/>
        <v>0</v>
      </c>
      <c r="AI3423" s="103">
        <f t="shared" si="996"/>
        <v>9.2370555648813e-13</v>
      </c>
      <c r="AJ3423" s="103">
        <f t="shared" si="997"/>
        <v>0</v>
      </c>
    </row>
    <row r="3424" spans="3:58">
      <c r="C3424" s="16" t="s">
        <v>368</v>
      </c>
      <c r="D3424" s="16" t="s">
        <v>88</v>
      </c>
      <c r="E3424" s="16">
        <v>0</v>
      </c>
      <c r="F3424" s="16">
        <v>0</v>
      </c>
      <c r="G3424" s="16">
        <v>0</v>
      </c>
      <c r="H3424" s="16">
        <v>0</v>
      </c>
      <c r="I3424" s="16">
        <v>0</v>
      </c>
      <c r="J3424" s="16">
        <v>0</v>
      </c>
      <c r="K3424" s="16">
        <v>0</v>
      </c>
      <c r="L3424" s="16">
        <v>0</v>
      </c>
      <c r="M3424" s="16">
        <v>0</v>
      </c>
      <c r="N3424" s="16">
        <v>0</v>
      </c>
      <c r="O3424" s="16">
        <v>0</v>
      </c>
      <c r="P3424" s="16">
        <v>0</v>
      </c>
      <c r="Q3424" s="16">
        <v>0</v>
      </c>
      <c r="R3424" s="16">
        <v>0</v>
      </c>
      <c r="S3424" s="16">
        <v>0</v>
      </c>
      <c r="T3424" s="16">
        <v>0</v>
      </c>
      <c r="U3424" s="16">
        <v>0</v>
      </c>
      <c r="V3424" s="16">
        <v>0</v>
      </c>
      <c r="W3424" s="16">
        <v>0</v>
      </c>
      <c r="X3424" s="16">
        <v>0</v>
      </c>
      <c r="Y3424" s="16">
        <v>0</v>
      </c>
      <c r="Z3424" s="16">
        <v>0</v>
      </c>
      <c r="AE3424" s="103">
        <f t="shared" si="992"/>
        <v>0</v>
      </c>
      <c r="AF3424" s="103">
        <f t="shared" si="993"/>
        <v>0</v>
      </c>
      <c r="AG3424" s="103">
        <f t="shared" si="994"/>
        <v>0</v>
      </c>
      <c r="AH3424" s="103">
        <f t="shared" si="995"/>
        <v>0</v>
      </c>
      <c r="AI3424" s="103">
        <f t="shared" si="996"/>
        <v>0</v>
      </c>
      <c r="AJ3424" s="103">
        <f t="shared" si="997"/>
        <v>0</v>
      </c>
      <c r="AK3424" s="16">
        <f t="shared" ref="AK3424:BF3424" si="1007">E3424-SUM(E3425:E3429)</f>
        <v>0</v>
      </c>
      <c r="AL3424" s="16">
        <f t="shared" si="1007"/>
        <v>0</v>
      </c>
      <c r="AM3424" s="16">
        <f t="shared" si="1007"/>
        <v>0</v>
      </c>
      <c r="AN3424" s="16">
        <f t="shared" si="1007"/>
        <v>0</v>
      </c>
      <c r="AO3424" s="16">
        <f t="shared" si="1007"/>
        <v>0</v>
      </c>
      <c r="AP3424" s="16">
        <f t="shared" si="1007"/>
        <v>0</v>
      </c>
      <c r="AQ3424" s="16">
        <f t="shared" si="1007"/>
        <v>0</v>
      </c>
      <c r="AR3424" s="16">
        <f t="shared" si="1007"/>
        <v>0</v>
      </c>
      <c r="AS3424" s="16">
        <f t="shared" si="1007"/>
        <v>0</v>
      </c>
      <c r="AT3424" s="16">
        <f t="shared" si="1007"/>
        <v>0</v>
      </c>
      <c r="AU3424" s="16">
        <f t="shared" si="1007"/>
        <v>0</v>
      </c>
      <c r="AV3424" s="16">
        <f t="shared" si="1007"/>
        <v>0</v>
      </c>
      <c r="AW3424" s="16">
        <f t="shared" si="1007"/>
        <v>0</v>
      </c>
      <c r="AX3424" s="16">
        <f t="shared" si="1007"/>
        <v>0</v>
      </c>
      <c r="AY3424" s="16">
        <f t="shared" si="1007"/>
        <v>0</v>
      </c>
      <c r="AZ3424" s="16">
        <f t="shared" si="1007"/>
        <v>0</v>
      </c>
      <c r="BA3424" s="16">
        <f t="shared" si="1007"/>
        <v>0</v>
      </c>
      <c r="BB3424" s="16">
        <f t="shared" si="1007"/>
        <v>0</v>
      </c>
      <c r="BC3424" s="16">
        <f t="shared" si="1007"/>
        <v>0</v>
      </c>
      <c r="BD3424" s="16">
        <f t="shared" si="1007"/>
        <v>0</v>
      </c>
      <c r="BE3424" s="16">
        <f t="shared" si="1007"/>
        <v>0</v>
      </c>
      <c r="BF3424" s="16">
        <f t="shared" si="1007"/>
        <v>0</v>
      </c>
    </row>
    <row r="3425" spans="4:36">
      <c r="D3425" s="16" t="s">
        <v>860</v>
      </c>
      <c r="E3425" s="16">
        <v>0</v>
      </c>
      <c r="F3425" s="16">
        <v>0</v>
      </c>
      <c r="G3425" s="16">
        <v>0</v>
      </c>
      <c r="H3425" s="16">
        <v>0</v>
      </c>
      <c r="I3425" s="16">
        <v>0</v>
      </c>
      <c r="J3425" s="16">
        <v>0</v>
      </c>
      <c r="K3425" s="16">
        <v>0</v>
      </c>
      <c r="L3425" s="16">
        <v>0</v>
      </c>
      <c r="M3425" s="16">
        <v>0</v>
      </c>
      <c r="N3425" s="16">
        <v>0</v>
      </c>
      <c r="O3425" s="16">
        <v>0</v>
      </c>
      <c r="P3425" s="16">
        <v>0</v>
      </c>
      <c r="Q3425" s="16">
        <v>0</v>
      </c>
      <c r="R3425" s="16">
        <v>0</v>
      </c>
      <c r="S3425" s="16">
        <v>0</v>
      </c>
      <c r="T3425" s="16">
        <v>0</v>
      </c>
      <c r="U3425" s="16">
        <v>0</v>
      </c>
      <c r="V3425" s="16">
        <v>0</v>
      </c>
      <c r="W3425" s="16">
        <v>0</v>
      </c>
      <c r="X3425" s="16">
        <v>0</v>
      </c>
      <c r="Y3425" s="16">
        <v>0</v>
      </c>
      <c r="Z3425" s="16">
        <v>0</v>
      </c>
      <c r="AE3425" s="103">
        <f t="shared" si="992"/>
        <v>0</v>
      </c>
      <c r="AF3425" s="103">
        <f t="shared" si="993"/>
        <v>0</v>
      </c>
      <c r="AG3425" s="103">
        <f t="shared" si="994"/>
        <v>0</v>
      </c>
      <c r="AH3425" s="103">
        <f t="shared" si="995"/>
        <v>0</v>
      </c>
      <c r="AI3425" s="103">
        <f t="shared" si="996"/>
        <v>0</v>
      </c>
      <c r="AJ3425" s="103">
        <f t="shared" si="997"/>
        <v>0</v>
      </c>
    </row>
    <row r="3426" spans="4:36">
      <c r="D3426" s="16" t="s">
        <v>861</v>
      </c>
      <c r="E3426" s="16">
        <v>0</v>
      </c>
      <c r="F3426" s="16">
        <v>0</v>
      </c>
      <c r="G3426" s="16">
        <v>0</v>
      </c>
      <c r="H3426" s="16">
        <v>0</v>
      </c>
      <c r="I3426" s="16">
        <v>0</v>
      </c>
      <c r="J3426" s="16">
        <v>0</v>
      </c>
      <c r="K3426" s="16">
        <v>0</v>
      </c>
      <c r="L3426" s="16">
        <v>0</v>
      </c>
      <c r="M3426" s="16">
        <v>0</v>
      </c>
      <c r="N3426" s="16">
        <v>0</v>
      </c>
      <c r="O3426" s="16">
        <v>0</v>
      </c>
      <c r="P3426" s="16">
        <v>0</v>
      </c>
      <c r="Q3426" s="16">
        <v>0</v>
      </c>
      <c r="R3426" s="16">
        <v>0</v>
      </c>
      <c r="S3426" s="16">
        <v>0</v>
      </c>
      <c r="T3426" s="16">
        <v>0</v>
      </c>
      <c r="U3426" s="16">
        <v>0</v>
      </c>
      <c r="V3426" s="16">
        <v>0</v>
      </c>
      <c r="W3426" s="16">
        <v>0</v>
      </c>
      <c r="X3426" s="16">
        <v>0</v>
      </c>
      <c r="Y3426" s="16">
        <v>0</v>
      </c>
      <c r="Z3426" s="16">
        <v>0</v>
      </c>
      <c r="AE3426" s="103">
        <f t="shared" si="992"/>
        <v>0</v>
      </c>
      <c r="AF3426" s="103">
        <f t="shared" si="993"/>
        <v>0</v>
      </c>
      <c r="AG3426" s="103">
        <f t="shared" si="994"/>
        <v>0</v>
      </c>
      <c r="AH3426" s="103">
        <f t="shared" si="995"/>
        <v>0</v>
      </c>
      <c r="AI3426" s="103">
        <f t="shared" si="996"/>
        <v>0</v>
      </c>
      <c r="AJ3426" s="103">
        <f t="shared" si="997"/>
        <v>0</v>
      </c>
    </row>
    <row r="3427" spans="4:36">
      <c r="D3427" s="16" t="s">
        <v>862</v>
      </c>
      <c r="E3427" s="16">
        <v>0</v>
      </c>
      <c r="F3427" s="16">
        <v>0</v>
      </c>
      <c r="G3427" s="16">
        <v>0</v>
      </c>
      <c r="H3427" s="16">
        <v>0</v>
      </c>
      <c r="I3427" s="16">
        <v>0</v>
      </c>
      <c r="J3427" s="16">
        <v>0</v>
      </c>
      <c r="K3427" s="16">
        <v>0</v>
      </c>
      <c r="L3427" s="16">
        <v>0</v>
      </c>
      <c r="M3427" s="16">
        <v>0</v>
      </c>
      <c r="N3427" s="16">
        <v>0</v>
      </c>
      <c r="O3427" s="16">
        <v>0</v>
      </c>
      <c r="P3427" s="16">
        <v>0</v>
      </c>
      <c r="Q3427" s="16">
        <v>0</v>
      </c>
      <c r="R3427" s="16">
        <v>0</v>
      </c>
      <c r="S3427" s="16">
        <v>0</v>
      </c>
      <c r="T3427" s="16">
        <v>0</v>
      </c>
      <c r="U3427" s="16">
        <v>0</v>
      </c>
      <c r="V3427" s="16">
        <v>0</v>
      </c>
      <c r="W3427" s="16">
        <v>0</v>
      </c>
      <c r="X3427" s="16">
        <v>0</v>
      </c>
      <c r="Y3427" s="16">
        <v>0</v>
      </c>
      <c r="Z3427" s="16">
        <v>0</v>
      </c>
      <c r="AE3427" s="103">
        <f t="shared" si="992"/>
        <v>0</v>
      </c>
      <c r="AF3427" s="103">
        <f t="shared" si="993"/>
        <v>0</v>
      </c>
      <c r="AG3427" s="103">
        <f t="shared" si="994"/>
        <v>0</v>
      </c>
      <c r="AH3427" s="103">
        <f t="shared" si="995"/>
        <v>0</v>
      </c>
      <c r="AI3427" s="103">
        <f t="shared" si="996"/>
        <v>0</v>
      </c>
      <c r="AJ3427" s="103">
        <f t="shared" si="997"/>
        <v>0</v>
      </c>
    </row>
    <row r="3428" spans="4:36">
      <c r="D3428" s="16" t="s">
        <v>863</v>
      </c>
      <c r="E3428" s="16">
        <v>0</v>
      </c>
      <c r="F3428" s="16">
        <v>0</v>
      </c>
      <c r="G3428" s="16">
        <v>0</v>
      </c>
      <c r="H3428" s="16">
        <v>0</v>
      </c>
      <c r="I3428" s="16">
        <v>0</v>
      </c>
      <c r="J3428" s="16">
        <v>0</v>
      </c>
      <c r="K3428" s="16">
        <v>0</v>
      </c>
      <c r="L3428" s="16">
        <v>0</v>
      </c>
      <c r="M3428" s="16">
        <v>0</v>
      </c>
      <c r="N3428" s="16">
        <v>0</v>
      </c>
      <c r="O3428" s="16">
        <v>0</v>
      </c>
      <c r="P3428" s="16">
        <v>0</v>
      </c>
      <c r="Q3428" s="16">
        <v>0</v>
      </c>
      <c r="R3428" s="16">
        <v>0</v>
      </c>
      <c r="S3428" s="16">
        <v>0</v>
      </c>
      <c r="T3428" s="16">
        <v>0</v>
      </c>
      <c r="U3428" s="16">
        <v>0</v>
      </c>
      <c r="V3428" s="16">
        <v>0</v>
      </c>
      <c r="W3428" s="16">
        <v>0</v>
      </c>
      <c r="X3428" s="16">
        <v>0</v>
      </c>
      <c r="Y3428" s="16">
        <v>0</v>
      </c>
      <c r="Z3428" s="16">
        <v>0</v>
      </c>
      <c r="AE3428" s="103">
        <f t="shared" si="992"/>
        <v>0</v>
      </c>
      <c r="AF3428" s="103">
        <f t="shared" si="993"/>
        <v>0</v>
      </c>
      <c r="AG3428" s="103">
        <f t="shared" si="994"/>
        <v>0</v>
      </c>
      <c r="AH3428" s="103">
        <f t="shared" si="995"/>
        <v>0</v>
      </c>
      <c r="AI3428" s="103">
        <f t="shared" si="996"/>
        <v>0</v>
      </c>
      <c r="AJ3428" s="103">
        <f t="shared" si="997"/>
        <v>0</v>
      </c>
    </row>
    <row r="3429" spans="4:36">
      <c r="D3429" s="16" t="s">
        <v>864</v>
      </c>
      <c r="E3429" s="16">
        <v>0</v>
      </c>
      <c r="F3429" s="16">
        <v>0</v>
      </c>
      <c r="G3429" s="16">
        <v>0</v>
      </c>
      <c r="H3429" s="16">
        <v>0</v>
      </c>
      <c r="I3429" s="16">
        <v>0</v>
      </c>
      <c r="J3429" s="16">
        <v>0</v>
      </c>
      <c r="K3429" s="16">
        <v>0</v>
      </c>
      <c r="L3429" s="16">
        <v>0</v>
      </c>
      <c r="M3429" s="16">
        <v>0</v>
      </c>
      <c r="N3429" s="16">
        <v>0</v>
      </c>
      <c r="O3429" s="16">
        <v>0</v>
      </c>
      <c r="P3429" s="16">
        <v>0</v>
      </c>
      <c r="Q3429" s="16">
        <v>0</v>
      </c>
      <c r="R3429" s="16">
        <v>0</v>
      </c>
      <c r="S3429" s="16">
        <v>0</v>
      </c>
      <c r="T3429" s="16">
        <v>0</v>
      </c>
      <c r="U3429" s="16">
        <v>0</v>
      </c>
      <c r="V3429" s="16">
        <v>0</v>
      </c>
      <c r="W3429" s="16">
        <v>0</v>
      </c>
      <c r="X3429" s="16">
        <v>0</v>
      </c>
      <c r="Y3429" s="16">
        <v>0</v>
      </c>
      <c r="Z3429" s="16">
        <v>0</v>
      </c>
      <c r="AE3429" s="103">
        <f t="shared" si="992"/>
        <v>0</v>
      </c>
      <c r="AF3429" s="103">
        <f t="shared" si="993"/>
        <v>0</v>
      </c>
      <c r="AG3429" s="103">
        <f t="shared" si="994"/>
        <v>0</v>
      </c>
      <c r="AH3429" s="103">
        <f t="shared" si="995"/>
        <v>0</v>
      </c>
      <c r="AI3429" s="103">
        <f t="shared" si="996"/>
        <v>0</v>
      </c>
      <c r="AJ3429" s="103">
        <f t="shared" si="997"/>
        <v>0</v>
      </c>
    </row>
    <row r="3430" spans="1:80">
      <c r="A3430" s="16" t="s">
        <v>964</v>
      </c>
      <c r="B3430" s="16">
        <v>113476.0935</v>
      </c>
      <c r="C3430" s="16" t="s">
        <v>88</v>
      </c>
      <c r="D3430" s="16" t="s">
        <v>88</v>
      </c>
      <c r="E3430" s="16">
        <v>70729.5304</v>
      </c>
      <c r="F3430" s="16">
        <v>63559.6695</v>
      </c>
      <c r="G3430" s="16">
        <v>55485.8787</v>
      </c>
      <c r="H3430" s="16">
        <v>8073.7908</v>
      </c>
      <c r="I3430" s="16">
        <v>35.9826</v>
      </c>
      <c r="J3430" s="16">
        <v>1847.0346</v>
      </c>
      <c r="K3430" s="16">
        <v>157.1124</v>
      </c>
      <c r="L3430" s="16">
        <v>61.4618</v>
      </c>
      <c r="M3430" s="16">
        <v>1628.4604</v>
      </c>
      <c r="N3430" s="16">
        <v>2119.2954</v>
      </c>
      <c r="O3430" s="16">
        <v>2118.1979</v>
      </c>
      <c r="P3430" s="16">
        <v>1.0975</v>
      </c>
      <c r="Q3430" s="16">
        <v>24.1482</v>
      </c>
      <c r="R3430" s="16">
        <v>2956.492</v>
      </c>
      <c r="S3430" s="16">
        <v>2589.9649</v>
      </c>
      <c r="T3430" s="16">
        <v>27.3199</v>
      </c>
      <c r="U3430" s="16">
        <v>339.2072</v>
      </c>
      <c r="V3430" s="16">
        <v>167.8553</v>
      </c>
      <c r="W3430" s="16">
        <v>126.3376</v>
      </c>
      <c r="X3430" s="16">
        <v>15.6304</v>
      </c>
      <c r="Y3430" s="16">
        <v>25.8873</v>
      </c>
      <c r="Z3430" s="16">
        <v>19.0528</v>
      </c>
      <c r="AB3430" s="101">
        <f>(F3430+K3430+L3430)/B3430</f>
        <v>0.562041234702885</v>
      </c>
      <c r="AE3430" s="103">
        <f t="shared" si="992"/>
        <v>-7.17648163117701e-13</v>
      </c>
      <c r="AF3430" s="103">
        <f t="shared" si="993"/>
        <v>0</v>
      </c>
      <c r="AG3430" s="103">
        <f t="shared" si="994"/>
        <v>0</v>
      </c>
      <c r="AH3430" s="103">
        <f t="shared" si="995"/>
        <v>-1.45439216225896e-13</v>
      </c>
      <c r="AI3430" s="103">
        <f t="shared" si="996"/>
        <v>0</v>
      </c>
      <c r="AJ3430" s="103">
        <f t="shared" si="997"/>
        <v>0</v>
      </c>
      <c r="AK3430" s="16">
        <f t="shared" ref="AK3430:BF3430" si="1008">E3430-SUM(E3431:E3435)</f>
        <v>0</v>
      </c>
      <c r="AL3430" s="16">
        <f t="shared" si="1008"/>
        <v>0</v>
      </c>
      <c r="AM3430" s="16">
        <f t="shared" si="1008"/>
        <v>0</v>
      </c>
      <c r="AN3430" s="16">
        <f t="shared" si="1008"/>
        <v>0</v>
      </c>
      <c r="AO3430" s="16">
        <f t="shared" si="1008"/>
        <v>0</v>
      </c>
      <c r="AP3430" s="16">
        <f t="shared" si="1008"/>
        <v>0</v>
      </c>
      <c r="AQ3430" s="16">
        <f t="shared" si="1008"/>
        <v>0</v>
      </c>
      <c r="AR3430" s="16">
        <f t="shared" si="1008"/>
        <v>0</v>
      </c>
      <c r="AS3430" s="16">
        <f t="shared" si="1008"/>
        <v>0</v>
      </c>
      <c r="AT3430" s="16">
        <f t="shared" si="1008"/>
        <v>0</v>
      </c>
      <c r="AU3430" s="16">
        <f t="shared" si="1008"/>
        <v>0</v>
      </c>
      <c r="AV3430" s="16">
        <f t="shared" si="1008"/>
        <v>0</v>
      </c>
      <c r="AW3430" s="16">
        <f t="shared" si="1008"/>
        <v>0</v>
      </c>
      <c r="AX3430" s="16">
        <f t="shared" si="1008"/>
        <v>0</v>
      </c>
      <c r="AY3430" s="16">
        <f t="shared" si="1008"/>
        <v>0</v>
      </c>
      <c r="AZ3430" s="16">
        <f t="shared" si="1008"/>
        <v>0</v>
      </c>
      <c r="BA3430" s="16">
        <f t="shared" si="1008"/>
        <v>0</v>
      </c>
      <c r="BB3430" s="16">
        <f t="shared" si="1008"/>
        <v>0</v>
      </c>
      <c r="BC3430" s="16">
        <f t="shared" si="1008"/>
        <v>0</v>
      </c>
      <c r="BD3430" s="16">
        <f t="shared" si="1008"/>
        <v>0</v>
      </c>
      <c r="BE3430" s="16">
        <f t="shared" si="1008"/>
        <v>0</v>
      </c>
      <c r="BF3430" s="16">
        <f t="shared" si="1008"/>
        <v>0</v>
      </c>
      <c r="BG3430" s="104">
        <f t="shared" ref="BG3430:CB3430" si="1009">E3430-E3436-E3442-E3448-E3454</f>
        <v>4.14446255092571e-12</v>
      </c>
      <c r="BH3430" s="104">
        <f t="shared" si="1009"/>
        <v>0</v>
      </c>
      <c r="BI3430" s="104">
        <f t="shared" si="1009"/>
        <v>0</v>
      </c>
      <c r="BJ3430" s="104">
        <f t="shared" si="1009"/>
        <v>0</v>
      </c>
      <c r="BK3430" s="104">
        <f t="shared" si="1009"/>
        <v>0</v>
      </c>
      <c r="BL3430" s="104">
        <f t="shared" si="1009"/>
        <v>0</v>
      </c>
      <c r="BM3430" s="104">
        <f t="shared" si="1009"/>
        <v>1.77635683940025e-14</v>
      </c>
      <c r="BN3430" s="104">
        <f t="shared" si="1009"/>
        <v>-1.4210854715202e-14</v>
      </c>
      <c r="BO3430" s="104">
        <f t="shared" si="1009"/>
        <v>0</v>
      </c>
      <c r="BP3430" s="104">
        <f t="shared" si="1009"/>
        <v>9.09494701772928e-13</v>
      </c>
      <c r="BQ3430" s="104">
        <f t="shared" si="1009"/>
        <v>1.13686837721616e-12</v>
      </c>
      <c r="BR3430" s="104">
        <f t="shared" si="1009"/>
        <v>0</v>
      </c>
      <c r="BS3430" s="104">
        <f t="shared" si="1009"/>
        <v>0</v>
      </c>
      <c r="BT3430" s="104">
        <f t="shared" si="1009"/>
        <v>2.79110068390764e-13</v>
      </c>
      <c r="BU3430" s="104">
        <f t="shared" si="1009"/>
        <v>0</v>
      </c>
      <c r="BV3430" s="104">
        <f t="shared" si="1009"/>
        <v>0</v>
      </c>
      <c r="BW3430" s="104">
        <f t="shared" si="1009"/>
        <v>2.33146835171283e-14</v>
      </c>
      <c r="BX3430" s="104">
        <f t="shared" si="1009"/>
        <v>0</v>
      </c>
      <c r="BY3430" s="104">
        <f t="shared" si="1009"/>
        <v>0</v>
      </c>
      <c r="BZ3430" s="104">
        <f t="shared" si="1009"/>
        <v>0</v>
      </c>
      <c r="CA3430" s="104">
        <f t="shared" si="1009"/>
        <v>0</v>
      </c>
      <c r="CB3430" s="104">
        <f t="shared" si="1009"/>
        <v>0</v>
      </c>
    </row>
    <row r="3431" spans="4:36">
      <c r="D3431" s="16" t="s">
        <v>860</v>
      </c>
      <c r="E3431" s="16">
        <v>17912.6024</v>
      </c>
      <c r="F3431" s="16">
        <v>16854.7348</v>
      </c>
      <c r="G3431" s="16">
        <v>14626.7236</v>
      </c>
      <c r="H3431" s="16">
        <v>2228.0112</v>
      </c>
      <c r="I3431" s="16">
        <v>0</v>
      </c>
      <c r="J3431" s="16">
        <v>315.3549</v>
      </c>
      <c r="K3431" s="16">
        <v>0</v>
      </c>
      <c r="L3431" s="16">
        <v>27.84</v>
      </c>
      <c r="M3431" s="16">
        <v>287.5149</v>
      </c>
      <c r="N3431" s="16">
        <v>172.5876</v>
      </c>
      <c r="O3431" s="16">
        <v>172.5876</v>
      </c>
      <c r="P3431" s="16">
        <v>0</v>
      </c>
      <c r="Q3431" s="16">
        <v>0</v>
      </c>
      <c r="R3431" s="16">
        <v>566.6616</v>
      </c>
      <c r="S3431" s="16">
        <v>566.1359</v>
      </c>
      <c r="T3431" s="16">
        <v>0</v>
      </c>
      <c r="U3431" s="16">
        <v>0.5257</v>
      </c>
      <c r="V3431" s="16">
        <v>2.0824</v>
      </c>
      <c r="W3431" s="16">
        <v>0</v>
      </c>
      <c r="X3431" s="16">
        <v>1.9186</v>
      </c>
      <c r="Y3431" s="16">
        <v>0.1638</v>
      </c>
      <c r="Z3431" s="16">
        <v>1.1811</v>
      </c>
      <c r="AE3431" s="103">
        <f t="shared" si="992"/>
        <v>1.27253763082535e-12</v>
      </c>
      <c r="AF3431" s="103">
        <f t="shared" si="993"/>
        <v>0</v>
      </c>
      <c r="AG3431" s="103">
        <f t="shared" si="994"/>
        <v>0</v>
      </c>
      <c r="AH3431" s="103">
        <f t="shared" si="995"/>
        <v>0</v>
      </c>
      <c r="AI3431" s="103">
        <f t="shared" si="996"/>
        <v>2.89768209427166e-14</v>
      </c>
      <c r="AJ3431" s="103">
        <f t="shared" si="997"/>
        <v>-2.77555756156289e-16</v>
      </c>
    </row>
    <row r="3432" spans="4:36">
      <c r="D3432" s="16" t="s">
        <v>861</v>
      </c>
      <c r="E3432" s="16">
        <v>4097.3757</v>
      </c>
      <c r="F3432" s="16">
        <v>3667.9574</v>
      </c>
      <c r="G3432" s="16">
        <v>2892.9748</v>
      </c>
      <c r="H3432" s="16">
        <v>774.9826</v>
      </c>
      <c r="I3432" s="16">
        <v>0</v>
      </c>
      <c r="J3432" s="16">
        <v>393.5005</v>
      </c>
      <c r="K3432" s="16">
        <v>0</v>
      </c>
      <c r="L3432" s="16">
        <v>0.0966</v>
      </c>
      <c r="M3432" s="16">
        <v>393.4039</v>
      </c>
      <c r="N3432" s="16">
        <v>31.963</v>
      </c>
      <c r="O3432" s="16">
        <v>31.963</v>
      </c>
      <c r="P3432" s="16">
        <v>0</v>
      </c>
      <c r="Q3432" s="16">
        <v>0</v>
      </c>
      <c r="R3432" s="16">
        <v>3.9548</v>
      </c>
      <c r="S3432" s="16">
        <v>0.0949</v>
      </c>
      <c r="T3432" s="16">
        <v>0</v>
      </c>
      <c r="U3432" s="16">
        <v>3.8599</v>
      </c>
      <c r="V3432" s="16">
        <v>0</v>
      </c>
      <c r="W3432" s="16">
        <v>0</v>
      </c>
      <c r="X3432" s="16">
        <v>0</v>
      </c>
      <c r="Y3432" s="16">
        <v>0</v>
      </c>
      <c r="Z3432" s="16">
        <v>0</v>
      </c>
      <c r="AE3432" s="103">
        <f t="shared" si="992"/>
        <v>-1.71862524211974e-13</v>
      </c>
      <c r="AF3432" s="103">
        <f t="shared" si="993"/>
        <v>0</v>
      </c>
      <c r="AG3432" s="103">
        <f t="shared" si="994"/>
        <v>0</v>
      </c>
      <c r="AH3432" s="103">
        <f t="shared" si="995"/>
        <v>0</v>
      </c>
      <c r="AI3432" s="103">
        <f t="shared" si="996"/>
        <v>0</v>
      </c>
      <c r="AJ3432" s="103">
        <f t="shared" si="997"/>
        <v>0</v>
      </c>
    </row>
    <row r="3433" spans="4:36">
      <c r="D3433" s="16" t="s">
        <v>862</v>
      </c>
      <c r="E3433" s="16">
        <v>0</v>
      </c>
      <c r="F3433" s="16">
        <v>0</v>
      </c>
      <c r="G3433" s="16">
        <v>0</v>
      </c>
      <c r="H3433" s="16">
        <v>0</v>
      </c>
      <c r="I3433" s="16">
        <v>0</v>
      </c>
      <c r="J3433" s="16">
        <v>0</v>
      </c>
      <c r="K3433" s="16">
        <v>0</v>
      </c>
      <c r="L3433" s="16">
        <v>0</v>
      </c>
      <c r="M3433" s="16">
        <v>0</v>
      </c>
      <c r="N3433" s="16">
        <v>0</v>
      </c>
      <c r="O3433" s="16">
        <v>0</v>
      </c>
      <c r="P3433" s="16">
        <v>0</v>
      </c>
      <c r="Q3433" s="16">
        <v>0</v>
      </c>
      <c r="R3433" s="16">
        <v>0</v>
      </c>
      <c r="S3433" s="16">
        <v>0</v>
      </c>
      <c r="T3433" s="16">
        <v>0</v>
      </c>
      <c r="U3433" s="16">
        <v>0</v>
      </c>
      <c r="V3433" s="16">
        <v>0</v>
      </c>
      <c r="W3433" s="16">
        <v>0</v>
      </c>
      <c r="X3433" s="16">
        <v>0</v>
      </c>
      <c r="Y3433" s="16">
        <v>0</v>
      </c>
      <c r="Z3433" s="16">
        <v>0</v>
      </c>
      <c r="AE3433" s="103">
        <f t="shared" si="992"/>
        <v>0</v>
      </c>
      <c r="AF3433" s="103">
        <f t="shared" si="993"/>
        <v>0</v>
      </c>
      <c r="AG3433" s="103">
        <f t="shared" si="994"/>
        <v>0</v>
      </c>
      <c r="AH3433" s="103">
        <f t="shared" si="995"/>
        <v>0</v>
      </c>
      <c r="AI3433" s="103">
        <f t="shared" si="996"/>
        <v>0</v>
      </c>
      <c r="AJ3433" s="103">
        <f t="shared" si="997"/>
        <v>0</v>
      </c>
    </row>
    <row r="3434" spans="4:36">
      <c r="D3434" s="16" t="s">
        <v>863</v>
      </c>
      <c r="E3434" s="16">
        <v>0</v>
      </c>
      <c r="F3434" s="16">
        <v>0</v>
      </c>
      <c r="G3434" s="16">
        <v>0</v>
      </c>
      <c r="H3434" s="16">
        <v>0</v>
      </c>
      <c r="I3434" s="16">
        <v>0</v>
      </c>
      <c r="J3434" s="16">
        <v>0</v>
      </c>
      <c r="K3434" s="16">
        <v>0</v>
      </c>
      <c r="L3434" s="16">
        <v>0</v>
      </c>
      <c r="M3434" s="16">
        <v>0</v>
      </c>
      <c r="N3434" s="16">
        <v>0</v>
      </c>
      <c r="O3434" s="16">
        <v>0</v>
      </c>
      <c r="P3434" s="16">
        <v>0</v>
      </c>
      <c r="Q3434" s="16">
        <v>0</v>
      </c>
      <c r="R3434" s="16">
        <v>0</v>
      </c>
      <c r="S3434" s="16">
        <v>0</v>
      </c>
      <c r="T3434" s="16">
        <v>0</v>
      </c>
      <c r="U3434" s="16">
        <v>0</v>
      </c>
      <c r="V3434" s="16">
        <v>0</v>
      </c>
      <c r="W3434" s="16">
        <v>0</v>
      </c>
      <c r="X3434" s="16">
        <v>0</v>
      </c>
      <c r="Y3434" s="16">
        <v>0</v>
      </c>
      <c r="Z3434" s="16">
        <v>0</v>
      </c>
      <c r="AE3434" s="103">
        <f t="shared" si="992"/>
        <v>0</v>
      </c>
      <c r="AF3434" s="103">
        <f t="shared" si="993"/>
        <v>0</v>
      </c>
      <c r="AG3434" s="103">
        <f t="shared" si="994"/>
        <v>0</v>
      </c>
      <c r="AH3434" s="103">
        <f t="shared" si="995"/>
        <v>0</v>
      </c>
      <c r="AI3434" s="103">
        <f t="shared" si="996"/>
        <v>0</v>
      </c>
      <c r="AJ3434" s="103">
        <f t="shared" si="997"/>
        <v>0</v>
      </c>
    </row>
    <row r="3435" spans="4:36">
      <c r="D3435" s="16" t="s">
        <v>864</v>
      </c>
      <c r="E3435" s="16">
        <v>48719.5523</v>
      </c>
      <c r="F3435" s="16">
        <v>43036.9773</v>
      </c>
      <c r="G3435" s="16">
        <v>37966.1803</v>
      </c>
      <c r="H3435" s="16">
        <v>5070.797</v>
      </c>
      <c r="I3435" s="16">
        <v>35.9826</v>
      </c>
      <c r="J3435" s="16">
        <v>1138.1792</v>
      </c>
      <c r="K3435" s="16">
        <v>157.1124</v>
      </c>
      <c r="L3435" s="16">
        <v>33.5252</v>
      </c>
      <c r="M3435" s="16">
        <v>947.5416</v>
      </c>
      <c r="N3435" s="16">
        <v>1914.7448</v>
      </c>
      <c r="O3435" s="16">
        <v>1913.6473</v>
      </c>
      <c r="P3435" s="16">
        <v>1.0975</v>
      </c>
      <c r="Q3435" s="16">
        <v>24.1482</v>
      </c>
      <c r="R3435" s="16">
        <v>2385.8756</v>
      </c>
      <c r="S3435" s="16">
        <v>2023.7341</v>
      </c>
      <c r="T3435" s="16">
        <v>27.3199</v>
      </c>
      <c r="U3435" s="16">
        <v>334.8216</v>
      </c>
      <c r="V3435" s="16">
        <v>165.7729</v>
      </c>
      <c r="W3435" s="16">
        <v>126.3376</v>
      </c>
      <c r="X3435" s="16">
        <v>13.7118</v>
      </c>
      <c r="Y3435" s="16">
        <v>25.7235</v>
      </c>
      <c r="Z3435" s="16">
        <v>17.8717</v>
      </c>
      <c r="AE3435" s="103">
        <f t="shared" si="992"/>
        <v>4.72510919280467e-12</v>
      </c>
      <c r="AF3435" s="103">
        <f t="shared" si="993"/>
        <v>0</v>
      </c>
      <c r="AG3435" s="103">
        <f t="shared" si="994"/>
        <v>0</v>
      </c>
      <c r="AH3435" s="103">
        <f t="shared" si="995"/>
        <v>-1.45439216225896e-13</v>
      </c>
      <c r="AI3435" s="103">
        <f t="shared" si="996"/>
        <v>0</v>
      </c>
      <c r="AJ3435" s="103">
        <f t="shared" si="997"/>
        <v>0</v>
      </c>
    </row>
    <row r="3436" spans="3:58">
      <c r="C3436" s="16" t="s">
        <v>865</v>
      </c>
      <c r="D3436" s="16" t="s">
        <v>88</v>
      </c>
      <c r="E3436" s="16">
        <v>7859.0008</v>
      </c>
      <c r="F3436" s="16">
        <v>7036.7513</v>
      </c>
      <c r="G3436" s="16">
        <v>6505.225</v>
      </c>
      <c r="H3436" s="16">
        <v>531.5263</v>
      </c>
      <c r="I3436" s="16">
        <v>0</v>
      </c>
      <c r="J3436" s="16">
        <v>329.087</v>
      </c>
      <c r="K3436" s="16">
        <v>5.5221</v>
      </c>
      <c r="L3436" s="16">
        <v>44.0094</v>
      </c>
      <c r="M3436" s="16">
        <v>279.5555</v>
      </c>
      <c r="N3436" s="16">
        <v>467.4762</v>
      </c>
      <c r="O3436" s="16">
        <v>467.4762</v>
      </c>
      <c r="P3436" s="16">
        <v>0</v>
      </c>
      <c r="Q3436" s="16">
        <v>0</v>
      </c>
      <c r="R3436" s="16">
        <v>10.8907</v>
      </c>
      <c r="S3436" s="16">
        <v>1.3408</v>
      </c>
      <c r="T3436" s="16">
        <v>0</v>
      </c>
      <c r="U3436" s="16">
        <v>9.5499</v>
      </c>
      <c r="V3436" s="16">
        <v>4.4691</v>
      </c>
      <c r="W3436" s="16">
        <v>3.6078</v>
      </c>
      <c r="X3436" s="16">
        <v>0</v>
      </c>
      <c r="Y3436" s="16">
        <v>0.8613</v>
      </c>
      <c r="Z3436" s="16">
        <v>10.3265</v>
      </c>
      <c r="AE3436" s="103">
        <f t="shared" si="992"/>
        <v>-9.59232693276135e-14</v>
      </c>
      <c r="AF3436" s="103">
        <f t="shared" si="993"/>
        <v>0</v>
      </c>
      <c r="AG3436" s="103">
        <f t="shared" si="994"/>
        <v>0</v>
      </c>
      <c r="AH3436" s="103">
        <f t="shared" si="995"/>
        <v>0</v>
      </c>
      <c r="AI3436" s="103">
        <f t="shared" si="996"/>
        <v>0</v>
      </c>
      <c r="AJ3436" s="103">
        <f t="shared" si="997"/>
        <v>0</v>
      </c>
      <c r="AK3436" s="16">
        <f t="shared" ref="AK3436:BF3436" si="1010">E3436-SUM(E3437:E3441)</f>
        <v>0</v>
      </c>
      <c r="AL3436" s="16">
        <f t="shared" si="1010"/>
        <v>0</v>
      </c>
      <c r="AM3436" s="16">
        <f t="shared" si="1010"/>
        <v>0</v>
      </c>
      <c r="AN3436" s="16">
        <f t="shared" si="1010"/>
        <v>0</v>
      </c>
      <c r="AO3436" s="16">
        <f t="shared" si="1010"/>
        <v>0</v>
      </c>
      <c r="AP3436" s="16">
        <f t="shared" si="1010"/>
        <v>0</v>
      </c>
      <c r="AQ3436" s="16">
        <f t="shared" si="1010"/>
        <v>0</v>
      </c>
      <c r="AR3436" s="16">
        <f t="shared" si="1010"/>
        <v>0</v>
      </c>
      <c r="AS3436" s="16">
        <f t="shared" si="1010"/>
        <v>0</v>
      </c>
      <c r="AT3436" s="16">
        <f t="shared" si="1010"/>
        <v>0</v>
      </c>
      <c r="AU3436" s="16">
        <f t="shared" si="1010"/>
        <v>0</v>
      </c>
      <c r="AV3436" s="16">
        <f t="shared" si="1010"/>
        <v>0</v>
      </c>
      <c r="AW3436" s="16">
        <f t="shared" si="1010"/>
        <v>0</v>
      </c>
      <c r="AX3436" s="16">
        <f t="shared" si="1010"/>
        <v>0</v>
      </c>
      <c r="AY3436" s="16">
        <f t="shared" si="1010"/>
        <v>0</v>
      </c>
      <c r="AZ3436" s="16">
        <f t="shared" si="1010"/>
        <v>0</v>
      </c>
      <c r="BA3436" s="16">
        <f t="shared" si="1010"/>
        <v>0</v>
      </c>
      <c r="BB3436" s="16">
        <f t="shared" si="1010"/>
        <v>0</v>
      </c>
      <c r="BC3436" s="16">
        <f t="shared" si="1010"/>
        <v>0</v>
      </c>
      <c r="BD3436" s="16">
        <f t="shared" si="1010"/>
        <v>0</v>
      </c>
      <c r="BE3436" s="16">
        <f t="shared" si="1010"/>
        <v>0</v>
      </c>
      <c r="BF3436" s="16">
        <f t="shared" si="1010"/>
        <v>0</v>
      </c>
    </row>
    <row r="3437" spans="4:36">
      <c r="D3437" s="16" t="s">
        <v>860</v>
      </c>
      <c r="E3437" s="16">
        <v>5585.8609</v>
      </c>
      <c r="F3437" s="16">
        <v>5229.7656</v>
      </c>
      <c r="G3437" s="16">
        <v>4812.3523</v>
      </c>
      <c r="H3437" s="16">
        <v>417.4133</v>
      </c>
      <c r="I3437" s="16">
        <v>0</v>
      </c>
      <c r="J3437" s="16">
        <v>187.1089</v>
      </c>
      <c r="K3437" s="16">
        <v>0</v>
      </c>
      <c r="L3437" s="16">
        <v>18.7965</v>
      </c>
      <c r="M3437" s="16">
        <v>168.3124</v>
      </c>
      <c r="N3437" s="16">
        <v>166.7618</v>
      </c>
      <c r="O3437" s="16">
        <v>166.7618</v>
      </c>
      <c r="P3437" s="16">
        <v>0</v>
      </c>
      <c r="Q3437" s="16">
        <v>0</v>
      </c>
      <c r="R3437" s="16">
        <v>1.0435</v>
      </c>
      <c r="S3437" s="16">
        <v>0.5178</v>
      </c>
      <c r="T3437" s="16">
        <v>0</v>
      </c>
      <c r="U3437" s="16">
        <v>0.5257</v>
      </c>
      <c r="V3437" s="16">
        <v>0</v>
      </c>
      <c r="W3437" s="16">
        <v>0</v>
      </c>
      <c r="X3437" s="16">
        <v>0</v>
      </c>
      <c r="Y3437" s="16">
        <v>0</v>
      </c>
      <c r="Z3437" s="16">
        <v>1.1811</v>
      </c>
      <c r="AE3437" s="103">
        <f t="shared" ref="AE3437:AE3500" si="1011">E3437-F3437-I3437-J3437-N3437-R3437-V3437-Z3437-Q3437</f>
        <v>-4.75175454539567e-14</v>
      </c>
      <c r="AF3437" s="103">
        <f t="shared" ref="AF3437:AF3500" si="1012">F3437-G3437-H3437</f>
        <v>0</v>
      </c>
      <c r="AG3437" s="103">
        <f t="shared" ref="AG3437:AG3500" si="1013">J3437-K3437-L3437-M3437</f>
        <v>0</v>
      </c>
      <c r="AH3437" s="103">
        <f t="shared" ref="AH3437:AH3500" si="1014">N3437-O3437-P3437</f>
        <v>0</v>
      </c>
      <c r="AI3437" s="103">
        <f t="shared" ref="AI3437:AI3500" si="1015">R3437-S3437-T3437-U3437</f>
        <v>0</v>
      </c>
      <c r="AJ3437" s="103">
        <f t="shared" ref="AJ3437:AJ3500" si="1016">V3437-W3437-X3437-Y3437</f>
        <v>0</v>
      </c>
    </row>
    <row r="3438" spans="4:36">
      <c r="D3438" s="16" t="s">
        <v>861</v>
      </c>
      <c r="E3438" s="16">
        <v>786.8651</v>
      </c>
      <c r="F3438" s="16">
        <v>751.2923</v>
      </c>
      <c r="G3438" s="16">
        <v>697.7078</v>
      </c>
      <c r="H3438" s="16">
        <v>53.5845</v>
      </c>
      <c r="I3438" s="16">
        <v>0</v>
      </c>
      <c r="J3438" s="16">
        <v>0</v>
      </c>
      <c r="K3438" s="16">
        <v>0</v>
      </c>
      <c r="L3438" s="16">
        <v>0</v>
      </c>
      <c r="M3438" s="16">
        <v>0</v>
      </c>
      <c r="N3438" s="16">
        <v>31.963</v>
      </c>
      <c r="O3438" s="16">
        <v>31.963</v>
      </c>
      <c r="P3438" s="16">
        <v>0</v>
      </c>
      <c r="Q3438" s="16">
        <v>0</v>
      </c>
      <c r="R3438" s="16">
        <v>3.6098</v>
      </c>
      <c r="S3438" s="16">
        <v>0</v>
      </c>
      <c r="T3438" s="16">
        <v>0</v>
      </c>
      <c r="U3438" s="16">
        <v>3.6098</v>
      </c>
      <c r="V3438" s="16">
        <v>0</v>
      </c>
      <c r="W3438" s="16">
        <v>0</v>
      </c>
      <c r="X3438" s="16">
        <v>0</v>
      </c>
      <c r="Y3438" s="16">
        <v>0</v>
      </c>
      <c r="Z3438" s="16">
        <v>0</v>
      </c>
      <c r="AE3438" s="103">
        <f t="shared" si="1011"/>
        <v>2.8421709430404e-14</v>
      </c>
      <c r="AF3438" s="103">
        <f t="shared" si="1012"/>
        <v>-6.3948846218409e-14</v>
      </c>
      <c r="AG3438" s="103">
        <f t="shared" si="1013"/>
        <v>0</v>
      </c>
      <c r="AH3438" s="103">
        <f t="shared" si="1014"/>
        <v>0</v>
      </c>
      <c r="AI3438" s="103">
        <f t="shared" si="1015"/>
        <v>0</v>
      </c>
      <c r="AJ3438" s="103">
        <f t="shared" si="1016"/>
        <v>0</v>
      </c>
    </row>
    <row r="3439" spans="4:36">
      <c r="D3439" s="16" t="s">
        <v>862</v>
      </c>
      <c r="E3439" s="16">
        <v>0</v>
      </c>
      <c r="F3439" s="16">
        <v>0</v>
      </c>
      <c r="G3439" s="16">
        <v>0</v>
      </c>
      <c r="H3439" s="16">
        <v>0</v>
      </c>
      <c r="I3439" s="16">
        <v>0</v>
      </c>
      <c r="J3439" s="16">
        <v>0</v>
      </c>
      <c r="K3439" s="16">
        <v>0</v>
      </c>
      <c r="L3439" s="16">
        <v>0</v>
      </c>
      <c r="M3439" s="16">
        <v>0</v>
      </c>
      <c r="N3439" s="16">
        <v>0</v>
      </c>
      <c r="O3439" s="16">
        <v>0</v>
      </c>
      <c r="P3439" s="16">
        <v>0</v>
      </c>
      <c r="Q3439" s="16">
        <v>0</v>
      </c>
      <c r="R3439" s="16">
        <v>0</v>
      </c>
      <c r="S3439" s="16">
        <v>0</v>
      </c>
      <c r="T3439" s="16">
        <v>0</v>
      </c>
      <c r="U3439" s="16">
        <v>0</v>
      </c>
      <c r="V3439" s="16">
        <v>0</v>
      </c>
      <c r="W3439" s="16">
        <v>0</v>
      </c>
      <c r="X3439" s="16">
        <v>0</v>
      </c>
      <c r="Y3439" s="16">
        <v>0</v>
      </c>
      <c r="Z3439" s="16">
        <v>0</v>
      </c>
      <c r="AE3439" s="103">
        <f t="shared" si="1011"/>
        <v>0</v>
      </c>
      <c r="AF3439" s="103">
        <f t="shared" si="1012"/>
        <v>0</v>
      </c>
      <c r="AG3439" s="103">
        <f t="shared" si="1013"/>
        <v>0</v>
      </c>
      <c r="AH3439" s="103">
        <f t="shared" si="1014"/>
        <v>0</v>
      </c>
      <c r="AI3439" s="103">
        <f t="shared" si="1015"/>
        <v>0</v>
      </c>
      <c r="AJ3439" s="103">
        <f t="shared" si="1016"/>
        <v>0</v>
      </c>
    </row>
    <row r="3440" spans="4:36">
      <c r="D3440" s="16" t="s">
        <v>863</v>
      </c>
      <c r="E3440" s="16">
        <v>0</v>
      </c>
      <c r="F3440" s="16">
        <v>0</v>
      </c>
      <c r="G3440" s="16">
        <v>0</v>
      </c>
      <c r="H3440" s="16">
        <v>0</v>
      </c>
      <c r="I3440" s="16">
        <v>0</v>
      </c>
      <c r="J3440" s="16">
        <v>0</v>
      </c>
      <c r="K3440" s="16">
        <v>0</v>
      </c>
      <c r="L3440" s="16">
        <v>0</v>
      </c>
      <c r="M3440" s="16">
        <v>0</v>
      </c>
      <c r="N3440" s="16">
        <v>0</v>
      </c>
      <c r="O3440" s="16">
        <v>0</v>
      </c>
      <c r="P3440" s="16">
        <v>0</v>
      </c>
      <c r="Q3440" s="16">
        <v>0</v>
      </c>
      <c r="R3440" s="16">
        <v>0</v>
      </c>
      <c r="S3440" s="16">
        <v>0</v>
      </c>
      <c r="T3440" s="16">
        <v>0</v>
      </c>
      <c r="U3440" s="16">
        <v>0</v>
      </c>
      <c r="V3440" s="16">
        <v>0</v>
      </c>
      <c r="W3440" s="16">
        <v>0</v>
      </c>
      <c r="X3440" s="16">
        <v>0</v>
      </c>
      <c r="Y3440" s="16">
        <v>0</v>
      </c>
      <c r="Z3440" s="16">
        <v>0</v>
      </c>
      <c r="AE3440" s="103">
        <f t="shared" si="1011"/>
        <v>0</v>
      </c>
      <c r="AF3440" s="103">
        <f t="shared" si="1012"/>
        <v>0</v>
      </c>
      <c r="AG3440" s="103">
        <f t="shared" si="1013"/>
        <v>0</v>
      </c>
      <c r="AH3440" s="103">
        <f t="shared" si="1014"/>
        <v>0</v>
      </c>
      <c r="AI3440" s="103">
        <f t="shared" si="1015"/>
        <v>0</v>
      </c>
      <c r="AJ3440" s="103">
        <f t="shared" si="1016"/>
        <v>0</v>
      </c>
    </row>
    <row r="3441" spans="4:36">
      <c r="D3441" s="16" t="s">
        <v>864</v>
      </c>
      <c r="E3441" s="16">
        <v>1486.2748</v>
      </c>
      <c r="F3441" s="16">
        <v>1055.6934</v>
      </c>
      <c r="G3441" s="16">
        <v>995.1649</v>
      </c>
      <c r="H3441" s="16">
        <v>60.5285</v>
      </c>
      <c r="I3441" s="16">
        <v>0</v>
      </c>
      <c r="J3441" s="16">
        <v>141.9781</v>
      </c>
      <c r="K3441" s="16">
        <v>5.5221</v>
      </c>
      <c r="L3441" s="16">
        <v>25.2129</v>
      </c>
      <c r="M3441" s="16">
        <v>111.2431</v>
      </c>
      <c r="N3441" s="16">
        <v>268.7514</v>
      </c>
      <c r="O3441" s="16">
        <v>268.7514</v>
      </c>
      <c r="P3441" s="16">
        <v>0</v>
      </c>
      <c r="Q3441" s="16">
        <v>0</v>
      </c>
      <c r="R3441" s="16">
        <v>6.2374</v>
      </c>
      <c r="S3441" s="16">
        <v>0.823</v>
      </c>
      <c r="T3441" s="16">
        <v>0</v>
      </c>
      <c r="U3441" s="16">
        <v>5.4144</v>
      </c>
      <c r="V3441" s="16">
        <v>4.4691</v>
      </c>
      <c r="W3441" s="16">
        <v>3.6078</v>
      </c>
      <c r="X3441" s="16">
        <v>0</v>
      </c>
      <c r="Y3441" s="16">
        <v>0.8613</v>
      </c>
      <c r="Z3441" s="16">
        <v>9.1454</v>
      </c>
      <c r="AE3441" s="103">
        <f t="shared" si="1011"/>
        <v>-2.29150032282632e-13</v>
      </c>
      <c r="AF3441" s="103">
        <f t="shared" si="1012"/>
        <v>1.20792265079217e-13</v>
      </c>
      <c r="AG3441" s="103">
        <f t="shared" si="1013"/>
        <v>0</v>
      </c>
      <c r="AH3441" s="103">
        <f t="shared" si="1014"/>
        <v>0</v>
      </c>
      <c r="AI3441" s="103">
        <f t="shared" si="1015"/>
        <v>0</v>
      </c>
      <c r="AJ3441" s="103">
        <f t="shared" si="1016"/>
        <v>0</v>
      </c>
    </row>
    <row r="3442" spans="3:58">
      <c r="C3442" s="16" t="s">
        <v>866</v>
      </c>
      <c r="D3442" s="16" t="s">
        <v>88</v>
      </c>
      <c r="E3442" s="16">
        <v>33365.7555</v>
      </c>
      <c r="F3442" s="16">
        <v>29906.4516</v>
      </c>
      <c r="G3442" s="16">
        <v>25770.5335</v>
      </c>
      <c r="H3442" s="16">
        <v>4135.9181</v>
      </c>
      <c r="I3442" s="16">
        <v>25.9808</v>
      </c>
      <c r="J3442" s="16">
        <v>1138.0967</v>
      </c>
      <c r="K3442" s="16">
        <v>125.0598</v>
      </c>
      <c r="L3442" s="16">
        <v>5.38550000000001</v>
      </c>
      <c r="M3442" s="16">
        <v>1007.6514</v>
      </c>
      <c r="N3442" s="16">
        <v>764.928599999999</v>
      </c>
      <c r="O3442" s="16">
        <v>763.831099999999</v>
      </c>
      <c r="P3442" s="16">
        <v>1.0975</v>
      </c>
      <c r="Q3442" s="16">
        <v>0.5408</v>
      </c>
      <c r="R3442" s="16">
        <v>1430.183</v>
      </c>
      <c r="S3442" s="16">
        <v>1310.4039</v>
      </c>
      <c r="T3442" s="16">
        <v>23.3433</v>
      </c>
      <c r="U3442" s="16">
        <v>96.4358</v>
      </c>
      <c r="V3442" s="16">
        <v>93.2398</v>
      </c>
      <c r="W3442" s="16">
        <v>80.969</v>
      </c>
      <c r="X3442" s="16">
        <v>5.7157</v>
      </c>
      <c r="Y3442" s="16">
        <v>6.5551</v>
      </c>
      <c r="Z3442" s="16">
        <v>6.3342</v>
      </c>
      <c r="AE3442" s="103">
        <f t="shared" si="1011"/>
        <v>5.6843418860808e-14</v>
      </c>
      <c r="AF3442" s="103">
        <f t="shared" si="1012"/>
        <v>0</v>
      </c>
      <c r="AG3442" s="103">
        <f t="shared" si="1013"/>
        <v>0</v>
      </c>
      <c r="AH3442" s="103">
        <f t="shared" si="1014"/>
        <v>8.19344592173366e-14</v>
      </c>
      <c r="AI3442" s="103">
        <f t="shared" si="1015"/>
        <v>0</v>
      </c>
      <c r="AJ3442" s="103">
        <f t="shared" si="1016"/>
        <v>7.99360577730113e-15</v>
      </c>
      <c r="AK3442" s="16">
        <f t="shared" ref="AK3442:BF3442" si="1017">E3442-SUM(E3443:E3447)</f>
        <v>0</v>
      </c>
      <c r="AL3442" s="16">
        <f t="shared" si="1017"/>
        <v>0</v>
      </c>
      <c r="AM3442" s="16">
        <f t="shared" si="1017"/>
        <v>0</v>
      </c>
      <c r="AN3442" s="16">
        <f t="shared" si="1017"/>
        <v>0</v>
      </c>
      <c r="AO3442" s="16">
        <f t="shared" si="1017"/>
        <v>0</v>
      </c>
      <c r="AP3442" s="16">
        <f t="shared" si="1017"/>
        <v>0</v>
      </c>
      <c r="AQ3442" s="16">
        <f t="shared" si="1017"/>
        <v>0</v>
      </c>
      <c r="AR3442" s="16">
        <f t="shared" si="1017"/>
        <v>0</v>
      </c>
      <c r="AS3442" s="16">
        <f t="shared" si="1017"/>
        <v>0</v>
      </c>
      <c r="AT3442" s="16">
        <f t="shared" si="1017"/>
        <v>0</v>
      </c>
      <c r="AU3442" s="16">
        <f t="shared" si="1017"/>
        <v>0</v>
      </c>
      <c r="AV3442" s="16">
        <f t="shared" si="1017"/>
        <v>0</v>
      </c>
      <c r="AW3442" s="16">
        <f t="shared" si="1017"/>
        <v>0</v>
      </c>
      <c r="AX3442" s="16">
        <f t="shared" si="1017"/>
        <v>0</v>
      </c>
      <c r="AY3442" s="16">
        <f t="shared" si="1017"/>
        <v>0</v>
      </c>
      <c r="AZ3442" s="16">
        <f t="shared" si="1017"/>
        <v>0</v>
      </c>
      <c r="BA3442" s="16">
        <f t="shared" si="1017"/>
        <v>0</v>
      </c>
      <c r="BB3442" s="16">
        <f t="shared" si="1017"/>
        <v>0</v>
      </c>
      <c r="BC3442" s="16">
        <f t="shared" si="1017"/>
        <v>0</v>
      </c>
      <c r="BD3442" s="16">
        <f t="shared" si="1017"/>
        <v>0</v>
      </c>
      <c r="BE3442" s="16">
        <f t="shared" si="1017"/>
        <v>0</v>
      </c>
      <c r="BF3442" s="16">
        <f t="shared" si="1017"/>
        <v>0</v>
      </c>
    </row>
    <row r="3443" spans="4:36">
      <c r="D3443" s="16" t="s">
        <v>860</v>
      </c>
      <c r="E3443" s="16">
        <v>9965.6114</v>
      </c>
      <c r="F3443" s="16">
        <v>9275.1729</v>
      </c>
      <c r="G3443" s="16">
        <v>8050.0219</v>
      </c>
      <c r="H3443" s="16">
        <v>1225.151</v>
      </c>
      <c r="I3443" s="16">
        <v>0</v>
      </c>
      <c r="J3443" s="16">
        <v>119.6435</v>
      </c>
      <c r="K3443" s="16">
        <v>0</v>
      </c>
      <c r="L3443" s="16">
        <v>0.441</v>
      </c>
      <c r="M3443" s="16">
        <v>119.2025</v>
      </c>
      <c r="N3443" s="16">
        <v>5.8258</v>
      </c>
      <c r="O3443" s="16">
        <v>5.8258</v>
      </c>
      <c r="P3443" s="16">
        <v>0</v>
      </c>
      <c r="Q3443" s="16">
        <v>0</v>
      </c>
      <c r="R3443" s="16">
        <v>564.6523</v>
      </c>
      <c r="S3443" s="16">
        <v>564.6523</v>
      </c>
      <c r="T3443" s="16">
        <v>0</v>
      </c>
      <c r="U3443" s="16">
        <v>0</v>
      </c>
      <c r="V3443" s="16">
        <v>0.3169</v>
      </c>
      <c r="W3443" s="16">
        <v>0</v>
      </c>
      <c r="X3443" s="16">
        <v>0.1531</v>
      </c>
      <c r="Y3443" s="16">
        <v>0.1638</v>
      </c>
      <c r="Z3443" s="16">
        <v>0</v>
      </c>
      <c r="AE3443" s="103">
        <f t="shared" si="1011"/>
        <v>2.59736676611055e-13</v>
      </c>
      <c r="AF3443" s="103">
        <f t="shared" si="1012"/>
        <v>0</v>
      </c>
      <c r="AG3443" s="103">
        <f t="shared" si="1013"/>
        <v>0</v>
      </c>
      <c r="AH3443" s="103">
        <f t="shared" si="1014"/>
        <v>0</v>
      </c>
      <c r="AI3443" s="103">
        <f t="shared" si="1015"/>
        <v>0</v>
      </c>
      <c r="AJ3443" s="103">
        <f t="shared" si="1016"/>
        <v>0</v>
      </c>
    </row>
    <row r="3444" spans="4:36">
      <c r="D3444" s="16" t="s">
        <v>861</v>
      </c>
      <c r="E3444" s="16">
        <v>874.2652</v>
      </c>
      <c r="F3444" s="16">
        <v>542.3703</v>
      </c>
      <c r="G3444" s="16">
        <v>373.7326</v>
      </c>
      <c r="H3444" s="16">
        <v>168.6377</v>
      </c>
      <c r="I3444" s="16">
        <v>0</v>
      </c>
      <c r="J3444" s="16">
        <v>331.8</v>
      </c>
      <c r="K3444" s="16">
        <v>0</v>
      </c>
      <c r="L3444" s="16">
        <v>0.0966</v>
      </c>
      <c r="M3444" s="16">
        <v>331.7034</v>
      </c>
      <c r="N3444" s="16">
        <v>0</v>
      </c>
      <c r="O3444" s="16">
        <v>0</v>
      </c>
      <c r="P3444" s="16">
        <v>0</v>
      </c>
      <c r="Q3444" s="16">
        <v>0</v>
      </c>
      <c r="R3444" s="16">
        <v>0.0949</v>
      </c>
      <c r="S3444" s="16">
        <v>0.0949</v>
      </c>
      <c r="T3444" s="16">
        <v>0</v>
      </c>
      <c r="U3444" s="16">
        <v>0</v>
      </c>
      <c r="V3444" s="16">
        <v>0</v>
      </c>
      <c r="W3444" s="16">
        <v>0</v>
      </c>
      <c r="X3444" s="16">
        <v>0</v>
      </c>
      <c r="Y3444" s="16">
        <v>0</v>
      </c>
      <c r="Z3444" s="16">
        <v>0</v>
      </c>
      <c r="AE3444" s="103">
        <f t="shared" si="1011"/>
        <v>-4.45476988630844e-15</v>
      </c>
      <c r="AF3444" s="103">
        <f t="shared" si="1012"/>
        <v>0</v>
      </c>
      <c r="AG3444" s="103">
        <f t="shared" si="1013"/>
        <v>0</v>
      </c>
      <c r="AH3444" s="103">
        <f t="shared" si="1014"/>
        <v>0</v>
      </c>
      <c r="AI3444" s="103">
        <f t="shared" si="1015"/>
        <v>0</v>
      </c>
      <c r="AJ3444" s="103">
        <f t="shared" si="1016"/>
        <v>0</v>
      </c>
    </row>
    <row r="3445" spans="4:36">
      <c r="D3445" s="16" t="s">
        <v>862</v>
      </c>
      <c r="E3445" s="16">
        <v>0</v>
      </c>
      <c r="F3445" s="16">
        <v>0</v>
      </c>
      <c r="G3445" s="16">
        <v>0</v>
      </c>
      <c r="H3445" s="16">
        <v>0</v>
      </c>
      <c r="I3445" s="16">
        <v>0</v>
      </c>
      <c r="J3445" s="16">
        <v>0</v>
      </c>
      <c r="K3445" s="16">
        <v>0</v>
      </c>
      <c r="L3445" s="16">
        <v>0</v>
      </c>
      <c r="M3445" s="16">
        <v>0</v>
      </c>
      <c r="N3445" s="16">
        <v>0</v>
      </c>
      <c r="O3445" s="16">
        <v>0</v>
      </c>
      <c r="P3445" s="16">
        <v>0</v>
      </c>
      <c r="Q3445" s="16">
        <v>0</v>
      </c>
      <c r="R3445" s="16">
        <v>0</v>
      </c>
      <c r="S3445" s="16">
        <v>0</v>
      </c>
      <c r="T3445" s="16">
        <v>0</v>
      </c>
      <c r="U3445" s="16">
        <v>0</v>
      </c>
      <c r="V3445" s="16">
        <v>0</v>
      </c>
      <c r="W3445" s="16">
        <v>0</v>
      </c>
      <c r="X3445" s="16">
        <v>0</v>
      </c>
      <c r="Y3445" s="16">
        <v>0</v>
      </c>
      <c r="Z3445" s="16">
        <v>0</v>
      </c>
      <c r="AE3445" s="103">
        <f t="shared" si="1011"/>
        <v>0</v>
      </c>
      <c r="AF3445" s="103">
        <f t="shared" si="1012"/>
        <v>0</v>
      </c>
      <c r="AG3445" s="103">
        <f t="shared" si="1013"/>
        <v>0</v>
      </c>
      <c r="AH3445" s="103">
        <f t="shared" si="1014"/>
        <v>0</v>
      </c>
      <c r="AI3445" s="103">
        <f t="shared" si="1015"/>
        <v>0</v>
      </c>
      <c r="AJ3445" s="103">
        <f t="shared" si="1016"/>
        <v>0</v>
      </c>
    </row>
    <row r="3446" spans="4:36">
      <c r="D3446" s="16" t="s">
        <v>863</v>
      </c>
      <c r="E3446" s="16">
        <v>0</v>
      </c>
      <c r="F3446" s="16">
        <v>0</v>
      </c>
      <c r="G3446" s="16">
        <v>0</v>
      </c>
      <c r="H3446" s="16">
        <v>0</v>
      </c>
      <c r="I3446" s="16">
        <v>0</v>
      </c>
      <c r="J3446" s="16">
        <v>0</v>
      </c>
      <c r="K3446" s="16">
        <v>0</v>
      </c>
      <c r="L3446" s="16">
        <v>0</v>
      </c>
      <c r="M3446" s="16">
        <v>0</v>
      </c>
      <c r="N3446" s="16">
        <v>0</v>
      </c>
      <c r="O3446" s="16">
        <v>0</v>
      </c>
      <c r="P3446" s="16">
        <v>0</v>
      </c>
      <c r="Q3446" s="16">
        <v>0</v>
      </c>
      <c r="R3446" s="16">
        <v>0</v>
      </c>
      <c r="S3446" s="16">
        <v>0</v>
      </c>
      <c r="T3446" s="16">
        <v>0</v>
      </c>
      <c r="U3446" s="16">
        <v>0</v>
      </c>
      <c r="V3446" s="16">
        <v>0</v>
      </c>
      <c r="W3446" s="16">
        <v>0</v>
      </c>
      <c r="X3446" s="16">
        <v>0</v>
      </c>
      <c r="Y3446" s="16">
        <v>0</v>
      </c>
      <c r="Z3446" s="16">
        <v>0</v>
      </c>
      <c r="AE3446" s="103">
        <f t="shared" si="1011"/>
        <v>0</v>
      </c>
      <c r="AF3446" s="103">
        <f t="shared" si="1012"/>
        <v>0</v>
      </c>
      <c r="AG3446" s="103">
        <f t="shared" si="1013"/>
        <v>0</v>
      </c>
      <c r="AH3446" s="103">
        <f t="shared" si="1014"/>
        <v>0</v>
      </c>
      <c r="AI3446" s="103">
        <f t="shared" si="1015"/>
        <v>0</v>
      </c>
      <c r="AJ3446" s="103">
        <f t="shared" si="1016"/>
        <v>0</v>
      </c>
    </row>
    <row r="3447" spans="4:36">
      <c r="D3447" s="16" t="s">
        <v>864</v>
      </c>
      <c r="E3447" s="16">
        <v>22525.8789</v>
      </c>
      <c r="F3447" s="16">
        <v>20088.9084</v>
      </c>
      <c r="G3447" s="16">
        <v>17346.779</v>
      </c>
      <c r="H3447" s="16">
        <v>2742.1294</v>
      </c>
      <c r="I3447" s="16">
        <v>25.9808</v>
      </c>
      <c r="J3447" s="16">
        <v>686.6532</v>
      </c>
      <c r="K3447" s="16">
        <v>125.0598</v>
      </c>
      <c r="L3447" s="16">
        <v>4.84790000000001</v>
      </c>
      <c r="M3447" s="16">
        <v>556.7455</v>
      </c>
      <c r="N3447" s="16">
        <v>759.102799999999</v>
      </c>
      <c r="O3447" s="16">
        <v>758.005299999999</v>
      </c>
      <c r="P3447" s="16">
        <v>1.0975</v>
      </c>
      <c r="Q3447" s="16">
        <v>0.5408</v>
      </c>
      <c r="R3447" s="16">
        <v>865.4358</v>
      </c>
      <c r="S3447" s="16">
        <v>745.6567</v>
      </c>
      <c r="T3447" s="16">
        <v>23.3433</v>
      </c>
      <c r="U3447" s="16">
        <v>96.4358</v>
      </c>
      <c r="V3447" s="16">
        <v>92.9229</v>
      </c>
      <c r="W3447" s="16">
        <v>80.969</v>
      </c>
      <c r="X3447" s="16">
        <v>5.5626</v>
      </c>
      <c r="Y3447" s="16">
        <v>6.3913</v>
      </c>
      <c r="Z3447" s="16">
        <v>6.3342</v>
      </c>
      <c r="AE3447" s="103">
        <f t="shared" si="1011"/>
        <v>7.105427357601e-13</v>
      </c>
      <c r="AF3447" s="103">
        <f t="shared" si="1012"/>
        <v>0</v>
      </c>
      <c r="AG3447" s="103">
        <f t="shared" si="1013"/>
        <v>0</v>
      </c>
      <c r="AH3447" s="103">
        <f t="shared" si="1014"/>
        <v>-3.17523785042795e-14</v>
      </c>
      <c r="AI3447" s="103">
        <f t="shared" si="1015"/>
        <v>0</v>
      </c>
      <c r="AJ3447" s="103">
        <f t="shared" si="1016"/>
        <v>0</v>
      </c>
    </row>
    <row r="3448" spans="3:58">
      <c r="C3448" s="16" t="s">
        <v>867</v>
      </c>
      <c r="D3448" s="16" t="s">
        <v>88</v>
      </c>
      <c r="E3448" s="16">
        <v>29503.7109</v>
      </c>
      <c r="F3448" s="16">
        <v>26616.4666</v>
      </c>
      <c r="G3448" s="16">
        <v>23210.1202</v>
      </c>
      <c r="H3448" s="16">
        <v>3406.3464</v>
      </c>
      <c r="I3448" s="16">
        <v>10.0018</v>
      </c>
      <c r="J3448" s="16">
        <v>379.8509</v>
      </c>
      <c r="K3448" s="16">
        <v>26.5305</v>
      </c>
      <c r="L3448" s="16">
        <v>12.0669</v>
      </c>
      <c r="M3448" s="16">
        <v>341.2535</v>
      </c>
      <c r="N3448" s="16">
        <v>886.8906</v>
      </c>
      <c r="O3448" s="16">
        <v>886.8906</v>
      </c>
      <c r="P3448" s="16">
        <v>0</v>
      </c>
      <c r="Q3448" s="16">
        <v>23.6074</v>
      </c>
      <c r="R3448" s="16">
        <v>1514.3551</v>
      </c>
      <c r="S3448" s="16">
        <v>1278.2202</v>
      </c>
      <c r="T3448" s="16">
        <v>3.9766</v>
      </c>
      <c r="U3448" s="16">
        <v>232.1583</v>
      </c>
      <c r="V3448" s="16">
        <v>70.1464</v>
      </c>
      <c r="W3448" s="16">
        <v>41.7608</v>
      </c>
      <c r="X3448" s="16">
        <v>9.9147</v>
      </c>
      <c r="Y3448" s="16">
        <v>18.4709</v>
      </c>
      <c r="Z3448" s="16">
        <v>2.3921</v>
      </c>
      <c r="AE3448" s="103">
        <f t="shared" si="1011"/>
        <v>-1.37845290737459e-12</v>
      </c>
      <c r="AF3448" s="103">
        <f t="shared" si="1012"/>
        <v>0</v>
      </c>
      <c r="AG3448" s="103">
        <f t="shared" si="1013"/>
        <v>0</v>
      </c>
      <c r="AH3448" s="103">
        <f t="shared" si="1014"/>
        <v>0</v>
      </c>
      <c r="AI3448" s="103">
        <f t="shared" si="1015"/>
        <v>0</v>
      </c>
      <c r="AJ3448" s="103">
        <f t="shared" si="1016"/>
        <v>0</v>
      </c>
      <c r="AK3448" s="16">
        <f t="shared" ref="AK3448:BF3448" si="1018">E3448-SUM(E3449:E3453)</f>
        <v>0</v>
      </c>
      <c r="AL3448" s="16">
        <f t="shared" si="1018"/>
        <v>0</v>
      </c>
      <c r="AM3448" s="16">
        <f t="shared" si="1018"/>
        <v>0</v>
      </c>
      <c r="AN3448" s="16">
        <f t="shared" si="1018"/>
        <v>0</v>
      </c>
      <c r="AO3448" s="16">
        <f t="shared" si="1018"/>
        <v>0</v>
      </c>
      <c r="AP3448" s="16">
        <f t="shared" si="1018"/>
        <v>0</v>
      </c>
      <c r="AQ3448" s="16">
        <f t="shared" si="1018"/>
        <v>0</v>
      </c>
      <c r="AR3448" s="16">
        <f t="shared" si="1018"/>
        <v>0</v>
      </c>
      <c r="AS3448" s="16">
        <f t="shared" si="1018"/>
        <v>0</v>
      </c>
      <c r="AT3448" s="16">
        <f t="shared" si="1018"/>
        <v>0</v>
      </c>
      <c r="AU3448" s="16">
        <f t="shared" si="1018"/>
        <v>0</v>
      </c>
      <c r="AV3448" s="16">
        <f t="shared" si="1018"/>
        <v>0</v>
      </c>
      <c r="AW3448" s="16">
        <f t="shared" si="1018"/>
        <v>0</v>
      </c>
      <c r="AX3448" s="16">
        <f t="shared" si="1018"/>
        <v>0</v>
      </c>
      <c r="AY3448" s="16">
        <f t="shared" si="1018"/>
        <v>0</v>
      </c>
      <c r="AZ3448" s="16">
        <f t="shared" si="1018"/>
        <v>0</v>
      </c>
      <c r="BA3448" s="16">
        <f t="shared" si="1018"/>
        <v>0</v>
      </c>
      <c r="BB3448" s="16">
        <f t="shared" si="1018"/>
        <v>0</v>
      </c>
      <c r="BC3448" s="16">
        <f t="shared" si="1018"/>
        <v>0</v>
      </c>
      <c r="BD3448" s="16">
        <f t="shared" si="1018"/>
        <v>0</v>
      </c>
      <c r="BE3448" s="16">
        <f t="shared" si="1018"/>
        <v>0</v>
      </c>
      <c r="BF3448" s="16">
        <f t="shared" si="1018"/>
        <v>0</v>
      </c>
    </row>
    <row r="3449" spans="4:36">
      <c r="D3449" s="16" t="s">
        <v>860</v>
      </c>
      <c r="E3449" s="16">
        <v>2361.1301</v>
      </c>
      <c r="F3449" s="16">
        <v>2349.7963</v>
      </c>
      <c r="G3449" s="16">
        <v>1764.3494</v>
      </c>
      <c r="H3449" s="16">
        <v>585.4469</v>
      </c>
      <c r="I3449" s="16">
        <v>0</v>
      </c>
      <c r="J3449" s="16">
        <v>8.6025</v>
      </c>
      <c r="K3449" s="16">
        <v>0</v>
      </c>
      <c r="L3449" s="16">
        <v>8.6025</v>
      </c>
      <c r="M3449" s="16">
        <v>0</v>
      </c>
      <c r="N3449" s="16">
        <v>0</v>
      </c>
      <c r="O3449" s="16">
        <v>0</v>
      </c>
      <c r="P3449" s="16">
        <v>0</v>
      </c>
      <c r="Q3449" s="16">
        <v>0</v>
      </c>
      <c r="R3449" s="16">
        <v>0.9658</v>
      </c>
      <c r="S3449" s="16">
        <v>0.9658</v>
      </c>
      <c r="T3449" s="16">
        <v>0</v>
      </c>
      <c r="U3449" s="16">
        <v>0</v>
      </c>
      <c r="V3449" s="16">
        <v>1.7655</v>
      </c>
      <c r="W3449" s="16">
        <v>0</v>
      </c>
      <c r="X3449" s="16">
        <v>1.7655</v>
      </c>
      <c r="Y3449" s="16">
        <v>0</v>
      </c>
      <c r="Z3449" s="16">
        <v>0</v>
      </c>
      <c r="AE3449" s="103">
        <f t="shared" si="1011"/>
        <v>-1.16351372980716e-13</v>
      </c>
      <c r="AF3449" s="103">
        <f t="shared" si="1012"/>
        <v>0</v>
      </c>
      <c r="AG3449" s="103">
        <f t="shared" si="1013"/>
        <v>0</v>
      </c>
      <c r="AH3449" s="103">
        <f t="shared" si="1014"/>
        <v>0</v>
      </c>
      <c r="AI3449" s="103">
        <f t="shared" si="1015"/>
        <v>0</v>
      </c>
      <c r="AJ3449" s="103">
        <f t="shared" si="1016"/>
        <v>0</v>
      </c>
    </row>
    <row r="3450" spans="4:36">
      <c r="D3450" s="16" t="s">
        <v>861</v>
      </c>
      <c r="E3450" s="16">
        <v>2436.2454</v>
      </c>
      <c r="F3450" s="16">
        <v>2374.2948</v>
      </c>
      <c r="G3450" s="16">
        <v>1821.5344</v>
      </c>
      <c r="H3450" s="16">
        <v>552.7604</v>
      </c>
      <c r="I3450" s="16">
        <v>0</v>
      </c>
      <c r="J3450" s="16">
        <v>61.7005</v>
      </c>
      <c r="K3450" s="16">
        <v>0</v>
      </c>
      <c r="L3450" s="16">
        <v>0</v>
      </c>
      <c r="M3450" s="16">
        <v>61.7005</v>
      </c>
      <c r="N3450" s="16">
        <v>0</v>
      </c>
      <c r="O3450" s="16">
        <v>0</v>
      </c>
      <c r="P3450" s="16">
        <v>0</v>
      </c>
      <c r="Q3450" s="16">
        <v>0</v>
      </c>
      <c r="R3450" s="16">
        <v>0.2501</v>
      </c>
      <c r="S3450" s="16">
        <v>0</v>
      </c>
      <c r="T3450" s="16">
        <v>0</v>
      </c>
      <c r="U3450" s="16">
        <v>0.2501</v>
      </c>
      <c r="V3450" s="16">
        <v>0</v>
      </c>
      <c r="W3450" s="16">
        <v>0</v>
      </c>
      <c r="X3450" s="16">
        <v>0</v>
      </c>
      <c r="Y3450" s="16">
        <v>0</v>
      </c>
      <c r="Z3450" s="16">
        <v>0</v>
      </c>
      <c r="AE3450" s="103">
        <f t="shared" si="1011"/>
        <v>-3.30624416733372e-13</v>
      </c>
      <c r="AF3450" s="103">
        <f t="shared" si="1012"/>
        <v>0</v>
      </c>
      <c r="AG3450" s="103">
        <f t="shared" si="1013"/>
        <v>0</v>
      </c>
      <c r="AH3450" s="103">
        <f t="shared" si="1014"/>
        <v>0</v>
      </c>
      <c r="AI3450" s="103">
        <f t="shared" si="1015"/>
        <v>0</v>
      </c>
      <c r="AJ3450" s="103">
        <f t="shared" si="1016"/>
        <v>0</v>
      </c>
    </row>
    <row r="3451" spans="4:36">
      <c r="D3451" s="16" t="s">
        <v>862</v>
      </c>
      <c r="E3451" s="16">
        <v>0</v>
      </c>
      <c r="F3451" s="16">
        <v>0</v>
      </c>
      <c r="G3451" s="16">
        <v>0</v>
      </c>
      <c r="H3451" s="16">
        <v>0</v>
      </c>
      <c r="I3451" s="16">
        <v>0</v>
      </c>
      <c r="J3451" s="16">
        <v>0</v>
      </c>
      <c r="K3451" s="16">
        <v>0</v>
      </c>
      <c r="L3451" s="16">
        <v>0</v>
      </c>
      <c r="M3451" s="16">
        <v>0</v>
      </c>
      <c r="N3451" s="16">
        <v>0</v>
      </c>
      <c r="O3451" s="16">
        <v>0</v>
      </c>
      <c r="P3451" s="16">
        <v>0</v>
      </c>
      <c r="Q3451" s="16">
        <v>0</v>
      </c>
      <c r="R3451" s="16">
        <v>0</v>
      </c>
      <c r="S3451" s="16">
        <v>0</v>
      </c>
      <c r="T3451" s="16">
        <v>0</v>
      </c>
      <c r="U3451" s="16">
        <v>0</v>
      </c>
      <c r="V3451" s="16">
        <v>0</v>
      </c>
      <c r="W3451" s="16">
        <v>0</v>
      </c>
      <c r="X3451" s="16">
        <v>0</v>
      </c>
      <c r="Y3451" s="16">
        <v>0</v>
      </c>
      <c r="Z3451" s="16">
        <v>0</v>
      </c>
      <c r="AE3451" s="103">
        <f t="shared" si="1011"/>
        <v>0</v>
      </c>
      <c r="AF3451" s="103">
        <f t="shared" si="1012"/>
        <v>0</v>
      </c>
      <c r="AG3451" s="103">
        <f t="shared" si="1013"/>
        <v>0</v>
      </c>
      <c r="AH3451" s="103">
        <f t="shared" si="1014"/>
        <v>0</v>
      </c>
      <c r="AI3451" s="103">
        <f t="shared" si="1015"/>
        <v>0</v>
      </c>
      <c r="AJ3451" s="103">
        <f t="shared" si="1016"/>
        <v>0</v>
      </c>
    </row>
    <row r="3452" spans="4:36">
      <c r="D3452" s="16" t="s">
        <v>863</v>
      </c>
      <c r="E3452" s="16">
        <v>0</v>
      </c>
      <c r="F3452" s="16">
        <v>0</v>
      </c>
      <c r="G3452" s="16">
        <v>0</v>
      </c>
      <c r="H3452" s="16">
        <v>0</v>
      </c>
      <c r="I3452" s="16">
        <v>0</v>
      </c>
      <c r="J3452" s="16">
        <v>0</v>
      </c>
      <c r="K3452" s="16">
        <v>0</v>
      </c>
      <c r="L3452" s="16">
        <v>0</v>
      </c>
      <c r="M3452" s="16">
        <v>0</v>
      </c>
      <c r="N3452" s="16">
        <v>0</v>
      </c>
      <c r="O3452" s="16">
        <v>0</v>
      </c>
      <c r="P3452" s="16">
        <v>0</v>
      </c>
      <c r="Q3452" s="16">
        <v>0</v>
      </c>
      <c r="R3452" s="16">
        <v>0</v>
      </c>
      <c r="S3452" s="16">
        <v>0</v>
      </c>
      <c r="T3452" s="16">
        <v>0</v>
      </c>
      <c r="U3452" s="16">
        <v>0</v>
      </c>
      <c r="V3452" s="16">
        <v>0</v>
      </c>
      <c r="W3452" s="16">
        <v>0</v>
      </c>
      <c r="X3452" s="16">
        <v>0</v>
      </c>
      <c r="Y3452" s="16">
        <v>0</v>
      </c>
      <c r="Z3452" s="16">
        <v>0</v>
      </c>
      <c r="AE3452" s="103">
        <f t="shared" si="1011"/>
        <v>0</v>
      </c>
      <c r="AF3452" s="103">
        <f t="shared" si="1012"/>
        <v>0</v>
      </c>
      <c r="AG3452" s="103">
        <f t="shared" si="1013"/>
        <v>0</v>
      </c>
      <c r="AH3452" s="103">
        <f t="shared" si="1014"/>
        <v>0</v>
      </c>
      <c r="AI3452" s="103">
        <f t="shared" si="1015"/>
        <v>0</v>
      </c>
      <c r="AJ3452" s="103">
        <f t="shared" si="1016"/>
        <v>0</v>
      </c>
    </row>
    <row r="3453" spans="4:36">
      <c r="D3453" s="16" t="s">
        <v>864</v>
      </c>
      <c r="E3453" s="16">
        <v>24706.3354</v>
      </c>
      <c r="F3453" s="16">
        <v>21892.3755</v>
      </c>
      <c r="G3453" s="16">
        <v>19624.2364</v>
      </c>
      <c r="H3453" s="16">
        <v>2268.1391</v>
      </c>
      <c r="I3453" s="16">
        <v>10.0018</v>
      </c>
      <c r="J3453" s="16">
        <v>309.5479</v>
      </c>
      <c r="K3453" s="16">
        <v>26.5305</v>
      </c>
      <c r="L3453" s="16">
        <v>3.4644</v>
      </c>
      <c r="M3453" s="16">
        <v>279.553</v>
      </c>
      <c r="N3453" s="16">
        <v>886.8906</v>
      </c>
      <c r="O3453" s="16">
        <v>886.8906</v>
      </c>
      <c r="P3453" s="16">
        <v>0</v>
      </c>
      <c r="Q3453" s="16">
        <v>23.6074</v>
      </c>
      <c r="R3453" s="16">
        <v>1513.1392</v>
      </c>
      <c r="S3453" s="16">
        <v>1277.2544</v>
      </c>
      <c r="T3453" s="16">
        <v>3.9766</v>
      </c>
      <c r="U3453" s="16">
        <v>231.9082</v>
      </c>
      <c r="V3453" s="16">
        <v>68.3809</v>
      </c>
      <c r="W3453" s="16">
        <v>41.7608</v>
      </c>
      <c r="X3453" s="16">
        <v>8.1492</v>
      </c>
      <c r="Y3453" s="16">
        <v>18.4709</v>
      </c>
      <c r="Z3453" s="16">
        <v>2.3921</v>
      </c>
      <c r="AE3453" s="103">
        <f t="shared" si="1011"/>
        <v>1.60582658281783e-12</v>
      </c>
      <c r="AF3453" s="103">
        <f t="shared" si="1012"/>
        <v>0</v>
      </c>
      <c r="AG3453" s="103">
        <f t="shared" si="1013"/>
        <v>0</v>
      </c>
      <c r="AH3453" s="103">
        <f t="shared" si="1014"/>
        <v>0</v>
      </c>
      <c r="AI3453" s="103">
        <f t="shared" si="1015"/>
        <v>0</v>
      </c>
      <c r="AJ3453" s="103">
        <f t="shared" si="1016"/>
        <v>0</v>
      </c>
    </row>
    <row r="3454" spans="3:58">
      <c r="C3454" s="16" t="s">
        <v>368</v>
      </c>
      <c r="D3454" s="16" t="s">
        <v>88</v>
      </c>
      <c r="E3454" s="16">
        <v>1.0632</v>
      </c>
      <c r="F3454" s="16">
        <v>0</v>
      </c>
      <c r="G3454" s="16">
        <v>0</v>
      </c>
      <c r="H3454" s="16">
        <v>0</v>
      </c>
      <c r="I3454" s="16">
        <v>0</v>
      </c>
      <c r="J3454" s="16">
        <v>0</v>
      </c>
      <c r="K3454" s="16">
        <v>0</v>
      </c>
      <c r="L3454" s="16">
        <v>0</v>
      </c>
      <c r="M3454" s="16">
        <v>0</v>
      </c>
      <c r="N3454" s="16">
        <v>0</v>
      </c>
      <c r="O3454" s="16">
        <v>0</v>
      </c>
      <c r="P3454" s="16">
        <v>0</v>
      </c>
      <c r="Q3454" s="16">
        <v>0</v>
      </c>
      <c r="R3454" s="16">
        <v>1.0632</v>
      </c>
      <c r="S3454" s="16">
        <v>0</v>
      </c>
      <c r="T3454" s="16">
        <v>0</v>
      </c>
      <c r="U3454" s="16">
        <v>1.0632</v>
      </c>
      <c r="V3454" s="16">
        <v>0</v>
      </c>
      <c r="W3454" s="16">
        <v>0</v>
      </c>
      <c r="X3454" s="16">
        <v>0</v>
      </c>
      <c r="Y3454" s="16">
        <v>0</v>
      </c>
      <c r="Z3454" s="16">
        <v>0</v>
      </c>
      <c r="AE3454" s="103">
        <f t="shared" si="1011"/>
        <v>0</v>
      </c>
      <c r="AF3454" s="103">
        <f t="shared" si="1012"/>
        <v>0</v>
      </c>
      <c r="AG3454" s="103">
        <f t="shared" si="1013"/>
        <v>0</v>
      </c>
      <c r="AH3454" s="103">
        <f t="shared" si="1014"/>
        <v>0</v>
      </c>
      <c r="AI3454" s="103">
        <f t="shared" si="1015"/>
        <v>0</v>
      </c>
      <c r="AJ3454" s="103">
        <f t="shared" si="1016"/>
        <v>0</v>
      </c>
      <c r="AK3454" s="16">
        <f t="shared" ref="AK3454:BF3454" si="1019">E3454-SUM(E3455:E3459)</f>
        <v>0</v>
      </c>
      <c r="AL3454" s="16">
        <f t="shared" si="1019"/>
        <v>0</v>
      </c>
      <c r="AM3454" s="16">
        <f t="shared" si="1019"/>
        <v>0</v>
      </c>
      <c r="AN3454" s="16">
        <f t="shared" si="1019"/>
        <v>0</v>
      </c>
      <c r="AO3454" s="16">
        <f t="shared" si="1019"/>
        <v>0</v>
      </c>
      <c r="AP3454" s="16">
        <f t="shared" si="1019"/>
        <v>0</v>
      </c>
      <c r="AQ3454" s="16">
        <f t="shared" si="1019"/>
        <v>0</v>
      </c>
      <c r="AR3454" s="16">
        <f t="shared" si="1019"/>
        <v>0</v>
      </c>
      <c r="AS3454" s="16">
        <f t="shared" si="1019"/>
        <v>0</v>
      </c>
      <c r="AT3454" s="16">
        <f t="shared" si="1019"/>
        <v>0</v>
      </c>
      <c r="AU3454" s="16">
        <f t="shared" si="1019"/>
        <v>0</v>
      </c>
      <c r="AV3454" s="16">
        <f t="shared" si="1019"/>
        <v>0</v>
      </c>
      <c r="AW3454" s="16">
        <f t="shared" si="1019"/>
        <v>0</v>
      </c>
      <c r="AX3454" s="16">
        <f t="shared" si="1019"/>
        <v>0</v>
      </c>
      <c r="AY3454" s="16">
        <f t="shared" si="1019"/>
        <v>0</v>
      </c>
      <c r="AZ3454" s="16">
        <f t="shared" si="1019"/>
        <v>0</v>
      </c>
      <c r="BA3454" s="16">
        <f t="shared" si="1019"/>
        <v>0</v>
      </c>
      <c r="BB3454" s="16">
        <f t="shared" si="1019"/>
        <v>0</v>
      </c>
      <c r="BC3454" s="16">
        <f t="shared" si="1019"/>
        <v>0</v>
      </c>
      <c r="BD3454" s="16">
        <f t="shared" si="1019"/>
        <v>0</v>
      </c>
      <c r="BE3454" s="16">
        <f t="shared" si="1019"/>
        <v>0</v>
      </c>
      <c r="BF3454" s="16">
        <f t="shared" si="1019"/>
        <v>0</v>
      </c>
    </row>
    <row r="3455" spans="4:36">
      <c r="D3455" s="16" t="s">
        <v>860</v>
      </c>
      <c r="E3455" s="16">
        <v>0</v>
      </c>
      <c r="F3455" s="16">
        <v>0</v>
      </c>
      <c r="G3455" s="16">
        <v>0</v>
      </c>
      <c r="H3455" s="16">
        <v>0</v>
      </c>
      <c r="I3455" s="16">
        <v>0</v>
      </c>
      <c r="J3455" s="16">
        <v>0</v>
      </c>
      <c r="K3455" s="16">
        <v>0</v>
      </c>
      <c r="L3455" s="16">
        <v>0</v>
      </c>
      <c r="M3455" s="16">
        <v>0</v>
      </c>
      <c r="N3455" s="16">
        <v>0</v>
      </c>
      <c r="O3455" s="16">
        <v>0</v>
      </c>
      <c r="P3455" s="16">
        <v>0</v>
      </c>
      <c r="Q3455" s="16">
        <v>0</v>
      </c>
      <c r="R3455" s="16">
        <v>0</v>
      </c>
      <c r="S3455" s="16">
        <v>0</v>
      </c>
      <c r="T3455" s="16">
        <v>0</v>
      </c>
      <c r="U3455" s="16">
        <v>0</v>
      </c>
      <c r="V3455" s="16">
        <v>0</v>
      </c>
      <c r="W3455" s="16">
        <v>0</v>
      </c>
      <c r="X3455" s="16">
        <v>0</v>
      </c>
      <c r="Y3455" s="16">
        <v>0</v>
      </c>
      <c r="Z3455" s="16">
        <v>0</v>
      </c>
      <c r="AE3455" s="103">
        <f t="shared" si="1011"/>
        <v>0</v>
      </c>
      <c r="AF3455" s="103">
        <f t="shared" si="1012"/>
        <v>0</v>
      </c>
      <c r="AG3455" s="103">
        <f t="shared" si="1013"/>
        <v>0</v>
      </c>
      <c r="AH3455" s="103">
        <f t="shared" si="1014"/>
        <v>0</v>
      </c>
      <c r="AI3455" s="103">
        <f t="shared" si="1015"/>
        <v>0</v>
      </c>
      <c r="AJ3455" s="103">
        <f t="shared" si="1016"/>
        <v>0</v>
      </c>
    </row>
    <row r="3456" spans="4:36">
      <c r="D3456" s="16" t="s">
        <v>861</v>
      </c>
      <c r="E3456" s="16">
        <v>0</v>
      </c>
      <c r="F3456" s="16">
        <v>0</v>
      </c>
      <c r="G3456" s="16">
        <v>0</v>
      </c>
      <c r="H3456" s="16">
        <v>0</v>
      </c>
      <c r="I3456" s="16">
        <v>0</v>
      </c>
      <c r="J3456" s="16">
        <v>0</v>
      </c>
      <c r="K3456" s="16">
        <v>0</v>
      </c>
      <c r="L3456" s="16">
        <v>0</v>
      </c>
      <c r="M3456" s="16">
        <v>0</v>
      </c>
      <c r="N3456" s="16">
        <v>0</v>
      </c>
      <c r="O3456" s="16">
        <v>0</v>
      </c>
      <c r="P3456" s="16">
        <v>0</v>
      </c>
      <c r="Q3456" s="16">
        <v>0</v>
      </c>
      <c r="R3456" s="16">
        <v>0</v>
      </c>
      <c r="S3456" s="16">
        <v>0</v>
      </c>
      <c r="T3456" s="16">
        <v>0</v>
      </c>
      <c r="U3456" s="16">
        <v>0</v>
      </c>
      <c r="V3456" s="16">
        <v>0</v>
      </c>
      <c r="W3456" s="16">
        <v>0</v>
      </c>
      <c r="X3456" s="16">
        <v>0</v>
      </c>
      <c r="Y3456" s="16">
        <v>0</v>
      </c>
      <c r="Z3456" s="16">
        <v>0</v>
      </c>
      <c r="AE3456" s="103">
        <f t="shared" si="1011"/>
        <v>0</v>
      </c>
      <c r="AF3456" s="103">
        <f t="shared" si="1012"/>
        <v>0</v>
      </c>
      <c r="AG3456" s="103">
        <f t="shared" si="1013"/>
        <v>0</v>
      </c>
      <c r="AH3456" s="103">
        <f t="shared" si="1014"/>
        <v>0</v>
      </c>
      <c r="AI3456" s="103">
        <f t="shared" si="1015"/>
        <v>0</v>
      </c>
      <c r="AJ3456" s="103">
        <f t="shared" si="1016"/>
        <v>0</v>
      </c>
    </row>
    <row r="3457" spans="4:36">
      <c r="D3457" s="16" t="s">
        <v>862</v>
      </c>
      <c r="E3457" s="16">
        <v>0</v>
      </c>
      <c r="F3457" s="16">
        <v>0</v>
      </c>
      <c r="G3457" s="16">
        <v>0</v>
      </c>
      <c r="H3457" s="16">
        <v>0</v>
      </c>
      <c r="I3457" s="16">
        <v>0</v>
      </c>
      <c r="J3457" s="16">
        <v>0</v>
      </c>
      <c r="K3457" s="16">
        <v>0</v>
      </c>
      <c r="L3457" s="16">
        <v>0</v>
      </c>
      <c r="M3457" s="16">
        <v>0</v>
      </c>
      <c r="N3457" s="16">
        <v>0</v>
      </c>
      <c r="O3457" s="16">
        <v>0</v>
      </c>
      <c r="P3457" s="16">
        <v>0</v>
      </c>
      <c r="Q3457" s="16">
        <v>0</v>
      </c>
      <c r="R3457" s="16">
        <v>0</v>
      </c>
      <c r="S3457" s="16">
        <v>0</v>
      </c>
      <c r="T3457" s="16">
        <v>0</v>
      </c>
      <c r="U3457" s="16">
        <v>0</v>
      </c>
      <c r="V3457" s="16">
        <v>0</v>
      </c>
      <c r="W3457" s="16">
        <v>0</v>
      </c>
      <c r="X3457" s="16">
        <v>0</v>
      </c>
      <c r="Y3457" s="16">
        <v>0</v>
      </c>
      <c r="Z3457" s="16">
        <v>0</v>
      </c>
      <c r="AE3457" s="103">
        <f t="shared" si="1011"/>
        <v>0</v>
      </c>
      <c r="AF3457" s="103">
        <f t="shared" si="1012"/>
        <v>0</v>
      </c>
      <c r="AG3457" s="103">
        <f t="shared" si="1013"/>
        <v>0</v>
      </c>
      <c r="AH3457" s="103">
        <f t="shared" si="1014"/>
        <v>0</v>
      </c>
      <c r="AI3457" s="103">
        <f t="shared" si="1015"/>
        <v>0</v>
      </c>
      <c r="AJ3457" s="103">
        <f t="shared" si="1016"/>
        <v>0</v>
      </c>
    </row>
    <row r="3458" spans="4:36">
      <c r="D3458" s="16" t="s">
        <v>863</v>
      </c>
      <c r="E3458" s="16">
        <v>0</v>
      </c>
      <c r="F3458" s="16">
        <v>0</v>
      </c>
      <c r="G3458" s="16">
        <v>0</v>
      </c>
      <c r="H3458" s="16">
        <v>0</v>
      </c>
      <c r="I3458" s="16">
        <v>0</v>
      </c>
      <c r="J3458" s="16">
        <v>0</v>
      </c>
      <c r="K3458" s="16">
        <v>0</v>
      </c>
      <c r="L3458" s="16">
        <v>0</v>
      </c>
      <c r="M3458" s="16">
        <v>0</v>
      </c>
      <c r="N3458" s="16">
        <v>0</v>
      </c>
      <c r="O3458" s="16">
        <v>0</v>
      </c>
      <c r="P3458" s="16">
        <v>0</v>
      </c>
      <c r="Q3458" s="16">
        <v>0</v>
      </c>
      <c r="R3458" s="16">
        <v>0</v>
      </c>
      <c r="S3458" s="16">
        <v>0</v>
      </c>
      <c r="T3458" s="16">
        <v>0</v>
      </c>
      <c r="U3458" s="16">
        <v>0</v>
      </c>
      <c r="V3458" s="16">
        <v>0</v>
      </c>
      <c r="W3458" s="16">
        <v>0</v>
      </c>
      <c r="X3458" s="16">
        <v>0</v>
      </c>
      <c r="Y3458" s="16">
        <v>0</v>
      </c>
      <c r="Z3458" s="16">
        <v>0</v>
      </c>
      <c r="AE3458" s="103">
        <f t="shared" si="1011"/>
        <v>0</v>
      </c>
      <c r="AF3458" s="103">
        <f t="shared" si="1012"/>
        <v>0</v>
      </c>
      <c r="AG3458" s="103">
        <f t="shared" si="1013"/>
        <v>0</v>
      </c>
      <c r="AH3458" s="103">
        <f t="shared" si="1014"/>
        <v>0</v>
      </c>
      <c r="AI3458" s="103">
        <f t="shared" si="1015"/>
        <v>0</v>
      </c>
      <c r="AJ3458" s="103">
        <f t="shared" si="1016"/>
        <v>0</v>
      </c>
    </row>
    <row r="3459" spans="4:36">
      <c r="D3459" s="16" t="s">
        <v>864</v>
      </c>
      <c r="E3459" s="16">
        <v>1.0632</v>
      </c>
      <c r="F3459" s="16">
        <v>0</v>
      </c>
      <c r="G3459" s="16">
        <v>0</v>
      </c>
      <c r="H3459" s="16">
        <v>0</v>
      </c>
      <c r="I3459" s="16">
        <v>0</v>
      </c>
      <c r="J3459" s="16">
        <v>0</v>
      </c>
      <c r="K3459" s="16">
        <v>0</v>
      </c>
      <c r="L3459" s="16">
        <v>0</v>
      </c>
      <c r="M3459" s="16">
        <v>0</v>
      </c>
      <c r="N3459" s="16">
        <v>0</v>
      </c>
      <c r="O3459" s="16">
        <v>0</v>
      </c>
      <c r="P3459" s="16">
        <v>0</v>
      </c>
      <c r="Q3459" s="16">
        <v>0</v>
      </c>
      <c r="R3459" s="16">
        <v>1.0632</v>
      </c>
      <c r="S3459" s="16">
        <v>0</v>
      </c>
      <c r="T3459" s="16">
        <v>0</v>
      </c>
      <c r="U3459" s="16">
        <v>1.0632</v>
      </c>
      <c r="V3459" s="16">
        <v>0</v>
      </c>
      <c r="W3459" s="16">
        <v>0</v>
      </c>
      <c r="X3459" s="16">
        <v>0</v>
      </c>
      <c r="Y3459" s="16">
        <v>0</v>
      </c>
      <c r="Z3459" s="16">
        <v>0</v>
      </c>
      <c r="AE3459" s="103">
        <f t="shared" si="1011"/>
        <v>0</v>
      </c>
      <c r="AF3459" s="103">
        <f t="shared" si="1012"/>
        <v>0</v>
      </c>
      <c r="AG3459" s="103">
        <f t="shared" si="1013"/>
        <v>0</v>
      </c>
      <c r="AH3459" s="103">
        <f t="shared" si="1014"/>
        <v>0</v>
      </c>
      <c r="AI3459" s="103">
        <f t="shared" si="1015"/>
        <v>0</v>
      </c>
      <c r="AJ3459" s="103">
        <f t="shared" si="1016"/>
        <v>0</v>
      </c>
    </row>
    <row r="3460" spans="1:80">
      <c r="A3460" s="16" t="s">
        <v>965</v>
      </c>
      <c r="B3460" s="16">
        <v>6146.2878</v>
      </c>
      <c r="C3460" s="16" t="s">
        <v>88</v>
      </c>
      <c r="D3460" s="16" t="s">
        <v>88</v>
      </c>
      <c r="E3460" s="16">
        <v>4927.0736</v>
      </c>
      <c r="F3460" s="16">
        <v>4318.6939</v>
      </c>
      <c r="G3460" s="16">
        <v>3211.0708</v>
      </c>
      <c r="H3460" s="16">
        <v>1107.6231</v>
      </c>
      <c r="I3460" s="16">
        <v>0</v>
      </c>
      <c r="J3460" s="16">
        <v>568.7749</v>
      </c>
      <c r="K3460" s="16">
        <v>417.1588</v>
      </c>
      <c r="L3460" s="16">
        <v>36.2074</v>
      </c>
      <c r="M3460" s="16">
        <v>115.4087</v>
      </c>
      <c r="N3460" s="16">
        <v>28.5855</v>
      </c>
      <c r="O3460" s="16">
        <v>28.5855</v>
      </c>
      <c r="P3460" s="16">
        <v>0</v>
      </c>
      <c r="Q3460" s="16">
        <v>11.0193</v>
      </c>
      <c r="R3460" s="16">
        <v>0</v>
      </c>
      <c r="S3460" s="16">
        <v>0</v>
      </c>
      <c r="T3460" s="16">
        <v>0</v>
      </c>
      <c r="U3460" s="16">
        <v>0</v>
      </c>
      <c r="V3460" s="16">
        <v>0</v>
      </c>
      <c r="W3460" s="16">
        <v>0</v>
      </c>
      <c r="X3460" s="16">
        <v>0</v>
      </c>
      <c r="Y3460" s="16">
        <v>0</v>
      </c>
      <c r="Z3460" s="16">
        <v>0</v>
      </c>
      <c r="AB3460" s="101">
        <f>(F3460+K3460+L3460)/B3460</f>
        <v>0.776413382399698</v>
      </c>
      <c r="AE3460" s="103">
        <f t="shared" si="1011"/>
        <v>-4.9915627187147e-13</v>
      </c>
      <c r="AF3460" s="103">
        <f t="shared" si="1012"/>
        <v>0</v>
      </c>
      <c r="AG3460" s="103">
        <f t="shared" si="1013"/>
        <v>0</v>
      </c>
      <c r="AH3460" s="103">
        <f t="shared" si="1014"/>
        <v>0</v>
      </c>
      <c r="AI3460" s="103">
        <f t="shared" si="1015"/>
        <v>0</v>
      </c>
      <c r="AJ3460" s="103">
        <f t="shared" si="1016"/>
        <v>0</v>
      </c>
      <c r="AK3460" s="16">
        <f t="shared" ref="AK3460:BF3460" si="1020">E3460-SUM(E3461:E3465)</f>
        <v>0</v>
      </c>
      <c r="AL3460" s="16">
        <f t="shared" si="1020"/>
        <v>0</v>
      </c>
      <c r="AM3460" s="16">
        <f t="shared" si="1020"/>
        <v>0</v>
      </c>
      <c r="AN3460" s="16">
        <f t="shared" si="1020"/>
        <v>0</v>
      </c>
      <c r="AO3460" s="16">
        <f t="shared" si="1020"/>
        <v>0</v>
      </c>
      <c r="AP3460" s="16">
        <f t="shared" si="1020"/>
        <v>0</v>
      </c>
      <c r="AQ3460" s="16">
        <f t="shared" si="1020"/>
        <v>0</v>
      </c>
      <c r="AR3460" s="16">
        <f t="shared" si="1020"/>
        <v>0</v>
      </c>
      <c r="AS3460" s="16">
        <f t="shared" si="1020"/>
        <v>0</v>
      </c>
      <c r="AT3460" s="16">
        <f t="shared" si="1020"/>
        <v>0</v>
      </c>
      <c r="AU3460" s="16">
        <f t="shared" si="1020"/>
        <v>0</v>
      </c>
      <c r="AV3460" s="16">
        <f t="shared" si="1020"/>
        <v>0</v>
      </c>
      <c r="AW3460" s="16">
        <f t="shared" si="1020"/>
        <v>0</v>
      </c>
      <c r="AX3460" s="16">
        <f t="shared" si="1020"/>
        <v>0</v>
      </c>
      <c r="AY3460" s="16">
        <f t="shared" si="1020"/>
        <v>0</v>
      </c>
      <c r="AZ3460" s="16">
        <f t="shared" si="1020"/>
        <v>0</v>
      </c>
      <c r="BA3460" s="16">
        <f t="shared" si="1020"/>
        <v>0</v>
      </c>
      <c r="BB3460" s="16">
        <f t="shared" si="1020"/>
        <v>0</v>
      </c>
      <c r="BC3460" s="16">
        <f t="shared" si="1020"/>
        <v>0</v>
      </c>
      <c r="BD3460" s="16">
        <f t="shared" si="1020"/>
        <v>0</v>
      </c>
      <c r="BE3460" s="16">
        <f t="shared" si="1020"/>
        <v>0</v>
      </c>
      <c r="BF3460" s="16">
        <f t="shared" si="1020"/>
        <v>0</v>
      </c>
      <c r="BG3460" s="104">
        <f t="shared" ref="BG3460:CB3460" si="1021">E3460-E3466-E3472-E3478-E3484</f>
        <v>-7.75615682790942e-13</v>
      </c>
      <c r="BH3460" s="104">
        <f t="shared" si="1021"/>
        <v>0</v>
      </c>
      <c r="BI3460" s="104">
        <f t="shared" si="1021"/>
        <v>0</v>
      </c>
      <c r="BJ3460" s="104">
        <f t="shared" si="1021"/>
        <v>0</v>
      </c>
      <c r="BK3460" s="104">
        <f t="shared" si="1021"/>
        <v>0</v>
      </c>
      <c r="BL3460" s="104">
        <f t="shared" si="1021"/>
        <v>2.019218126037e-14</v>
      </c>
      <c r="BM3460" s="104">
        <f t="shared" si="1021"/>
        <v>-3.6651237600438e-14</v>
      </c>
      <c r="BN3460" s="104">
        <f t="shared" si="1021"/>
        <v>0</v>
      </c>
      <c r="BO3460" s="104">
        <f t="shared" si="1021"/>
        <v>0</v>
      </c>
      <c r="BP3460" s="104">
        <f t="shared" si="1021"/>
        <v>0</v>
      </c>
      <c r="BQ3460" s="104">
        <f t="shared" si="1021"/>
        <v>0</v>
      </c>
      <c r="BR3460" s="104">
        <f t="shared" si="1021"/>
        <v>0</v>
      </c>
      <c r="BS3460" s="104">
        <f t="shared" si="1021"/>
        <v>0</v>
      </c>
      <c r="BT3460" s="104">
        <f t="shared" si="1021"/>
        <v>0</v>
      </c>
      <c r="BU3460" s="104">
        <f t="shared" si="1021"/>
        <v>0</v>
      </c>
      <c r="BV3460" s="104">
        <f t="shared" si="1021"/>
        <v>0</v>
      </c>
      <c r="BW3460" s="104">
        <f t="shared" si="1021"/>
        <v>0</v>
      </c>
      <c r="BX3460" s="104">
        <f t="shared" si="1021"/>
        <v>0</v>
      </c>
      <c r="BY3460" s="104">
        <f t="shared" si="1021"/>
        <v>0</v>
      </c>
      <c r="BZ3460" s="104">
        <f t="shared" si="1021"/>
        <v>0</v>
      </c>
      <c r="CA3460" s="104">
        <f t="shared" si="1021"/>
        <v>0</v>
      </c>
      <c r="CB3460" s="104">
        <f t="shared" si="1021"/>
        <v>0</v>
      </c>
    </row>
    <row r="3461" spans="4:36">
      <c r="D3461" s="16" t="s">
        <v>860</v>
      </c>
      <c r="E3461" s="16">
        <v>1785.4129</v>
      </c>
      <c r="F3461" s="16">
        <v>1773.2206</v>
      </c>
      <c r="G3461" s="16">
        <v>1351.7953</v>
      </c>
      <c r="H3461" s="16">
        <v>421.4253</v>
      </c>
      <c r="I3461" s="16">
        <v>0</v>
      </c>
      <c r="J3461" s="16">
        <v>10.4384</v>
      </c>
      <c r="K3461" s="16">
        <v>0</v>
      </c>
      <c r="L3461" s="16">
        <v>3.6039</v>
      </c>
      <c r="M3461" s="16">
        <v>6.8345</v>
      </c>
      <c r="N3461" s="16">
        <v>1.7539</v>
      </c>
      <c r="O3461" s="16">
        <v>1.7539</v>
      </c>
      <c r="P3461" s="16">
        <v>0</v>
      </c>
      <c r="Q3461" s="16">
        <v>0</v>
      </c>
      <c r="R3461" s="16">
        <v>0</v>
      </c>
      <c r="S3461" s="16">
        <v>0</v>
      </c>
      <c r="T3461" s="16">
        <v>0</v>
      </c>
      <c r="U3461" s="16">
        <v>0</v>
      </c>
      <c r="V3461" s="16">
        <v>0</v>
      </c>
      <c r="W3461" s="16">
        <v>0</v>
      </c>
      <c r="X3461" s="16">
        <v>0</v>
      </c>
      <c r="Y3461" s="16">
        <v>0</v>
      </c>
      <c r="Z3461" s="16">
        <v>0</v>
      </c>
      <c r="AE3461" s="103">
        <f t="shared" si="1011"/>
        <v>-6.77236045021345e-14</v>
      </c>
      <c r="AF3461" s="103">
        <f t="shared" si="1012"/>
        <v>0</v>
      </c>
      <c r="AG3461" s="103">
        <f t="shared" si="1013"/>
        <v>0</v>
      </c>
      <c r="AH3461" s="103">
        <f t="shared" si="1014"/>
        <v>0</v>
      </c>
      <c r="AI3461" s="103">
        <f t="shared" si="1015"/>
        <v>0</v>
      </c>
      <c r="AJ3461" s="103">
        <f t="shared" si="1016"/>
        <v>0</v>
      </c>
    </row>
    <row r="3462" spans="4:36">
      <c r="D3462" s="16" t="s">
        <v>861</v>
      </c>
      <c r="E3462" s="16">
        <v>1518.5539</v>
      </c>
      <c r="F3462" s="16">
        <v>1448.0048</v>
      </c>
      <c r="G3462" s="16">
        <v>856.6289</v>
      </c>
      <c r="H3462" s="16">
        <v>591.3759</v>
      </c>
      <c r="I3462" s="16">
        <v>0</v>
      </c>
      <c r="J3462" s="16">
        <v>62.277</v>
      </c>
      <c r="K3462" s="16">
        <v>0</v>
      </c>
      <c r="L3462" s="16">
        <v>28.4553</v>
      </c>
      <c r="M3462" s="16">
        <v>33.8217</v>
      </c>
      <c r="N3462" s="16">
        <v>8.2721</v>
      </c>
      <c r="O3462" s="16">
        <v>8.2721</v>
      </c>
      <c r="P3462" s="16">
        <v>0</v>
      </c>
      <c r="Q3462" s="16">
        <v>0</v>
      </c>
      <c r="R3462" s="16">
        <v>0</v>
      </c>
      <c r="S3462" s="16">
        <v>0</v>
      </c>
      <c r="T3462" s="16">
        <v>0</v>
      </c>
      <c r="U3462" s="16">
        <v>0</v>
      </c>
      <c r="V3462" s="16">
        <v>0</v>
      </c>
      <c r="W3462" s="16">
        <v>0</v>
      </c>
      <c r="X3462" s="16">
        <v>0</v>
      </c>
      <c r="Y3462" s="16">
        <v>0</v>
      </c>
      <c r="Z3462" s="16">
        <v>0</v>
      </c>
      <c r="AE3462" s="103">
        <f t="shared" si="1011"/>
        <v>1.79412040779425e-13</v>
      </c>
      <c r="AF3462" s="103">
        <f t="shared" si="1012"/>
        <v>0</v>
      </c>
      <c r="AG3462" s="103">
        <f t="shared" si="1013"/>
        <v>0</v>
      </c>
      <c r="AH3462" s="103">
        <f t="shared" si="1014"/>
        <v>0</v>
      </c>
      <c r="AI3462" s="103">
        <f t="shared" si="1015"/>
        <v>0</v>
      </c>
      <c r="AJ3462" s="103">
        <f t="shared" si="1016"/>
        <v>0</v>
      </c>
    </row>
    <row r="3463" spans="4:36">
      <c r="D3463" s="16" t="s">
        <v>862</v>
      </c>
      <c r="E3463" s="16">
        <v>474.0664</v>
      </c>
      <c r="F3463" s="16">
        <v>384.8209</v>
      </c>
      <c r="G3463" s="16">
        <v>365.1231</v>
      </c>
      <c r="H3463" s="16">
        <v>19.6978</v>
      </c>
      <c r="I3463" s="16">
        <v>0</v>
      </c>
      <c r="J3463" s="16">
        <v>76.0551</v>
      </c>
      <c r="K3463" s="16">
        <v>0</v>
      </c>
      <c r="L3463" s="16">
        <v>4.1482</v>
      </c>
      <c r="M3463" s="16">
        <v>71.9069</v>
      </c>
      <c r="N3463" s="16">
        <v>13.1904</v>
      </c>
      <c r="O3463" s="16">
        <v>13.1904</v>
      </c>
      <c r="P3463" s="16">
        <v>0</v>
      </c>
      <c r="Q3463" s="16">
        <v>0</v>
      </c>
      <c r="R3463" s="16">
        <v>0</v>
      </c>
      <c r="S3463" s="16">
        <v>0</v>
      </c>
      <c r="T3463" s="16">
        <v>0</v>
      </c>
      <c r="U3463" s="16">
        <v>0</v>
      </c>
      <c r="V3463" s="16">
        <v>0</v>
      </c>
      <c r="W3463" s="16">
        <v>0</v>
      </c>
      <c r="X3463" s="16">
        <v>0</v>
      </c>
      <c r="Y3463" s="16">
        <v>0</v>
      </c>
      <c r="Z3463" s="16">
        <v>0</v>
      </c>
      <c r="AE3463" s="103">
        <f t="shared" si="1011"/>
        <v>0</v>
      </c>
      <c r="AF3463" s="103">
        <f t="shared" si="1012"/>
        <v>-2.8421709430404e-14</v>
      </c>
      <c r="AG3463" s="103">
        <f t="shared" si="1013"/>
        <v>0</v>
      </c>
      <c r="AH3463" s="103">
        <f t="shared" si="1014"/>
        <v>0</v>
      </c>
      <c r="AI3463" s="103">
        <f t="shared" si="1015"/>
        <v>0</v>
      </c>
      <c r="AJ3463" s="103">
        <f t="shared" si="1016"/>
        <v>0</v>
      </c>
    </row>
    <row r="3464" spans="4:36">
      <c r="D3464" s="16" t="s">
        <v>863</v>
      </c>
      <c r="E3464" s="16">
        <v>0</v>
      </c>
      <c r="F3464" s="16">
        <v>0</v>
      </c>
      <c r="G3464" s="16">
        <v>0</v>
      </c>
      <c r="H3464" s="16">
        <v>0</v>
      </c>
      <c r="I3464" s="16">
        <v>0</v>
      </c>
      <c r="J3464" s="16">
        <v>0</v>
      </c>
      <c r="K3464" s="16">
        <v>0</v>
      </c>
      <c r="L3464" s="16">
        <v>0</v>
      </c>
      <c r="M3464" s="16">
        <v>0</v>
      </c>
      <c r="N3464" s="16">
        <v>0</v>
      </c>
      <c r="O3464" s="16">
        <v>0</v>
      </c>
      <c r="P3464" s="16">
        <v>0</v>
      </c>
      <c r="Q3464" s="16">
        <v>0</v>
      </c>
      <c r="R3464" s="16">
        <v>0</v>
      </c>
      <c r="S3464" s="16">
        <v>0</v>
      </c>
      <c r="T3464" s="16">
        <v>0</v>
      </c>
      <c r="U3464" s="16">
        <v>0</v>
      </c>
      <c r="V3464" s="16">
        <v>0</v>
      </c>
      <c r="W3464" s="16">
        <v>0</v>
      </c>
      <c r="X3464" s="16">
        <v>0</v>
      </c>
      <c r="Y3464" s="16">
        <v>0</v>
      </c>
      <c r="Z3464" s="16">
        <v>0</v>
      </c>
      <c r="AE3464" s="103">
        <f t="shared" si="1011"/>
        <v>0</v>
      </c>
      <c r="AF3464" s="103">
        <f t="shared" si="1012"/>
        <v>0</v>
      </c>
      <c r="AG3464" s="103">
        <f t="shared" si="1013"/>
        <v>0</v>
      </c>
      <c r="AH3464" s="103">
        <f t="shared" si="1014"/>
        <v>0</v>
      </c>
      <c r="AI3464" s="103">
        <f t="shared" si="1015"/>
        <v>0</v>
      </c>
      <c r="AJ3464" s="103">
        <f t="shared" si="1016"/>
        <v>0</v>
      </c>
    </row>
    <row r="3465" spans="4:36">
      <c r="D3465" s="16" t="s">
        <v>864</v>
      </c>
      <c r="E3465" s="16">
        <v>1149.0404</v>
      </c>
      <c r="F3465" s="16">
        <v>712.6476</v>
      </c>
      <c r="G3465" s="16">
        <v>637.5235</v>
      </c>
      <c r="H3465" s="16">
        <v>75.1241</v>
      </c>
      <c r="I3465" s="16">
        <v>0</v>
      </c>
      <c r="J3465" s="16">
        <v>420.0044</v>
      </c>
      <c r="K3465" s="16">
        <v>417.1588</v>
      </c>
      <c r="L3465" s="16">
        <v>0</v>
      </c>
      <c r="M3465" s="16">
        <v>2.8456</v>
      </c>
      <c r="N3465" s="16">
        <v>5.3691</v>
      </c>
      <c r="O3465" s="16">
        <v>5.3691</v>
      </c>
      <c r="P3465" s="16">
        <v>0</v>
      </c>
      <c r="Q3465" s="16">
        <v>11.0193</v>
      </c>
      <c r="R3465" s="16">
        <v>0</v>
      </c>
      <c r="S3465" s="16">
        <v>0</v>
      </c>
      <c r="T3465" s="16">
        <v>0</v>
      </c>
      <c r="U3465" s="16">
        <v>0</v>
      </c>
      <c r="V3465" s="16">
        <v>0</v>
      </c>
      <c r="W3465" s="16">
        <v>0</v>
      </c>
      <c r="X3465" s="16">
        <v>0</v>
      </c>
      <c r="Y3465" s="16">
        <v>0</v>
      </c>
      <c r="Z3465" s="16">
        <v>0</v>
      </c>
      <c r="AE3465" s="103">
        <f t="shared" si="1011"/>
        <v>1.04805053524615e-13</v>
      </c>
      <c r="AF3465" s="103">
        <f t="shared" si="1012"/>
        <v>0</v>
      </c>
      <c r="AG3465" s="103">
        <f t="shared" si="1013"/>
        <v>-9.76996261670138e-15</v>
      </c>
      <c r="AH3465" s="103">
        <f t="shared" si="1014"/>
        <v>0</v>
      </c>
      <c r="AI3465" s="103">
        <f t="shared" si="1015"/>
        <v>0</v>
      </c>
      <c r="AJ3465" s="103">
        <f t="shared" si="1016"/>
        <v>0</v>
      </c>
    </row>
    <row r="3466" spans="3:58">
      <c r="C3466" s="16" t="s">
        <v>865</v>
      </c>
      <c r="D3466" s="16" t="s">
        <v>88</v>
      </c>
      <c r="E3466" s="16">
        <v>117.1763</v>
      </c>
      <c r="F3466" s="16">
        <v>117.1763</v>
      </c>
      <c r="G3466" s="16">
        <v>88.3809</v>
      </c>
      <c r="H3466" s="16">
        <v>28.7954</v>
      </c>
      <c r="I3466" s="16">
        <v>0</v>
      </c>
      <c r="J3466" s="16">
        <v>0</v>
      </c>
      <c r="K3466" s="16">
        <v>0</v>
      </c>
      <c r="L3466" s="16">
        <v>0</v>
      </c>
      <c r="M3466" s="16">
        <v>0</v>
      </c>
      <c r="N3466" s="16">
        <v>0</v>
      </c>
      <c r="O3466" s="16">
        <v>0</v>
      </c>
      <c r="P3466" s="16">
        <v>0</v>
      </c>
      <c r="Q3466" s="16">
        <v>0</v>
      </c>
      <c r="R3466" s="16">
        <v>0</v>
      </c>
      <c r="S3466" s="16">
        <v>0</v>
      </c>
      <c r="T3466" s="16">
        <v>0</v>
      </c>
      <c r="U3466" s="16">
        <v>0</v>
      </c>
      <c r="V3466" s="16">
        <v>0</v>
      </c>
      <c r="W3466" s="16">
        <v>0</v>
      </c>
      <c r="X3466" s="16">
        <v>0</v>
      </c>
      <c r="Y3466" s="16">
        <v>0</v>
      </c>
      <c r="Z3466" s="16">
        <v>0</v>
      </c>
      <c r="AE3466" s="103">
        <f t="shared" si="1011"/>
        <v>0</v>
      </c>
      <c r="AF3466" s="103">
        <f t="shared" si="1012"/>
        <v>0</v>
      </c>
      <c r="AG3466" s="103">
        <f t="shared" si="1013"/>
        <v>0</v>
      </c>
      <c r="AH3466" s="103">
        <f t="shared" si="1014"/>
        <v>0</v>
      </c>
      <c r="AI3466" s="103">
        <f t="shared" si="1015"/>
        <v>0</v>
      </c>
      <c r="AJ3466" s="103">
        <f t="shared" si="1016"/>
        <v>0</v>
      </c>
      <c r="AK3466" s="16">
        <f t="shared" ref="AK3466:BF3466" si="1022">E3466-SUM(E3467:E3471)</f>
        <v>0</v>
      </c>
      <c r="AL3466" s="16">
        <f t="shared" si="1022"/>
        <v>0</v>
      </c>
      <c r="AM3466" s="16">
        <f t="shared" si="1022"/>
        <v>0</v>
      </c>
      <c r="AN3466" s="16">
        <f t="shared" si="1022"/>
        <v>0</v>
      </c>
      <c r="AO3466" s="16">
        <f t="shared" si="1022"/>
        <v>0</v>
      </c>
      <c r="AP3466" s="16">
        <f t="shared" si="1022"/>
        <v>0</v>
      </c>
      <c r="AQ3466" s="16">
        <f t="shared" si="1022"/>
        <v>0</v>
      </c>
      <c r="AR3466" s="16">
        <f t="shared" si="1022"/>
        <v>0</v>
      </c>
      <c r="AS3466" s="16">
        <f t="shared" si="1022"/>
        <v>0</v>
      </c>
      <c r="AT3466" s="16">
        <f t="shared" si="1022"/>
        <v>0</v>
      </c>
      <c r="AU3466" s="16">
        <f t="shared" si="1022"/>
        <v>0</v>
      </c>
      <c r="AV3466" s="16">
        <f t="shared" si="1022"/>
        <v>0</v>
      </c>
      <c r="AW3466" s="16">
        <f t="shared" si="1022"/>
        <v>0</v>
      </c>
      <c r="AX3466" s="16">
        <f t="shared" si="1022"/>
        <v>0</v>
      </c>
      <c r="AY3466" s="16">
        <f t="shared" si="1022"/>
        <v>0</v>
      </c>
      <c r="AZ3466" s="16">
        <f t="shared" si="1022"/>
        <v>0</v>
      </c>
      <c r="BA3466" s="16">
        <f t="shared" si="1022"/>
        <v>0</v>
      </c>
      <c r="BB3466" s="16">
        <f t="shared" si="1022"/>
        <v>0</v>
      </c>
      <c r="BC3466" s="16">
        <f t="shared" si="1022"/>
        <v>0</v>
      </c>
      <c r="BD3466" s="16">
        <f t="shared" si="1022"/>
        <v>0</v>
      </c>
      <c r="BE3466" s="16">
        <f t="shared" si="1022"/>
        <v>0</v>
      </c>
      <c r="BF3466" s="16">
        <f t="shared" si="1022"/>
        <v>0</v>
      </c>
    </row>
    <row r="3467" spans="4:36">
      <c r="D3467" s="16" t="s">
        <v>860</v>
      </c>
      <c r="E3467" s="16">
        <v>117.1763</v>
      </c>
      <c r="F3467" s="16">
        <v>117.1763</v>
      </c>
      <c r="G3467" s="16">
        <v>88.3809</v>
      </c>
      <c r="H3467" s="16">
        <v>28.7954</v>
      </c>
      <c r="I3467" s="16">
        <v>0</v>
      </c>
      <c r="J3467" s="16">
        <v>0</v>
      </c>
      <c r="K3467" s="16">
        <v>0</v>
      </c>
      <c r="L3467" s="16">
        <v>0</v>
      </c>
      <c r="M3467" s="16">
        <v>0</v>
      </c>
      <c r="N3467" s="16">
        <v>0</v>
      </c>
      <c r="O3467" s="16">
        <v>0</v>
      </c>
      <c r="P3467" s="16">
        <v>0</v>
      </c>
      <c r="Q3467" s="16">
        <v>0</v>
      </c>
      <c r="R3467" s="16">
        <v>0</v>
      </c>
      <c r="S3467" s="16">
        <v>0</v>
      </c>
      <c r="T3467" s="16">
        <v>0</v>
      </c>
      <c r="U3467" s="16">
        <v>0</v>
      </c>
      <c r="V3467" s="16">
        <v>0</v>
      </c>
      <c r="W3467" s="16">
        <v>0</v>
      </c>
      <c r="X3467" s="16">
        <v>0</v>
      </c>
      <c r="Y3467" s="16">
        <v>0</v>
      </c>
      <c r="Z3467" s="16">
        <v>0</v>
      </c>
      <c r="AE3467" s="103">
        <f t="shared" si="1011"/>
        <v>0</v>
      </c>
      <c r="AF3467" s="103">
        <f t="shared" si="1012"/>
        <v>0</v>
      </c>
      <c r="AG3467" s="103">
        <f t="shared" si="1013"/>
        <v>0</v>
      </c>
      <c r="AH3467" s="103">
        <f t="shared" si="1014"/>
        <v>0</v>
      </c>
      <c r="AI3467" s="103">
        <f t="shared" si="1015"/>
        <v>0</v>
      </c>
      <c r="AJ3467" s="103">
        <f t="shared" si="1016"/>
        <v>0</v>
      </c>
    </row>
    <row r="3468" spans="4:36">
      <c r="D3468" s="16" t="s">
        <v>861</v>
      </c>
      <c r="E3468" s="16">
        <v>0</v>
      </c>
      <c r="F3468" s="16">
        <v>0</v>
      </c>
      <c r="G3468" s="16">
        <v>0</v>
      </c>
      <c r="H3468" s="16">
        <v>0</v>
      </c>
      <c r="I3468" s="16">
        <v>0</v>
      </c>
      <c r="J3468" s="16">
        <v>0</v>
      </c>
      <c r="K3468" s="16">
        <v>0</v>
      </c>
      <c r="L3468" s="16">
        <v>0</v>
      </c>
      <c r="M3468" s="16">
        <v>0</v>
      </c>
      <c r="N3468" s="16">
        <v>0</v>
      </c>
      <c r="O3468" s="16">
        <v>0</v>
      </c>
      <c r="P3468" s="16">
        <v>0</v>
      </c>
      <c r="Q3468" s="16">
        <v>0</v>
      </c>
      <c r="R3468" s="16">
        <v>0</v>
      </c>
      <c r="S3468" s="16">
        <v>0</v>
      </c>
      <c r="T3468" s="16">
        <v>0</v>
      </c>
      <c r="U3468" s="16">
        <v>0</v>
      </c>
      <c r="V3468" s="16">
        <v>0</v>
      </c>
      <c r="W3468" s="16">
        <v>0</v>
      </c>
      <c r="X3468" s="16">
        <v>0</v>
      </c>
      <c r="Y3468" s="16">
        <v>0</v>
      </c>
      <c r="Z3468" s="16">
        <v>0</v>
      </c>
      <c r="AE3468" s="103">
        <f t="shared" si="1011"/>
        <v>0</v>
      </c>
      <c r="AF3468" s="103">
        <f t="shared" si="1012"/>
        <v>0</v>
      </c>
      <c r="AG3468" s="103">
        <f t="shared" si="1013"/>
        <v>0</v>
      </c>
      <c r="AH3468" s="103">
        <f t="shared" si="1014"/>
        <v>0</v>
      </c>
      <c r="AI3468" s="103">
        <f t="shared" si="1015"/>
        <v>0</v>
      </c>
      <c r="AJ3468" s="103">
        <f t="shared" si="1016"/>
        <v>0</v>
      </c>
    </row>
    <row r="3469" spans="4:36">
      <c r="D3469" s="16" t="s">
        <v>862</v>
      </c>
      <c r="E3469" s="16">
        <v>0</v>
      </c>
      <c r="F3469" s="16">
        <v>0</v>
      </c>
      <c r="G3469" s="16">
        <v>0</v>
      </c>
      <c r="H3469" s="16">
        <v>0</v>
      </c>
      <c r="I3469" s="16">
        <v>0</v>
      </c>
      <c r="J3469" s="16">
        <v>0</v>
      </c>
      <c r="K3469" s="16">
        <v>0</v>
      </c>
      <c r="L3469" s="16">
        <v>0</v>
      </c>
      <c r="M3469" s="16">
        <v>0</v>
      </c>
      <c r="N3469" s="16">
        <v>0</v>
      </c>
      <c r="O3469" s="16">
        <v>0</v>
      </c>
      <c r="P3469" s="16">
        <v>0</v>
      </c>
      <c r="Q3469" s="16">
        <v>0</v>
      </c>
      <c r="R3469" s="16">
        <v>0</v>
      </c>
      <c r="S3469" s="16">
        <v>0</v>
      </c>
      <c r="T3469" s="16">
        <v>0</v>
      </c>
      <c r="U3469" s="16">
        <v>0</v>
      </c>
      <c r="V3469" s="16">
        <v>0</v>
      </c>
      <c r="W3469" s="16">
        <v>0</v>
      </c>
      <c r="X3469" s="16">
        <v>0</v>
      </c>
      <c r="Y3469" s="16">
        <v>0</v>
      </c>
      <c r="Z3469" s="16">
        <v>0</v>
      </c>
      <c r="AE3469" s="103">
        <f t="shared" si="1011"/>
        <v>0</v>
      </c>
      <c r="AF3469" s="103">
        <f t="shared" si="1012"/>
        <v>0</v>
      </c>
      <c r="AG3469" s="103">
        <f t="shared" si="1013"/>
        <v>0</v>
      </c>
      <c r="AH3469" s="103">
        <f t="shared" si="1014"/>
        <v>0</v>
      </c>
      <c r="AI3469" s="103">
        <f t="shared" si="1015"/>
        <v>0</v>
      </c>
      <c r="AJ3469" s="103">
        <f t="shared" si="1016"/>
        <v>0</v>
      </c>
    </row>
    <row r="3470" spans="4:36">
      <c r="D3470" s="16" t="s">
        <v>863</v>
      </c>
      <c r="E3470" s="16">
        <v>0</v>
      </c>
      <c r="F3470" s="16">
        <v>0</v>
      </c>
      <c r="G3470" s="16">
        <v>0</v>
      </c>
      <c r="H3470" s="16">
        <v>0</v>
      </c>
      <c r="I3470" s="16">
        <v>0</v>
      </c>
      <c r="J3470" s="16">
        <v>0</v>
      </c>
      <c r="K3470" s="16">
        <v>0</v>
      </c>
      <c r="L3470" s="16">
        <v>0</v>
      </c>
      <c r="M3470" s="16">
        <v>0</v>
      </c>
      <c r="N3470" s="16">
        <v>0</v>
      </c>
      <c r="O3470" s="16">
        <v>0</v>
      </c>
      <c r="P3470" s="16">
        <v>0</v>
      </c>
      <c r="Q3470" s="16">
        <v>0</v>
      </c>
      <c r="R3470" s="16">
        <v>0</v>
      </c>
      <c r="S3470" s="16">
        <v>0</v>
      </c>
      <c r="T3470" s="16">
        <v>0</v>
      </c>
      <c r="U3470" s="16">
        <v>0</v>
      </c>
      <c r="V3470" s="16">
        <v>0</v>
      </c>
      <c r="W3470" s="16">
        <v>0</v>
      </c>
      <c r="X3470" s="16">
        <v>0</v>
      </c>
      <c r="Y3470" s="16">
        <v>0</v>
      </c>
      <c r="Z3470" s="16">
        <v>0</v>
      </c>
      <c r="AE3470" s="103">
        <f t="shared" si="1011"/>
        <v>0</v>
      </c>
      <c r="AF3470" s="103">
        <f t="shared" si="1012"/>
        <v>0</v>
      </c>
      <c r="AG3470" s="103">
        <f t="shared" si="1013"/>
        <v>0</v>
      </c>
      <c r="AH3470" s="103">
        <f t="shared" si="1014"/>
        <v>0</v>
      </c>
      <c r="AI3470" s="103">
        <f t="shared" si="1015"/>
        <v>0</v>
      </c>
      <c r="AJ3470" s="103">
        <f t="shared" si="1016"/>
        <v>0</v>
      </c>
    </row>
    <row r="3471" spans="4:36">
      <c r="D3471" s="16" t="s">
        <v>864</v>
      </c>
      <c r="E3471" s="16">
        <v>0</v>
      </c>
      <c r="F3471" s="16">
        <v>0</v>
      </c>
      <c r="G3471" s="16">
        <v>0</v>
      </c>
      <c r="H3471" s="16">
        <v>0</v>
      </c>
      <c r="I3471" s="16">
        <v>0</v>
      </c>
      <c r="J3471" s="16">
        <v>0</v>
      </c>
      <c r="K3471" s="16">
        <v>0</v>
      </c>
      <c r="L3471" s="16">
        <v>0</v>
      </c>
      <c r="M3471" s="16">
        <v>0</v>
      </c>
      <c r="N3471" s="16">
        <v>0</v>
      </c>
      <c r="O3471" s="16">
        <v>0</v>
      </c>
      <c r="P3471" s="16">
        <v>0</v>
      </c>
      <c r="Q3471" s="16">
        <v>0</v>
      </c>
      <c r="R3471" s="16">
        <v>0</v>
      </c>
      <c r="S3471" s="16">
        <v>0</v>
      </c>
      <c r="T3471" s="16">
        <v>0</v>
      </c>
      <c r="U3471" s="16">
        <v>0</v>
      </c>
      <c r="V3471" s="16">
        <v>0</v>
      </c>
      <c r="W3471" s="16">
        <v>0</v>
      </c>
      <c r="X3471" s="16">
        <v>0</v>
      </c>
      <c r="Y3471" s="16">
        <v>0</v>
      </c>
      <c r="Z3471" s="16">
        <v>0</v>
      </c>
      <c r="AE3471" s="103">
        <f t="shared" si="1011"/>
        <v>0</v>
      </c>
      <c r="AF3471" s="103">
        <f t="shared" si="1012"/>
        <v>0</v>
      </c>
      <c r="AG3471" s="103">
        <f t="shared" si="1013"/>
        <v>0</v>
      </c>
      <c r="AH3471" s="103">
        <f t="shared" si="1014"/>
        <v>0</v>
      </c>
      <c r="AI3471" s="103">
        <f t="shared" si="1015"/>
        <v>0</v>
      </c>
      <c r="AJ3471" s="103">
        <f t="shared" si="1016"/>
        <v>0</v>
      </c>
    </row>
    <row r="3472" spans="3:58">
      <c r="C3472" s="16" t="s">
        <v>866</v>
      </c>
      <c r="D3472" s="16" t="s">
        <v>88</v>
      </c>
      <c r="E3472" s="16">
        <v>4809.8145</v>
      </c>
      <c r="F3472" s="16">
        <v>4201.5176</v>
      </c>
      <c r="G3472" s="16">
        <v>3122.6899</v>
      </c>
      <c r="H3472" s="16">
        <v>1078.8277</v>
      </c>
      <c r="I3472" s="16">
        <v>0</v>
      </c>
      <c r="J3472" s="16">
        <v>568.6921</v>
      </c>
      <c r="K3472" s="16">
        <v>417.076</v>
      </c>
      <c r="L3472" s="16">
        <v>36.2074</v>
      </c>
      <c r="M3472" s="16">
        <v>115.4087</v>
      </c>
      <c r="N3472" s="16">
        <v>28.5855</v>
      </c>
      <c r="O3472" s="16">
        <v>28.5855</v>
      </c>
      <c r="P3472" s="16">
        <v>0</v>
      </c>
      <c r="Q3472" s="16">
        <v>11.0193</v>
      </c>
      <c r="R3472" s="16">
        <v>0</v>
      </c>
      <c r="S3472" s="16">
        <v>0</v>
      </c>
      <c r="T3472" s="16">
        <v>0</v>
      </c>
      <c r="U3472" s="16">
        <v>0</v>
      </c>
      <c r="V3472" s="16">
        <v>0</v>
      </c>
      <c r="W3472" s="16">
        <v>0</v>
      </c>
      <c r="X3472" s="16">
        <v>0</v>
      </c>
      <c r="Y3472" s="16">
        <v>0</v>
      </c>
      <c r="Z3472" s="16">
        <v>0</v>
      </c>
      <c r="AE3472" s="103">
        <f t="shared" si="1011"/>
        <v>2.96651592179842e-13</v>
      </c>
      <c r="AF3472" s="103">
        <f t="shared" si="1012"/>
        <v>0</v>
      </c>
      <c r="AG3472" s="103">
        <f t="shared" si="1013"/>
        <v>0</v>
      </c>
      <c r="AH3472" s="103">
        <f t="shared" si="1014"/>
        <v>0</v>
      </c>
      <c r="AI3472" s="103">
        <f t="shared" si="1015"/>
        <v>0</v>
      </c>
      <c r="AJ3472" s="103">
        <f t="shared" si="1016"/>
        <v>0</v>
      </c>
      <c r="AK3472" s="16">
        <f t="shared" ref="AK3472:BF3472" si="1023">E3472-SUM(E3473:E3477)</f>
        <v>0</v>
      </c>
      <c r="AL3472" s="16">
        <f t="shared" si="1023"/>
        <v>0</v>
      </c>
      <c r="AM3472" s="16">
        <f t="shared" si="1023"/>
        <v>0</v>
      </c>
      <c r="AN3472" s="16">
        <f t="shared" si="1023"/>
        <v>0</v>
      </c>
      <c r="AO3472" s="16">
        <f t="shared" si="1023"/>
        <v>0</v>
      </c>
      <c r="AP3472" s="16">
        <f t="shared" si="1023"/>
        <v>0</v>
      </c>
      <c r="AQ3472" s="16">
        <f t="shared" si="1023"/>
        <v>0</v>
      </c>
      <c r="AR3472" s="16">
        <f t="shared" si="1023"/>
        <v>0</v>
      </c>
      <c r="AS3472" s="16">
        <f t="shared" si="1023"/>
        <v>0</v>
      </c>
      <c r="AT3472" s="16">
        <f t="shared" si="1023"/>
        <v>0</v>
      </c>
      <c r="AU3472" s="16">
        <f t="shared" si="1023"/>
        <v>0</v>
      </c>
      <c r="AV3472" s="16">
        <f t="shared" si="1023"/>
        <v>0</v>
      </c>
      <c r="AW3472" s="16">
        <f t="shared" si="1023"/>
        <v>0</v>
      </c>
      <c r="AX3472" s="16">
        <f t="shared" si="1023"/>
        <v>0</v>
      </c>
      <c r="AY3472" s="16">
        <f t="shared" si="1023"/>
        <v>0</v>
      </c>
      <c r="AZ3472" s="16">
        <f t="shared" si="1023"/>
        <v>0</v>
      </c>
      <c r="BA3472" s="16">
        <f t="shared" si="1023"/>
        <v>0</v>
      </c>
      <c r="BB3472" s="16">
        <f t="shared" si="1023"/>
        <v>0</v>
      </c>
      <c r="BC3472" s="16">
        <f t="shared" si="1023"/>
        <v>0</v>
      </c>
      <c r="BD3472" s="16">
        <f t="shared" si="1023"/>
        <v>0</v>
      </c>
      <c r="BE3472" s="16">
        <f t="shared" si="1023"/>
        <v>0</v>
      </c>
      <c r="BF3472" s="16">
        <f t="shared" si="1023"/>
        <v>0</v>
      </c>
    </row>
    <row r="3473" spans="4:36">
      <c r="D3473" s="16" t="s">
        <v>860</v>
      </c>
      <c r="E3473" s="16">
        <v>1668.2366</v>
      </c>
      <c r="F3473" s="16">
        <v>1656.0443</v>
      </c>
      <c r="G3473" s="16">
        <v>1263.4144</v>
      </c>
      <c r="H3473" s="16">
        <v>392.6299</v>
      </c>
      <c r="I3473" s="16">
        <v>0</v>
      </c>
      <c r="J3473" s="16">
        <v>10.4384</v>
      </c>
      <c r="K3473" s="16">
        <v>0</v>
      </c>
      <c r="L3473" s="16">
        <v>3.6039</v>
      </c>
      <c r="M3473" s="16">
        <v>6.8345</v>
      </c>
      <c r="N3473" s="16">
        <v>1.7539</v>
      </c>
      <c r="O3473" s="16">
        <v>1.7539</v>
      </c>
      <c r="P3473" s="16">
        <v>0</v>
      </c>
      <c r="Q3473" s="16">
        <v>0</v>
      </c>
      <c r="R3473" s="16">
        <v>0</v>
      </c>
      <c r="S3473" s="16">
        <v>0</v>
      </c>
      <c r="T3473" s="16">
        <v>0</v>
      </c>
      <c r="U3473" s="16">
        <v>0</v>
      </c>
      <c r="V3473" s="16">
        <v>0</v>
      </c>
      <c r="W3473" s="16">
        <v>0</v>
      </c>
      <c r="X3473" s="16">
        <v>0</v>
      </c>
      <c r="Y3473" s="16">
        <v>0</v>
      </c>
      <c r="Z3473" s="16">
        <v>0</v>
      </c>
      <c r="AE3473" s="103">
        <f t="shared" si="1011"/>
        <v>-6.77236045021345e-14</v>
      </c>
      <c r="AF3473" s="103">
        <f t="shared" si="1012"/>
        <v>0</v>
      </c>
      <c r="AG3473" s="103">
        <f t="shared" si="1013"/>
        <v>0</v>
      </c>
      <c r="AH3473" s="103">
        <f t="shared" si="1014"/>
        <v>0</v>
      </c>
      <c r="AI3473" s="103">
        <f t="shared" si="1015"/>
        <v>0</v>
      </c>
      <c r="AJ3473" s="103">
        <f t="shared" si="1016"/>
        <v>0</v>
      </c>
    </row>
    <row r="3474" spans="4:36">
      <c r="D3474" s="16" t="s">
        <v>861</v>
      </c>
      <c r="E3474" s="16">
        <v>1518.5539</v>
      </c>
      <c r="F3474" s="16">
        <v>1448.0048</v>
      </c>
      <c r="G3474" s="16">
        <v>856.6289</v>
      </c>
      <c r="H3474" s="16">
        <v>591.3759</v>
      </c>
      <c r="I3474" s="16">
        <v>0</v>
      </c>
      <c r="J3474" s="16">
        <v>62.277</v>
      </c>
      <c r="K3474" s="16">
        <v>0</v>
      </c>
      <c r="L3474" s="16">
        <v>28.4553</v>
      </c>
      <c r="M3474" s="16">
        <v>33.8217</v>
      </c>
      <c r="N3474" s="16">
        <v>8.2721</v>
      </c>
      <c r="O3474" s="16">
        <v>8.2721</v>
      </c>
      <c r="P3474" s="16">
        <v>0</v>
      </c>
      <c r="Q3474" s="16">
        <v>0</v>
      </c>
      <c r="R3474" s="16">
        <v>0</v>
      </c>
      <c r="S3474" s="16">
        <v>0</v>
      </c>
      <c r="T3474" s="16">
        <v>0</v>
      </c>
      <c r="U3474" s="16">
        <v>0</v>
      </c>
      <c r="V3474" s="16">
        <v>0</v>
      </c>
      <c r="W3474" s="16">
        <v>0</v>
      </c>
      <c r="X3474" s="16">
        <v>0</v>
      </c>
      <c r="Y3474" s="16">
        <v>0</v>
      </c>
      <c r="Z3474" s="16">
        <v>0</v>
      </c>
      <c r="AE3474" s="103">
        <f t="shared" si="1011"/>
        <v>1.79412040779425e-13</v>
      </c>
      <c r="AF3474" s="103">
        <f t="shared" si="1012"/>
        <v>0</v>
      </c>
      <c r="AG3474" s="103">
        <f t="shared" si="1013"/>
        <v>0</v>
      </c>
      <c r="AH3474" s="103">
        <f t="shared" si="1014"/>
        <v>0</v>
      </c>
      <c r="AI3474" s="103">
        <f t="shared" si="1015"/>
        <v>0</v>
      </c>
      <c r="AJ3474" s="103">
        <f t="shared" si="1016"/>
        <v>0</v>
      </c>
    </row>
    <row r="3475" spans="4:36">
      <c r="D3475" s="16" t="s">
        <v>862</v>
      </c>
      <c r="E3475" s="16">
        <v>474.0664</v>
      </c>
      <c r="F3475" s="16">
        <v>384.8209</v>
      </c>
      <c r="G3475" s="16">
        <v>365.1231</v>
      </c>
      <c r="H3475" s="16">
        <v>19.6978</v>
      </c>
      <c r="I3475" s="16">
        <v>0</v>
      </c>
      <c r="J3475" s="16">
        <v>76.0551</v>
      </c>
      <c r="K3475" s="16">
        <v>0</v>
      </c>
      <c r="L3475" s="16">
        <v>4.1482</v>
      </c>
      <c r="M3475" s="16">
        <v>71.9069</v>
      </c>
      <c r="N3475" s="16">
        <v>13.1904</v>
      </c>
      <c r="O3475" s="16">
        <v>13.1904</v>
      </c>
      <c r="P3475" s="16">
        <v>0</v>
      </c>
      <c r="Q3475" s="16">
        <v>0</v>
      </c>
      <c r="R3475" s="16">
        <v>0</v>
      </c>
      <c r="S3475" s="16">
        <v>0</v>
      </c>
      <c r="T3475" s="16">
        <v>0</v>
      </c>
      <c r="U3475" s="16">
        <v>0</v>
      </c>
      <c r="V3475" s="16">
        <v>0</v>
      </c>
      <c r="W3475" s="16">
        <v>0</v>
      </c>
      <c r="X3475" s="16">
        <v>0</v>
      </c>
      <c r="Y3475" s="16">
        <v>0</v>
      </c>
      <c r="Z3475" s="16">
        <v>0</v>
      </c>
      <c r="AE3475" s="103">
        <f t="shared" si="1011"/>
        <v>0</v>
      </c>
      <c r="AF3475" s="103">
        <f t="shared" si="1012"/>
        <v>-2.8421709430404e-14</v>
      </c>
      <c r="AG3475" s="103">
        <f t="shared" si="1013"/>
        <v>0</v>
      </c>
      <c r="AH3475" s="103">
        <f t="shared" si="1014"/>
        <v>0</v>
      </c>
      <c r="AI3475" s="103">
        <f t="shared" si="1015"/>
        <v>0</v>
      </c>
      <c r="AJ3475" s="103">
        <f t="shared" si="1016"/>
        <v>0</v>
      </c>
    </row>
    <row r="3476" spans="4:36">
      <c r="D3476" s="16" t="s">
        <v>863</v>
      </c>
      <c r="E3476" s="16">
        <v>0</v>
      </c>
      <c r="F3476" s="16">
        <v>0</v>
      </c>
      <c r="G3476" s="16">
        <v>0</v>
      </c>
      <c r="H3476" s="16">
        <v>0</v>
      </c>
      <c r="I3476" s="16">
        <v>0</v>
      </c>
      <c r="J3476" s="16">
        <v>0</v>
      </c>
      <c r="K3476" s="16">
        <v>0</v>
      </c>
      <c r="L3476" s="16">
        <v>0</v>
      </c>
      <c r="M3476" s="16">
        <v>0</v>
      </c>
      <c r="N3476" s="16">
        <v>0</v>
      </c>
      <c r="O3476" s="16">
        <v>0</v>
      </c>
      <c r="P3476" s="16">
        <v>0</v>
      </c>
      <c r="Q3476" s="16">
        <v>0</v>
      </c>
      <c r="R3476" s="16">
        <v>0</v>
      </c>
      <c r="S3476" s="16">
        <v>0</v>
      </c>
      <c r="T3476" s="16">
        <v>0</v>
      </c>
      <c r="U3476" s="16">
        <v>0</v>
      </c>
      <c r="V3476" s="16">
        <v>0</v>
      </c>
      <c r="W3476" s="16">
        <v>0</v>
      </c>
      <c r="X3476" s="16">
        <v>0</v>
      </c>
      <c r="Y3476" s="16">
        <v>0</v>
      </c>
      <c r="Z3476" s="16">
        <v>0</v>
      </c>
      <c r="AE3476" s="103">
        <f t="shared" si="1011"/>
        <v>0</v>
      </c>
      <c r="AF3476" s="103">
        <f t="shared" si="1012"/>
        <v>0</v>
      </c>
      <c r="AG3476" s="103">
        <f t="shared" si="1013"/>
        <v>0</v>
      </c>
      <c r="AH3476" s="103">
        <f t="shared" si="1014"/>
        <v>0</v>
      </c>
      <c r="AI3476" s="103">
        <f t="shared" si="1015"/>
        <v>0</v>
      </c>
      <c r="AJ3476" s="103">
        <f t="shared" si="1016"/>
        <v>0</v>
      </c>
    </row>
    <row r="3477" spans="4:36">
      <c r="D3477" s="16" t="s">
        <v>864</v>
      </c>
      <c r="E3477" s="16">
        <v>1148.9576</v>
      </c>
      <c r="F3477" s="16">
        <v>712.6476</v>
      </c>
      <c r="G3477" s="16">
        <v>637.5235</v>
      </c>
      <c r="H3477" s="16">
        <v>75.1241</v>
      </c>
      <c r="I3477" s="16">
        <v>0</v>
      </c>
      <c r="J3477" s="16">
        <v>419.9216</v>
      </c>
      <c r="K3477" s="16">
        <v>417.076</v>
      </c>
      <c r="L3477" s="16">
        <v>0</v>
      </c>
      <c r="M3477" s="16">
        <v>2.8456</v>
      </c>
      <c r="N3477" s="16">
        <v>5.3691</v>
      </c>
      <c r="O3477" s="16">
        <v>5.3691</v>
      </c>
      <c r="P3477" s="16">
        <v>0</v>
      </c>
      <c r="Q3477" s="16">
        <v>11.0193</v>
      </c>
      <c r="R3477" s="16">
        <v>0</v>
      </c>
      <c r="S3477" s="16">
        <v>0</v>
      </c>
      <c r="T3477" s="16">
        <v>0</v>
      </c>
      <c r="U3477" s="16">
        <v>0</v>
      </c>
      <c r="V3477" s="16">
        <v>0</v>
      </c>
      <c r="W3477" s="16">
        <v>0</v>
      </c>
      <c r="X3477" s="16">
        <v>0</v>
      </c>
      <c r="Y3477" s="16">
        <v>0</v>
      </c>
      <c r="Z3477" s="16">
        <v>0</v>
      </c>
      <c r="AE3477" s="103">
        <f t="shared" si="1011"/>
        <v>-6.57252030578093e-14</v>
      </c>
      <c r="AF3477" s="103">
        <f t="shared" si="1012"/>
        <v>0</v>
      </c>
      <c r="AG3477" s="103">
        <f t="shared" si="1013"/>
        <v>-9.76996261670138e-15</v>
      </c>
      <c r="AH3477" s="103">
        <f t="shared" si="1014"/>
        <v>0</v>
      </c>
      <c r="AI3477" s="103">
        <f t="shared" si="1015"/>
        <v>0</v>
      </c>
      <c r="AJ3477" s="103">
        <f t="shared" si="1016"/>
        <v>0</v>
      </c>
    </row>
    <row r="3478" spans="3:58">
      <c r="C3478" s="16" t="s">
        <v>867</v>
      </c>
      <c r="D3478" s="16" t="s">
        <v>88</v>
      </c>
      <c r="E3478" s="16">
        <v>0.0828</v>
      </c>
      <c r="F3478" s="16">
        <v>0</v>
      </c>
      <c r="G3478" s="16">
        <v>0</v>
      </c>
      <c r="H3478" s="16">
        <v>0</v>
      </c>
      <c r="I3478" s="16">
        <v>0</v>
      </c>
      <c r="J3478" s="16">
        <v>0.0828</v>
      </c>
      <c r="K3478" s="16">
        <v>0.0828</v>
      </c>
      <c r="L3478" s="16">
        <v>0</v>
      </c>
      <c r="M3478" s="16">
        <v>0</v>
      </c>
      <c r="N3478" s="16">
        <v>0</v>
      </c>
      <c r="O3478" s="16">
        <v>0</v>
      </c>
      <c r="P3478" s="16">
        <v>0</v>
      </c>
      <c r="Q3478" s="16">
        <v>0</v>
      </c>
      <c r="R3478" s="16">
        <v>0</v>
      </c>
      <c r="S3478" s="16">
        <v>0</v>
      </c>
      <c r="T3478" s="16">
        <v>0</v>
      </c>
      <c r="U3478" s="16">
        <v>0</v>
      </c>
      <c r="V3478" s="16">
        <v>0</v>
      </c>
      <c r="W3478" s="16">
        <v>0</v>
      </c>
      <c r="X3478" s="16">
        <v>0</v>
      </c>
      <c r="Y3478" s="16">
        <v>0</v>
      </c>
      <c r="Z3478" s="16">
        <v>0</v>
      </c>
      <c r="AE3478" s="103">
        <f t="shared" si="1011"/>
        <v>0</v>
      </c>
      <c r="AF3478" s="103">
        <f t="shared" si="1012"/>
        <v>0</v>
      </c>
      <c r="AG3478" s="103">
        <f t="shared" si="1013"/>
        <v>0</v>
      </c>
      <c r="AH3478" s="103">
        <f t="shared" si="1014"/>
        <v>0</v>
      </c>
      <c r="AI3478" s="103">
        <f t="shared" si="1015"/>
        <v>0</v>
      </c>
      <c r="AJ3478" s="103">
        <f t="shared" si="1016"/>
        <v>0</v>
      </c>
      <c r="AK3478" s="16">
        <f t="shared" ref="AK3478:BF3478" si="1024">E3478-SUM(E3479:E3483)</f>
        <v>0</v>
      </c>
      <c r="AL3478" s="16">
        <f t="shared" si="1024"/>
        <v>0</v>
      </c>
      <c r="AM3478" s="16">
        <f t="shared" si="1024"/>
        <v>0</v>
      </c>
      <c r="AN3478" s="16">
        <f t="shared" si="1024"/>
        <v>0</v>
      </c>
      <c r="AO3478" s="16">
        <f t="shared" si="1024"/>
        <v>0</v>
      </c>
      <c r="AP3478" s="16">
        <f t="shared" si="1024"/>
        <v>0</v>
      </c>
      <c r="AQ3478" s="16">
        <f t="shared" si="1024"/>
        <v>0</v>
      </c>
      <c r="AR3478" s="16">
        <f t="shared" si="1024"/>
        <v>0</v>
      </c>
      <c r="AS3478" s="16">
        <f t="shared" si="1024"/>
        <v>0</v>
      </c>
      <c r="AT3478" s="16">
        <f t="shared" si="1024"/>
        <v>0</v>
      </c>
      <c r="AU3478" s="16">
        <f t="shared" si="1024"/>
        <v>0</v>
      </c>
      <c r="AV3478" s="16">
        <f t="shared" si="1024"/>
        <v>0</v>
      </c>
      <c r="AW3478" s="16">
        <f t="shared" si="1024"/>
        <v>0</v>
      </c>
      <c r="AX3478" s="16">
        <f t="shared" si="1024"/>
        <v>0</v>
      </c>
      <c r="AY3478" s="16">
        <f t="shared" si="1024"/>
        <v>0</v>
      </c>
      <c r="AZ3478" s="16">
        <f t="shared" si="1024"/>
        <v>0</v>
      </c>
      <c r="BA3478" s="16">
        <f t="shared" si="1024"/>
        <v>0</v>
      </c>
      <c r="BB3478" s="16">
        <f t="shared" si="1024"/>
        <v>0</v>
      </c>
      <c r="BC3478" s="16">
        <f t="shared" si="1024"/>
        <v>0</v>
      </c>
      <c r="BD3478" s="16">
        <f t="shared" si="1024"/>
        <v>0</v>
      </c>
      <c r="BE3478" s="16">
        <f t="shared" si="1024"/>
        <v>0</v>
      </c>
      <c r="BF3478" s="16">
        <f t="shared" si="1024"/>
        <v>0</v>
      </c>
    </row>
    <row r="3479" spans="4:36">
      <c r="D3479" s="16" t="s">
        <v>860</v>
      </c>
      <c r="E3479" s="16">
        <v>0</v>
      </c>
      <c r="F3479" s="16">
        <v>0</v>
      </c>
      <c r="G3479" s="16">
        <v>0</v>
      </c>
      <c r="H3479" s="16">
        <v>0</v>
      </c>
      <c r="I3479" s="16">
        <v>0</v>
      </c>
      <c r="J3479" s="16">
        <v>0</v>
      </c>
      <c r="K3479" s="16">
        <v>0</v>
      </c>
      <c r="L3479" s="16">
        <v>0</v>
      </c>
      <c r="M3479" s="16">
        <v>0</v>
      </c>
      <c r="N3479" s="16">
        <v>0</v>
      </c>
      <c r="O3479" s="16">
        <v>0</v>
      </c>
      <c r="P3479" s="16">
        <v>0</v>
      </c>
      <c r="Q3479" s="16">
        <v>0</v>
      </c>
      <c r="R3479" s="16">
        <v>0</v>
      </c>
      <c r="S3479" s="16">
        <v>0</v>
      </c>
      <c r="T3479" s="16">
        <v>0</v>
      </c>
      <c r="U3479" s="16">
        <v>0</v>
      </c>
      <c r="V3479" s="16">
        <v>0</v>
      </c>
      <c r="W3479" s="16">
        <v>0</v>
      </c>
      <c r="X3479" s="16">
        <v>0</v>
      </c>
      <c r="Y3479" s="16">
        <v>0</v>
      </c>
      <c r="Z3479" s="16">
        <v>0</v>
      </c>
      <c r="AE3479" s="103">
        <f t="shared" si="1011"/>
        <v>0</v>
      </c>
      <c r="AF3479" s="103">
        <f t="shared" si="1012"/>
        <v>0</v>
      </c>
      <c r="AG3479" s="103">
        <f t="shared" si="1013"/>
        <v>0</v>
      </c>
      <c r="AH3479" s="103">
        <f t="shared" si="1014"/>
        <v>0</v>
      </c>
      <c r="AI3479" s="103">
        <f t="shared" si="1015"/>
        <v>0</v>
      </c>
      <c r="AJ3479" s="103">
        <f t="shared" si="1016"/>
        <v>0</v>
      </c>
    </row>
    <row r="3480" spans="4:36">
      <c r="D3480" s="16" t="s">
        <v>861</v>
      </c>
      <c r="E3480" s="16">
        <v>0</v>
      </c>
      <c r="F3480" s="16">
        <v>0</v>
      </c>
      <c r="G3480" s="16">
        <v>0</v>
      </c>
      <c r="H3480" s="16">
        <v>0</v>
      </c>
      <c r="I3480" s="16">
        <v>0</v>
      </c>
      <c r="J3480" s="16">
        <v>0</v>
      </c>
      <c r="K3480" s="16">
        <v>0</v>
      </c>
      <c r="L3480" s="16">
        <v>0</v>
      </c>
      <c r="M3480" s="16">
        <v>0</v>
      </c>
      <c r="N3480" s="16">
        <v>0</v>
      </c>
      <c r="O3480" s="16">
        <v>0</v>
      </c>
      <c r="P3480" s="16">
        <v>0</v>
      </c>
      <c r="Q3480" s="16">
        <v>0</v>
      </c>
      <c r="R3480" s="16">
        <v>0</v>
      </c>
      <c r="S3480" s="16">
        <v>0</v>
      </c>
      <c r="T3480" s="16">
        <v>0</v>
      </c>
      <c r="U3480" s="16">
        <v>0</v>
      </c>
      <c r="V3480" s="16">
        <v>0</v>
      </c>
      <c r="W3480" s="16">
        <v>0</v>
      </c>
      <c r="X3480" s="16">
        <v>0</v>
      </c>
      <c r="Y3480" s="16">
        <v>0</v>
      </c>
      <c r="Z3480" s="16">
        <v>0</v>
      </c>
      <c r="AE3480" s="103">
        <f t="shared" si="1011"/>
        <v>0</v>
      </c>
      <c r="AF3480" s="103">
        <f t="shared" si="1012"/>
        <v>0</v>
      </c>
      <c r="AG3480" s="103">
        <f t="shared" si="1013"/>
        <v>0</v>
      </c>
      <c r="AH3480" s="103">
        <f t="shared" si="1014"/>
        <v>0</v>
      </c>
      <c r="AI3480" s="103">
        <f t="shared" si="1015"/>
        <v>0</v>
      </c>
      <c r="AJ3480" s="103">
        <f t="shared" si="1016"/>
        <v>0</v>
      </c>
    </row>
    <row r="3481" spans="4:36">
      <c r="D3481" s="16" t="s">
        <v>862</v>
      </c>
      <c r="E3481" s="16">
        <v>0</v>
      </c>
      <c r="F3481" s="16">
        <v>0</v>
      </c>
      <c r="G3481" s="16">
        <v>0</v>
      </c>
      <c r="H3481" s="16">
        <v>0</v>
      </c>
      <c r="I3481" s="16">
        <v>0</v>
      </c>
      <c r="J3481" s="16">
        <v>0</v>
      </c>
      <c r="K3481" s="16">
        <v>0</v>
      </c>
      <c r="L3481" s="16">
        <v>0</v>
      </c>
      <c r="M3481" s="16">
        <v>0</v>
      </c>
      <c r="N3481" s="16">
        <v>0</v>
      </c>
      <c r="O3481" s="16">
        <v>0</v>
      </c>
      <c r="P3481" s="16">
        <v>0</v>
      </c>
      <c r="Q3481" s="16">
        <v>0</v>
      </c>
      <c r="R3481" s="16">
        <v>0</v>
      </c>
      <c r="S3481" s="16">
        <v>0</v>
      </c>
      <c r="T3481" s="16">
        <v>0</v>
      </c>
      <c r="U3481" s="16">
        <v>0</v>
      </c>
      <c r="V3481" s="16">
        <v>0</v>
      </c>
      <c r="W3481" s="16">
        <v>0</v>
      </c>
      <c r="X3481" s="16">
        <v>0</v>
      </c>
      <c r="Y3481" s="16">
        <v>0</v>
      </c>
      <c r="Z3481" s="16">
        <v>0</v>
      </c>
      <c r="AE3481" s="103">
        <f t="shared" si="1011"/>
        <v>0</v>
      </c>
      <c r="AF3481" s="103">
        <f t="shared" si="1012"/>
        <v>0</v>
      </c>
      <c r="AG3481" s="103">
        <f t="shared" si="1013"/>
        <v>0</v>
      </c>
      <c r="AH3481" s="103">
        <f t="shared" si="1014"/>
        <v>0</v>
      </c>
      <c r="AI3481" s="103">
        <f t="shared" si="1015"/>
        <v>0</v>
      </c>
      <c r="AJ3481" s="103">
        <f t="shared" si="1016"/>
        <v>0</v>
      </c>
    </row>
    <row r="3482" spans="4:36">
      <c r="D3482" s="16" t="s">
        <v>863</v>
      </c>
      <c r="E3482" s="16">
        <v>0</v>
      </c>
      <c r="F3482" s="16">
        <v>0</v>
      </c>
      <c r="G3482" s="16">
        <v>0</v>
      </c>
      <c r="H3482" s="16">
        <v>0</v>
      </c>
      <c r="I3482" s="16">
        <v>0</v>
      </c>
      <c r="J3482" s="16">
        <v>0</v>
      </c>
      <c r="K3482" s="16">
        <v>0</v>
      </c>
      <c r="L3482" s="16">
        <v>0</v>
      </c>
      <c r="M3482" s="16">
        <v>0</v>
      </c>
      <c r="N3482" s="16">
        <v>0</v>
      </c>
      <c r="O3482" s="16">
        <v>0</v>
      </c>
      <c r="P3482" s="16">
        <v>0</v>
      </c>
      <c r="Q3482" s="16">
        <v>0</v>
      </c>
      <c r="R3482" s="16">
        <v>0</v>
      </c>
      <c r="S3482" s="16">
        <v>0</v>
      </c>
      <c r="T3482" s="16">
        <v>0</v>
      </c>
      <c r="U3482" s="16">
        <v>0</v>
      </c>
      <c r="V3482" s="16">
        <v>0</v>
      </c>
      <c r="W3482" s="16">
        <v>0</v>
      </c>
      <c r="X3482" s="16">
        <v>0</v>
      </c>
      <c r="Y3482" s="16">
        <v>0</v>
      </c>
      <c r="Z3482" s="16">
        <v>0</v>
      </c>
      <c r="AE3482" s="103">
        <f t="shared" si="1011"/>
        <v>0</v>
      </c>
      <c r="AF3482" s="103">
        <f t="shared" si="1012"/>
        <v>0</v>
      </c>
      <c r="AG3482" s="103">
        <f t="shared" si="1013"/>
        <v>0</v>
      </c>
      <c r="AH3482" s="103">
        <f t="shared" si="1014"/>
        <v>0</v>
      </c>
      <c r="AI3482" s="103">
        <f t="shared" si="1015"/>
        <v>0</v>
      </c>
      <c r="AJ3482" s="103">
        <f t="shared" si="1016"/>
        <v>0</v>
      </c>
    </row>
    <row r="3483" spans="4:36">
      <c r="D3483" s="16" t="s">
        <v>864</v>
      </c>
      <c r="E3483" s="16">
        <v>0.0828</v>
      </c>
      <c r="F3483" s="16">
        <v>0</v>
      </c>
      <c r="G3483" s="16">
        <v>0</v>
      </c>
      <c r="H3483" s="16">
        <v>0</v>
      </c>
      <c r="I3483" s="16">
        <v>0</v>
      </c>
      <c r="J3483" s="16">
        <v>0.0828</v>
      </c>
      <c r="K3483" s="16">
        <v>0.0828</v>
      </c>
      <c r="L3483" s="16">
        <v>0</v>
      </c>
      <c r="M3483" s="16">
        <v>0</v>
      </c>
      <c r="N3483" s="16">
        <v>0</v>
      </c>
      <c r="O3483" s="16">
        <v>0</v>
      </c>
      <c r="P3483" s="16">
        <v>0</v>
      </c>
      <c r="Q3483" s="16">
        <v>0</v>
      </c>
      <c r="R3483" s="16">
        <v>0</v>
      </c>
      <c r="S3483" s="16">
        <v>0</v>
      </c>
      <c r="T3483" s="16">
        <v>0</v>
      </c>
      <c r="U3483" s="16">
        <v>0</v>
      </c>
      <c r="V3483" s="16">
        <v>0</v>
      </c>
      <c r="W3483" s="16">
        <v>0</v>
      </c>
      <c r="X3483" s="16">
        <v>0</v>
      </c>
      <c r="Y3483" s="16">
        <v>0</v>
      </c>
      <c r="Z3483" s="16">
        <v>0</v>
      </c>
      <c r="AE3483" s="103">
        <f t="shared" si="1011"/>
        <v>0</v>
      </c>
      <c r="AF3483" s="103">
        <f t="shared" si="1012"/>
        <v>0</v>
      </c>
      <c r="AG3483" s="103">
        <f t="shared" si="1013"/>
        <v>0</v>
      </c>
      <c r="AH3483" s="103">
        <f t="shared" si="1014"/>
        <v>0</v>
      </c>
      <c r="AI3483" s="103">
        <f t="shared" si="1015"/>
        <v>0</v>
      </c>
      <c r="AJ3483" s="103">
        <f t="shared" si="1016"/>
        <v>0</v>
      </c>
    </row>
    <row r="3484" spans="3:58">
      <c r="C3484" s="16" t="s">
        <v>368</v>
      </c>
      <c r="D3484" s="16" t="s">
        <v>88</v>
      </c>
      <c r="E3484" s="16">
        <v>0</v>
      </c>
      <c r="F3484" s="16">
        <v>0</v>
      </c>
      <c r="G3484" s="16">
        <v>0</v>
      </c>
      <c r="H3484" s="16">
        <v>0</v>
      </c>
      <c r="I3484" s="16">
        <v>0</v>
      </c>
      <c r="J3484" s="16">
        <v>0</v>
      </c>
      <c r="K3484" s="16">
        <v>0</v>
      </c>
      <c r="L3484" s="16">
        <v>0</v>
      </c>
      <c r="M3484" s="16">
        <v>0</v>
      </c>
      <c r="N3484" s="16">
        <v>0</v>
      </c>
      <c r="O3484" s="16">
        <v>0</v>
      </c>
      <c r="P3484" s="16">
        <v>0</v>
      </c>
      <c r="Q3484" s="16">
        <v>0</v>
      </c>
      <c r="R3484" s="16">
        <v>0</v>
      </c>
      <c r="S3484" s="16">
        <v>0</v>
      </c>
      <c r="T3484" s="16">
        <v>0</v>
      </c>
      <c r="U3484" s="16">
        <v>0</v>
      </c>
      <c r="V3484" s="16">
        <v>0</v>
      </c>
      <c r="W3484" s="16">
        <v>0</v>
      </c>
      <c r="X3484" s="16">
        <v>0</v>
      </c>
      <c r="Y3484" s="16">
        <v>0</v>
      </c>
      <c r="Z3484" s="16">
        <v>0</v>
      </c>
      <c r="AE3484" s="103">
        <f t="shared" si="1011"/>
        <v>0</v>
      </c>
      <c r="AF3484" s="103">
        <f t="shared" si="1012"/>
        <v>0</v>
      </c>
      <c r="AG3484" s="103">
        <f t="shared" si="1013"/>
        <v>0</v>
      </c>
      <c r="AH3484" s="103">
        <f t="shared" si="1014"/>
        <v>0</v>
      </c>
      <c r="AI3484" s="103">
        <f t="shared" si="1015"/>
        <v>0</v>
      </c>
      <c r="AJ3484" s="103">
        <f t="shared" si="1016"/>
        <v>0</v>
      </c>
      <c r="AK3484" s="16">
        <f t="shared" ref="AK3484:BF3484" si="1025">E3484-SUM(E3485:E3489)</f>
        <v>0</v>
      </c>
      <c r="AL3484" s="16">
        <f t="shared" si="1025"/>
        <v>0</v>
      </c>
      <c r="AM3484" s="16">
        <f t="shared" si="1025"/>
        <v>0</v>
      </c>
      <c r="AN3484" s="16">
        <f t="shared" si="1025"/>
        <v>0</v>
      </c>
      <c r="AO3484" s="16">
        <f t="shared" si="1025"/>
        <v>0</v>
      </c>
      <c r="AP3484" s="16">
        <f t="shared" si="1025"/>
        <v>0</v>
      </c>
      <c r="AQ3484" s="16">
        <f t="shared" si="1025"/>
        <v>0</v>
      </c>
      <c r="AR3484" s="16">
        <f t="shared" si="1025"/>
        <v>0</v>
      </c>
      <c r="AS3484" s="16">
        <f t="shared" si="1025"/>
        <v>0</v>
      </c>
      <c r="AT3484" s="16">
        <f t="shared" si="1025"/>
        <v>0</v>
      </c>
      <c r="AU3484" s="16">
        <f t="shared" si="1025"/>
        <v>0</v>
      </c>
      <c r="AV3484" s="16">
        <f t="shared" si="1025"/>
        <v>0</v>
      </c>
      <c r="AW3484" s="16">
        <f t="shared" si="1025"/>
        <v>0</v>
      </c>
      <c r="AX3484" s="16">
        <f t="shared" si="1025"/>
        <v>0</v>
      </c>
      <c r="AY3484" s="16">
        <f t="shared" si="1025"/>
        <v>0</v>
      </c>
      <c r="AZ3484" s="16">
        <f t="shared" si="1025"/>
        <v>0</v>
      </c>
      <c r="BA3484" s="16">
        <f t="shared" si="1025"/>
        <v>0</v>
      </c>
      <c r="BB3484" s="16">
        <f t="shared" si="1025"/>
        <v>0</v>
      </c>
      <c r="BC3484" s="16">
        <f t="shared" si="1025"/>
        <v>0</v>
      </c>
      <c r="BD3484" s="16">
        <f t="shared" si="1025"/>
        <v>0</v>
      </c>
      <c r="BE3484" s="16">
        <f t="shared" si="1025"/>
        <v>0</v>
      </c>
      <c r="BF3484" s="16">
        <f t="shared" si="1025"/>
        <v>0</v>
      </c>
    </row>
    <row r="3485" spans="4:36">
      <c r="D3485" s="16" t="s">
        <v>860</v>
      </c>
      <c r="E3485" s="16">
        <v>0</v>
      </c>
      <c r="F3485" s="16">
        <v>0</v>
      </c>
      <c r="G3485" s="16">
        <v>0</v>
      </c>
      <c r="H3485" s="16">
        <v>0</v>
      </c>
      <c r="I3485" s="16">
        <v>0</v>
      </c>
      <c r="J3485" s="16">
        <v>0</v>
      </c>
      <c r="K3485" s="16">
        <v>0</v>
      </c>
      <c r="L3485" s="16">
        <v>0</v>
      </c>
      <c r="M3485" s="16">
        <v>0</v>
      </c>
      <c r="N3485" s="16">
        <v>0</v>
      </c>
      <c r="O3485" s="16">
        <v>0</v>
      </c>
      <c r="P3485" s="16">
        <v>0</v>
      </c>
      <c r="Q3485" s="16">
        <v>0</v>
      </c>
      <c r="R3485" s="16">
        <v>0</v>
      </c>
      <c r="S3485" s="16">
        <v>0</v>
      </c>
      <c r="T3485" s="16">
        <v>0</v>
      </c>
      <c r="U3485" s="16">
        <v>0</v>
      </c>
      <c r="V3485" s="16">
        <v>0</v>
      </c>
      <c r="W3485" s="16">
        <v>0</v>
      </c>
      <c r="X3485" s="16">
        <v>0</v>
      </c>
      <c r="Y3485" s="16">
        <v>0</v>
      </c>
      <c r="Z3485" s="16">
        <v>0</v>
      </c>
      <c r="AE3485" s="103">
        <f t="shared" si="1011"/>
        <v>0</v>
      </c>
      <c r="AF3485" s="103">
        <f t="shared" si="1012"/>
        <v>0</v>
      </c>
      <c r="AG3485" s="103">
        <f t="shared" si="1013"/>
        <v>0</v>
      </c>
      <c r="AH3485" s="103">
        <f t="shared" si="1014"/>
        <v>0</v>
      </c>
      <c r="AI3485" s="103">
        <f t="shared" si="1015"/>
        <v>0</v>
      </c>
      <c r="AJ3485" s="103">
        <f t="shared" si="1016"/>
        <v>0</v>
      </c>
    </row>
    <row r="3486" spans="4:36">
      <c r="D3486" s="16" t="s">
        <v>861</v>
      </c>
      <c r="E3486" s="16">
        <v>0</v>
      </c>
      <c r="F3486" s="16">
        <v>0</v>
      </c>
      <c r="G3486" s="16">
        <v>0</v>
      </c>
      <c r="H3486" s="16">
        <v>0</v>
      </c>
      <c r="I3486" s="16">
        <v>0</v>
      </c>
      <c r="J3486" s="16">
        <v>0</v>
      </c>
      <c r="K3486" s="16">
        <v>0</v>
      </c>
      <c r="L3486" s="16">
        <v>0</v>
      </c>
      <c r="M3486" s="16">
        <v>0</v>
      </c>
      <c r="N3486" s="16">
        <v>0</v>
      </c>
      <c r="O3486" s="16">
        <v>0</v>
      </c>
      <c r="P3486" s="16">
        <v>0</v>
      </c>
      <c r="Q3486" s="16">
        <v>0</v>
      </c>
      <c r="R3486" s="16">
        <v>0</v>
      </c>
      <c r="S3486" s="16">
        <v>0</v>
      </c>
      <c r="T3486" s="16">
        <v>0</v>
      </c>
      <c r="U3486" s="16">
        <v>0</v>
      </c>
      <c r="V3486" s="16">
        <v>0</v>
      </c>
      <c r="W3486" s="16">
        <v>0</v>
      </c>
      <c r="X3486" s="16">
        <v>0</v>
      </c>
      <c r="Y3486" s="16">
        <v>0</v>
      </c>
      <c r="Z3486" s="16">
        <v>0</v>
      </c>
      <c r="AE3486" s="103">
        <f t="shared" si="1011"/>
        <v>0</v>
      </c>
      <c r="AF3486" s="103">
        <f t="shared" si="1012"/>
        <v>0</v>
      </c>
      <c r="AG3486" s="103">
        <f t="shared" si="1013"/>
        <v>0</v>
      </c>
      <c r="AH3486" s="103">
        <f t="shared" si="1014"/>
        <v>0</v>
      </c>
      <c r="AI3486" s="103">
        <f t="shared" si="1015"/>
        <v>0</v>
      </c>
      <c r="AJ3486" s="103">
        <f t="shared" si="1016"/>
        <v>0</v>
      </c>
    </row>
    <row r="3487" spans="4:36">
      <c r="D3487" s="16" t="s">
        <v>862</v>
      </c>
      <c r="E3487" s="16">
        <v>0</v>
      </c>
      <c r="F3487" s="16">
        <v>0</v>
      </c>
      <c r="G3487" s="16">
        <v>0</v>
      </c>
      <c r="H3487" s="16">
        <v>0</v>
      </c>
      <c r="I3487" s="16">
        <v>0</v>
      </c>
      <c r="J3487" s="16">
        <v>0</v>
      </c>
      <c r="K3487" s="16">
        <v>0</v>
      </c>
      <c r="L3487" s="16">
        <v>0</v>
      </c>
      <c r="M3487" s="16">
        <v>0</v>
      </c>
      <c r="N3487" s="16">
        <v>0</v>
      </c>
      <c r="O3487" s="16">
        <v>0</v>
      </c>
      <c r="P3487" s="16">
        <v>0</v>
      </c>
      <c r="Q3487" s="16">
        <v>0</v>
      </c>
      <c r="R3487" s="16">
        <v>0</v>
      </c>
      <c r="S3487" s="16">
        <v>0</v>
      </c>
      <c r="T3487" s="16">
        <v>0</v>
      </c>
      <c r="U3487" s="16">
        <v>0</v>
      </c>
      <c r="V3487" s="16">
        <v>0</v>
      </c>
      <c r="W3487" s="16">
        <v>0</v>
      </c>
      <c r="X3487" s="16">
        <v>0</v>
      </c>
      <c r="Y3487" s="16">
        <v>0</v>
      </c>
      <c r="Z3487" s="16">
        <v>0</v>
      </c>
      <c r="AE3487" s="103">
        <f t="shared" si="1011"/>
        <v>0</v>
      </c>
      <c r="AF3487" s="103">
        <f t="shared" si="1012"/>
        <v>0</v>
      </c>
      <c r="AG3487" s="103">
        <f t="shared" si="1013"/>
        <v>0</v>
      </c>
      <c r="AH3487" s="103">
        <f t="shared" si="1014"/>
        <v>0</v>
      </c>
      <c r="AI3487" s="103">
        <f t="shared" si="1015"/>
        <v>0</v>
      </c>
      <c r="AJ3487" s="103">
        <f t="shared" si="1016"/>
        <v>0</v>
      </c>
    </row>
    <row r="3488" spans="4:36">
      <c r="D3488" s="16" t="s">
        <v>863</v>
      </c>
      <c r="E3488" s="16">
        <v>0</v>
      </c>
      <c r="F3488" s="16">
        <v>0</v>
      </c>
      <c r="G3488" s="16">
        <v>0</v>
      </c>
      <c r="H3488" s="16">
        <v>0</v>
      </c>
      <c r="I3488" s="16">
        <v>0</v>
      </c>
      <c r="J3488" s="16">
        <v>0</v>
      </c>
      <c r="K3488" s="16">
        <v>0</v>
      </c>
      <c r="L3488" s="16">
        <v>0</v>
      </c>
      <c r="M3488" s="16">
        <v>0</v>
      </c>
      <c r="N3488" s="16">
        <v>0</v>
      </c>
      <c r="O3488" s="16">
        <v>0</v>
      </c>
      <c r="P3488" s="16">
        <v>0</v>
      </c>
      <c r="Q3488" s="16">
        <v>0</v>
      </c>
      <c r="R3488" s="16">
        <v>0</v>
      </c>
      <c r="S3488" s="16">
        <v>0</v>
      </c>
      <c r="T3488" s="16">
        <v>0</v>
      </c>
      <c r="U3488" s="16">
        <v>0</v>
      </c>
      <c r="V3488" s="16">
        <v>0</v>
      </c>
      <c r="W3488" s="16">
        <v>0</v>
      </c>
      <c r="X3488" s="16">
        <v>0</v>
      </c>
      <c r="Y3488" s="16">
        <v>0</v>
      </c>
      <c r="Z3488" s="16">
        <v>0</v>
      </c>
      <c r="AE3488" s="103">
        <f t="shared" si="1011"/>
        <v>0</v>
      </c>
      <c r="AF3488" s="103">
        <f t="shared" si="1012"/>
        <v>0</v>
      </c>
      <c r="AG3488" s="103">
        <f t="shared" si="1013"/>
        <v>0</v>
      </c>
      <c r="AH3488" s="103">
        <f t="shared" si="1014"/>
        <v>0</v>
      </c>
      <c r="AI3488" s="103">
        <f t="shared" si="1015"/>
        <v>0</v>
      </c>
      <c r="AJ3488" s="103">
        <f t="shared" si="1016"/>
        <v>0</v>
      </c>
    </row>
    <row r="3489" spans="4:36">
      <c r="D3489" s="16" t="s">
        <v>864</v>
      </c>
      <c r="E3489" s="16">
        <v>0</v>
      </c>
      <c r="F3489" s="16">
        <v>0</v>
      </c>
      <c r="G3489" s="16">
        <v>0</v>
      </c>
      <c r="H3489" s="16">
        <v>0</v>
      </c>
      <c r="I3489" s="16">
        <v>0</v>
      </c>
      <c r="J3489" s="16">
        <v>0</v>
      </c>
      <c r="K3489" s="16">
        <v>0</v>
      </c>
      <c r="L3489" s="16">
        <v>0</v>
      </c>
      <c r="M3489" s="16">
        <v>0</v>
      </c>
      <c r="N3489" s="16">
        <v>0</v>
      </c>
      <c r="O3489" s="16">
        <v>0</v>
      </c>
      <c r="P3489" s="16">
        <v>0</v>
      </c>
      <c r="Q3489" s="16">
        <v>0</v>
      </c>
      <c r="R3489" s="16">
        <v>0</v>
      </c>
      <c r="S3489" s="16">
        <v>0</v>
      </c>
      <c r="T3489" s="16">
        <v>0</v>
      </c>
      <c r="U3489" s="16">
        <v>0</v>
      </c>
      <c r="V3489" s="16">
        <v>0</v>
      </c>
      <c r="W3489" s="16">
        <v>0</v>
      </c>
      <c r="X3489" s="16">
        <v>0</v>
      </c>
      <c r="Y3489" s="16">
        <v>0</v>
      </c>
      <c r="Z3489" s="16">
        <v>0</v>
      </c>
      <c r="AE3489" s="103">
        <f t="shared" si="1011"/>
        <v>0</v>
      </c>
      <c r="AF3489" s="103">
        <f t="shared" si="1012"/>
        <v>0</v>
      </c>
      <c r="AG3489" s="103">
        <f t="shared" si="1013"/>
        <v>0</v>
      </c>
      <c r="AH3489" s="103">
        <f t="shared" si="1014"/>
        <v>0</v>
      </c>
      <c r="AI3489" s="103">
        <f t="shared" si="1015"/>
        <v>0</v>
      </c>
      <c r="AJ3489" s="103">
        <f t="shared" si="1016"/>
        <v>0</v>
      </c>
    </row>
    <row r="3490" spans="1:80">
      <c r="A3490" s="16" t="s">
        <v>247</v>
      </c>
      <c r="B3490" s="16">
        <v>1232249.8787</v>
      </c>
      <c r="C3490" s="16" t="s">
        <v>88</v>
      </c>
      <c r="D3490" s="16" t="s">
        <v>88</v>
      </c>
      <c r="E3490" s="16">
        <v>793758.789</v>
      </c>
      <c r="F3490" s="16">
        <v>718069.2364</v>
      </c>
      <c r="G3490" s="16">
        <v>540576.5847</v>
      </c>
      <c r="H3490" s="16">
        <v>177492.6517</v>
      </c>
      <c r="I3490" s="16">
        <v>1937.6739</v>
      </c>
      <c r="J3490" s="16">
        <v>40385.5738</v>
      </c>
      <c r="K3490" s="16">
        <v>20204.2247</v>
      </c>
      <c r="L3490" s="16">
        <v>3597.59139999999</v>
      </c>
      <c r="M3490" s="16">
        <v>16583.7577</v>
      </c>
      <c r="N3490" s="16">
        <v>17412.1815</v>
      </c>
      <c r="O3490" s="16">
        <v>17374.7367</v>
      </c>
      <c r="P3490" s="16">
        <v>37.4448</v>
      </c>
      <c r="Q3490" s="16">
        <v>482.0035</v>
      </c>
      <c r="R3490" s="16">
        <v>12405.9794</v>
      </c>
      <c r="S3490" s="16">
        <v>9091.9561</v>
      </c>
      <c r="T3490" s="16">
        <v>262.0181</v>
      </c>
      <c r="U3490" s="16">
        <v>3052.0052</v>
      </c>
      <c r="V3490" s="16">
        <v>2659.9325</v>
      </c>
      <c r="W3490" s="16">
        <v>2447.6935</v>
      </c>
      <c r="X3490" s="16">
        <v>32.5413</v>
      </c>
      <c r="Y3490" s="16">
        <v>179.6977</v>
      </c>
      <c r="Z3490" s="16">
        <v>406.208</v>
      </c>
      <c r="AB3490" s="101">
        <f>(F3490+K3490+L3490)/B3490</f>
        <v>0.602045952954493</v>
      </c>
      <c r="AE3490" s="103">
        <f t="shared" si="1011"/>
        <v>-5.42286215932108e-11</v>
      </c>
      <c r="AF3490" s="103">
        <f t="shared" si="1012"/>
        <v>0</v>
      </c>
      <c r="AG3490" s="103">
        <f t="shared" si="1013"/>
        <v>0</v>
      </c>
      <c r="AH3490" s="103">
        <f t="shared" si="1014"/>
        <v>-2.51532128459075e-12</v>
      </c>
      <c r="AI3490" s="103">
        <f t="shared" si="1015"/>
        <v>0</v>
      </c>
      <c r="AJ3490" s="103">
        <f t="shared" si="1016"/>
        <v>0</v>
      </c>
      <c r="AK3490" s="16">
        <f t="shared" ref="AK3490:BF3490" si="1026">E3490-SUM(E3491:E3495)</f>
        <v>0</v>
      </c>
      <c r="AL3490" s="16">
        <f t="shared" si="1026"/>
        <v>0</v>
      </c>
      <c r="AM3490" s="16">
        <f t="shared" si="1026"/>
        <v>0</v>
      </c>
      <c r="AN3490" s="16">
        <f t="shared" si="1026"/>
        <v>0</v>
      </c>
      <c r="AO3490" s="16">
        <f t="shared" si="1026"/>
        <v>0</v>
      </c>
      <c r="AP3490" s="16">
        <f t="shared" si="1026"/>
        <v>0</v>
      </c>
      <c r="AQ3490" s="16">
        <f t="shared" si="1026"/>
        <v>0</v>
      </c>
      <c r="AR3490" s="16">
        <f t="shared" si="1026"/>
        <v>-1.04591890703887e-11</v>
      </c>
      <c r="AS3490" s="16">
        <f t="shared" si="1026"/>
        <v>0</v>
      </c>
      <c r="AT3490" s="16">
        <f t="shared" si="1026"/>
        <v>0</v>
      </c>
      <c r="AU3490" s="16">
        <f t="shared" si="1026"/>
        <v>0</v>
      </c>
      <c r="AV3490" s="16">
        <f t="shared" si="1026"/>
        <v>0</v>
      </c>
      <c r="AW3490" s="16">
        <f t="shared" si="1026"/>
        <v>0</v>
      </c>
      <c r="AX3490" s="16">
        <f t="shared" si="1026"/>
        <v>0</v>
      </c>
      <c r="AY3490" s="16">
        <f t="shared" si="1026"/>
        <v>0</v>
      </c>
      <c r="AZ3490" s="16">
        <f t="shared" si="1026"/>
        <v>0</v>
      </c>
      <c r="BA3490" s="16">
        <f t="shared" si="1026"/>
        <v>0</v>
      </c>
      <c r="BB3490" s="16">
        <f t="shared" si="1026"/>
        <v>0</v>
      </c>
      <c r="BC3490" s="16">
        <f t="shared" si="1026"/>
        <v>0</v>
      </c>
      <c r="BD3490" s="16">
        <f t="shared" si="1026"/>
        <v>0</v>
      </c>
      <c r="BE3490" s="16">
        <f t="shared" si="1026"/>
        <v>0</v>
      </c>
      <c r="BF3490" s="16">
        <f t="shared" si="1026"/>
        <v>0</v>
      </c>
      <c r="BG3490" s="104">
        <f t="shared" ref="BG3490:CB3490" si="1027">E3490-E3496-E3502-E3508-E3514</f>
        <v>0</v>
      </c>
      <c r="BH3490" s="104">
        <f t="shared" si="1027"/>
        <v>0</v>
      </c>
      <c r="BI3490" s="104">
        <f t="shared" si="1027"/>
        <v>0</v>
      </c>
      <c r="BJ3490" s="104">
        <f t="shared" si="1027"/>
        <v>0</v>
      </c>
      <c r="BK3490" s="104">
        <f t="shared" si="1027"/>
        <v>0</v>
      </c>
      <c r="BL3490" s="104">
        <f t="shared" si="1027"/>
        <v>0</v>
      </c>
      <c r="BM3490" s="104">
        <f t="shared" si="1027"/>
        <v>0</v>
      </c>
      <c r="BN3490" s="104">
        <f t="shared" si="1027"/>
        <v>-1.04591890703887e-11</v>
      </c>
      <c r="BO3490" s="104">
        <f t="shared" si="1027"/>
        <v>0</v>
      </c>
      <c r="BP3490" s="104">
        <f t="shared" si="1027"/>
        <v>0</v>
      </c>
      <c r="BQ3490" s="104">
        <f t="shared" si="1027"/>
        <v>0</v>
      </c>
      <c r="BR3490" s="104">
        <f t="shared" si="1027"/>
        <v>0</v>
      </c>
      <c r="BS3490" s="104">
        <f t="shared" si="1027"/>
        <v>0</v>
      </c>
      <c r="BT3490" s="104">
        <f t="shared" si="1027"/>
        <v>0</v>
      </c>
      <c r="BU3490" s="104">
        <f t="shared" si="1027"/>
        <v>0</v>
      </c>
      <c r="BV3490" s="104">
        <f t="shared" si="1027"/>
        <v>0</v>
      </c>
      <c r="BW3490" s="104">
        <f t="shared" si="1027"/>
        <v>0</v>
      </c>
      <c r="BX3490" s="104">
        <f t="shared" si="1027"/>
        <v>0</v>
      </c>
      <c r="BY3490" s="104">
        <f t="shared" si="1027"/>
        <v>0</v>
      </c>
      <c r="BZ3490" s="104">
        <f t="shared" si="1027"/>
        <v>0</v>
      </c>
      <c r="CA3490" s="104">
        <f t="shared" si="1027"/>
        <v>0</v>
      </c>
      <c r="CB3490" s="104">
        <f t="shared" si="1027"/>
        <v>0</v>
      </c>
    </row>
    <row r="3491" spans="4:36">
      <c r="D3491" s="16" t="s">
        <v>860</v>
      </c>
      <c r="E3491" s="16">
        <v>139650.5832</v>
      </c>
      <c r="F3491" s="16">
        <v>133106.1562</v>
      </c>
      <c r="G3491" s="16">
        <v>104885.6217</v>
      </c>
      <c r="H3491" s="16">
        <v>28220.5345</v>
      </c>
      <c r="I3491" s="16">
        <v>103.8655</v>
      </c>
      <c r="J3491" s="16">
        <v>5579.662</v>
      </c>
      <c r="K3491" s="16">
        <v>0</v>
      </c>
      <c r="L3491" s="16">
        <v>1544.5612</v>
      </c>
      <c r="M3491" s="16">
        <v>4035.1008</v>
      </c>
      <c r="N3491" s="16">
        <v>664.1359</v>
      </c>
      <c r="O3491" s="16">
        <v>664.1359</v>
      </c>
      <c r="P3491" s="16">
        <v>0</v>
      </c>
      <c r="Q3491" s="16">
        <v>0</v>
      </c>
      <c r="R3491" s="16">
        <v>190.2376</v>
      </c>
      <c r="S3491" s="16">
        <v>160.2605</v>
      </c>
      <c r="T3491" s="16">
        <v>0</v>
      </c>
      <c r="U3491" s="16">
        <v>29.9771</v>
      </c>
      <c r="V3491" s="16">
        <v>5.4052</v>
      </c>
      <c r="W3491" s="16">
        <v>0.5302</v>
      </c>
      <c r="X3491" s="16">
        <v>4.7186</v>
      </c>
      <c r="Y3491" s="16">
        <v>0.1564</v>
      </c>
      <c r="Z3491" s="16">
        <v>1.1208</v>
      </c>
      <c r="AE3491" s="103">
        <f t="shared" si="1011"/>
        <v>-4.08206801694178e-12</v>
      </c>
      <c r="AF3491" s="103">
        <f t="shared" si="1012"/>
        <v>0</v>
      </c>
      <c r="AG3491" s="103">
        <f t="shared" si="1013"/>
        <v>0</v>
      </c>
      <c r="AH3491" s="103">
        <f t="shared" si="1014"/>
        <v>0</v>
      </c>
      <c r="AI3491" s="103">
        <f t="shared" si="1015"/>
        <v>0</v>
      </c>
      <c r="AJ3491" s="103">
        <f t="shared" si="1016"/>
        <v>-3.60822483003176e-16</v>
      </c>
    </row>
    <row r="3492" spans="4:36">
      <c r="D3492" s="16" t="s">
        <v>861</v>
      </c>
      <c r="E3492" s="16">
        <v>67011.5257</v>
      </c>
      <c r="F3492" s="16">
        <v>62058.7936</v>
      </c>
      <c r="G3492" s="16">
        <v>35356.6473</v>
      </c>
      <c r="H3492" s="16">
        <v>26702.1463</v>
      </c>
      <c r="I3492" s="16">
        <v>23.1125</v>
      </c>
      <c r="J3492" s="16">
        <v>4262.4389</v>
      </c>
      <c r="K3492" s="16">
        <v>0</v>
      </c>
      <c r="L3492" s="16">
        <v>783.4349</v>
      </c>
      <c r="M3492" s="16">
        <v>3479.004</v>
      </c>
      <c r="N3492" s="16">
        <v>455.9092</v>
      </c>
      <c r="O3492" s="16">
        <v>455.9092</v>
      </c>
      <c r="P3492" s="16">
        <v>0</v>
      </c>
      <c r="Q3492" s="16">
        <v>0</v>
      </c>
      <c r="R3492" s="16">
        <v>195.789</v>
      </c>
      <c r="S3492" s="16">
        <v>177.1782</v>
      </c>
      <c r="T3492" s="16">
        <v>1.961</v>
      </c>
      <c r="U3492" s="16">
        <v>16.6498</v>
      </c>
      <c r="V3492" s="16">
        <v>15.3857</v>
      </c>
      <c r="W3492" s="16">
        <v>15.125</v>
      </c>
      <c r="X3492" s="16">
        <v>0.181</v>
      </c>
      <c r="Y3492" s="16">
        <v>0.0797</v>
      </c>
      <c r="Z3492" s="16">
        <v>0.0968</v>
      </c>
      <c r="AE3492" s="103">
        <f t="shared" si="1011"/>
        <v>8.11795075605914e-13</v>
      </c>
      <c r="AF3492" s="103">
        <f t="shared" si="1012"/>
        <v>0</v>
      </c>
      <c r="AG3492" s="103">
        <f t="shared" si="1013"/>
        <v>0</v>
      </c>
      <c r="AH3492" s="103">
        <f t="shared" si="1014"/>
        <v>0</v>
      </c>
      <c r="AI3492" s="103">
        <f t="shared" si="1015"/>
        <v>0</v>
      </c>
      <c r="AJ3492" s="103">
        <f t="shared" si="1016"/>
        <v>0</v>
      </c>
    </row>
    <row r="3493" spans="4:36">
      <c r="D3493" s="16" t="s">
        <v>862</v>
      </c>
      <c r="E3493" s="16">
        <v>2196.0515</v>
      </c>
      <c r="F3493" s="16">
        <v>2146.0344</v>
      </c>
      <c r="G3493" s="16">
        <v>1966.4292</v>
      </c>
      <c r="H3493" s="16">
        <v>179.6052</v>
      </c>
      <c r="I3493" s="16">
        <v>0</v>
      </c>
      <c r="J3493" s="16">
        <v>24.4362</v>
      </c>
      <c r="K3493" s="16">
        <v>0</v>
      </c>
      <c r="L3493" s="16">
        <v>0</v>
      </c>
      <c r="M3493" s="16">
        <v>24.4362</v>
      </c>
      <c r="N3493" s="16">
        <v>25.5809</v>
      </c>
      <c r="O3493" s="16">
        <v>25.5809</v>
      </c>
      <c r="P3493" s="16">
        <v>0</v>
      </c>
      <c r="Q3493" s="16">
        <v>0</v>
      </c>
      <c r="R3493" s="16">
        <v>0</v>
      </c>
      <c r="S3493" s="16">
        <v>0</v>
      </c>
      <c r="T3493" s="16">
        <v>0</v>
      </c>
      <c r="U3493" s="16">
        <v>0</v>
      </c>
      <c r="V3493" s="16">
        <v>0</v>
      </c>
      <c r="W3493" s="16">
        <v>0</v>
      </c>
      <c r="X3493" s="16">
        <v>0</v>
      </c>
      <c r="Y3493" s="16">
        <v>0</v>
      </c>
      <c r="Z3493" s="16">
        <v>0</v>
      </c>
      <c r="AE3493" s="103">
        <f t="shared" si="1011"/>
        <v>2.8421709430404e-14</v>
      </c>
      <c r="AF3493" s="103">
        <f t="shared" si="1012"/>
        <v>0</v>
      </c>
      <c r="AG3493" s="103">
        <f t="shared" si="1013"/>
        <v>0</v>
      </c>
      <c r="AH3493" s="103">
        <f t="shared" si="1014"/>
        <v>0</v>
      </c>
      <c r="AI3493" s="103">
        <f t="shared" si="1015"/>
        <v>0</v>
      </c>
      <c r="AJ3493" s="103">
        <f t="shared" si="1016"/>
        <v>0</v>
      </c>
    </row>
    <row r="3494" spans="4:36">
      <c r="D3494" s="16" t="s">
        <v>863</v>
      </c>
      <c r="E3494" s="16">
        <v>52878.967</v>
      </c>
      <c r="F3494" s="16">
        <v>47463.8142</v>
      </c>
      <c r="G3494" s="16">
        <v>36287.1099</v>
      </c>
      <c r="H3494" s="16">
        <v>11176.7043</v>
      </c>
      <c r="I3494" s="16">
        <v>445.4414</v>
      </c>
      <c r="J3494" s="16">
        <v>1603.7213</v>
      </c>
      <c r="K3494" s="16">
        <v>844.5268</v>
      </c>
      <c r="L3494" s="16">
        <v>88.0173</v>
      </c>
      <c r="M3494" s="16">
        <v>671.1772</v>
      </c>
      <c r="N3494" s="16">
        <v>2188.5915</v>
      </c>
      <c r="O3494" s="16">
        <v>2188.1354</v>
      </c>
      <c r="P3494" s="16">
        <v>0.4561</v>
      </c>
      <c r="Q3494" s="16">
        <v>30.9433</v>
      </c>
      <c r="R3494" s="16">
        <v>907.037</v>
      </c>
      <c r="S3494" s="16">
        <v>671.5668</v>
      </c>
      <c r="T3494" s="16">
        <v>1.6673</v>
      </c>
      <c r="U3494" s="16">
        <v>233.8029</v>
      </c>
      <c r="V3494" s="16">
        <v>216.8605</v>
      </c>
      <c r="W3494" s="16">
        <v>206.3081</v>
      </c>
      <c r="X3494" s="16">
        <v>10.5524</v>
      </c>
      <c r="Y3494" s="16">
        <v>0</v>
      </c>
      <c r="Z3494" s="16">
        <v>22.5578</v>
      </c>
      <c r="AE3494" s="103">
        <f t="shared" si="1011"/>
        <v>-3.68771679859492e-12</v>
      </c>
      <c r="AF3494" s="103">
        <f t="shared" si="1012"/>
        <v>0</v>
      </c>
      <c r="AG3494" s="103">
        <f t="shared" si="1013"/>
        <v>0</v>
      </c>
      <c r="AH3494" s="103">
        <f t="shared" si="1014"/>
        <v>-1.21513910045223e-13</v>
      </c>
      <c r="AI3494" s="103">
        <f t="shared" si="1015"/>
        <v>0</v>
      </c>
      <c r="AJ3494" s="103">
        <f t="shared" si="1016"/>
        <v>0</v>
      </c>
    </row>
    <row r="3495" spans="4:36">
      <c r="D3495" s="16" t="s">
        <v>864</v>
      </c>
      <c r="E3495" s="16">
        <v>532021.6616</v>
      </c>
      <c r="F3495" s="16">
        <v>473294.438</v>
      </c>
      <c r="G3495" s="16">
        <v>362080.7766</v>
      </c>
      <c r="H3495" s="16">
        <v>111213.6614</v>
      </c>
      <c r="I3495" s="16">
        <v>1365.2545</v>
      </c>
      <c r="J3495" s="16">
        <v>28915.3154</v>
      </c>
      <c r="K3495" s="16">
        <v>19359.6979</v>
      </c>
      <c r="L3495" s="16">
        <v>1181.578</v>
      </c>
      <c r="M3495" s="16">
        <v>8374.0395</v>
      </c>
      <c r="N3495" s="16">
        <v>14077.964</v>
      </c>
      <c r="O3495" s="16">
        <v>14040.9753</v>
      </c>
      <c r="P3495" s="16">
        <v>36.9887</v>
      </c>
      <c r="Q3495" s="16">
        <v>451.0602</v>
      </c>
      <c r="R3495" s="16">
        <v>11112.9158</v>
      </c>
      <c r="S3495" s="16">
        <v>8082.9506</v>
      </c>
      <c r="T3495" s="16">
        <v>258.3898</v>
      </c>
      <c r="U3495" s="16">
        <v>2771.5754</v>
      </c>
      <c r="V3495" s="16">
        <v>2422.2811</v>
      </c>
      <c r="W3495" s="16">
        <v>2225.7302</v>
      </c>
      <c r="X3495" s="16">
        <v>17.0893</v>
      </c>
      <c r="Y3495" s="16">
        <v>179.4616</v>
      </c>
      <c r="Z3495" s="16">
        <v>382.4326</v>
      </c>
      <c r="AE3495" s="103">
        <f t="shared" si="1011"/>
        <v>-3.45607986673713e-11</v>
      </c>
      <c r="AF3495" s="103">
        <f t="shared" si="1012"/>
        <v>0</v>
      </c>
      <c r="AG3495" s="103">
        <f t="shared" si="1013"/>
        <v>0</v>
      </c>
      <c r="AH3495" s="103">
        <f t="shared" si="1014"/>
        <v>-1.20792265079217e-13</v>
      </c>
      <c r="AI3495" s="103">
        <f t="shared" si="1015"/>
        <v>0</v>
      </c>
      <c r="AJ3495" s="103">
        <f t="shared" si="1016"/>
        <v>0</v>
      </c>
    </row>
    <row r="3496" spans="3:58">
      <c r="C3496" s="16" t="s">
        <v>865</v>
      </c>
      <c r="D3496" s="16" t="s">
        <v>88</v>
      </c>
      <c r="E3496" s="16">
        <v>51014.1518</v>
      </c>
      <c r="F3496" s="16">
        <v>42644.7208</v>
      </c>
      <c r="G3496" s="16">
        <v>38312.6885</v>
      </c>
      <c r="H3496" s="16">
        <v>4332.0323</v>
      </c>
      <c r="I3496" s="16">
        <v>112.1788</v>
      </c>
      <c r="J3496" s="16">
        <v>5143.3086</v>
      </c>
      <c r="K3496" s="16">
        <v>2684.5675</v>
      </c>
      <c r="L3496" s="16">
        <v>124.8773</v>
      </c>
      <c r="M3496" s="16">
        <v>2333.8638</v>
      </c>
      <c r="N3496" s="16">
        <v>1843.7508</v>
      </c>
      <c r="O3496" s="16">
        <v>1843.7508</v>
      </c>
      <c r="P3496" s="16">
        <v>0</v>
      </c>
      <c r="Q3496" s="16">
        <v>195.4062</v>
      </c>
      <c r="R3496" s="16">
        <v>601.9223</v>
      </c>
      <c r="S3496" s="16">
        <v>413.8012</v>
      </c>
      <c r="T3496" s="16">
        <v>0</v>
      </c>
      <c r="U3496" s="16">
        <v>188.1211</v>
      </c>
      <c r="V3496" s="16">
        <v>187.4276</v>
      </c>
      <c r="W3496" s="16">
        <v>150.1123</v>
      </c>
      <c r="X3496" s="16">
        <v>0.4925</v>
      </c>
      <c r="Y3496" s="16">
        <v>36.8228</v>
      </c>
      <c r="Z3496" s="16">
        <v>285.4367</v>
      </c>
      <c r="AE3496" s="103">
        <f t="shared" si="1011"/>
        <v>-3.06954461848363e-12</v>
      </c>
      <c r="AF3496" s="103">
        <f t="shared" si="1012"/>
        <v>0</v>
      </c>
      <c r="AG3496" s="103">
        <f t="shared" si="1013"/>
        <v>0</v>
      </c>
      <c r="AH3496" s="103">
        <f t="shared" si="1014"/>
        <v>0</v>
      </c>
      <c r="AI3496" s="103">
        <f t="shared" si="1015"/>
        <v>0</v>
      </c>
      <c r="AJ3496" s="103">
        <f t="shared" si="1016"/>
        <v>0</v>
      </c>
      <c r="AK3496" s="16">
        <f t="shared" ref="AK3496:BF3496" si="1028">E3496-SUM(E3497:E3501)</f>
        <v>0</v>
      </c>
      <c r="AL3496" s="16">
        <f t="shared" si="1028"/>
        <v>0</v>
      </c>
      <c r="AM3496" s="16">
        <f t="shared" si="1028"/>
        <v>0</v>
      </c>
      <c r="AN3496" s="16">
        <f t="shared" si="1028"/>
        <v>0</v>
      </c>
      <c r="AO3496" s="16">
        <f t="shared" si="1028"/>
        <v>0</v>
      </c>
      <c r="AP3496" s="16">
        <f t="shared" si="1028"/>
        <v>0</v>
      </c>
      <c r="AQ3496" s="16">
        <f t="shared" si="1028"/>
        <v>0</v>
      </c>
      <c r="AR3496" s="16">
        <f t="shared" si="1028"/>
        <v>0</v>
      </c>
      <c r="AS3496" s="16">
        <f t="shared" si="1028"/>
        <v>0</v>
      </c>
      <c r="AT3496" s="16">
        <f t="shared" si="1028"/>
        <v>0</v>
      </c>
      <c r="AU3496" s="16">
        <f t="shared" si="1028"/>
        <v>0</v>
      </c>
      <c r="AV3496" s="16">
        <f t="shared" si="1028"/>
        <v>0</v>
      </c>
      <c r="AW3496" s="16">
        <f t="shared" si="1028"/>
        <v>0</v>
      </c>
      <c r="AX3496" s="16">
        <f t="shared" si="1028"/>
        <v>0</v>
      </c>
      <c r="AY3496" s="16">
        <f t="shared" si="1028"/>
        <v>0</v>
      </c>
      <c r="AZ3496" s="16">
        <f t="shared" si="1028"/>
        <v>0</v>
      </c>
      <c r="BA3496" s="16">
        <f t="shared" si="1028"/>
        <v>0</v>
      </c>
      <c r="BB3496" s="16">
        <f t="shared" si="1028"/>
        <v>0</v>
      </c>
      <c r="BC3496" s="16">
        <f t="shared" si="1028"/>
        <v>0</v>
      </c>
      <c r="BD3496" s="16">
        <f t="shared" si="1028"/>
        <v>0</v>
      </c>
      <c r="BE3496" s="16">
        <f t="shared" si="1028"/>
        <v>0</v>
      </c>
      <c r="BF3496" s="16">
        <f t="shared" si="1028"/>
        <v>0</v>
      </c>
    </row>
    <row r="3497" spans="4:36">
      <c r="D3497" s="16" t="s">
        <v>860</v>
      </c>
      <c r="E3497" s="16">
        <v>22287.4622</v>
      </c>
      <c r="F3497" s="16">
        <v>20309.593</v>
      </c>
      <c r="G3497" s="16">
        <v>18234.2673</v>
      </c>
      <c r="H3497" s="16">
        <v>2075.3257</v>
      </c>
      <c r="I3497" s="16">
        <v>42.9738</v>
      </c>
      <c r="J3497" s="16">
        <v>1573.7773</v>
      </c>
      <c r="K3497" s="16">
        <v>0</v>
      </c>
      <c r="L3497" s="16">
        <v>109.2291</v>
      </c>
      <c r="M3497" s="16">
        <v>1464.5482</v>
      </c>
      <c r="N3497" s="16">
        <v>312.2985</v>
      </c>
      <c r="O3497" s="16">
        <v>312.2985</v>
      </c>
      <c r="P3497" s="16">
        <v>0</v>
      </c>
      <c r="Q3497" s="16">
        <v>0</v>
      </c>
      <c r="R3497" s="16">
        <v>46.9158</v>
      </c>
      <c r="S3497" s="16">
        <v>39.8622</v>
      </c>
      <c r="T3497" s="16">
        <v>0</v>
      </c>
      <c r="U3497" s="16">
        <v>7.0536</v>
      </c>
      <c r="V3497" s="16">
        <v>0.783</v>
      </c>
      <c r="W3497" s="16">
        <v>0.1341</v>
      </c>
      <c r="X3497" s="16">
        <v>0.4925</v>
      </c>
      <c r="Y3497" s="16">
        <v>0.1564</v>
      </c>
      <c r="Z3497" s="16">
        <v>1.1208</v>
      </c>
      <c r="AE3497" s="103">
        <f t="shared" si="1011"/>
        <v>1.0627054791712e-12</v>
      </c>
      <c r="AF3497" s="103">
        <f t="shared" si="1012"/>
        <v>0</v>
      </c>
      <c r="AG3497" s="103">
        <f t="shared" si="1013"/>
        <v>0</v>
      </c>
      <c r="AH3497" s="103">
        <f t="shared" si="1014"/>
        <v>0</v>
      </c>
      <c r="AI3497" s="103">
        <f t="shared" si="1015"/>
        <v>0</v>
      </c>
      <c r="AJ3497" s="103">
        <f t="shared" si="1016"/>
        <v>0</v>
      </c>
    </row>
    <row r="3498" spans="4:36">
      <c r="D3498" s="16" t="s">
        <v>861</v>
      </c>
      <c r="E3498" s="16">
        <v>4145.2977</v>
      </c>
      <c r="F3498" s="16">
        <v>3369.6397</v>
      </c>
      <c r="G3498" s="16">
        <v>3088.2311</v>
      </c>
      <c r="H3498" s="16">
        <v>281.4086</v>
      </c>
      <c r="I3498" s="16">
        <v>12.2301</v>
      </c>
      <c r="J3498" s="16">
        <v>443.1175</v>
      </c>
      <c r="K3498" s="16">
        <v>0</v>
      </c>
      <c r="L3498" s="16">
        <v>0</v>
      </c>
      <c r="M3498" s="16">
        <v>443.1175</v>
      </c>
      <c r="N3498" s="16">
        <v>318.1443</v>
      </c>
      <c r="O3498" s="16">
        <v>318.1443</v>
      </c>
      <c r="P3498" s="16">
        <v>0</v>
      </c>
      <c r="Q3498" s="16">
        <v>0</v>
      </c>
      <c r="R3498" s="16">
        <v>2.0864</v>
      </c>
      <c r="S3498" s="16">
        <v>0</v>
      </c>
      <c r="T3498" s="16">
        <v>0</v>
      </c>
      <c r="U3498" s="16">
        <v>2.0864</v>
      </c>
      <c r="V3498" s="16">
        <v>0.0797</v>
      </c>
      <c r="W3498" s="16">
        <v>0</v>
      </c>
      <c r="X3498" s="16">
        <v>0</v>
      </c>
      <c r="Y3498" s="16">
        <v>0.0797</v>
      </c>
      <c r="Z3498" s="16">
        <v>0</v>
      </c>
      <c r="AE3498" s="103">
        <f t="shared" si="1011"/>
        <v>-8.49320613838245e-14</v>
      </c>
      <c r="AF3498" s="103">
        <f t="shared" si="1012"/>
        <v>0</v>
      </c>
      <c r="AG3498" s="103">
        <f t="shared" si="1013"/>
        <v>0</v>
      </c>
      <c r="AH3498" s="103">
        <f t="shared" si="1014"/>
        <v>0</v>
      </c>
      <c r="AI3498" s="103">
        <f t="shared" si="1015"/>
        <v>0</v>
      </c>
      <c r="AJ3498" s="103">
        <f t="shared" si="1016"/>
        <v>0</v>
      </c>
    </row>
    <row r="3499" spans="4:36">
      <c r="D3499" s="16" t="s">
        <v>862</v>
      </c>
      <c r="E3499" s="16">
        <v>57.849</v>
      </c>
      <c r="F3499" s="16">
        <v>57.849</v>
      </c>
      <c r="G3499" s="16">
        <v>57.849</v>
      </c>
      <c r="H3499" s="16">
        <v>0</v>
      </c>
      <c r="I3499" s="16">
        <v>0</v>
      </c>
      <c r="J3499" s="16">
        <v>0</v>
      </c>
      <c r="K3499" s="16">
        <v>0</v>
      </c>
      <c r="L3499" s="16">
        <v>0</v>
      </c>
      <c r="M3499" s="16">
        <v>0</v>
      </c>
      <c r="N3499" s="16">
        <v>0</v>
      </c>
      <c r="O3499" s="16">
        <v>0</v>
      </c>
      <c r="P3499" s="16">
        <v>0</v>
      </c>
      <c r="Q3499" s="16">
        <v>0</v>
      </c>
      <c r="R3499" s="16">
        <v>0</v>
      </c>
      <c r="S3499" s="16">
        <v>0</v>
      </c>
      <c r="T3499" s="16">
        <v>0</v>
      </c>
      <c r="U3499" s="16">
        <v>0</v>
      </c>
      <c r="V3499" s="16">
        <v>0</v>
      </c>
      <c r="W3499" s="16">
        <v>0</v>
      </c>
      <c r="X3499" s="16">
        <v>0</v>
      </c>
      <c r="Y3499" s="16">
        <v>0</v>
      </c>
      <c r="Z3499" s="16">
        <v>0</v>
      </c>
      <c r="AE3499" s="103">
        <f t="shared" si="1011"/>
        <v>0</v>
      </c>
      <c r="AF3499" s="103">
        <f t="shared" si="1012"/>
        <v>0</v>
      </c>
      <c r="AG3499" s="103">
        <f t="shared" si="1013"/>
        <v>0</v>
      </c>
      <c r="AH3499" s="103">
        <f t="shared" si="1014"/>
        <v>0</v>
      </c>
      <c r="AI3499" s="103">
        <f t="shared" si="1015"/>
        <v>0</v>
      </c>
      <c r="AJ3499" s="103">
        <f t="shared" si="1016"/>
        <v>0</v>
      </c>
    </row>
    <row r="3500" spans="4:36">
      <c r="D3500" s="16" t="s">
        <v>863</v>
      </c>
      <c r="E3500" s="16">
        <v>1704.0284</v>
      </c>
      <c r="F3500" s="16">
        <v>1546.8631</v>
      </c>
      <c r="G3500" s="16">
        <v>1523.2369</v>
      </c>
      <c r="H3500" s="16">
        <v>23.6262</v>
      </c>
      <c r="I3500" s="16">
        <v>41.2562</v>
      </c>
      <c r="J3500" s="16">
        <v>26.4759</v>
      </c>
      <c r="K3500" s="16">
        <v>0</v>
      </c>
      <c r="L3500" s="16">
        <v>0</v>
      </c>
      <c r="M3500" s="16">
        <v>26.4759</v>
      </c>
      <c r="N3500" s="16">
        <v>21.1928</v>
      </c>
      <c r="O3500" s="16">
        <v>21.1928</v>
      </c>
      <c r="P3500" s="16">
        <v>0</v>
      </c>
      <c r="Q3500" s="16">
        <v>23.5951</v>
      </c>
      <c r="R3500" s="16">
        <v>33.7029</v>
      </c>
      <c r="S3500" s="16">
        <v>4.22</v>
      </c>
      <c r="T3500" s="16">
        <v>0</v>
      </c>
      <c r="U3500" s="16">
        <v>29.4829</v>
      </c>
      <c r="V3500" s="16">
        <v>0</v>
      </c>
      <c r="W3500" s="16">
        <v>0</v>
      </c>
      <c r="X3500" s="16">
        <v>0</v>
      </c>
      <c r="Y3500" s="16">
        <v>0</v>
      </c>
      <c r="Z3500" s="16">
        <v>10.9424</v>
      </c>
      <c r="AE3500" s="103">
        <f t="shared" si="1011"/>
        <v>-1.17239551400417e-13</v>
      </c>
      <c r="AF3500" s="103">
        <f t="shared" si="1012"/>
        <v>-7.46069872548105e-14</v>
      </c>
      <c r="AG3500" s="103">
        <f t="shared" si="1013"/>
        <v>0</v>
      </c>
      <c r="AH3500" s="103">
        <f t="shared" si="1014"/>
        <v>0</v>
      </c>
      <c r="AI3500" s="103">
        <f t="shared" si="1015"/>
        <v>0</v>
      </c>
      <c r="AJ3500" s="103">
        <f t="shared" si="1016"/>
        <v>0</v>
      </c>
    </row>
    <row r="3501" spans="4:36">
      <c r="D3501" s="16" t="s">
        <v>864</v>
      </c>
      <c r="E3501" s="16">
        <v>22819.5145</v>
      </c>
      <c r="F3501" s="16">
        <v>17360.776</v>
      </c>
      <c r="G3501" s="16">
        <v>15409.1042</v>
      </c>
      <c r="H3501" s="16">
        <v>1951.6718</v>
      </c>
      <c r="I3501" s="16">
        <v>15.7187</v>
      </c>
      <c r="J3501" s="16">
        <v>3099.9379</v>
      </c>
      <c r="K3501" s="16">
        <v>2684.5675</v>
      </c>
      <c r="L3501" s="16">
        <v>15.6482000000001</v>
      </c>
      <c r="M3501" s="16">
        <v>399.7222</v>
      </c>
      <c r="N3501" s="16">
        <v>1192.1152</v>
      </c>
      <c r="O3501" s="16">
        <v>1192.1152</v>
      </c>
      <c r="P3501" s="16">
        <v>0</v>
      </c>
      <c r="Q3501" s="16">
        <v>171.8111</v>
      </c>
      <c r="R3501" s="16">
        <v>519.2172</v>
      </c>
      <c r="S3501" s="16">
        <v>369.719</v>
      </c>
      <c r="T3501" s="16">
        <v>0</v>
      </c>
      <c r="U3501" s="16">
        <v>149.4982</v>
      </c>
      <c r="V3501" s="16">
        <v>186.5649</v>
      </c>
      <c r="W3501" s="16">
        <v>149.9782</v>
      </c>
      <c r="X3501" s="16">
        <v>0</v>
      </c>
      <c r="Y3501" s="16">
        <v>36.5867</v>
      </c>
      <c r="Z3501" s="16">
        <v>273.3735</v>
      </c>
      <c r="AE3501" s="103">
        <f t="shared" ref="AE3501:AE3564" si="1029">E3501-F3501-I3501-J3501-N3501-R3501-V3501-Z3501-Q3501</f>
        <v>-7.38964445190504e-13</v>
      </c>
      <c r="AF3501" s="103">
        <f t="shared" ref="AF3501:AF3564" si="1030">F3501-G3501-H3501</f>
        <v>1.81898940354586e-12</v>
      </c>
      <c r="AG3501" s="103">
        <f t="shared" ref="AG3501:AG3564" si="1031">J3501-K3501-L3501-M3501</f>
        <v>0</v>
      </c>
      <c r="AH3501" s="103">
        <f t="shared" ref="AH3501:AH3564" si="1032">N3501-O3501-P3501</f>
        <v>0</v>
      </c>
      <c r="AI3501" s="103">
        <f t="shared" ref="AI3501:AI3564" si="1033">R3501-S3501-T3501-U3501</f>
        <v>0</v>
      </c>
      <c r="AJ3501" s="103">
        <f t="shared" ref="AJ3501:AJ3564" si="1034">V3501-W3501-X3501-Y3501</f>
        <v>0</v>
      </c>
    </row>
    <row r="3502" spans="3:58">
      <c r="C3502" s="16" t="s">
        <v>866</v>
      </c>
      <c r="D3502" s="16" t="s">
        <v>88</v>
      </c>
      <c r="E3502" s="16">
        <v>90821.7321000001</v>
      </c>
      <c r="F3502" s="16">
        <v>73981.8475</v>
      </c>
      <c r="G3502" s="16">
        <v>65098.3918</v>
      </c>
      <c r="H3502" s="16">
        <v>8883.4557</v>
      </c>
      <c r="I3502" s="16">
        <v>444.7831</v>
      </c>
      <c r="J3502" s="16">
        <v>10590.7196</v>
      </c>
      <c r="K3502" s="16">
        <v>5271.75399999999</v>
      </c>
      <c r="L3502" s="16">
        <v>709.8879</v>
      </c>
      <c r="M3502" s="16">
        <v>4609.0777</v>
      </c>
      <c r="N3502" s="16">
        <v>2437.8459</v>
      </c>
      <c r="O3502" s="16">
        <v>2433.0669</v>
      </c>
      <c r="P3502" s="16">
        <v>4.779</v>
      </c>
      <c r="Q3502" s="16">
        <v>128.2057</v>
      </c>
      <c r="R3502" s="16">
        <v>2399.1071</v>
      </c>
      <c r="S3502" s="16">
        <v>1781.1811</v>
      </c>
      <c r="T3502" s="16">
        <v>23.9422</v>
      </c>
      <c r="U3502" s="16">
        <v>593.9838</v>
      </c>
      <c r="V3502" s="16">
        <v>822.4842</v>
      </c>
      <c r="W3502" s="16">
        <v>781.9493</v>
      </c>
      <c r="X3502" s="16">
        <v>3.3509</v>
      </c>
      <c r="Y3502" s="16">
        <v>37.184</v>
      </c>
      <c r="Z3502" s="16">
        <v>16.739</v>
      </c>
      <c r="AE3502" s="103">
        <f t="shared" si="1029"/>
        <v>9.12905306904577e-11</v>
      </c>
      <c r="AF3502" s="103">
        <f t="shared" si="1030"/>
        <v>0</v>
      </c>
      <c r="AG3502" s="103">
        <f t="shared" si="1031"/>
        <v>1.09139364212751e-11</v>
      </c>
      <c r="AH3502" s="103">
        <f t="shared" si="1032"/>
        <v>0</v>
      </c>
      <c r="AI3502" s="103">
        <f t="shared" si="1033"/>
        <v>0</v>
      </c>
      <c r="AJ3502" s="103">
        <f t="shared" si="1034"/>
        <v>0</v>
      </c>
      <c r="AK3502" s="16">
        <f t="shared" ref="AK3502:BF3502" si="1035">E3502-SUM(E3503:E3507)</f>
        <v>0</v>
      </c>
      <c r="AL3502" s="16">
        <f t="shared" si="1035"/>
        <v>0</v>
      </c>
      <c r="AM3502" s="16">
        <f t="shared" si="1035"/>
        <v>0</v>
      </c>
      <c r="AN3502" s="16">
        <f t="shared" si="1035"/>
        <v>0</v>
      </c>
      <c r="AO3502" s="16">
        <f t="shared" si="1035"/>
        <v>0</v>
      </c>
      <c r="AP3502" s="16">
        <f t="shared" si="1035"/>
        <v>0</v>
      </c>
      <c r="AQ3502" s="16">
        <f t="shared" si="1035"/>
        <v>-1.00044417195022e-11</v>
      </c>
      <c r="AR3502" s="16">
        <f t="shared" si="1035"/>
        <v>-1.13686837721616e-12</v>
      </c>
      <c r="AS3502" s="16">
        <f t="shared" si="1035"/>
        <v>0</v>
      </c>
      <c r="AT3502" s="16">
        <f t="shared" si="1035"/>
        <v>0</v>
      </c>
      <c r="AU3502" s="16">
        <f t="shared" si="1035"/>
        <v>0</v>
      </c>
      <c r="AV3502" s="16">
        <f t="shared" si="1035"/>
        <v>0</v>
      </c>
      <c r="AW3502" s="16">
        <f t="shared" si="1035"/>
        <v>0</v>
      </c>
      <c r="AX3502" s="16">
        <f t="shared" si="1035"/>
        <v>0</v>
      </c>
      <c r="AY3502" s="16">
        <f t="shared" si="1035"/>
        <v>0</v>
      </c>
      <c r="AZ3502" s="16">
        <f t="shared" si="1035"/>
        <v>0</v>
      </c>
      <c r="BA3502" s="16">
        <f t="shared" si="1035"/>
        <v>0</v>
      </c>
      <c r="BB3502" s="16">
        <f t="shared" si="1035"/>
        <v>0</v>
      </c>
      <c r="BC3502" s="16">
        <f t="shared" si="1035"/>
        <v>0</v>
      </c>
      <c r="BD3502" s="16">
        <f t="shared" si="1035"/>
        <v>0</v>
      </c>
      <c r="BE3502" s="16">
        <f t="shared" si="1035"/>
        <v>0</v>
      </c>
      <c r="BF3502" s="16">
        <f t="shared" si="1035"/>
        <v>0</v>
      </c>
    </row>
    <row r="3503" spans="4:36">
      <c r="D3503" s="16" t="s">
        <v>860</v>
      </c>
      <c r="E3503" s="16">
        <v>14640.5904</v>
      </c>
      <c r="F3503" s="16">
        <v>12980.0052</v>
      </c>
      <c r="G3503" s="16">
        <v>11173.464</v>
      </c>
      <c r="H3503" s="16">
        <v>1806.5412</v>
      </c>
      <c r="I3503" s="16">
        <v>30.1732</v>
      </c>
      <c r="J3503" s="16">
        <v>1534.0332</v>
      </c>
      <c r="K3503" s="16">
        <v>0</v>
      </c>
      <c r="L3503" s="16">
        <v>87.7902</v>
      </c>
      <c r="M3503" s="16">
        <v>1446.243</v>
      </c>
      <c r="N3503" s="16">
        <v>64.663</v>
      </c>
      <c r="O3503" s="16">
        <v>64.663</v>
      </c>
      <c r="P3503" s="16">
        <v>0</v>
      </c>
      <c r="Q3503" s="16">
        <v>0</v>
      </c>
      <c r="R3503" s="16">
        <v>31.3064</v>
      </c>
      <c r="S3503" s="16">
        <v>10.6638</v>
      </c>
      <c r="T3503" s="16">
        <v>0</v>
      </c>
      <c r="U3503" s="16">
        <v>20.6426</v>
      </c>
      <c r="V3503" s="16">
        <v>0.4094</v>
      </c>
      <c r="W3503" s="16">
        <v>0</v>
      </c>
      <c r="X3503" s="16">
        <v>0.4094</v>
      </c>
      <c r="Y3503" s="16">
        <v>0</v>
      </c>
      <c r="Z3503" s="16">
        <v>0</v>
      </c>
      <c r="AE3503" s="103">
        <f t="shared" si="1029"/>
        <v>-4.95825602797595e-13</v>
      </c>
      <c r="AF3503" s="103">
        <f t="shared" si="1030"/>
        <v>0</v>
      </c>
      <c r="AG3503" s="103">
        <f t="shared" si="1031"/>
        <v>0</v>
      </c>
      <c r="AH3503" s="103">
        <f t="shared" si="1032"/>
        <v>0</v>
      </c>
      <c r="AI3503" s="103">
        <f t="shared" si="1033"/>
        <v>0</v>
      </c>
      <c r="AJ3503" s="103">
        <f t="shared" si="1034"/>
        <v>0</v>
      </c>
    </row>
    <row r="3504" spans="4:36">
      <c r="D3504" s="16" t="s">
        <v>861</v>
      </c>
      <c r="E3504" s="16">
        <v>6032.9076</v>
      </c>
      <c r="F3504" s="16">
        <v>4361.9298</v>
      </c>
      <c r="G3504" s="16">
        <v>3538.0034</v>
      </c>
      <c r="H3504" s="16">
        <v>823.9264</v>
      </c>
      <c r="I3504" s="16">
        <v>0</v>
      </c>
      <c r="J3504" s="16">
        <v>1636.188</v>
      </c>
      <c r="K3504" s="16">
        <v>0</v>
      </c>
      <c r="L3504" s="16">
        <v>291.4888</v>
      </c>
      <c r="M3504" s="16">
        <v>1344.6992</v>
      </c>
      <c r="N3504" s="16">
        <v>16.4971</v>
      </c>
      <c r="O3504" s="16">
        <v>16.4971</v>
      </c>
      <c r="P3504" s="16">
        <v>0</v>
      </c>
      <c r="Q3504" s="16">
        <v>0</v>
      </c>
      <c r="R3504" s="16">
        <v>2.9867</v>
      </c>
      <c r="S3504" s="16">
        <v>2.9867</v>
      </c>
      <c r="T3504" s="16">
        <v>0</v>
      </c>
      <c r="U3504" s="16">
        <v>0</v>
      </c>
      <c r="V3504" s="16">
        <v>15.306</v>
      </c>
      <c r="W3504" s="16">
        <v>15.125</v>
      </c>
      <c r="X3504" s="16">
        <v>0.181</v>
      </c>
      <c r="Y3504" s="16">
        <v>0</v>
      </c>
      <c r="Z3504" s="16">
        <v>0</v>
      </c>
      <c r="AE3504" s="103">
        <f t="shared" si="1029"/>
        <v>-4.38760139331862e-13</v>
      </c>
      <c r="AF3504" s="103">
        <f t="shared" si="1030"/>
        <v>0</v>
      </c>
      <c r="AG3504" s="103">
        <f t="shared" si="1031"/>
        <v>0</v>
      </c>
      <c r="AH3504" s="103">
        <f t="shared" si="1032"/>
        <v>0</v>
      </c>
      <c r="AI3504" s="103">
        <f t="shared" si="1033"/>
        <v>0</v>
      </c>
      <c r="AJ3504" s="103">
        <f t="shared" si="1034"/>
        <v>-8.32667268468867e-16</v>
      </c>
    </row>
    <row r="3505" spans="4:36">
      <c r="D3505" s="16" t="s">
        <v>862</v>
      </c>
      <c r="E3505" s="16">
        <v>0</v>
      </c>
      <c r="F3505" s="16">
        <v>0</v>
      </c>
      <c r="G3505" s="16">
        <v>0</v>
      </c>
      <c r="H3505" s="16">
        <v>0</v>
      </c>
      <c r="I3505" s="16">
        <v>0</v>
      </c>
      <c r="J3505" s="16">
        <v>0</v>
      </c>
      <c r="K3505" s="16">
        <v>0</v>
      </c>
      <c r="L3505" s="16">
        <v>0</v>
      </c>
      <c r="M3505" s="16">
        <v>0</v>
      </c>
      <c r="N3505" s="16">
        <v>0</v>
      </c>
      <c r="O3505" s="16">
        <v>0</v>
      </c>
      <c r="P3505" s="16">
        <v>0</v>
      </c>
      <c r="Q3505" s="16">
        <v>0</v>
      </c>
      <c r="R3505" s="16">
        <v>0</v>
      </c>
      <c r="S3505" s="16">
        <v>0</v>
      </c>
      <c r="T3505" s="16">
        <v>0</v>
      </c>
      <c r="U3505" s="16">
        <v>0</v>
      </c>
      <c r="V3505" s="16">
        <v>0</v>
      </c>
      <c r="W3505" s="16">
        <v>0</v>
      </c>
      <c r="X3505" s="16">
        <v>0</v>
      </c>
      <c r="Y3505" s="16">
        <v>0</v>
      </c>
      <c r="Z3505" s="16">
        <v>0</v>
      </c>
      <c r="AE3505" s="103">
        <f t="shared" si="1029"/>
        <v>0</v>
      </c>
      <c r="AF3505" s="103">
        <f t="shared" si="1030"/>
        <v>0</v>
      </c>
      <c r="AG3505" s="103">
        <f t="shared" si="1031"/>
        <v>0</v>
      </c>
      <c r="AH3505" s="103">
        <f t="shared" si="1032"/>
        <v>0</v>
      </c>
      <c r="AI3505" s="103">
        <f t="shared" si="1033"/>
        <v>0</v>
      </c>
      <c r="AJ3505" s="103">
        <f t="shared" si="1034"/>
        <v>0</v>
      </c>
    </row>
    <row r="3506" spans="4:36">
      <c r="D3506" s="16" t="s">
        <v>863</v>
      </c>
      <c r="E3506" s="16">
        <v>10905.1424</v>
      </c>
      <c r="F3506" s="16">
        <v>9538.7388</v>
      </c>
      <c r="G3506" s="16">
        <v>8070.7684</v>
      </c>
      <c r="H3506" s="16">
        <v>1467.9704</v>
      </c>
      <c r="I3506" s="16">
        <v>142.8282</v>
      </c>
      <c r="J3506" s="16">
        <v>492.3084</v>
      </c>
      <c r="K3506" s="16">
        <v>47.5123</v>
      </c>
      <c r="L3506" s="16">
        <v>0.416200000000003</v>
      </c>
      <c r="M3506" s="16">
        <v>444.3799</v>
      </c>
      <c r="N3506" s="16">
        <v>401.1279</v>
      </c>
      <c r="O3506" s="16">
        <v>401.1279</v>
      </c>
      <c r="P3506" s="16">
        <v>0</v>
      </c>
      <c r="Q3506" s="16">
        <v>0</v>
      </c>
      <c r="R3506" s="16">
        <v>211.1477</v>
      </c>
      <c r="S3506" s="16">
        <v>142.9815</v>
      </c>
      <c r="T3506" s="16">
        <v>0</v>
      </c>
      <c r="U3506" s="16">
        <v>68.1662</v>
      </c>
      <c r="V3506" s="16">
        <v>118.6092</v>
      </c>
      <c r="W3506" s="16">
        <v>118.4771</v>
      </c>
      <c r="X3506" s="16">
        <v>0.1321</v>
      </c>
      <c r="Y3506" s="16">
        <v>0</v>
      </c>
      <c r="Z3506" s="16">
        <v>0.3822</v>
      </c>
      <c r="AE3506" s="103">
        <f t="shared" si="1029"/>
        <v>1.53221879628518e-12</v>
      </c>
      <c r="AF3506" s="103">
        <f t="shared" si="1030"/>
        <v>0</v>
      </c>
      <c r="AG3506" s="103">
        <f t="shared" si="1031"/>
        <v>0</v>
      </c>
      <c r="AH3506" s="103">
        <f t="shared" si="1032"/>
        <v>0</v>
      </c>
      <c r="AI3506" s="103">
        <f t="shared" si="1033"/>
        <v>0</v>
      </c>
      <c r="AJ3506" s="103">
        <f t="shared" si="1034"/>
        <v>8.32667268468867e-15</v>
      </c>
    </row>
    <row r="3507" spans="4:36">
      <c r="D3507" s="16" t="s">
        <v>864</v>
      </c>
      <c r="E3507" s="16">
        <v>59243.0917</v>
      </c>
      <c r="F3507" s="16">
        <v>47101.1737</v>
      </c>
      <c r="G3507" s="16">
        <v>42316.156</v>
      </c>
      <c r="H3507" s="16">
        <v>4785.0177</v>
      </c>
      <c r="I3507" s="16">
        <v>271.7817</v>
      </c>
      <c r="J3507" s="16">
        <v>6928.19</v>
      </c>
      <c r="K3507" s="16">
        <v>5224.2417</v>
      </c>
      <c r="L3507" s="16">
        <v>330.192700000001</v>
      </c>
      <c r="M3507" s="16">
        <v>1373.7556</v>
      </c>
      <c r="N3507" s="16">
        <v>1955.5579</v>
      </c>
      <c r="O3507" s="16">
        <v>1950.7789</v>
      </c>
      <c r="P3507" s="16">
        <v>4.779</v>
      </c>
      <c r="Q3507" s="16">
        <v>128.2057</v>
      </c>
      <c r="R3507" s="16">
        <v>2153.6663</v>
      </c>
      <c r="S3507" s="16">
        <v>1624.5491</v>
      </c>
      <c r="T3507" s="16">
        <v>23.9422</v>
      </c>
      <c r="U3507" s="16">
        <v>505.175</v>
      </c>
      <c r="V3507" s="16">
        <v>688.1596</v>
      </c>
      <c r="W3507" s="16">
        <v>648.3472</v>
      </c>
      <c r="X3507" s="16">
        <v>2.6284</v>
      </c>
      <c r="Y3507" s="16">
        <v>37.184</v>
      </c>
      <c r="Z3507" s="16">
        <v>16.3568</v>
      </c>
      <c r="AE3507" s="103">
        <f t="shared" si="1029"/>
        <v>-9.09494701772928e-13</v>
      </c>
      <c r="AF3507" s="103">
        <f t="shared" si="1030"/>
        <v>0</v>
      </c>
      <c r="AG3507" s="103">
        <f t="shared" si="1031"/>
        <v>0</v>
      </c>
      <c r="AH3507" s="103">
        <f t="shared" si="1032"/>
        <v>0</v>
      </c>
      <c r="AI3507" s="103">
        <f t="shared" si="1033"/>
        <v>0</v>
      </c>
      <c r="AJ3507" s="103">
        <f t="shared" si="1034"/>
        <v>-8.5265128291212e-14</v>
      </c>
    </row>
    <row r="3508" spans="3:58">
      <c r="C3508" s="16" t="s">
        <v>867</v>
      </c>
      <c r="D3508" s="16" t="s">
        <v>88</v>
      </c>
      <c r="E3508" s="16">
        <v>651922.9051</v>
      </c>
      <c r="F3508" s="16">
        <v>601442.6681</v>
      </c>
      <c r="G3508" s="16">
        <v>437165.5044</v>
      </c>
      <c r="H3508" s="16">
        <v>164277.1637</v>
      </c>
      <c r="I3508" s="16">
        <v>1380.712</v>
      </c>
      <c r="J3508" s="16">
        <v>24651.5456</v>
      </c>
      <c r="K3508" s="16">
        <v>12247.9032</v>
      </c>
      <c r="L3508" s="16">
        <v>2762.8262</v>
      </c>
      <c r="M3508" s="16">
        <v>9640.8162</v>
      </c>
      <c r="N3508" s="16">
        <v>13130.5848</v>
      </c>
      <c r="O3508" s="16">
        <v>13097.919</v>
      </c>
      <c r="P3508" s="16">
        <v>32.6658</v>
      </c>
      <c r="Q3508" s="16">
        <v>158.3916</v>
      </c>
      <c r="R3508" s="16">
        <v>9404.95</v>
      </c>
      <c r="S3508" s="16">
        <v>6896.9738</v>
      </c>
      <c r="T3508" s="16">
        <v>238.0759</v>
      </c>
      <c r="U3508" s="16">
        <v>2269.9003</v>
      </c>
      <c r="V3508" s="16">
        <v>1650.0207</v>
      </c>
      <c r="W3508" s="16">
        <v>1515.6319</v>
      </c>
      <c r="X3508" s="16">
        <v>28.6979</v>
      </c>
      <c r="Y3508" s="16">
        <v>105.6909</v>
      </c>
      <c r="Z3508" s="16">
        <v>104.0323</v>
      </c>
      <c r="AE3508" s="103">
        <f t="shared" si="1029"/>
        <v>-3.75450781575637e-11</v>
      </c>
      <c r="AF3508" s="103">
        <f t="shared" si="1030"/>
        <v>0</v>
      </c>
      <c r="AG3508" s="103">
        <f t="shared" si="1031"/>
        <v>0</v>
      </c>
      <c r="AH3508" s="103">
        <f t="shared" si="1032"/>
        <v>6.75015598972095e-13</v>
      </c>
      <c r="AI3508" s="103">
        <f t="shared" si="1033"/>
        <v>0</v>
      </c>
      <c r="AJ3508" s="103">
        <f t="shared" si="1034"/>
        <v>0</v>
      </c>
      <c r="AK3508" s="16">
        <f t="shared" ref="AK3508:BF3508" si="1036">E3508-SUM(E3509:E3513)</f>
        <v>0</v>
      </c>
      <c r="AL3508" s="16">
        <f t="shared" si="1036"/>
        <v>0</v>
      </c>
      <c r="AM3508" s="16">
        <f t="shared" si="1036"/>
        <v>0</v>
      </c>
      <c r="AN3508" s="16">
        <f t="shared" si="1036"/>
        <v>0</v>
      </c>
      <c r="AO3508" s="16">
        <f t="shared" si="1036"/>
        <v>0</v>
      </c>
      <c r="AP3508" s="16">
        <f t="shared" si="1036"/>
        <v>0</v>
      </c>
      <c r="AQ3508" s="16">
        <f t="shared" si="1036"/>
        <v>0</v>
      </c>
      <c r="AR3508" s="16">
        <f t="shared" si="1036"/>
        <v>0</v>
      </c>
      <c r="AS3508" s="16">
        <f t="shared" si="1036"/>
        <v>0</v>
      </c>
      <c r="AT3508" s="16">
        <f t="shared" si="1036"/>
        <v>0</v>
      </c>
      <c r="AU3508" s="16">
        <f t="shared" si="1036"/>
        <v>0</v>
      </c>
      <c r="AV3508" s="16">
        <f t="shared" si="1036"/>
        <v>0</v>
      </c>
      <c r="AW3508" s="16">
        <f t="shared" si="1036"/>
        <v>0</v>
      </c>
      <c r="AX3508" s="16">
        <f t="shared" si="1036"/>
        <v>0</v>
      </c>
      <c r="AY3508" s="16">
        <f t="shared" si="1036"/>
        <v>0</v>
      </c>
      <c r="AZ3508" s="16">
        <f t="shared" si="1036"/>
        <v>0</v>
      </c>
      <c r="BA3508" s="16">
        <f t="shared" si="1036"/>
        <v>0</v>
      </c>
      <c r="BB3508" s="16">
        <f t="shared" si="1036"/>
        <v>0</v>
      </c>
      <c r="BC3508" s="16">
        <f t="shared" si="1036"/>
        <v>0</v>
      </c>
      <c r="BD3508" s="16">
        <f t="shared" si="1036"/>
        <v>0</v>
      </c>
      <c r="BE3508" s="16">
        <f t="shared" si="1036"/>
        <v>0</v>
      </c>
      <c r="BF3508" s="16">
        <f t="shared" si="1036"/>
        <v>0</v>
      </c>
    </row>
    <row r="3509" spans="4:36">
      <c r="D3509" s="16" t="s">
        <v>860</v>
      </c>
      <c r="E3509" s="16">
        <v>102722.5306</v>
      </c>
      <c r="F3509" s="16">
        <v>99816.558</v>
      </c>
      <c r="G3509" s="16">
        <v>75477.8904</v>
      </c>
      <c r="H3509" s="16">
        <v>24338.6676</v>
      </c>
      <c r="I3509" s="16">
        <v>30.7185</v>
      </c>
      <c r="J3509" s="16">
        <v>2471.8515</v>
      </c>
      <c r="K3509" s="16">
        <v>0</v>
      </c>
      <c r="L3509" s="16">
        <v>1347.5419</v>
      </c>
      <c r="M3509" s="16">
        <v>1124.3096</v>
      </c>
      <c r="N3509" s="16">
        <v>287.1744</v>
      </c>
      <c r="O3509" s="16">
        <v>287.1744</v>
      </c>
      <c r="P3509" s="16">
        <v>0</v>
      </c>
      <c r="Q3509" s="16">
        <v>0</v>
      </c>
      <c r="R3509" s="16">
        <v>112.0154</v>
      </c>
      <c r="S3509" s="16">
        <v>109.7345</v>
      </c>
      <c r="T3509" s="16">
        <v>0</v>
      </c>
      <c r="U3509" s="16">
        <v>2.2809</v>
      </c>
      <c r="V3509" s="16">
        <v>4.2128</v>
      </c>
      <c r="W3509" s="16">
        <v>0.3961</v>
      </c>
      <c r="X3509" s="16">
        <v>3.8167</v>
      </c>
      <c r="Y3509" s="16">
        <v>0</v>
      </c>
      <c r="Z3509" s="16">
        <v>0</v>
      </c>
      <c r="AE3509" s="103">
        <f t="shared" si="1029"/>
        <v>-6.46416253857751e-12</v>
      </c>
      <c r="AF3509" s="103">
        <f t="shared" si="1030"/>
        <v>0</v>
      </c>
      <c r="AG3509" s="103">
        <f t="shared" si="1031"/>
        <v>0</v>
      </c>
      <c r="AH3509" s="103">
        <f t="shared" si="1032"/>
        <v>0</v>
      </c>
      <c r="AI3509" s="103">
        <f t="shared" si="1033"/>
        <v>0</v>
      </c>
      <c r="AJ3509" s="103">
        <f t="shared" si="1034"/>
        <v>0</v>
      </c>
    </row>
    <row r="3510" spans="4:36">
      <c r="D3510" s="16" t="s">
        <v>861</v>
      </c>
      <c r="E3510" s="16">
        <v>56833.3204</v>
      </c>
      <c r="F3510" s="16">
        <v>54327.2241</v>
      </c>
      <c r="G3510" s="16">
        <v>28730.4128</v>
      </c>
      <c r="H3510" s="16">
        <v>25596.8113</v>
      </c>
      <c r="I3510" s="16">
        <v>10.8824</v>
      </c>
      <c r="J3510" s="16">
        <v>2183.1334</v>
      </c>
      <c r="K3510" s="16">
        <v>0</v>
      </c>
      <c r="L3510" s="16">
        <v>491.9461</v>
      </c>
      <c r="M3510" s="16">
        <v>1691.1873</v>
      </c>
      <c r="N3510" s="16">
        <v>121.2678</v>
      </c>
      <c r="O3510" s="16">
        <v>121.2678</v>
      </c>
      <c r="P3510" s="16">
        <v>0</v>
      </c>
      <c r="Q3510" s="16">
        <v>0</v>
      </c>
      <c r="R3510" s="16">
        <v>190.7159</v>
      </c>
      <c r="S3510" s="16">
        <v>174.1915</v>
      </c>
      <c r="T3510" s="16">
        <v>1.961</v>
      </c>
      <c r="U3510" s="16">
        <v>14.5634</v>
      </c>
      <c r="V3510" s="16">
        <v>0</v>
      </c>
      <c r="W3510" s="16">
        <v>0</v>
      </c>
      <c r="X3510" s="16">
        <v>0</v>
      </c>
      <c r="Y3510" s="16">
        <v>0</v>
      </c>
      <c r="Z3510" s="16">
        <v>0.0968</v>
      </c>
      <c r="AE3510" s="103">
        <f t="shared" si="1029"/>
        <v>-2.69828603904898e-12</v>
      </c>
      <c r="AF3510" s="103">
        <f t="shared" si="1030"/>
        <v>0</v>
      </c>
      <c r="AG3510" s="103">
        <f t="shared" si="1031"/>
        <v>0</v>
      </c>
      <c r="AH3510" s="103">
        <f t="shared" si="1032"/>
        <v>0</v>
      </c>
      <c r="AI3510" s="103">
        <f t="shared" si="1033"/>
        <v>1.4210854715202e-14</v>
      </c>
      <c r="AJ3510" s="103">
        <f t="shared" si="1034"/>
        <v>0</v>
      </c>
    </row>
    <row r="3511" spans="4:36">
      <c r="D3511" s="16" t="s">
        <v>862</v>
      </c>
      <c r="E3511" s="16">
        <v>2138.2025</v>
      </c>
      <c r="F3511" s="16">
        <v>2088.1854</v>
      </c>
      <c r="G3511" s="16">
        <v>1908.5802</v>
      </c>
      <c r="H3511" s="16">
        <v>179.6052</v>
      </c>
      <c r="I3511" s="16">
        <v>0</v>
      </c>
      <c r="J3511" s="16">
        <v>24.4362</v>
      </c>
      <c r="K3511" s="16">
        <v>0</v>
      </c>
      <c r="L3511" s="16">
        <v>0</v>
      </c>
      <c r="M3511" s="16">
        <v>24.4362</v>
      </c>
      <c r="N3511" s="16">
        <v>25.5809</v>
      </c>
      <c r="O3511" s="16">
        <v>25.5809</v>
      </c>
      <c r="P3511" s="16">
        <v>0</v>
      </c>
      <c r="Q3511" s="16">
        <v>0</v>
      </c>
      <c r="R3511" s="16">
        <v>0</v>
      </c>
      <c r="S3511" s="16">
        <v>0</v>
      </c>
      <c r="T3511" s="16">
        <v>0</v>
      </c>
      <c r="U3511" s="16">
        <v>0</v>
      </c>
      <c r="V3511" s="16">
        <v>0</v>
      </c>
      <c r="W3511" s="16">
        <v>0</v>
      </c>
      <c r="X3511" s="16">
        <v>0</v>
      </c>
      <c r="Y3511" s="16">
        <v>0</v>
      </c>
      <c r="Z3511" s="16">
        <v>0</v>
      </c>
      <c r="AE3511" s="103">
        <f t="shared" si="1029"/>
        <v>2.8421709430404e-14</v>
      </c>
      <c r="AF3511" s="103">
        <f t="shared" si="1030"/>
        <v>-2.55795384873636e-13</v>
      </c>
      <c r="AG3511" s="103">
        <f t="shared" si="1031"/>
        <v>0</v>
      </c>
      <c r="AH3511" s="103">
        <f t="shared" si="1032"/>
        <v>0</v>
      </c>
      <c r="AI3511" s="103">
        <f t="shared" si="1033"/>
        <v>0</v>
      </c>
      <c r="AJ3511" s="103">
        <f t="shared" si="1034"/>
        <v>0</v>
      </c>
    </row>
    <row r="3512" spans="4:36">
      <c r="D3512" s="16" t="s">
        <v>863</v>
      </c>
      <c r="E3512" s="16">
        <v>40269.7962</v>
      </c>
      <c r="F3512" s="16">
        <v>36378.2123</v>
      </c>
      <c r="G3512" s="16">
        <v>26693.1046</v>
      </c>
      <c r="H3512" s="16">
        <v>9685.10770000001</v>
      </c>
      <c r="I3512" s="16">
        <v>261.357</v>
      </c>
      <c r="J3512" s="16">
        <v>1084.937</v>
      </c>
      <c r="K3512" s="16">
        <v>797.0145</v>
      </c>
      <c r="L3512" s="16">
        <v>87.6011</v>
      </c>
      <c r="M3512" s="16">
        <v>200.3214</v>
      </c>
      <c r="N3512" s="16">
        <v>1766.2708</v>
      </c>
      <c r="O3512" s="16">
        <v>1765.8147</v>
      </c>
      <c r="P3512" s="16">
        <v>0.4561</v>
      </c>
      <c r="Q3512" s="16">
        <v>7.3482</v>
      </c>
      <c r="R3512" s="16">
        <v>662.1864</v>
      </c>
      <c r="S3512" s="16">
        <v>524.3653</v>
      </c>
      <c r="T3512" s="16">
        <v>1.6673</v>
      </c>
      <c r="U3512" s="16">
        <v>136.1538</v>
      </c>
      <c r="V3512" s="16">
        <v>98.2513</v>
      </c>
      <c r="W3512" s="16">
        <v>87.831</v>
      </c>
      <c r="X3512" s="16">
        <v>10.4203</v>
      </c>
      <c r="Y3512" s="16">
        <v>0</v>
      </c>
      <c r="Z3512" s="16">
        <v>11.2332</v>
      </c>
      <c r="AE3512" s="103">
        <f t="shared" si="1029"/>
        <v>-2.1156409957257e-12</v>
      </c>
      <c r="AF3512" s="103">
        <f t="shared" si="1030"/>
        <v>0</v>
      </c>
      <c r="AG3512" s="103">
        <f t="shared" si="1031"/>
        <v>0</v>
      </c>
      <c r="AH3512" s="103">
        <f t="shared" si="1032"/>
        <v>1.05859765398009e-13</v>
      </c>
      <c r="AI3512" s="103">
        <f t="shared" si="1033"/>
        <v>0</v>
      </c>
      <c r="AJ3512" s="103">
        <f t="shared" si="1034"/>
        <v>0</v>
      </c>
    </row>
    <row r="3513" spans="4:36">
      <c r="D3513" s="16" t="s">
        <v>864</v>
      </c>
      <c r="E3513" s="16">
        <v>449959.0554</v>
      </c>
      <c r="F3513" s="16">
        <v>408832.4883</v>
      </c>
      <c r="G3513" s="16">
        <v>304355.5164</v>
      </c>
      <c r="H3513" s="16">
        <v>104476.9719</v>
      </c>
      <c r="I3513" s="16">
        <v>1077.7541</v>
      </c>
      <c r="J3513" s="16">
        <v>18887.1875</v>
      </c>
      <c r="K3513" s="16">
        <v>11450.8887</v>
      </c>
      <c r="L3513" s="16">
        <v>835.7371</v>
      </c>
      <c r="M3513" s="16">
        <v>6600.5617</v>
      </c>
      <c r="N3513" s="16">
        <v>10930.2909</v>
      </c>
      <c r="O3513" s="16">
        <v>10898.0812</v>
      </c>
      <c r="P3513" s="16">
        <v>32.2097</v>
      </c>
      <c r="Q3513" s="16">
        <v>151.0434</v>
      </c>
      <c r="R3513" s="16">
        <v>8440.0323</v>
      </c>
      <c r="S3513" s="16">
        <v>6088.6825</v>
      </c>
      <c r="T3513" s="16">
        <v>234.4476</v>
      </c>
      <c r="U3513" s="16">
        <v>2116.9022</v>
      </c>
      <c r="V3513" s="16">
        <v>1547.5566</v>
      </c>
      <c r="W3513" s="16">
        <v>1427.4048</v>
      </c>
      <c r="X3513" s="16">
        <v>14.4609</v>
      </c>
      <c r="Y3513" s="16">
        <v>105.6909</v>
      </c>
      <c r="Z3513" s="16">
        <v>92.7023</v>
      </c>
      <c r="AE3513" s="103">
        <f t="shared" si="1029"/>
        <v>-1.32160948851379e-11</v>
      </c>
      <c r="AF3513" s="103">
        <f t="shared" si="1030"/>
        <v>0</v>
      </c>
      <c r="AG3513" s="103">
        <f t="shared" si="1031"/>
        <v>0</v>
      </c>
      <c r="AH3513" s="103">
        <f t="shared" si="1032"/>
        <v>-5.6843418860808e-13</v>
      </c>
      <c r="AI3513" s="103">
        <f t="shared" si="1033"/>
        <v>0</v>
      </c>
      <c r="AJ3513" s="103">
        <f t="shared" si="1034"/>
        <v>-1.27897692436818e-13</v>
      </c>
    </row>
    <row r="3514" spans="3:58">
      <c r="C3514" s="16" t="s">
        <v>368</v>
      </c>
      <c r="D3514" s="16" t="s">
        <v>88</v>
      </c>
      <c r="E3514" s="16">
        <v>0</v>
      </c>
      <c r="F3514" s="16">
        <v>0</v>
      </c>
      <c r="G3514" s="16">
        <v>0</v>
      </c>
      <c r="H3514" s="16">
        <v>0</v>
      </c>
      <c r="I3514" s="16">
        <v>0</v>
      </c>
      <c r="J3514" s="16">
        <v>0</v>
      </c>
      <c r="K3514" s="16">
        <v>0</v>
      </c>
      <c r="L3514" s="16">
        <v>0</v>
      </c>
      <c r="M3514" s="16">
        <v>0</v>
      </c>
      <c r="N3514" s="16">
        <v>0</v>
      </c>
      <c r="O3514" s="16">
        <v>0</v>
      </c>
      <c r="P3514" s="16">
        <v>0</v>
      </c>
      <c r="Q3514" s="16">
        <v>0</v>
      </c>
      <c r="R3514" s="16">
        <v>0</v>
      </c>
      <c r="S3514" s="16">
        <v>0</v>
      </c>
      <c r="T3514" s="16">
        <v>0</v>
      </c>
      <c r="U3514" s="16">
        <v>0</v>
      </c>
      <c r="V3514" s="16">
        <v>0</v>
      </c>
      <c r="W3514" s="16">
        <v>0</v>
      </c>
      <c r="X3514" s="16">
        <v>0</v>
      </c>
      <c r="Y3514" s="16">
        <v>0</v>
      </c>
      <c r="Z3514" s="16">
        <v>0</v>
      </c>
      <c r="AE3514" s="103">
        <f t="shared" si="1029"/>
        <v>0</v>
      </c>
      <c r="AF3514" s="103">
        <f t="shared" si="1030"/>
        <v>0</v>
      </c>
      <c r="AG3514" s="103">
        <f t="shared" si="1031"/>
        <v>0</v>
      </c>
      <c r="AH3514" s="103">
        <f t="shared" si="1032"/>
        <v>0</v>
      </c>
      <c r="AI3514" s="103">
        <f t="shared" si="1033"/>
        <v>0</v>
      </c>
      <c r="AJ3514" s="103">
        <f t="shared" si="1034"/>
        <v>0</v>
      </c>
      <c r="AK3514" s="16">
        <f t="shared" ref="AK3514:BF3514" si="1037">E3514-SUM(E3515:E3519)</f>
        <v>0</v>
      </c>
      <c r="AL3514" s="16">
        <f t="shared" si="1037"/>
        <v>0</v>
      </c>
      <c r="AM3514" s="16">
        <f t="shared" si="1037"/>
        <v>0</v>
      </c>
      <c r="AN3514" s="16">
        <f t="shared" si="1037"/>
        <v>0</v>
      </c>
      <c r="AO3514" s="16">
        <f t="shared" si="1037"/>
        <v>0</v>
      </c>
      <c r="AP3514" s="16">
        <f t="shared" si="1037"/>
        <v>0</v>
      </c>
      <c r="AQ3514" s="16">
        <f t="shared" si="1037"/>
        <v>0</v>
      </c>
      <c r="AR3514" s="16">
        <f t="shared" si="1037"/>
        <v>0</v>
      </c>
      <c r="AS3514" s="16">
        <f t="shared" si="1037"/>
        <v>0</v>
      </c>
      <c r="AT3514" s="16">
        <f t="shared" si="1037"/>
        <v>0</v>
      </c>
      <c r="AU3514" s="16">
        <f t="shared" si="1037"/>
        <v>0</v>
      </c>
      <c r="AV3514" s="16">
        <f t="shared" si="1037"/>
        <v>0</v>
      </c>
      <c r="AW3514" s="16">
        <f t="shared" si="1037"/>
        <v>0</v>
      </c>
      <c r="AX3514" s="16">
        <f t="shared" si="1037"/>
        <v>0</v>
      </c>
      <c r="AY3514" s="16">
        <f t="shared" si="1037"/>
        <v>0</v>
      </c>
      <c r="AZ3514" s="16">
        <f t="shared" si="1037"/>
        <v>0</v>
      </c>
      <c r="BA3514" s="16">
        <f t="shared" si="1037"/>
        <v>0</v>
      </c>
      <c r="BB3514" s="16">
        <f t="shared" si="1037"/>
        <v>0</v>
      </c>
      <c r="BC3514" s="16">
        <f t="shared" si="1037"/>
        <v>0</v>
      </c>
      <c r="BD3514" s="16">
        <f t="shared" si="1037"/>
        <v>0</v>
      </c>
      <c r="BE3514" s="16">
        <f t="shared" si="1037"/>
        <v>0</v>
      </c>
      <c r="BF3514" s="16">
        <f t="shared" si="1037"/>
        <v>0</v>
      </c>
    </row>
    <row r="3515" spans="4:36">
      <c r="D3515" s="16" t="s">
        <v>860</v>
      </c>
      <c r="E3515" s="16">
        <v>0</v>
      </c>
      <c r="F3515" s="16">
        <v>0</v>
      </c>
      <c r="G3515" s="16">
        <v>0</v>
      </c>
      <c r="H3515" s="16">
        <v>0</v>
      </c>
      <c r="I3515" s="16">
        <v>0</v>
      </c>
      <c r="J3515" s="16">
        <v>0</v>
      </c>
      <c r="K3515" s="16">
        <v>0</v>
      </c>
      <c r="L3515" s="16">
        <v>0</v>
      </c>
      <c r="M3515" s="16">
        <v>0</v>
      </c>
      <c r="N3515" s="16">
        <v>0</v>
      </c>
      <c r="O3515" s="16">
        <v>0</v>
      </c>
      <c r="P3515" s="16">
        <v>0</v>
      </c>
      <c r="Q3515" s="16">
        <v>0</v>
      </c>
      <c r="R3515" s="16">
        <v>0</v>
      </c>
      <c r="S3515" s="16">
        <v>0</v>
      </c>
      <c r="T3515" s="16">
        <v>0</v>
      </c>
      <c r="U3515" s="16">
        <v>0</v>
      </c>
      <c r="V3515" s="16">
        <v>0</v>
      </c>
      <c r="W3515" s="16">
        <v>0</v>
      </c>
      <c r="X3515" s="16">
        <v>0</v>
      </c>
      <c r="Y3515" s="16">
        <v>0</v>
      </c>
      <c r="Z3515" s="16">
        <v>0</v>
      </c>
      <c r="AE3515" s="103">
        <f t="shared" si="1029"/>
        <v>0</v>
      </c>
      <c r="AF3515" s="103">
        <f t="shared" si="1030"/>
        <v>0</v>
      </c>
      <c r="AG3515" s="103">
        <f t="shared" si="1031"/>
        <v>0</v>
      </c>
      <c r="AH3515" s="103">
        <f t="shared" si="1032"/>
        <v>0</v>
      </c>
      <c r="AI3515" s="103">
        <f t="shared" si="1033"/>
        <v>0</v>
      </c>
      <c r="AJ3515" s="103">
        <f t="shared" si="1034"/>
        <v>0</v>
      </c>
    </row>
    <row r="3516" spans="4:36">
      <c r="D3516" s="16" t="s">
        <v>861</v>
      </c>
      <c r="E3516" s="16">
        <v>0</v>
      </c>
      <c r="F3516" s="16">
        <v>0</v>
      </c>
      <c r="G3516" s="16">
        <v>0</v>
      </c>
      <c r="H3516" s="16">
        <v>0</v>
      </c>
      <c r="I3516" s="16">
        <v>0</v>
      </c>
      <c r="J3516" s="16">
        <v>0</v>
      </c>
      <c r="K3516" s="16">
        <v>0</v>
      </c>
      <c r="L3516" s="16">
        <v>0</v>
      </c>
      <c r="M3516" s="16">
        <v>0</v>
      </c>
      <c r="N3516" s="16">
        <v>0</v>
      </c>
      <c r="O3516" s="16">
        <v>0</v>
      </c>
      <c r="P3516" s="16">
        <v>0</v>
      </c>
      <c r="Q3516" s="16">
        <v>0</v>
      </c>
      <c r="R3516" s="16">
        <v>0</v>
      </c>
      <c r="S3516" s="16">
        <v>0</v>
      </c>
      <c r="T3516" s="16">
        <v>0</v>
      </c>
      <c r="U3516" s="16">
        <v>0</v>
      </c>
      <c r="V3516" s="16">
        <v>0</v>
      </c>
      <c r="W3516" s="16">
        <v>0</v>
      </c>
      <c r="X3516" s="16">
        <v>0</v>
      </c>
      <c r="Y3516" s="16">
        <v>0</v>
      </c>
      <c r="Z3516" s="16">
        <v>0</v>
      </c>
      <c r="AE3516" s="103">
        <f t="shared" si="1029"/>
        <v>0</v>
      </c>
      <c r="AF3516" s="103">
        <f t="shared" si="1030"/>
        <v>0</v>
      </c>
      <c r="AG3516" s="103">
        <f t="shared" si="1031"/>
        <v>0</v>
      </c>
      <c r="AH3516" s="103">
        <f t="shared" si="1032"/>
        <v>0</v>
      </c>
      <c r="AI3516" s="103">
        <f t="shared" si="1033"/>
        <v>0</v>
      </c>
      <c r="AJ3516" s="103">
        <f t="shared" si="1034"/>
        <v>0</v>
      </c>
    </row>
    <row r="3517" spans="4:36">
      <c r="D3517" s="16" t="s">
        <v>862</v>
      </c>
      <c r="E3517" s="16">
        <v>0</v>
      </c>
      <c r="F3517" s="16">
        <v>0</v>
      </c>
      <c r="G3517" s="16">
        <v>0</v>
      </c>
      <c r="H3517" s="16">
        <v>0</v>
      </c>
      <c r="I3517" s="16">
        <v>0</v>
      </c>
      <c r="J3517" s="16">
        <v>0</v>
      </c>
      <c r="K3517" s="16">
        <v>0</v>
      </c>
      <c r="L3517" s="16">
        <v>0</v>
      </c>
      <c r="M3517" s="16">
        <v>0</v>
      </c>
      <c r="N3517" s="16">
        <v>0</v>
      </c>
      <c r="O3517" s="16">
        <v>0</v>
      </c>
      <c r="P3517" s="16">
        <v>0</v>
      </c>
      <c r="Q3517" s="16">
        <v>0</v>
      </c>
      <c r="R3517" s="16">
        <v>0</v>
      </c>
      <c r="S3517" s="16">
        <v>0</v>
      </c>
      <c r="T3517" s="16">
        <v>0</v>
      </c>
      <c r="U3517" s="16">
        <v>0</v>
      </c>
      <c r="V3517" s="16">
        <v>0</v>
      </c>
      <c r="W3517" s="16">
        <v>0</v>
      </c>
      <c r="X3517" s="16">
        <v>0</v>
      </c>
      <c r="Y3517" s="16">
        <v>0</v>
      </c>
      <c r="Z3517" s="16">
        <v>0</v>
      </c>
      <c r="AE3517" s="103">
        <f t="shared" si="1029"/>
        <v>0</v>
      </c>
      <c r="AF3517" s="103">
        <f t="shared" si="1030"/>
        <v>0</v>
      </c>
      <c r="AG3517" s="103">
        <f t="shared" si="1031"/>
        <v>0</v>
      </c>
      <c r="AH3517" s="103">
        <f t="shared" si="1032"/>
        <v>0</v>
      </c>
      <c r="AI3517" s="103">
        <f t="shared" si="1033"/>
        <v>0</v>
      </c>
      <c r="AJ3517" s="103">
        <f t="shared" si="1034"/>
        <v>0</v>
      </c>
    </row>
    <row r="3518" spans="4:36">
      <c r="D3518" s="16" t="s">
        <v>863</v>
      </c>
      <c r="E3518" s="16">
        <v>0</v>
      </c>
      <c r="F3518" s="16">
        <v>0</v>
      </c>
      <c r="G3518" s="16">
        <v>0</v>
      </c>
      <c r="H3518" s="16">
        <v>0</v>
      </c>
      <c r="I3518" s="16">
        <v>0</v>
      </c>
      <c r="J3518" s="16">
        <v>0</v>
      </c>
      <c r="K3518" s="16">
        <v>0</v>
      </c>
      <c r="L3518" s="16">
        <v>0</v>
      </c>
      <c r="M3518" s="16">
        <v>0</v>
      </c>
      <c r="N3518" s="16">
        <v>0</v>
      </c>
      <c r="O3518" s="16">
        <v>0</v>
      </c>
      <c r="P3518" s="16">
        <v>0</v>
      </c>
      <c r="Q3518" s="16">
        <v>0</v>
      </c>
      <c r="R3518" s="16">
        <v>0</v>
      </c>
      <c r="S3518" s="16">
        <v>0</v>
      </c>
      <c r="T3518" s="16">
        <v>0</v>
      </c>
      <c r="U3518" s="16">
        <v>0</v>
      </c>
      <c r="V3518" s="16">
        <v>0</v>
      </c>
      <c r="W3518" s="16">
        <v>0</v>
      </c>
      <c r="X3518" s="16">
        <v>0</v>
      </c>
      <c r="Y3518" s="16">
        <v>0</v>
      </c>
      <c r="Z3518" s="16">
        <v>0</v>
      </c>
      <c r="AE3518" s="103">
        <f t="shared" si="1029"/>
        <v>0</v>
      </c>
      <c r="AF3518" s="103">
        <f t="shared" si="1030"/>
        <v>0</v>
      </c>
      <c r="AG3518" s="103">
        <f t="shared" si="1031"/>
        <v>0</v>
      </c>
      <c r="AH3518" s="103">
        <f t="shared" si="1032"/>
        <v>0</v>
      </c>
      <c r="AI3518" s="103">
        <f t="shared" si="1033"/>
        <v>0</v>
      </c>
      <c r="AJ3518" s="103">
        <f t="shared" si="1034"/>
        <v>0</v>
      </c>
    </row>
    <row r="3519" spans="4:36">
      <c r="D3519" s="16" t="s">
        <v>864</v>
      </c>
      <c r="E3519" s="16">
        <v>0</v>
      </c>
      <c r="F3519" s="16">
        <v>0</v>
      </c>
      <c r="G3519" s="16">
        <v>0</v>
      </c>
      <c r="H3519" s="16">
        <v>0</v>
      </c>
      <c r="I3519" s="16">
        <v>0</v>
      </c>
      <c r="J3519" s="16">
        <v>0</v>
      </c>
      <c r="K3519" s="16">
        <v>0</v>
      </c>
      <c r="L3519" s="16">
        <v>0</v>
      </c>
      <c r="M3519" s="16">
        <v>0</v>
      </c>
      <c r="N3519" s="16">
        <v>0</v>
      </c>
      <c r="O3519" s="16">
        <v>0</v>
      </c>
      <c r="P3519" s="16">
        <v>0</v>
      </c>
      <c r="Q3519" s="16">
        <v>0</v>
      </c>
      <c r="R3519" s="16">
        <v>0</v>
      </c>
      <c r="S3519" s="16">
        <v>0</v>
      </c>
      <c r="T3519" s="16">
        <v>0</v>
      </c>
      <c r="U3519" s="16">
        <v>0</v>
      </c>
      <c r="V3519" s="16">
        <v>0</v>
      </c>
      <c r="W3519" s="16">
        <v>0</v>
      </c>
      <c r="X3519" s="16">
        <v>0</v>
      </c>
      <c r="Y3519" s="16">
        <v>0</v>
      </c>
      <c r="Z3519" s="16">
        <v>0</v>
      </c>
      <c r="AE3519" s="103">
        <f t="shared" si="1029"/>
        <v>0</v>
      </c>
      <c r="AF3519" s="103">
        <f t="shared" si="1030"/>
        <v>0</v>
      </c>
      <c r="AG3519" s="103">
        <f t="shared" si="1031"/>
        <v>0</v>
      </c>
      <c r="AH3519" s="103">
        <f t="shared" si="1032"/>
        <v>0</v>
      </c>
      <c r="AI3519" s="103">
        <f t="shared" si="1033"/>
        <v>0</v>
      </c>
      <c r="AJ3519" s="103">
        <f t="shared" si="1034"/>
        <v>0</v>
      </c>
    </row>
    <row r="3520" spans="1:80">
      <c r="A3520" s="16" t="s">
        <v>966</v>
      </c>
      <c r="B3520" s="16">
        <v>260217.929099999</v>
      </c>
      <c r="C3520" s="16" t="s">
        <v>88</v>
      </c>
      <c r="D3520" s="16" t="s">
        <v>88</v>
      </c>
      <c r="E3520" s="16">
        <v>107691.1435</v>
      </c>
      <c r="F3520" s="16">
        <v>90993.4276999999</v>
      </c>
      <c r="G3520" s="16">
        <v>77809.3789999999</v>
      </c>
      <c r="H3520" s="16">
        <v>13184.0487</v>
      </c>
      <c r="I3520" s="16">
        <v>232.9091</v>
      </c>
      <c r="J3520" s="16">
        <v>7487.3613</v>
      </c>
      <c r="K3520" s="16">
        <v>5719.0495</v>
      </c>
      <c r="L3520" s="16">
        <v>1032.9571</v>
      </c>
      <c r="M3520" s="16">
        <v>735.3547</v>
      </c>
      <c r="N3520" s="16">
        <v>4768.3951</v>
      </c>
      <c r="O3520" s="16">
        <v>4768.3951</v>
      </c>
      <c r="P3520" s="16">
        <v>0</v>
      </c>
      <c r="Q3520" s="16">
        <v>187.9701</v>
      </c>
      <c r="R3520" s="16">
        <v>2739.4692</v>
      </c>
      <c r="S3520" s="16">
        <v>1730.4382</v>
      </c>
      <c r="T3520" s="16">
        <v>139.0322</v>
      </c>
      <c r="U3520" s="16">
        <v>869.998800000001</v>
      </c>
      <c r="V3520" s="16">
        <v>1098.3073</v>
      </c>
      <c r="W3520" s="16">
        <v>996.9063</v>
      </c>
      <c r="X3520" s="16">
        <v>0</v>
      </c>
      <c r="Y3520" s="16">
        <v>101.401</v>
      </c>
      <c r="Z3520" s="16">
        <v>183.3037</v>
      </c>
      <c r="AB3520" s="101">
        <f>(F3520+K3520+L3520)/B3520</f>
        <v>0.375629129929926</v>
      </c>
      <c r="AE3520" s="103">
        <f t="shared" si="1029"/>
        <v>1.06354036688572e-10</v>
      </c>
      <c r="AF3520" s="103">
        <f t="shared" si="1030"/>
        <v>0</v>
      </c>
      <c r="AG3520" s="103">
        <f t="shared" si="1031"/>
        <v>0</v>
      </c>
      <c r="AH3520" s="103">
        <f t="shared" si="1032"/>
        <v>0</v>
      </c>
      <c r="AI3520" s="103">
        <f t="shared" si="1033"/>
        <v>-1.02318153949454e-12</v>
      </c>
      <c r="AJ3520" s="103">
        <f t="shared" si="1034"/>
        <v>0</v>
      </c>
      <c r="AK3520" s="16">
        <f t="shared" ref="AK3520:BF3520" si="1038">E3520-SUM(E3521:E3525)</f>
        <v>0</v>
      </c>
      <c r="AL3520" s="16">
        <f t="shared" si="1038"/>
        <v>0</v>
      </c>
      <c r="AM3520" s="16">
        <f t="shared" si="1038"/>
        <v>0</v>
      </c>
      <c r="AN3520" s="16">
        <f t="shared" si="1038"/>
        <v>0</v>
      </c>
      <c r="AO3520" s="16">
        <f t="shared" si="1038"/>
        <v>0</v>
      </c>
      <c r="AP3520" s="16">
        <f t="shared" si="1038"/>
        <v>0</v>
      </c>
      <c r="AQ3520" s="16">
        <f t="shared" si="1038"/>
        <v>0</v>
      </c>
      <c r="AR3520" s="16">
        <f t="shared" si="1038"/>
        <v>0</v>
      </c>
      <c r="AS3520" s="16">
        <f t="shared" si="1038"/>
        <v>0</v>
      </c>
      <c r="AT3520" s="16">
        <f t="shared" si="1038"/>
        <v>0</v>
      </c>
      <c r="AU3520" s="16">
        <f t="shared" si="1038"/>
        <v>0</v>
      </c>
      <c r="AV3520" s="16">
        <f t="shared" si="1038"/>
        <v>0</v>
      </c>
      <c r="AW3520" s="16">
        <f t="shared" si="1038"/>
        <v>0</v>
      </c>
      <c r="AX3520" s="16">
        <f t="shared" si="1038"/>
        <v>0</v>
      </c>
      <c r="AY3520" s="16">
        <f t="shared" si="1038"/>
        <v>0</v>
      </c>
      <c r="AZ3520" s="16">
        <f t="shared" si="1038"/>
        <v>0</v>
      </c>
      <c r="BA3520" s="16">
        <f t="shared" si="1038"/>
        <v>0</v>
      </c>
      <c r="BB3520" s="16">
        <f t="shared" si="1038"/>
        <v>0</v>
      </c>
      <c r="BC3520" s="16">
        <f t="shared" si="1038"/>
        <v>0</v>
      </c>
      <c r="BD3520" s="16">
        <f t="shared" si="1038"/>
        <v>0</v>
      </c>
      <c r="BE3520" s="16">
        <f t="shared" si="1038"/>
        <v>0</v>
      </c>
      <c r="BF3520" s="16">
        <f t="shared" si="1038"/>
        <v>0</v>
      </c>
      <c r="BG3520" s="104">
        <f t="shared" ref="BG3520:CB3520" si="1039">E3520-E3526-E3532-E3538-E3544</f>
        <v>0</v>
      </c>
      <c r="BH3520" s="104">
        <f t="shared" si="1039"/>
        <v>-1.16415321826935e-10</v>
      </c>
      <c r="BI3520" s="104">
        <f t="shared" si="1039"/>
        <v>-1.01863406598568e-10</v>
      </c>
      <c r="BJ3520" s="104">
        <f t="shared" si="1039"/>
        <v>0</v>
      </c>
      <c r="BK3520" s="104">
        <f t="shared" si="1039"/>
        <v>0</v>
      </c>
      <c r="BL3520" s="104">
        <f t="shared" si="1039"/>
        <v>0</v>
      </c>
      <c r="BM3520" s="104">
        <f t="shared" si="1039"/>
        <v>0</v>
      </c>
      <c r="BN3520" s="104">
        <f t="shared" si="1039"/>
        <v>1.13686837721616e-12</v>
      </c>
      <c r="BO3520" s="104">
        <f t="shared" si="1039"/>
        <v>0</v>
      </c>
      <c r="BP3520" s="104">
        <f t="shared" si="1039"/>
        <v>0</v>
      </c>
      <c r="BQ3520" s="104">
        <f t="shared" si="1039"/>
        <v>0</v>
      </c>
      <c r="BR3520" s="104">
        <f t="shared" si="1039"/>
        <v>0</v>
      </c>
      <c r="BS3520" s="104">
        <f t="shared" si="1039"/>
        <v>0</v>
      </c>
      <c r="BT3520" s="104">
        <f t="shared" si="1039"/>
        <v>0</v>
      </c>
      <c r="BU3520" s="104">
        <f t="shared" si="1039"/>
        <v>0</v>
      </c>
      <c r="BV3520" s="104">
        <f t="shared" si="1039"/>
        <v>0</v>
      </c>
      <c r="BW3520" s="104">
        <f t="shared" si="1039"/>
        <v>0</v>
      </c>
      <c r="BX3520" s="104">
        <f t="shared" si="1039"/>
        <v>0</v>
      </c>
      <c r="BY3520" s="104">
        <f t="shared" si="1039"/>
        <v>0</v>
      </c>
      <c r="BZ3520" s="104">
        <f t="shared" si="1039"/>
        <v>0</v>
      </c>
      <c r="CA3520" s="104">
        <f t="shared" si="1039"/>
        <v>0</v>
      </c>
      <c r="CB3520" s="104">
        <f t="shared" si="1039"/>
        <v>0</v>
      </c>
    </row>
    <row r="3521" spans="4:36">
      <c r="D3521" s="16" t="s">
        <v>860</v>
      </c>
      <c r="E3521" s="16">
        <v>22643.8632</v>
      </c>
      <c r="F3521" s="16">
        <v>21554.4197</v>
      </c>
      <c r="G3521" s="16">
        <v>16485.1381</v>
      </c>
      <c r="H3521" s="16">
        <v>5069.2816</v>
      </c>
      <c r="I3521" s="16">
        <v>0</v>
      </c>
      <c r="J3521" s="16">
        <v>925.862899999999</v>
      </c>
      <c r="K3521" s="16">
        <v>0</v>
      </c>
      <c r="L3521" s="16">
        <v>700.581799999999</v>
      </c>
      <c r="M3521" s="16">
        <v>225.2811</v>
      </c>
      <c r="N3521" s="16">
        <v>159.3903</v>
      </c>
      <c r="O3521" s="16">
        <v>159.3903</v>
      </c>
      <c r="P3521" s="16">
        <v>0</v>
      </c>
      <c r="Q3521" s="16">
        <v>0</v>
      </c>
      <c r="R3521" s="16">
        <v>3.6334</v>
      </c>
      <c r="S3521" s="16">
        <v>1.3859</v>
      </c>
      <c r="T3521" s="16">
        <v>0</v>
      </c>
      <c r="U3521" s="16">
        <v>2.2475</v>
      </c>
      <c r="V3521" s="16">
        <v>0.2905</v>
      </c>
      <c r="W3521" s="16">
        <v>0.1341</v>
      </c>
      <c r="X3521" s="16">
        <v>0</v>
      </c>
      <c r="Y3521" s="16">
        <v>0.1564</v>
      </c>
      <c r="Z3521" s="16">
        <v>0.2664</v>
      </c>
      <c r="AE3521" s="103">
        <f t="shared" si="1029"/>
        <v>2.28145280445347e-12</v>
      </c>
      <c r="AF3521" s="103">
        <f t="shared" si="1030"/>
        <v>0</v>
      </c>
      <c r="AG3521" s="103">
        <f t="shared" si="1031"/>
        <v>0</v>
      </c>
      <c r="AH3521" s="103">
        <f t="shared" si="1032"/>
        <v>0</v>
      </c>
      <c r="AI3521" s="103">
        <f t="shared" si="1033"/>
        <v>0</v>
      </c>
      <c r="AJ3521" s="103">
        <f t="shared" si="1034"/>
        <v>0</v>
      </c>
    </row>
    <row r="3522" spans="4:36">
      <c r="D3522" s="16" t="s">
        <v>861</v>
      </c>
      <c r="E3522" s="16">
        <v>4878.558</v>
      </c>
      <c r="F3522" s="16">
        <v>4671.0902</v>
      </c>
      <c r="G3522" s="16">
        <v>3660.7804</v>
      </c>
      <c r="H3522" s="16">
        <v>1010.3098</v>
      </c>
      <c r="I3522" s="16">
        <v>0</v>
      </c>
      <c r="J3522" s="16">
        <v>198.1466</v>
      </c>
      <c r="K3522" s="16">
        <v>0</v>
      </c>
      <c r="L3522" s="16">
        <v>135.2408</v>
      </c>
      <c r="M3522" s="16">
        <v>62.9058</v>
      </c>
      <c r="N3522" s="16">
        <v>9.3212</v>
      </c>
      <c r="O3522" s="16">
        <v>9.3212</v>
      </c>
      <c r="P3522" s="16">
        <v>0</v>
      </c>
      <c r="Q3522" s="16">
        <v>0</v>
      </c>
      <c r="R3522" s="16">
        <v>0</v>
      </c>
      <c r="S3522" s="16">
        <v>0</v>
      </c>
      <c r="T3522" s="16">
        <v>0</v>
      </c>
      <c r="U3522" s="16">
        <v>0</v>
      </c>
      <c r="V3522" s="16">
        <v>0</v>
      </c>
      <c r="W3522" s="16">
        <v>0</v>
      </c>
      <c r="X3522" s="16">
        <v>0</v>
      </c>
      <c r="Y3522" s="16">
        <v>0</v>
      </c>
      <c r="Z3522" s="16">
        <v>0</v>
      </c>
      <c r="AE3522" s="103">
        <f t="shared" si="1029"/>
        <v>3.46389583683049e-13</v>
      </c>
      <c r="AF3522" s="103">
        <f t="shared" si="1030"/>
        <v>0</v>
      </c>
      <c r="AG3522" s="103">
        <f t="shared" si="1031"/>
        <v>0</v>
      </c>
      <c r="AH3522" s="103">
        <f t="shared" si="1032"/>
        <v>0</v>
      </c>
      <c r="AI3522" s="103">
        <f t="shared" si="1033"/>
        <v>0</v>
      </c>
      <c r="AJ3522" s="103">
        <f t="shared" si="1034"/>
        <v>0</v>
      </c>
    </row>
    <row r="3523" spans="4:36">
      <c r="D3523" s="16" t="s">
        <v>862</v>
      </c>
      <c r="E3523" s="16">
        <v>0</v>
      </c>
      <c r="F3523" s="16">
        <v>0</v>
      </c>
      <c r="G3523" s="16">
        <v>0</v>
      </c>
      <c r="H3523" s="16">
        <v>0</v>
      </c>
      <c r="I3523" s="16">
        <v>0</v>
      </c>
      <c r="J3523" s="16">
        <v>0</v>
      </c>
      <c r="K3523" s="16">
        <v>0</v>
      </c>
      <c r="L3523" s="16">
        <v>0</v>
      </c>
      <c r="M3523" s="16">
        <v>0</v>
      </c>
      <c r="N3523" s="16">
        <v>0</v>
      </c>
      <c r="O3523" s="16">
        <v>0</v>
      </c>
      <c r="P3523" s="16">
        <v>0</v>
      </c>
      <c r="Q3523" s="16">
        <v>0</v>
      </c>
      <c r="R3523" s="16">
        <v>0</v>
      </c>
      <c r="S3523" s="16">
        <v>0</v>
      </c>
      <c r="T3523" s="16">
        <v>0</v>
      </c>
      <c r="U3523" s="16">
        <v>0</v>
      </c>
      <c r="V3523" s="16">
        <v>0</v>
      </c>
      <c r="W3523" s="16">
        <v>0</v>
      </c>
      <c r="X3523" s="16">
        <v>0</v>
      </c>
      <c r="Y3523" s="16">
        <v>0</v>
      </c>
      <c r="Z3523" s="16">
        <v>0</v>
      </c>
      <c r="AE3523" s="103">
        <f t="shared" si="1029"/>
        <v>0</v>
      </c>
      <c r="AF3523" s="103">
        <f t="shared" si="1030"/>
        <v>0</v>
      </c>
      <c r="AG3523" s="103">
        <f t="shared" si="1031"/>
        <v>0</v>
      </c>
      <c r="AH3523" s="103">
        <f t="shared" si="1032"/>
        <v>0</v>
      </c>
      <c r="AI3523" s="103">
        <f t="shared" si="1033"/>
        <v>0</v>
      </c>
      <c r="AJ3523" s="103">
        <f t="shared" si="1034"/>
        <v>0</v>
      </c>
    </row>
    <row r="3524" spans="4:36">
      <c r="D3524" s="16" t="s">
        <v>863</v>
      </c>
      <c r="E3524" s="16">
        <v>0</v>
      </c>
      <c r="F3524" s="16">
        <v>0</v>
      </c>
      <c r="G3524" s="16">
        <v>0</v>
      </c>
      <c r="H3524" s="16">
        <v>0</v>
      </c>
      <c r="I3524" s="16">
        <v>0</v>
      </c>
      <c r="J3524" s="16">
        <v>0</v>
      </c>
      <c r="K3524" s="16">
        <v>0</v>
      </c>
      <c r="L3524" s="16">
        <v>0</v>
      </c>
      <c r="M3524" s="16">
        <v>0</v>
      </c>
      <c r="N3524" s="16">
        <v>0</v>
      </c>
      <c r="O3524" s="16">
        <v>0</v>
      </c>
      <c r="P3524" s="16">
        <v>0</v>
      </c>
      <c r="Q3524" s="16">
        <v>0</v>
      </c>
      <c r="R3524" s="16">
        <v>0</v>
      </c>
      <c r="S3524" s="16">
        <v>0</v>
      </c>
      <c r="T3524" s="16">
        <v>0</v>
      </c>
      <c r="U3524" s="16">
        <v>0</v>
      </c>
      <c r="V3524" s="16">
        <v>0</v>
      </c>
      <c r="W3524" s="16">
        <v>0</v>
      </c>
      <c r="X3524" s="16">
        <v>0</v>
      </c>
      <c r="Y3524" s="16">
        <v>0</v>
      </c>
      <c r="Z3524" s="16">
        <v>0</v>
      </c>
      <c r="AE3524" s="103">
        <f t="shared" si="1029"/>
        <v>0</v>
      </c>
      <c r="AF3524" s="103">
        <f t="shared" si="1030"/>
        <v>0</v>
      </c>
      <c r="AG3524" s="103">
        <f t="shared" si="1031"/>
        <v>0</v>
      </c>
      <c r="AH3524" s="103">
        <f t="shared" si="1032"/>
        <v>0</v>
      </c>
      <c r="AI3524" s="103">
        <f t="shared" si="1033"/>
        <v>0</v>
      </c>
      <c r="AJ3524" s="103">
        <f t="shared" si="1034"/>
        <v>0</v>
      </c>
    </row>
    <row r="3525" spans="4:36">
      <c r="D3525" s="16" t="s">
        <v>864</v>
      </c>
      <c r="E3525" s="16">
        <v>80168.7223</v>
      </c>
      <c r="F3525" s="16">
        <v>64767.9178</v>
      </c>
      <c r="G3525" s="16">
        <v>57663.4605</v>
      </c>
      <c r="H3525" s="16">
        <v>7104.45729999999</v>
      </c>
      <c r="I3525" s="16">
        <v>232.9091</v>
      </c>
      <c r="J3525" s="16">
        <v>6363.3518</v>
      </c>
      <c r="K3525" s="16">
        <v>5719.0495</v>
      </c>
      <c r="L3525" s="16">
        <v>197.1345</v>
      </c>
      <c r="M3525" s="16">
        <v>447.1678</v>
      </c>
      <c r="N3525" s="16">
        <v>4599.6836</v>
      </c>
      <c r="O3525" s="16">
        <v>4599.6836</v>
      </c>
      <c r="P3525" s="16">
        <v>0</v>
      </c>
      <c r="Q3525" s="16">
        <v>187.9701</v>
      </c>
      <c r="R3525" s="16">
        <v>2735.8358</v>
      </c>
      <c r="S3525" s="16">
        <v>1729.0523</v>
      </c>
      <c r="T3525" s="16">
        <v>139.0322</v>
      </c>
      <c r="U3525" s="16">
        <v>867.751300000001</v>
      </c>
      <c r="V3525" s="16">
        <v>1098.0168</v>
      </c>
      <c r="W3525" s="16">
        <v>996.7722</v>
      </c>
      <c r="X3525" s="16">
        <v>0</v>
      </c>
      <c r="Y3525" s="16">
        <v>101.2446</v>
      </c>
      <c r="Z3525" s="16">
        <v>183.0373</v>
      </c>
      <c r="AE3525" s="103">
        <f t="shared" si="1029"/>
        <v>-1.02602371043758e-11</v>
      </c>
      <c r="AF3525" s="103">
        <f t="shared" si="1030"/>
        <v>1.18234311230481e-11</v>
      </c>
      <c r="AG3525" s="103">
        <f t="shared" si="1031"/>
        <v>0</v>
      </c>
      <c r="AH3525" s="103">
        <f t="shared" si="1032"/>
        <v>0</v>
      </c>
      <c r="AI3525" s="103">
        <f t="shared" si="1033"/>
        <v>-1.25055521493778e-12</v>
      </c>
      <c r="AJ3525" s="103">
        <f t="shared" si="1034"/>
        <v>0</v>
      </c>
    </row>
    <row r="3526" spans="3:58">
      <c r="C3526" s="16" t="s">
        <v>865</v>
      </c>
      <c r="D3526" s="16" t="s">
        <v>88</v>
      </c>
      <c r="E3526" s="16">
        <v>14618.1364</v>
      </c>
      <c r="F3526" s="16">
        <v>11894.2436</v>
      </c>
      <c r="G3526" s="16">
        <v>11183.5616</v>
      </c>
      <c r="H3526" s="16">
        <v>710.682</v>
      </c>
      <c r="I3526" s="16">
        <v>14.4369</v>
      </c>
      <c r="J3526" s="16">
        <v>1453.0779</v>
      </c>
      <c r="K3526" s="16">
        <v>1181.9958</v>
      </c>
      <c r="L3526" s="16">
        <v>97.3419999999999</v>
      </c>
      <c r="M3526" s="16">
        <v>173.7401</v>
      </c>
      <c r="N3526" s="16">
        <v>710.8274</v>
      </c>
      <c r="O3526" s="16">
        <v>710.8274</v>
      </c>
      <c r="P3526" s="16">
        <v>0</v>
      </c>
      <c r="Q3526" s="16">
        <v>132.9413</v>
      </c>
      <c r="R3526" s="16">
        <v>122.5469</v>
      </c>
      <c r="S3526" s="16">
        <v>69.0734</v>
      </c>
      <c r="T3526" s="16">
        <v>0</v>
      </c>
      <c r="U3526" s="16">
        <v>53.4735</v>
      </c>
      <c r="V3526" s="16">
        <v>143.7493</v>
      </c>
      <c r="W3526" s="16">
        <v>127.571</v>
      </c>
      <c r="X3526" s="16">
        <v>0</v>
      </c>
      <c r="Y3526" s="16">
        <v>16.1783</v>
      </c>
      <c r="Z3526" s="16">
        <v>146.3131</v>
      </c>
      <c r="AE3526" s="103">
        <f t="shared" si="1029"/>
        <v>-5.40012479177676e-13</v>
      </c>
      <c r="AF3526" s="103">
        <f t="shared" si="1030"/>
        <v>-1.13686837721616e-12</v>
      </c>
      <c r="AG3526" s="103">
        <f t="shared" si="1031"/>
        <v>0</v>
      </c>
      <c r="AH3526" s="103">
        <f t="shared" si="1032"/>
        <v>0</v>
      </c>
      <c r="AI3526" s="103">
        <f t="shared" si="1033"/>
        <v>0</v>
      </c>
      <c r="AJ3526" s="103">
        <f t="shared" si="1034"/>
        <v>0</v>
      </c>
      <c r="AK3526" s="16">
        <f t="shared" ref="AK3526:BF3526" si="1040">E3526-SUM(E3527:E3531)</f>
        <v>0</v>
      </c>
      <c r="AL3526" s="16">
        <f t="shared" si="1040"/>
        <v>0</v>
      </c>
      <c r="AM3526" s="16">
        <f t="shared" si="1040"/>
        <v>0</v>
      </c>
      <c r="AN3526" s="16">
        <f t="shared" si="1040"/>
        <v>0</v>
      </c>
      <c r="AO3526" s="16">
        <f t="shared" si="1040"/>
        <v>0</v>
      </c>
      <c r="AP3526" s="16">
        <f t="shared" si="1040"/>
        <v>0</v>
      </c>
      <c r="AQ3526" s="16">
        <f t="shared" si="1040"/>
        <v>0</v>
      </c>
      <c r="AR3526" s="16">
        <f t="shared" si="1040"/>
        <v>0</v>
      </c>
      <c r="AS3526" s="16">
        <f t="shared" si="1040"/>
        <v>0</v>
      </c>
      <c r="AT3526" s="16">
        <f t="shared" si="1040"/>
        <v>0</v>
      </c>
      <c r="AU3526" s="16">
        <f t="shared" si="1040"/>
        <v>0</v>
      </c>
      <c r="AV3526" s="16">
        <f t="shared" si="1040"/>
        <v>0</v>
      </c>
      <c r="AW3526" s="16">
        <f t="shared" si="1040"/>
        <v>0</v>
      </c>
      <c r="AX3526" s="16">
        <f t="shared" si="1040"/>
        <v>0</v>
      </c>
      <c r="AY3526" s="16">
        <f t="shared" si="1040"/>
        <v>0</v>
      </c>
      <c r="AZ3526" s="16">
        <f t="shared" si="1040"/>
        <v>0</v>
      </c>
      <c r="BA3526" s="16">
        <f t="shared" si="1040"/>
        <v>0</v>
      </c>
      <c r="BB3526" s="16">
        <f t="shared" si="1040"/>
        <v>0</v>
      </c>
      <c r="BC3526" s="16">
        <f t="shared" si="1040"/>
        <v>0</v>
      </c>
      <c r="BD3526" s="16">
        <f t="shared" si="1040"/>
        <v>0</v>
      </c>
      <c r="BE3526" s="16">
        <f t="shared" si="1040"/>
        <v>0</v>
      </c>
      <c r="BF3526" s="16">
        <f t="shared" si="1040"/>
        <v>0</v>
      </c>
    </row>
    <row r="3527" spans="4:36">
      <c r="D3527" s="16" t="s">
        <v>860</v>
      </c>
      <c r="E3527" s="16">
        <v>6488.3287</v>
      </c>
      <c r="F3527" s="16">
        <v>6113.9935</v>
      </c>
      <c r="G3527" s="16">
        <v>5574.6388</v>
      </c>
      <c r="H3527" s="16">
        <v>539.3547</v>
      </c>
      <c r="I3527" s="16">
        <v>0</v>
      </c>
      <c r="J3527" s="16">
        <v>259.5013</v>
      </c>
      <c r="K3527" s="16">
        <v>0</v>
      </c>
      <c r="L3527" s="16">
        <v>88.2031</v>
      </c>
      <c r="M3527" s="16">
        <v>171.2982</v>
      </c>
      <c r="N3527" s="16">
        <v>110.6436</v>
      </c>
      <c r="O3527" s="16">
        <v>110.6436</v>
      </c>
      <c r="P3527" s="16">
        <v>0</v>
      </c>
      <c r="Q3527" s="16">
        <v>0</v>
      </c>
      <c r="R3527" s="16">
        <v>3.6334</v>
      </c>
      <c r="S3527" s="16">
        <v>1.3859</v>
      </c>
      <c r="T3527" s="16">
        <v>0</v>
      </c>
      <c r="U3527" s="16">
        <v>2.2475</v>
      </c>
      <c r="V3527" s="16">
        <v>0.2905</v>
      </c>
      <c r="W3527" s="16">
        <v>0.1341</v>
      </c>
      <c r="X3527" s="16">
        <v>0</v>
      </c>
      <c r="Y3527" s="16">
        <v>0.1564</v>
      </c>
      <c r="Z3527" s="16">
        <v>0.2664</v>
      </c>
      <c r="AE3527" s="103">
        <f t="shared" si="1029"/>
        <v>4.19830836762003e-13</v>
      </c>
      <c r="AF3527" s="103">
        <f t="shared" si="1030"/>
        <v>0</v>
      </c>
      <c r="AG3527" s="103">
        <f t="shared" si="1031"/>
        <v>0</v>
      </c>
      <c r="AH3527" s="103">
        <f t="shared" si="1032"/>
        <v>0</v>
      </c>
      <c r="AI3527" s="103">
        <f t="shared" si="1033"/>
        <v>0</v>
      </c>
      <c r="AJ3527" s="103">
        <f t="shared" si="1034"/>
        <v>0</v>
      </c>
    </row>
    <row r="3528" spans="4:36">
      <c r="D3528" s="16" t="s">
        <v>861</v>
      </c>
      <c r="E3528" s="16">
        <v>0</v>
      </c>
      <c r="F3528" s="16">
        <v>0</v>
      </c>
      <c r="G3528" s="16">
        <v>0</v>
      </c>
      <c r="H3528" s="16">
        <v>0</v>
      </c>
      <c r="I3528" s="16">
        <v>0</v>
      </c>
      <c r="J3528" s="16">
        <v>0</v>
      </c>
      <c r="K3528" s="16">
        <v>0</v>
      </c>
      <c r="L3528" s="16">
        <v>0</v>
      </c>
      <c r="M3528" s="16">
        <v>0</v>
      </c>
      <c r="N3528" s="16">
        <v>0</v>
      </c>
      <c r="O3528" s="16">
        <v>0</v>
      </c>
      <c r="P3528" s="16">
        <v>0</v>
      </c>
      <c r="Q3528" s="16">
        <v>0</v>
      </c>
      <c r="R3528" s="16">
        <v>0</v>
      </c>
      <c r="S3528" s="16">
        <v>0</v>
      </c>
      <c r="T3528" s="16">
        <v>0</v>
      </c>
      <c r="U3528" s="16">
        <v>0</v>
      </c>
      <c r="V3528" s="16">
        <v>0</v>
      </c>
      <c r="W3528" s="16">
        <v>0</v>
      </c>
      <c r="X3528" s="16">
        <v>0</v>
      </c>
      <c r="Y3528" s="16">
        <v>0</v>
      </c>
      <c r="Z3528" s="16">
        <v>0</v>
      </c>
      <c r="AE3528" s="103">
        <f t="shared" si="1029"/>
        <v>0</v>
      </c>
      <c r="AF3528" s="103">
        <f t="shared" si="1030"/>
        <v>0</v>
      </c>
      <c r="AG3528" s="103">
        <f t="shared" si="1031"/>
        <v>0</v>
      </c>
      <c r="AH3528" s="103">
        <f t="shared" si="1032"/>
        <v>0</v>
      </c>
      <c r="AI3528" s="103">
        <f t="shared" si="1033"/>
        <v>0</v>
      </c>
      <c r="AJ3528" s="103">
        <f t="shared" si="1034"/>
        <v>0</v>
      </c>
    </row>
    <row r="3529" spans="4:36">
      <c r="D3529" s="16" t="s">
        <v>862</v>
      </c>
      <c r="E3529" s="16">
        <v>0</v>
      </c>
      <c r="F3529" s="16">
        <v>0</v>
      </c>
      <c r="G3529" s="16">
        <v>0</v>
      </c>
      <c r="H3529" s="16">
        <v>0</v>
      </c>
      <c r="I3529" s="16">
        <v>0</v>
      </c>
      <c r="J3529" s="16">
        <v>0</v>
      </c>
      <c r="K3529" s="16">
        <v>0</v>
      </c>
      <c r="L3529" s="16">
        <v>0</v>
      </c>
      <c r="M3529" s="16">
        <v>0</v>
      </c>
      <c r="N3529" s="16">
        <v>0</v>
      </c>
      <c r="O3529" s="16">
        <v>0</v>
      </c>
      <c r="P3529" s="16">
        <v>0</v>
      </c>
      <c r="Q3529" s="16">
        <v>0</v>
      </c>
      <c r="R3529" s="16">
        <v>0</v>
      </c>
      <c r="S3529" s="16">
        <v>0</v>
      </c>
      <c r="T3529" s="16">
        <v>0</v>
      </c>
      <c r="U3529" s="16">
        <v>0</v>
      </c>
      <c r="V3529" s="16">
        <v>0</v>
      </c>
      <c r="W3529" s="16">
        <v>0</v>
      </c>
      <c r="X3529" s="16">
        <v>0</v>
      </c>
      <c r="Y3529" s="16">
        <v>0</v>
      </c>
      <c r="Z3529" s="16">
        <v>0</v>
      </c>
      <c r="AE3529" s="103">
        <f t="shared" si="1029"/>
        <v>0</v>
      </c>
      <c r="AF3529" s="103">
        <f t="shared" si="1030"/>
        <v>0</v>
      </c>
      <c r="AG3529" s="103">
        <f t="shared" si="1031"/>
        <v>0</v>
      </c>
      <c r="AH3529" s="103">
        <f t="shared" si="1032"/>
        <v>0</v>
      </c>
      <c r="AI3529" s="103">
        <f t="shared" si="1033"/>
        <v>0</v>
      </c>
      <c r="AJ3529" s="103">
        <f t="shared" si="1034"/>
        <v>0</v>
      </c>
    </row>
    <row r="3530" spans="4:36">
      <c r="D3530" s="16" t="s">
        <v>863</v>
      </c>
      <c r="E3530" s="16">
        <v>0</v>
      </c>
      <c r="F3530" s="16">
        <v>0</v>
      </c>
      <c r="G3530" s="16">
        <v>0</v>
      </c>
      <c r="H3530" s="16">
        <v>0</v>
      </c>
      <c r="I3530" s="16">
        <v>0</v>
      </c>
      <c r="J3530" s="16">
        <v>0</v>
      </c>
      <c r="K3530" s="16">
        <v>0</v>
      </c>
      <c r="L3530" s="16">
        <v>0</v>
      </c>
      <c r="M3530" s="16">
        <v>0</v>
      </c>
      <c r="N3530" s="16">
        <v>0</v>
      </c>
      <c r="O3530" s="16">
        <v>0</v>
      </c>
      <c r="P3530" s="16">
        <v>0</v>
      </c>
      <c r="Q3530" s="16">
        <v>0</v>
      </c>
      <c r="R3530" s="16">
        <v>0</v>
      </c>
      <c r="S3530" s="16">
        <v>0</v>
      </c>
      <c r="T3530" s="16">
        <v>0</v>
      </c>
      <c r="U3530" s="16">
        <v>0</v>
      </c>
      <c r="V3530" s="16">
        <v>0</v>
      </c>
      <c r="W3530" s="16">
        <v>0</v>
      </c>
      <c r="X3530" s="16">
        <v>0</v>
      </c>
      <c r="Y3530" s="16">
        <v>0</v>
      </c>
      <c r="Z3530" s="16">
        <v>0</v>
      </c>
      <c r="AE3530" s="103">
        <f t="shared" si="1029"/>
        <v>0</v>
      </c>
      <c r="AF3530" s="103">
        <f t="shared" si="1030"/>
        <v>0</v>
      </c>
      <c r="AG3530" s="103">
        <f t="shared" si="1031"/>
        <v>0</v>
      </c>
      <c r="AH3530" s="103">
        <f t="shared" si="1032"/>
        <v>0</v>
      </c>
      <c r="AI3530" s="103">
        <f t="shared" si="1033"/>
        <v>0</v>
      </c>
      <c r="AJ3530" s="103">
        <f t="shared" si="1034"/>
        <v>0</v>
      </c>
    </row>
    <row r="3531" spans="4:36">
      <c r="D3531" s="16" t="s">
        <v>864</v>
      </c>
      <c r="E3531" s="16">
        <v>8129.8077</v>
      </c>
      <c r="F3531" s="16">
        <v>5780.2501</v>
      </c>
      <c r="G3531" s="16">
        <v>5608.9228</v>
      </c>
      <c r="H3531" s="16">
        <v>171.3273</v>
      </c>
      <c r="I3531" s="16">
        <v>14.4369</v>
      </c>
      <c r="J3531" s="16">
        <v>1193.5766</v>
      </c>
      <c r="K3531" s="16">
        <v>1181.9958</v>
      </c>
      <c r="L3531" s="16">
        <v>9.13889999999992</v>
      </c>
      <c r="M3531" s="16">
        <v>2.4419</v>
      </c>
      <c r="N3531" s="16">
        <v>600.1838</v>
      </c>
      <c r="O3531" s="16">
        <v>600.1838</v>
      </c>
      <c r="P3531" s="16">
        <v>0</v>
      </c>
      <c r="Q3531" s="16">
        <v>132.9413</v>
      </c>
      <c r="R3531" s="16">
        <v>118.9135</v>
      </c>
      <c r="S3531" s="16">
        <v>67.6875</v>
      </c>
      <c r="T3531" s="16">
        <v>0</v>
      </c>
      <c r="U3531" s="16">
        <v>51.226</v>
      </c>
      <c r="V3531" s="16">
        <v>143.4588</v>
      </c>
      <c r="W3531" s="16">
        <v>127.4369</v>
      </c>
      <c r="X3531" s="16">
        <v>0</v>
      </c>
      <c r="Y3531" s="16">
        <v>16.0219</v>
      </c>
      <c r="Z3531" s="16">
        <v>146.0467</v>
      </c>
      <c r="AE3531" s="103">
        <f t="shared" si="1029"/>
        <v>0</v>
      </c>
      <c r="AF3531" s="103">
        <f t="shared" si="1030"/>
        <v>0</v>
      </c>
      <c r="AG3531" s="103">
        <f t="shared" si="1031"/>
        <v>2.61568544601687e-13</v>
      </c>
      <c r="AH3531" s="103">
        <f t="shared" si="1032"/>
        <v>0</v>
      </c>
      <c r="AI3531" s="103">
        <f t="shared" si="1033"/>
        <v>0</v>
      </c>
      <c r="AJ3531" s="103">
        <f t="shared" si="1034"/>
        <v>0</v>
      </c>
    </row>
    <row r="3532" spans="3:58">
      <c r="C3532" s="16" t="s">
        <v>866</v>
      </c>
      <c r="D3532" s="16" t="s">
        <v>88</v>
      </c>
      <c r="E3532" s="16">
        <v>10092.0335</v>
      </c>
      <c r="F3532" s="16">
        <v>7791.1763</v>
      </c>
      <c r="G3532" s="16">
        <v>7362.2549</v>
      </c>
      <c r="H3532" s="16">
        <v>428.9214</v>
      </c>
      <c r="I3532" s="16">
        <v>49.0498</v>
      </c>
      <c r="J3532" s="16">
        <v>987.4742</v>
      </c>
      <c r="K3532" s="16">
        <v>809.3156</v>
      </c>
      <c r="L3532" s="16">
        <v>62.1065000000001</v>
      </c>
      <c r="M3532" s="16">
        <v>116.0521</v>
      </c>
      <c r="N3532" s="16">
        <v>661.7803</v>
      </c>
      <c r="O3532" s="16">
        <v>661.7803</v>
      </c>
      <c r="P3532" s="16">
        <v>0</v>
      </c>
      <c r="Q3532" s="16">
        <v>1.6828</v>
      </c>
      <c r="R3532" s="16">
        <v>461.6003</v>
      </c>
      <c r="S3532" s="16">
        <v>287.9314</v>
      </c>
      <c r="T3532" s="16">
        <v>0.6985</v>
      </c>
      <c r="U3532" s="16">
        <v>172.9704</v>
      </c>
      <c r="V3532" s="16">
        <v>130.7955</v>
      </c>
      <c r="W3532" s="16">
        <v>99.9931</v>
      </c>
      <c r="X3532" s="16">
        <v>0</v>
      </c>
      <c r="Y3532" s="16">
        <v>30.8024</v>
      </c>
      <c r="Z3532" s="16">
        <v>8.4743</v>
      </c>
      <c r="AE3532" s="103">
        <f t="shared" si="1029"/>
        <v>-4.40314451566337e-13</v>
      </c>
      <c r="AF3532" s="103">
        <f t="shared" si="1030"/>
        <v>0</v>
      </c>
      <c r="AG3532" s="103">
        <f t="shared" si="1031"/>
        <v>-1.13686837721616e-13</v>
      </c>
      <c r="AH3532" s="103">
        <f t="shared" si="1032"/>
        <v>0</v>
      </c>
      <c r="AI3532" s="103">
        <f t="shared" si="1033"/>
        <v>0</v>
      </c>
      <c r="AJ3532" s="103">
        <f t="shared" si="1034"/>
        <v>0</v>
      </c>
      <c r="AK3532" s="16">
        <f t="shared" ref="AK3532:BF3532" si="1041">E3532-SUM(E3533:E3537)</f>
        <v>0</v>
      </c>
      <c r="AL3532" s="16">
        <f t="shared" si="1041"/>
        <v>0</v>
      </c>
      <c r="AM3532" s="16">
        <f t="shared" si="1041"/>
        <v>0</v>
      </c>
      <c r="AN3532" s="16">
        <f t="shared" si="1041"/>
        <v>0</v>
      </c>
      <c r="AO3532" s="16">
        <f t="shared" si="1041"/>
        <v>0</v>
      </c>
      <c r="AP3532" s="16">
        <f t="shared" si="1041"/>
        <v>0</v>
      </c>
      <c r="AQ3532" s="16">
        <f t="shared" si="1041"/>
        <v>0</v>
      </c>
      <c r="AR3532" s="16">
        <f t="shared" si="1041"/>
        <v>-9.9475983006414e-14</v>
      </c>
      <c r="AS3532" s="16">
        <f t="shared" si="1041"/>
        <v>0</v>
      </c>
      <c r="AT3532" s="16">
        <f t="shared" si="1041"/>
        <v>0</v>
      </c>
      <c r="AU3532" s="16">
        <f t="shared" si="1041"/>
        <v>0</v>
      </c>
      <c r="AV3532" s="16">
        <f t="shared" si="1041"/>
        <v>0</v>
      </c>
      <c r="AW3532" s="16">
        <f t="shared" si="1041"/>
        <v>0</v>
      </c>
      <c r="AX3532" s="16">
        <f t="shared" si="1041"/>
        <v>0</v>
      </c>
      <c r="AY3532" s="16">
        <f t="shared" si="1041"/>
        <v>0</v>
      </c>
      <c r="AZ3532" s="16">
        <f t="shared" si="1041"/>
        <v>0</v>
      </c>
      <c r="BA3532" s="16">
        <f t="shared" si="1041"/>
        <v>0</v>
      </c>
      <c r="BB3532" s="16">
        <f t="shared" si="1041"/>
        <v>0</v>
      </c>
      <c r="BC3532" s="16">
        <f t="shared" si="1041"/>
        <v>0</v>
      </c>
      <c r="BD3532" s="16">
        <f t="shared" si="1041"/>
        <v>0</v>
      </c>
      <c r="BE3532" s="16">
        <f t="shared" si="1041"/>
        <v>0</v>
      </c>
      <c r="BF3532" s="16">
        <f t="shared" si="1041"/>
        <v>0</v>
      </c>
    </row>
    <row r="3533" spans="4:36">
      <c r="D3533" s="16" t="s">
        <v>860</v>
      </c>
      <c r="E3533" s="16">
        <v>273.7507</v>
      </c>
      <c r="F3533" s="16">
        <v>258.4831</v>
      </c>
      <c r="G3533" s="16">
        <v>172.697</v>
      </c>
      <c r="H3533" s="16">
        <v>85.7861</v>
      </c>
      <c r="I3533" s="16">
        <v>0</v>
      </c>
      <c r="J3533" s="16">
        <v>15.2676</v>
      </c>
      <c r="K3533" s="16">
        <v>0</v>
      </c>
      <c r="L3533" s="16">
        <v>3.7552</v>
      </c>
      <c r="M3533" s="16">
        <v>11.5124</v>
      </c>
      <c r="N3533" s="16">
        <v>0</v>
      </c>
      <c r="O3533" s="16">
        <v>0</v>
      </c>
      <c r="P3533" s="16">
        <v>0</v>
      </c>
      <c r="Q3533" s="16">
        <v>0</v>
      </c>
      <c r="R3533" s="16">
        <v>0</v>
      </c>
      <c r="S3533" s="16">
        <v>0</v>
      </c>
      <c r="T3533" s="16">
        <v>0</v>
      </c>
      <c r="U3533" s="16">
        <v>0</v>
      </c>
      <c r="V3533" s="16">
        <v>0</v>
      </c>
      <c r="W3533" s="16">
        <v>0</v>
      </c>
      <c r="X3533" s="16">
        <v>0</v>
      </c>
      <c r="Y3533" s="16">
        <v>0</v>
      </c>
      <c r="Z3533" s="16">
        <v>0</v>
      </c>
      <c r="AE3533" s="103">
        <f t="shared" si="1029"/>
        <v>1.59872115546023e-14</v>
      </c>
      <c r="AF3533" s="103">
        <f t="shared" si="1030"/>
        <v>0</v>
      </c>
      <c r="AG3533" s="103">
        <f t="shared" si="1031"/>
        <v>0</v>
      </c>
      <c r="AH3533" s="103">
        <f t="shared" si="1032"/>
        <v>0</v>
      </c>
      <c r="AI3533" s="103">
        <f t="shared" si="1033"/>
        <v>0</v>
      </c>
      <c r="AJ3533" s="103">
        <f t="shared" si="1034"/>
        <v>0</v>
      </c>
    </row>
    <row r="3534" spans="4:36">
      <c r="D3534" s="16" t="s">
        <v>861</v>
      </c>
      <c r="E3534" s="16">
        <v>477.0172</v>
      </c>
      <c r="F3534" s="16">
        <v>476.8364</v>
      </c>
      <c r="G3534" s="16">
        <v>450.3514</v>
      </c>
      <c r="H3534" s="16">
        <v>26.485</v>
      </c>
      <c r="I3534" s="16">
        <v>0</v>
      </c>
      <c r="J3534" s="16">
        <v>0.1808</v>
      </c>
      <c r="K3534" s="16">
        <v>0</v>
      </c>
      <c r="L3534" s="16">
        <v>0.1808</v>
      </c>
      <c r="M3534" s="16">
        <v>0</v>
      </c>
      <c r="N3534" s="16">
        <v>0</v>
      </c>
      <c r="O3534" s="16">
        <v>0</v>
      </c>
      <c r="P3534" s="16">
        <v>0</v>
      </c>
      <c r="Q3534" s="16">
        <v>0</v>
      </c>
      <c r="R3534" s="16">
        <v>0</v>
      </c>
      <c r="S3534" s="16">
        <v>0</v>
      </c>
      <c r="T3534" s="16">
        <v>0</v>
      </c>
      <c r="U3534" s="16">
        <v>0</v>
      </c>
      <c r="V3534" s="16">
        <v>0</v>
      </c>
      <c r="W3534" s="16">
        <v>0</v>
      </c>
      <c r="X3534" s="16">
        <v>0</v>
      </c>
      <c r="Y3534" s="16">
        <v>0</v>
      </c>
      <c r="Z3534" s="16">
        <v>0</v>
      </c>
      <c r="AE3534" s="103">
        <f t="shared" si="1029"/>
        <v>-2.34534613952064e-14</v>
      </c>
      <c r="AF3534" s="103">
        <f t="shared" si="1030"/>
        <v>0</v>
      </c>
      <c r="AG3534" s="103">
        <f t="shared" si="1031"/>
        <v>0</v>
      </c>
      <c r="AH3534" s="103">
        <f t="shared" si="1032"/>
        <v>0</v>
      </c>
      <c r="AI3534" s="103">
        <f t="shared" si="1033"/>
        <v>0</v>
      </c>
      <c r="AJ3534" s="103">
        <f t="shared" si="1034"/>
        <v>0</v>
      </c>
    </row>
    <row r="3535" spans="4:36">
      <c r="D3535" s="16" t="s">
        <v>862</v>
      </c>
      <c r="E3535" s="16">
        <v>0</v>
      </c>
      <c r="F3535" s="16">
        <v>0</v>
      </c>
      <c r="G3535" s="16">
        <v>0</v>
      </c>
      <c r="H3535" s="16">
        <v>0</v>
      </c>
      <c r="I3535" s="16">
        <v>0</v>
      </c>
      <c r="J3535" s="16">
        <v>0</v>
      </c>
      <c r="K3535" s="16">
        <v>0</v>
      </c>
      <c r="L3535" s="16">
        <v>0</v>
      </c>
      <c r="M3535" s="16">
        <v>0</v>
      </c>
      <c r="N3535" s="16">
        <v>0</v>
      </c>
      <c r="O3535" s="16">
        <v>0</v>
      </c>
      <c r="P3535" s="16">
        <v>0</v>
      </c>
      <c r="Q3535" s="16">
        <v>0</v>
      </c>
      <c r="R3535" s="16">
        <v>0</v>
      </c>
      <c r="S3535" s="16">
        <v>0</v>
      </c>
      <c r="T3535" s="16">
        <v>0</v>
      </c>
      <c r="U3535" s="16">
        <v>0</v>
      </c>
      <c r="V3535" s="16">
        <v>0</v>
      </c>
      <c r="W3535" s="16">
        <v>0</v>
      </c>
      <c r="X3535" s="16">
        <v>0</v>
      </c>
      <c r="Y3535" s="16">
        <v>0</v>
      </c>
      <c r="Z3535" s="16">
        <v>0</v>
      </c>
      <c r="AE3535" s="103">
        <f t="shared" si="1029"/>
        <v>0</v>
      </c>
      <c r="AF3535" s="103">
        <f t="shared" si="1030"/>
        <v>0</v>
      </c>
      <c r="AG3535" s="103">
        <f t="shared" si="1031"/>
        <v>0</v>
      </c>
      <c r="AH3535" s="103">
        <f t="shared" si="1032"/>
        <v>0</v>
      </c>
      <c r="AI3535" s="103">
        <f t="shared" si="1033"/>
        <v>0</v>
      </c>
      <c r="AJ3535" s="103">
        <f t="shared" si="1034"/>
        <v>0</v>
      </c>
    </row>
    <row r="3536" spans="4:36">
      <c r="D3536" s="16" t="s">
        <v>863</v>
      </c>
      <c r="E3536" s="16">
        <v>0</v>
      </c>
      <c r="F3536" s="16">
        <v>0</v>
      </c>
      <c r="G3536" s="16">
        <v>0</v>
      </c>
      <c r="H3536" s="16">
        <v>0</v>
      </c>
      <c r="I3536" s="16">
        <v>0</v>
      </c>
      <c r="J3536" s="16">
        <v>0</v>
      </c>
      <c r="K3536" s="16">
        <v>0</v>
      </c>
      <c r="L3536" s="16">
        <v>0</v>
      </c>
      <c r="M3536" s="16">
        <v>0</v>
      </c>
      <c r="N3536" s="16">
        <v>0</v>
      </c>
      <c r="O3536" s="16">
        <v>0</v>
      </c>
      <c r="P3536" s="16">
        <v>0</v>
      </c>
      <c r="Q3536" s="16">
        <v>0</v>
      </c>
      <c r="R3536" s="16">
        <v>0</v>
      </c>
      <c r="S3536" s="16">
        <v>0</v>
      </c>
      <c r="T3536" s="16">
        <v>0</v>
      </c>
      <c r="U3536" s="16">
        <v>0</v>
      </c>
      <c r="V3536" s="16">
        <v>0</v>
      </c>
      <c r="W3536" s="16">
        <v>0</v>
      </c>
      <c r="X3536" s="16">
        <v>0</v>
      </c>
      <c r="Y3536" s="16">
        <v>0</v>
      </c>
      <c r="Z3536" s="16">
        <v>0</v>
      </c>
      <c r="AE3536" s="103">
        <f t="shared" si="1029"/>
        <v>0</v>
      </c>
      <c r="AF3536" s="103">
        <f t="shared" si="1030"/>
        <v>0</v>
      </c>
      <c r="AG3536" s="103">
        <f t="shared" si="1031"/>
        <v>0</v>
      </c>
      <c r="AH3536" s="103">
        <f t="shared" si="1032"/>
        <v>0</v>
      </c>
      <c r="AI3536" s="103">
        <f t="shared" si="1033"/>
        <v>0</v>
      </c>
      <c r="AJ3536" s="103">
        <f t="shared" si="1034"/>
        <v>0</v>
      </c>
    </row>
    <row r="3537" spans="4:36">
      <c r="D3537" s="16" t="s">
        <v>864</v>
      </c>
      <c r="E3537" s="16">
        <v>9341.2656</v>
      </c>
      <c r="F3537" s="16">
        <v>7055.8568</v>
      </c>
      <c r="G3537" s="16">
        <v>6739.2065</v>
      </c>
      <c r="H3537" s="16">
        <v>316.6503</v>
      </c>
      <c r="I3537" s="16">
        <v>49.0498</v>
      </c>
      <c r="J3537" s="16">
        <v>972.0258</v>
      </c>
      <c r="K3537" s="16">
        <v>809.3156</v>
      </c>
      <c r="L3537" s="16">
        <v>58.1705000000002</v>
      </c>
      <c r="M3537" s="16">
        <v>104.5397</v>
      </c>
      <c r="N3537" s="16">
        <v>661.7803</v>
      </c>
      <c r="O3537" s="16">
        <v>661.7803</v>
      </c>
      <c r="P3537" s="16">
        <v>0</v>
      </c>
      <c r="Q3537" s="16">
        <v>1.6828</v>
      </c>
      <c r="R3537" s="16">
        <v>461.6003</v>
      </c>
      <c r="S3537" s="16">
        <v>287.9314</v>
      </c>
      <c r="T3537" s="16">
        <v>0.6985</v>
      </c>
      <c r="U3537" s="16">
        <v>172.9704</v>
      </c>
      <c r="V3537" s="16">
        <v>130.7955</v>
      </c>
      <c r="W3537" s="16">
        <v>99.9931</v>
      </c>
      <c r="X3537" s="16">
        <v>0</v>
      </c>
      <c r="Y3537" s="16">
        <v>30.8024</v>
      </c>
      <c r="Z3537" s="16">
        <v>8.4743</v>
      </c>
      <c r="AE3537" s="103">
        <f t="shared" si="1029"/>
        <v>1.37867495197952e-12</v>
      </c>
      <c r="AF3537" s="103">
        <f t="shared" si="1030"/>
        <v>-6.82121026329696e-13</v>
      </c>
      <c r="AG3537" s="103">
        <f t="shared" si="1031"/>
        <v>-2.1316282072803e-13</v>
      </c>
      <c r="AH3537" s="103">
        <f t="shared" si="1032"/>
        <v>0</v>
      </c>
      <c r="AI3537" s="103">
        <f t="shared" si="1033"/>
        <v>0</v>
      </c>
      <c r="AJ3537" s="103">
        <f t="shared" si="1034"/>
        <v>0</v>
      </c>
    </row>
    <row r="3538" spans="3:58">
      <c r="C3538" s="16" t="s">
        <v>867</v>
      </c>
      <c r="D3538" s="16" t="s">
        <v>88</v>
      </c>
      <c r="E3538" s="16">
        <v>82980.9736</v>
      </c>
      <c r="F3538" s="16">
        <v>71308.0078</v>
      </c>
      <c r="G3538" s="16">
        <v>59263.5625</v>
      </c>
      <c r="H3538" s="16">
        <v>12044.4453</v>
      </c>
      <c r="I3538" s="16">
        <v>169.4224</v>
      </c>
      <c r="J3538" s="16">
        <v>5046.8092</v>
      </c>
      <c r="K3538" s="16">
        <v>3727.7381</v>
      </c>
      <c r="L3538" s="16">
        <v>873.508599999999</v>
      </c>
      <c r="M3538" s="16">
        <v>445.5625</v>
      </c>
      <c r="N3538" s="16">
        <v>3395.7874</v>
      </c>
      <c r="O3538" s="16">
        <v>3395.7874</v>
      </c>
      <c r="P3538" s="16">
        <v>0</v>
      </c>
      <c r="Q3538" s="16">
        <v>53.346</v>
      </c>
      <c r="R3538" s="16">
        <v>2155.322</v>
      </c>
      <c r="S3538" s="16">
        <v>1373.4334</v>
      </c>
      <c r="T3538" s="16">
        <v>138.3337</v>
      </c>
      <c r="U3538" s="16">
        <v>643.554900000001</v>
      </c>
      <c r="V3538" s="16">
        <v>823.7625</v>
      </c>
      <c r="W3538" s="16">
        <v>769.3422</v>
      </c>
      <c r="X3538" s="16">
        <v>0</v>
      </c>
      <c r="Y3538" s="16">
        <v>54.4203</v>
      </c>
      <c r="Z3538" s="16">
        <v>28.5163</v>
      </c>
      <c r="AE3538" s="103">
        <f t="shared" si="1029"/>
        <v>-8.63309423948522e-12</v>
      </c>
      <c r="AF3538" s="103">
        <f t="shared" si="1030"/>
        <v>0</v>
      </c>
      <c r="AG3538" s="103">
        <f t="shared" si="1031"/>
        <v>6.82121026329696e-13</v>
      </c>
      <c r="AH3538" s="103">
        <f t="shared" si="1032"/>
        <v>0</v>
      </c>
      <c r="AI3538" s="103">
        <f t="shared" si="1033"/>
        <v>0</v>
      </c>
      <c r="AJ3538" s="103">
        <f t="shared" si="1034"/>
        <v>0</v>
      </c>
      <c r="AK3538" s="16">
        <f t="shared" ref="AK3538:BF3538" si="1042">E3538-SUM(E3539:E3543)</f>
        <v>0</v>
      </c>
      <c r="AL3538" s="16">
        <f t="shared" si="1042"/>
        <v>0</v>
      </c>
      <c r="AM3538" s="16">
        <f t="shared" si="1042"/>
        <v>0</v>
      </c>
      <c r="AN3538" s="16">
        <f t="shared" si="1042"/>
        <v>0</v>
      </c>
      <c r="AO3538" s="16">
        <f t="shared" si="1042"/>
        <v>0</v>
      </c>
      <c r="AP3538" s="16">
        <f t="shared" si="1042"/>
        <v>0</v>
      </c>
      <c r="AQ3538" s="16">
        <f t="shared" si="1042"/>
        <v>0</v>
      </c>
      <c r="AR3538" s="16">
        <f t="shared" si="1042"/>
        <v>0</v>
      </c>
      <c r="AS3538" s="16">
        <f t="shared" si="1042"/>
        <v>0</v>
      </c>
      <c r="AT3538" s="16">
        <f t="shared" si="1042"/>
        <v>0</v>
      </c>
      <c r="AU3538" s="16">
        <f t="shared" si="1042"/>
        <v>0</v>
      </c>
      <c r="AV3538" s="16">
        <f t="shared" si="1042"/>
        <v>0</v>
      </c>
      <c r="AW3538" s="16">
        <f t="shared" si="1042"/>
        <v>0</v>
      </c>
      <c r="AX3538" s="16">
        <f t="shared" si="1042"/>
        <v>0</v>
      </c>
      <c r="AY3538" s="16">
        <f t="shared" si="1042"/>
        <v>0</v>
      </c>
      <c r="AZ3538" s="16">
        <f t="shared" si="1042"/>
        <v>0</v>
      </c>
      <c r="BA3538" s="16">
        <f t="shared" si="1042"/>
        <v>0</v>
      </c>
      <c r="BB3538" s="16">
        <f t="shared" si="1042"/>
        <v>0</v>
      </c>
      <c r="BC3538" s="16">
        <f t="shared" si="1042"/>
        <v>0</v>
      </c>
      <c r="BD3538" s="16">
        <f t="shared" si="1042"/>
        <v>0</v>
      </c>
      <c r="BE3538" s="16">
        <f t="shared" si="1042"/>
        <v>0</v>
      </c>
      <c r="BF3538" s="16">
        <f t="shared" si="1042"/>
        <v>0</v>
      </c>
    </row>
    <row r="3539" spans="4:36">
      <c r="D3539" s="16" t="s">
        <v>860</v>
      </c>
      <c r="E3539" s="16">
        <v>15881.7838</v>
      </c>
      <c r="F3539" s="16">
        <v>15181.9431</v>
      </c>
      <c r="G3539" s="16">
        <v>10737.8023</v>
      </c>
      <c r="H3539" s="16">
        <v>4444.1408</v>
      </c>
      <c r="I3539" s="16">
        <v>0</v>
      </c>
      <c r="J3539" s="16">
        <v>651.093999999999</v>
      </c>
      <c r="K3539" s="16">
        <v>0</v>
      </c>
      <c r="L3539" s="16">
        <v>608.623499999999</v>
      </c>
      <c r="M3539" s="16">
        <v>42.4705</v>
      </c>
      <c r="N3539" s="16">
        <v>48.7467</v>
      </c>
      <c r="O3539" s="16">
        <v>48.7467</v>
      </c>
      <c r="P3539" s="16">
        <v>0</v>
      </c>
      <c r="Q3539" s="16">
        <v>0</v>
      </c>
      <c r="R3539" s="16">
        <v>0</v>
      </c>
      <c r="S3539" s="16">
        <v>0</v>
      </c>
      <c r="T3539" s="16">
        <v>0</v>
      </c>
      <c r="U3539" s="16">
        <v>0</v>
      </c>
      <c r="V3539" s="16">
        <v>0</v>
      </c>
      <c r="W3539" s="16">
        <v>0</v>
      </c>
      <c r="X3539" s="16">
        <v>0</v>
      </c>
      <c r="Y3539" s="16">
        <v>0</v>
      </c>
      <c r="Z3539" s="16">
        <v>0</v>
      </c>
      <c r="AE3539" s="103">
        <f t="shared" si="1029"/>
        <v>-1.91846538655227e-13</v>
      </c>
      <c r="AF3539" s="103">
        <f t="shared" si="1030"/>
        <v>0</v>
      </c>
      <c r="AG3539" s="103">
        <f t="shared" si="1031"/>
        <v>0</v>
      </c>
      <c r="AH3539" s="103">
        <f t="shared" si="1032"/>
        <v>0</v>
      </c>
      <c r="AI3539" s="103">
        <f t="shared" si="1033"/>
        <v>0</v>
      </c>
      <c r="AJ3539" s="103">
        <f t="shared" si="1034"/>
        <v>0</v>
      </c>
    </row>
    <row r="3540" spans="4:36">
      <c r="D3540" s="16" t="s">
        <v>861</v>
      </c>
      <c r="E3540" s="16">
        <v>4401.5408</v>
      </c>
      <c r="F3540" s="16">
        <v>4194.2538</v>
      </c>
      <c r="G3540" s="16">
        <v>3210.429</v>
      </c>
      <c r="H3540" s="16">
        <v>983.8248</v>
      </c>
      <c r="I3540" s="16">
        <v>0</v>
      </c>
      <c r="J3540" s="16">
        <v>197.9658</v>
      </c>
      <c r="K3540" s="16">
        <v>0</v>
      </c>
      <c r="L3540" s="16">
        <v>135.06</v>
      </c>
      <c r="M3540" s="16">
        <v>62.9058</v>
      </c>
      <c r="N3540" s="16">
        <v>9.3212</v>
      </c>
      <c r="O3540" s="16">
        <v>9.3212</v>
      </c>
      <c r="P3540" s="16">
        <v>0</v>
      </c>
      <c r="Q3540" s="16">
        <v>0</v>
      </c>
      <c r="R3540" s="16">
        <v>0</v>
      </c>
      <c r="S3540" s="16">
        <v>0</v>
      </c>
      <c r="T3540" s="16">
        <v>0</v>
      </c>
      <c r="U3540" s="16">
        <v>0</v>
      </c>
      <c r="V3540" s="16">
        <v>0</v>
      </c>
      <c r="W3540" s="16">
        <v>0</v>
      </c>
      <c r="X3540" s="16">
        <v>0</v>
      </c>
      <c r="Y3540" s="16">
        <v>0</v>
      </c>
      <c r="Z3540" s="16">
        <v>0</v>
      </c>
      <c r="AE3540" s="103">
        <f t="shared" si="1029"/>
        <v>-6.48370246381091e-13</v>
      </c>
      <c r="AF3540" s="103">
        <f t="shared" si="1030"/>
        <v>0</v>
      </c>
      <c r="AG3540" s="103">
        <f t="shared" si="1031"/>
        <v>0</v>
      </c>
      <c r="AH3540" s="103">
        <f t="shared" si="1032"/>
        <v>0</v>
      </c>
      <c r="AI3540" s="103">
        <f t="shared" si="1033"/>
        <v>0</v>
      </c>
      <c r="AJ3540" s="103">
        <f t="shared" si="1034"/>
        <v>0</v>
      </c>
    </row>
    <row r="3541" spans="4:36">
      <c r="D3541" s="16" t="s">
        <v>862</v>
      </c>
      <c r="E3541" s="16">
        <v>0</v>
      </c>
      <c r="F3541" s="16">
        <v>0</v>
      </c>
      <c r="G3541" s="16">
        <v>0</v>
      </c>
      <c r="H3541" s="16">
        <v>0</v>
      </c>
      <c r="I3541" s="16">
        <v>0</v>
      </c>
      <c r="J3541" s="16">
        <v>0</v>
      </c>
      <c r="K3541" s="16">
        <v>0</v>
      </c>
      <c r="L3541" s="16">
        <v>0</v>
      </c>
      <c r="M3541" s="16">
        <v>0</v>
      </c>
      <c r="N3541" s="16">
        <v>0</v>
      </c>
      <c r="O3541" s="16">
        <v>0</v>
      </c>
      <c r="P3541" s="16">
        <v>0</v>
      </c>
      <c r="Q3541" s="16">
        <v>0</v>
      </c>
      <c r="R3541" s="16">
        <v>0</v>
      </c>
      <c r="S3541" s="16">
        <v>0</v>
      </c>
      <c r="T3541" s="16">
        <v>0</v>
      </c>
      <c r="U3541" s="16">
        <v>0</v>
      </c>
      <c r="V3541" s="16">
        <v>0</v>
      </c>
      <c r="W3541" s="16">
        <v>0</v>
      </c>
      <c r="X3541" s="16">
        <v>0</v>
      </c>
      <c r="Y3541" s="16">
        <v>0</v>
      </c>
      <c r="Z3541" s="16">
        <v>0</v>
      </c>
      <c r="AE3541" s="103">
        <f t="shared" si="1029"/>
        <v>0</v>
      </c>
      <c r="AF3541" s="103">
        <f t="shared" si="1030"/>
        <v>0</v>
      </c>
      <c r="AG3541" s="103">
        <f t="shared" si="1031"/>
        <v>0</v>
      </c>
      <c r="AH3541" s="103">
        <f t="shared" si="1032"/>
        <v>0</v>
      </c>
      <c r="AI3541" s="103">
        <f t="shared" si="1033"/>
        <v>0</v>
      </c>
      <c r="AJ3541" s="103">
        <f t="shared" si="1034"/>
        <v>0</v>
      </c>
    </row>
    <row r="3542" spans="4:36">
      <c r="D3542" s="16" t="s">
        <v>863</v>
      </c>
      <c r="E3542" s="16">
        <v>0</v>
      </c>
      <c r="F3542" s="16">
        <v>0</v>
      </c>
      <c r="G3542" s="16">
        <v>0</v>
      </c>
      <c r="H3542" s="16">
        <v>0</v>
      </c>
      <c r="I3542" s="16">
        <v>0</v>
      </c>
      <c r="J3542" s="16">
        <v>0</v>
      </c>
      <c r="K3542" s="16">
        <v>0</v>
      </c>
      <c r="L3542" s="16">
        <v>0</v>
      </c>
      <c r="M3542" s="16">
        <v>0</v>
      </c>
      <c r="N3542" s="16">
        <v>0</v>
      </c>
      <c r="O3542" s="16">
        <v>0</v>
      </c>
      <c r="P3542" s="16">
        <v>0</v>
      </c>
      <c r="Q3542" s="16">
        <v>0</v>
      </c>
      <c r="R3542" s="16">
        <v>0</v>
      </c>
      <c r="S3542" s="16">
        <v>0</v>
      </c>
      <c r="T3542" s="16">
        <v>0</v>
      </c>
      <c r="U3542" s="16">
        <v>0</v>
      </c>
      <c r="V3542" s="16">
        <v>0</v>
      </c>
      <c r="W3542" s="16">
        <v>0</v>
      </c>
      <c r="X3542" s="16">
        <v>0</v>
      </c>
      <c r="Y3542" s="16">
        <v>0</v>
      </c>
      <c r="Z3542" s="16">
        <v>0</v>
      </c>
      <c r="AE3542" s="103">
        <f t="shared" si="1029"/>
        <v>0</v>
      </c>
      <c r="AF3542" s="103">
        <f t="shared" si="1030"/>
        <v>0</v>
      </c>
      <c r="AG3542" s="103">
        <f t="shared" si="1031"/>
        <v>0</v>
      </c>
      <c r="AH3542" s="103">
        <f t="shared" si="1032"/>
        <v>0</v>
      </c>
      <c r="AI3542" s="103">
        <f t="shared" si="1033"/>
        <v>0</v>
      </c>
      <c r="AJ3542" s="103">
        <f t="shared" si="1034"/>
        <v>0</v>
      </c>
    </row>
    <row r="3543" spans="4:36">
      <c r="D3543" s="16" t="s">
        <v>864</v>
      </c>
      <c r="E3543" s="16">
        <v>62697.649</v>
      </c>
      <c r="F3543" s="16">
        <v>51931.8109</v>
      </c>
      <c r="G3543" s="16">
        <v>45315.3312</v>
      </c>
      <c r="H3543" s="16">
        <v>6616.47969999999</v>
      </c>
      <c r="I3543" s="16">
        <v>169.4224</v>
      </c>
      <c r="J3543" s="16">
        <v>4197.7494</v>
      </c>
      <c r="K3543" s="16">
        <v>3727.7381</v>
      </c>
      <c r="L3543" s="16">
        <v>129.8251</v>
      </c>
      <c r="M3543" s="16">
        <v>340.1862</v>
      </c>
      <c r="N3543" s="16">
        <v>3337.7195</v>
      </c>
      <c r="O3543" s="16">
        <v>3337.7195</v>
      </c>
      <c r="P3543" s="16">
        <v>0</v>
      </c>
      <c r="Q3543" s="16">
        <v>53.346</v>
      </c>
      <c r="R3543" s="16">
        <v>2155.322</v>
      </c>
      <c r="S3543" s="16">
        <v>1373.4334</v>
      </c>
      <c r="T3543" s="16">
        <v>138.3337</v>
      </c>
      <c r="U3543" s="16">
        <v>643.554900000001</v>
      </c>
      <c r="V3543" s="16">
        <v>823.7625</v>
      </c>
      <c r="W3543" s="16">
        <v>769.3422</v>
      </c>
      <c r="X3543" s="16">
        <v>0</v>
      </c>
      <c r="Y3543" s="16">
        <v>54.4203</v>
      </c>
      <c r="Z3543" s="16">
        <v>28.5163</v>
      </c>
      <c r="AE3543" s="103">
        <f t="shared" si="1029"/>
        <v>1.37134748001699e-12</v>
      </c>
      <c r="AF3543" s="103">
        <f t="shared" si="1030"/>
        <v>0</v>
      </c>
      <c r="AG3543" s="103">
        <f t="shared" si="1031"/>
        <v>0</v>
      </c>
      <c r="AH3543" s="103">
        <f t="shared" si="1032"/>
        <v>0</v>
      </c>
      <c r="AI3543" s="103">
        <f t="shared" si="1033"/>
        <v>0</v>
      </c>
      <c r="AJ3543" s="103">
        <f t="shared" si="1034"/>
        <v>0</v>
      </c>
    </row>
    <row r="3544" spans="3:58">
      <c r="C3544" s="16" t="s">
        <v>368</v>
      </c>
      <c r="D3544" s="16" t="s">
        <v>88</v>
      </c>
      <c r="E3544" s="16">
        <v>0</v>
      </c>
      <c r="F3544" s="16">
        <v>0</v>
      </c>
      <c r="G3544" s="16">
        <v>0</v>
      </c>
      <c r="H3544" s="16">
        <v>0</v>
      </c>
      <c r="I3544" s="16">
        <v>0</v>
      </c>
      <c r="J3544" s="16">
        <v>0</v>
      </c>
      <c r="K3544" s="16">
        <v>0</v>
      </c>
      <c r="L3544" s="16">
        <v>0</v>
      </c>
      <c r="M3544" s="16">
        <v>0</v>
      </c>
      <c r="N3544" s="16">
        <v>0</v>
      </c>
      <c r="O3544" s="16">
        <v>0</v>
      </c>
      <c r="P3544" s="16">
        <v>0</v>
      </c>
      <c r="Q3544" s="16">
        <v>0</v>
      </c>
      <c r="R3544" s="16">
        <v>0</v>
      </c>
      <c r="S3544" s="16">
        <v>0</v>
      </c>
      <c r="T3544" s="16">
        <v>0</v>
      </c>
      <c r="U3544" s="16">
        <v>0</v>
      </c>
      <c r="V3544" s="16">
        <v>0</v>
      </c>
      <c r="W3544" s="16">
        <v>0</v>
      </c>
      <c r="X3544" s="16">
        <v>0</v>
      </c>
      <c r="Y3544" s="16">
        <v>0</v>
      </c>
      <c r="Z3544" s="16">
        <v>0</v>
      </c>
      <c r="AE3544" s="103">
        <f t="shared" si="1029"/>
        <v>0</v>
      </c>
      <c r="AF3544" s="103">
        <f t="shared" si="1030"/>
        <v>0</v>
      </c>
      <c r="AG3544" s="103">
        <f t="shared" si="1031"/>
        <v>0</v>
      </c>
      <c r="AH3544" s="103">
        <f t="shared" si="1032"/>
        <v>0</v>
      </c>
      <c r="AI3544" s="103">
        <f t="shared" si="1033"/>
        <v>0</v>
      </c>
      <c r="AJ3544" s="103">
        <f t="shared" si="1034"/>
        <v>0</v>
      </c>
      <c r="AK3544" s="16">
        <f t="shared" ref="AK3544:BF3544" si="1043">E3544-SUM(E3545:E3549)</f>
        <v>0</v>
      </c>
      <c r="AL3544" s="16">
        <f t="shared" si="1043"/>
        <v>0</v>
      </c>
      <c r="AM3544" s="16">
        <f t="shared" si="1043"/>
        <v>0</v>
      </c>
      <c r="AN3544" s="16">
        <f t="shared" si="1043"/>
        <v>0</v>
      </c>
      <c r="AO3544" s="16">
        <f t="shared" si="1043"/>
        <v>0</v>
      </c>
      <c r="AP3544" s="16">
        <f t="shared" si="1043"/>
        <v>0</v>
      </c>
      <c r="AQ3544" s="16">
        <f t="shared" si="1043"/>
        <v>0</v>
      </c>
      <c r="AR3544" s="16">
        <f t="shared" si="1043"/>
        <v>0</v>
      </c>
      <c r="AS3544" s="16">
        <f t="shared" si="1043"/>
        <v>0</v>
      </c>
      <c r="AT3544" s="16">
        <f t="shared" si="1043"/>
        <v>0</v>
      </c>
      <c r="AU3544" s="16">
        <f t="shared" si="1043"/>
        <v>0</v>
      </c>
      <c r="AV3544" s="16">
        <f t="shared" si="1043"/>
        <v>0</v>
      </c>
      <c r="AW3544" s="16">
        <f t="shared" si="1043"/>
        <v>0</v>
      </c>
      <c r="AX3544" s="16">
        <f t="shared" si="1043"/>
        <v>0</v>
      </c>
      <c r="AY3544" s="16">
        <f t="shared" si="1043"/>
        <v>0</v>
      </c>
      <c r="AZ3544" s="16">
        <f t="shared" si="1043"/>
        <v>0</v>
      </c>
      <c r="BA3544" s="16">
        <f t="shared" si="1043"/>
        <v>0</v>
      </c>
      <c r="BB3544" s="16">
        <f t="shared" si="1043"/>
        <v>0</v>
      </c>
      <c r="BC3544" s="16">
        <f t="shared" si="1043"/>
        <v>0</v>
      </c>
      <c r="BD3544" s="16">
        <f t="shared" si="1043"/>
        <v>0</v>
      </c>
      <c r="BE3544" s="16">
        <f t="shared" si="1043"/>
        <v>0</v>
      </c>
      <c r="BF3544" s="16">
        <f t="shared" si="1043"/>
        <v>0</v>
      </c>
    </row>
    <row r="3545" spans="4:36">
      <c r="D3545" s="16" t="s">
        <v>860</v>
      </c>
      <c r="E3545" s="16">
        <v>0</v>
      </c>
      <c r="F3545" s="16">
        <v>0</v>
      </c>
      <c r="G3545" s="16">
        <v>0</v>
      </c>
      <c r="H3545" s="16">
        <v>0</v>
      </c>
      <c r="I3545" s="16">
        <v>0</v>
      </c>
      <c r="J3545" s="16">
        <v>0</v>
      </c>
      <c r="K3545" s="16">
        <v>0</v>
      </c>
      <c r="L3545" s="16">
        <v>0</v>
      </c>
      <c r="M3545" s="16">
        <v>0</v>
      </c>
      <c r="N3545" s="16">
        <v>0</v>
      </c>
      <c r="O3545" s="16">
        <v>0</v>
      </c>
      <c r="P3545" s="16">
        <v>0</v>
      </c>
      <c r="Q3545" s="16">
        <v>0</v>
      </c>
      <c r="R3545" s="16">
        <v>0</v>
      </c>
      <c r="S3545" s="16">
        <v>0</v>
      </c>
      <c r="T3545" s="16">
        <v>0</v>
      </c>
      <c r="U3545" s="16">
        <v>0</v>
      </c>
      <c r="V3545" s="16">
        <v>0</v>
      </c>
      <c r="W3545" s="16">
        <v>0</v>
      </c>
      <c r="X3545" s="16">
        <v>0</v>
      </c>
      <c r="Y3545" s="16">
        <v>0</v>
      </c>
      <c r="Z3545" s="16">
        <v>0</v>
      </c>
      <c r="AE3545" s="103">
        <f t="shared" si="1029"/>
        <v>0</v>
      </c>
      <c r="AF3545" s="103">
        <f t="shared" si="1030"/>
        <v>0</v>
      </c>
      <c r="AG3545" s="103">
        <f t="shared" si="1031"/>
        <v>0</v>
      </c>
      <c r="AH3545" s="103">
        <f t="shared" si="1032"/>
        <v>0</v>
      </c>
      <c r="AI3545" s="103">
        <f t="shared" si="1033"/>
        <v>0</v>
      </c>
      <c r="AJ3545" s="103">
        <f t="shared" si="1034"/>
        <v>0</v>
      </c>
    </row>
    <row r="3546" spans="4:36">
      <c r="D3546" s="16" t="s">
        <v>861</v>
      </c>
      <c r="E3546" s="16">
        <v>0</v>
      </c>
      <c r="F3546" s="16">
        <v>0</v>
      </c>
      <c r="G3546" s="16">
        <v>0</v>
      </c>
      <c r="H3546" s="16">
        <v>0</v>
      </c>
      <c r="I3546" s="16">
        <v>0</v>
      </c>
      <c r="J3546" s="16">
        <v>0</v>
      </c>
      <c r="K3546" s="16">
        <v>0</v>
      </c>
      <c r="L3546" s="16">
        <v>0</v>
      </c>
      <c r="M3546" s="16">
        <v>0</v>
      </c>
      <c r="N3546" s="16">
        <v>0</v>
      </c>
      <c r="O3546" s="16">
        <v>0</v>
      </c>
      <c r="P3546" s="16">
        <v>0</v>
      </c>
      <c r="Q3546" s="16">
        <v>0</v>
      </c>
      <c r="R3546" s="16">
        <v>0</v>
      </c>
      <c r="S3546" s="16">
        <v>0</v>
      </c>
      <c r="T3546" s="16">
        <v>0</v>
      </c>
      <c r="U3546" s="16">
        <v>0</v>
      </c>
      <c r="V3546" s="16">
        <v>0</v>
      </c>
      <c r="W3546" s="16">
        <v>0</v>
      </c>
      <c r="X3546" s="16">
        <v>0</v>
      </c>
      <c r="Y3546" s="16">
        <v>0</v>
      </c>
      <c r="Z3546" s="16">
        <v>0</v>
      </c>
      <c r="AE3546" s="103">
        <f t="shared" si="1029"/>
        <v>0</v>
      </c>
      <c r="AF3546" s="103">
        <f t="shared" si="1030"/>
        <v>0</v>
      </c>
      <c r="AG3546" s="103">
        <f t="shared" si="1031"/>
        <v>0</v>
      </c>
      <c r="AH3546" s="103">
        <f t="shared" si="1032"/>
        <v>0</v>
      </c>
      <c r="AI3546" s="103">
        <f t="shared" si="1033"/>
        <v>0</v>
      </c>
      <c r="AJ3546" s="103">
        <f t="shared" si="1034"/>
        <v>0</v>
      </c>
    </row>
    <row r="3547" spans="4:36">
      <c r="D3547" s="16" t="s">
        <v>862</v>
      </c>
      <c r="E3547" s="16">
        <v>0</v>
      </c>
      <c r="F3547" s="16">
        <v>0</v>
      </c>
      <c r="G3547" s="16">
        <v>0</v>
      </c>
      <c r="H3547" s="16">
        <v>0</v>
      </c>
      <c r="I3547" s="16">
        <v>0</v>
      </c>
      <c r="J3547" s="16">
        <v>0</v>
      </c>
      <c r="K3547" s="16">
        <v>0</v>
      </c>
      <c r="L3547" s="16">
        <v>0</v>
      </c>
      <c r="M3547" s="16">
        <v>0</v>
      </c>
      <c r="N3547" s="16">
        <v>0</v>
      </c>
      <c r="O3547" s="16">
        <v>0</v>
      </c>
      <c r="P3547" s="16">
        <v>0</v>
      </c>
      <c r="Q3547" s="16">
        <v>0</v>
      </c>
      <c r="R3547" s="16">
        <v>0</v>
      </c>
      <c r="S3547" s="16">
        <v>0</v>
      </c>
      <c r="T3547" s="16">
        <v>0</v>
      </c>
      <c r="U3547" s="16">
        <v>0</v>
      </c>
      <c r="V3547" s="16">
        <v>0</v>
      </c>
      <c r="W3547" s="16">
        <v>0</v>
      </c>
      <c r="X3547" s="16">
        <v>0</v>
      </c>
      <c r="Y3547" s="16">
        <v>0</v>
      </c>
      <c r="Z3547" s="16">
        <v>0</v>
      </c>
      <c r="AE3547" s="103">
        <f t="shared" si="1029"/>
        <v>0</v>
      </c>
      <c r="AF3547" s="103">
        <f t="shared" si="1030"/>
        <v>0</v>
      </c>
      <c r="AG3547" s="103">
        <f t="shared" si="1031"/>
        <v>0</v>
      </c>
      <c r="AH3547" s="103">
        <f t="shared" si="1032"/>
        <v>0</v>
      </c>
      <c r="AI3547" s="103">
        <f t="shared" si="1033"/>
        <v>0</v>
      </c>
      <c r="AJ3547" s="103">
        <f t="shared" si="1034"/>
        <v>0</v>
      </c>
    </row>
    <row r="3548" spans="4:36">
      <c r="D3548" s="16" t="s">
        <v>863</v>
      </c>
      <c r="E3548" s="16">
        <v>0</v>
      </c>
      <c r="F3548" s="16">
        <v>0</v>
      </c>
      <c r="G3548" s="16">
        <v>0</v>
      </c>
      <c r="H3548" s="16">
        <v>0</v>
      </c>
      <c r="I3548" s="16">
        <v>0</v>
      </c>
      <c r="J3548" s="16">
        <v>0</v>
      </c>
      <c r="K3548" s="16">
        <v>0</v>
      </c>
      <c r="L3548" s="16">
        <v>0</v>
      </c>
      <c r="M3548" s="16">
        <v>0</v>
      </c>
      <c r="N3548" s="16">
        <v>0</v>
      </c>
      <c r="O3548" s="16">
        <v>0</v>
      </c>
      <c r="P3548" s="16">
        <v>0</v>
      </c>
      <c r="Q3548" s="16">
        <v>0</v>
      </c>
      <c r="R3548" s="16">
        <v>0</v>
      </c>
      <c r="S3548" s="16">
        <v>0</v>
      </c>
      <c r="T3548" s="16">
        <v>0</v>
      </c>
      <c r="U3548" s="16">
        <v>0</v>
      </c>
      <c r="V3548" s="16">
        <v>0</v>
      </c>
      <c r="W3548" s="16">
        <v>0</v>
      </c>
      <c r="X3548" s="16">
        <v>0</v>
      </c>
      <c r="Y3548" s="16">
        <v>0</v>
      </c>
      <c r="Z3548" s="16">
        <v>0</v>
      </c>
      <c r="AE3548" s="103">
        <f t="shared" si="1029"/>
        <v>0</v>
      </c>
      <c r="AF3548" s="103">
        <f t="shared" si="1030"/>
        <v>0</v>
      </c>
      <c r="AG3548" s="103">
        <f t="shared" si="1031"/>
        <v>0</v>
      </c>
      <c r="AH3548" s="103">
        <f t="shared" si="1032"/>
        <v>0</v>
      </c>
      <c r="AI3548" s="103">
        <f t="shared" si="1033"/>
        <v>0</v>
      </c>
      <c r="AJ3548" s="103">
        <f t="shared" si="1034"/>
        <v>0</v>
      </c>
    </row>
    <row r="3549" spans="4:36">
      <c r="D3549" s="16" t="s">
        <v>864</v>
      </c>
      <c r="E3549" s="16">
        <v>0</v>
      </c>
      <c r="F3549" s="16">
        <v>0</v>
      </c>
      <c r="G3549" s="16">
        <v>0</v>
      </c>
      <c r="H3549" s="16">
        <v>0</v>
      </c>
      <c r="I3549" s="16">
        <v>0</v>
      </c>
      <c r="J3549" s="16">
        <v>0</v>
      </c>
      <c r="K3549" s="16">
        <v>0</v>
      </c>
      <c r="L3549" s="16">
        <v>0</v>
      </c>
      <c r="M3549" s="16">
        <v>0</v>
      </c>
      <c r="N3549" s="16">
        <v>0</v>
      </c>
      <c r="O3549" s="16">
        <v>0</v>
      </c>
      <c r="P3549" s="16">
        <v>0</v>
      </c>
      <c r="Q3549" s="16">
        <v>0</v>
      </c>
      <c r="R3549" s="16">
        <v>0</v>
      </c>
      <c r="S3549" s="16">
        <v>0</v>
      </c>
      <c r="T3549" s="16">
        <v>0</v>
      </c>
      <c r="U3549" s="16">
        <v>0</v>
      </c>
      <c r="V3549" s="16">
        <v>0</v>
      </c>
      <c r="W3549" s="16">
        <v>0</v>
      </c>
      <c r="X3549" s="16">
        <v>0</v>
      </c>
      <c r="Y3549" s="16">
        <v>0</v>
      </c>
      <c r="Z3549" s="16">
        <v>0</v>
      </c>
      <c r="AE3549" s="103">
        <f t="shared" si="1029"/>
        <v>0</v>
      </c>
      <c r="AF3549" s="103">
        <f t="shared" si="1030"/>
        <v>0</v>
      </c>
      <c r="AG3549" s="103">
        <f t="shared" si="1031"/>
        <v>0</v>
      </c>
      <c r="AH3549" s="103">
        <f t="shared" si="1032"/>
        <v>0</v>
      </c>
      <c r="AI3549" s="103">
        <f t="shared" si="1033"/>
        <v>0</v>
      </c>
      <c r="AJ3549" s="103">
        <f t="shared" si="1034"/>
        <v>0</v>
      </c>
    </row>
    <row r="3550" spans="1:80">
      <c r="A3550" s="16" t="s">
        <v>967</v>
      </c>
      <c r="B3550" s="16">
        <v>110171.0234</v>
      </c>
      <c r="C3550" s="16" t="s">
        <v>88</v>
      </c>
      <c r="D3550" s="16" t="s">
        <v>88</v>
      </c>
      <c r="E3550" s="16">
        <v>37541.6467</v>
      </c>
      <c r="F3550" s="16">
        <v>29399.8424</v>
      </c>
      <c r="G3550" s="16">
        <v>23813.7864</v>
      </c>
      <c r="H3550" s="16">
        <v>5586.056</v>
      </c>
      <c r="I3550" s="16">
        <v>79.6521</v>
      </c>
      <c r="J3550" s="16">
        <v>5663.25239999999</v>
      </c>
      <c r="K3550" s="16">
        <v>5023.25649999999</v>
      </c>
      <c r="L3550" s="16">
        <v>277.6775</v>
      </c>
      <c r="M3550" s="16">
        <v>362.3184</v>
      </c>
      <c r="N3550" s="16">
        <v>818.7504</v>
      </c>
      <c r="O3550" s="16">
        <v>814.9159</v>
      </c>
      <c r="P3550" s="16">
        <v>3.8345</v>
      </c>
      <c r="Q3550" s="16">
        <v>93.0053</v>
      </c>
      <c r="R3550" s="16">
        <v>1190.4674</v>
      </c>
      <c r="S3550" s="16">
        <v>924.361600000001</v>
      </c>
      <c r="T3550" s="16">
        <v>12.8318</v>
      </c>
      <c r="U3550" s="16">
        <v>253.274</v>
      </c>
      <c r="V3550" s="16">
        <v>272.3986</v>
      </c>
      <c r="W3550" s="16">
        <v>267.9677</v>
      </c>
      <c r="X3550" s="16">
        <v>0</v>
      </c>
      <c r="Y3550" s="16">
        <v>4.4309</v>
      </c>
      <c r="Z3550" s="16">
        <v>24.2781</v>
      </c>
      <c r="AB3550" s="101">
        <f>(F3550+K3550+L3550)/B3550</f>
        <v>0.314971898500128</v>
      </c>
      <c r="AE3550" s="103">
        <f t="shared" si="1029"/>
        <v>5.71276359551121e-12</v>
      </c>
      <c r="AF3550" s="103">
        <f t="shared" si="1030"/>
        <v>0</v>
      </c>
      <c r="AG3550" s="103">
        <f t="shared" si="1031"/>
        <v>0</v>
      </c>
      <c r="AH3550" s="103">
        <f t="shared" si="1032"/>
        <v>4.84057238736568e-14</v>
      </c>
      <c r="AI3550" s="103">
        <f t="shared" si="1033"/>
        <v>-9.66338120633736e-13</v>
      </c>
      <c r="AJ3550" s="103">
        <f t="shared" si="1034"/>
        <v>7.99360577730113e-15</v>
      </c>
      <c r="AK3550" s="16">
        <f t="shared" ref="AK3550:BF3550" si="1044">E3550-SUM(E3551:E3555)</f>
        <v>0</v>
      </c>
      <c r="AL3550" s="16">
        <f t="shared" si="1044"/>
        <v>0</v>
      </c>
      <c r="AM3550" s="16">
        <f t="shared" si="1044"/>
        <v>0</v>
      </c>
      <c r="AN3550" s="16">
        <f t="shared" si="1044"/>
        <v>0</v>
      </c>
      <c r="AO3550" s="16">
        <f t="shared" si="1044"/>
        <v>0</v>
      </c>
      <c r="AP3550" s="16">
        <f t="shared" si="1044"/>
        <v>0</v>
      </c>
      <c r="AQ3550" s="16">
        <f t="shared" si="1044"/>
        <v>0</v>
      </c>
      <c r="AR3550" s="16">
        <f t="shared" si="1044"/>
        <v>1.02318153949454e-12</v>
      </c>
      <c r="AS3550" s="16">
        <f t="shared" si="1044"/>
        <v>0</v>
      </c>
      <c r="AT3550" s="16">
        <f t="shared" si="1044"/>
        <v>0</v>
      </c>
      <c r="AU3550" s="16">
        <f t="shared" si="1044"/>
        <v>0</v>
      </c>
      <c r="AV3550" s="16">
        <f t="shared" si="1044"/>
        <v>0</v>
      </c>
      <c r="AW3550" s="16">
        <f t="shared" si="1044"/>
        <v>0</v>
      </c>
      <c r="AX3550" s="16">
        <f t="shared" si="1044"/>
        <v>0</v>
      </c>
      <c r="AY3550" s="16">
        <f t="shared" si="1044"/>
        <v>0</v>
      </c>
      <c r="AZ3550" s="16">
        <f t="shared" si="1044"/>
        <v>0</v>
      </c>
      <c r="BA3550" s="16">
        <f t="shared" si="1044"/>
        <v>0</v>
      </c>
      <c r="BB3550" s="16">
        <f t="shared" si="1044"/>
        <v>0</v>
      </c>
      <c r="BC3550" s="16">
        <f t="shared" si="1044"/>
        <v>0</v>
      </c>
      <c r="BD3550" s="16">
        <f t="shared" si="1044"/>
        <v>0</v>
      </c>
      <c r="BE3550" s="16">
        <f t="shared" si="1044"/>
        <v>0</v>
      </c>
      <c r="BF3550" s="16">
        <f t="shared" si="1044"/>
        <v>0</v>
      </c>
      <c r="BG3550" s="104">
        <f t="shared" ref="BG3550:CB3550" si="1045">E3550-E3556-E3562-E3568-E3574</f>
        <v>-4.03588273911737e-12</v>
      </c>
      <c r="BH3550" s="104">
        <f t="shared" si="1045"/>
        <v>5.44275735592237e-12</v>
      </c>
      <c r="BI3550" s="104">
        <f t="shared" si="1045"/>
        <v>-1.09423581307055e-12</v>
      </c>
      <c r="BJ3550" s="104">
        <f t="shared" si="1045"/>
        <v>-7.31859017832903e-13</v>
      </c>
      <c r="BK3550" s="104">
        <f t="shared" si="1045"/>
        <v>0</v>
      </c>
      <c r="BL3550" s="104">
        <f t="shared" si="1045"/>
        <v>8.47322212393919e-13</v>
      </c>
      <c r="BM3550" s="104">
        <f t="shared" si="1045"/>
        <v>7.32747196252603e-13</v>
      </c>
      <c r="BN3550" s="104">
        <f t="shared" si="1045"/>
        <v>5.73985303731206e-14</v>
      </c>
      <c r="BO3550" s="104">
        <f t="shared" si="1045"/>
        <v>0</v>
      </c>
      <c r="BP3550" s="104">
        <f t="shared" si="1045"/>
        <v>0</v>
      </c>
      <c r="BQ3550" s="104">
        <f t="shared" si="1045"/>
        <v>0</v>
      </c>
      <c r="BR3550" s="104">
        <f t="shared" si="1045"/>
        <v>0</v>
      </c>
      <c r="BS3550" s="104">
        <f t="shared" si="1045"/>
        <v>-5.32907051820075e-15</v>
      </c>
      <c r="BT3550" s="104">
        <f t="shared" si="1045"/>
        <v>3.49165141244612e-14</v>
      </c>
      <c r="BU3550" s="104">
        <f t="shared" si="1045"/>
        <v>3.49165141244612e-14</v>
      </c>
      <c r="BV3550" s="104">
        <f t="shared" si="1045"/>
        <v>0</v>
      </c>
      <c r="BW3550" s="104">
        <f t="shared" si="1045"/>
        <v>0</v>
      </c>
      <c r="BX3550" s="104">
        <f t="shared" si="1045"/>
        <v>0</v>
      </c>
      <c r="BY3550" s="104">
        <f t="shared" si="1045"/>
        <v>0</v>
      </c>
      <c r="BZ3550" s="104">
        <f t="shared" si="1045"/>
        <v>0</v>
      </c>
      <c r="CA3550" s="104">
        <f t="shared" si="1045"/>
        <v>0</v>
      </c>
      <c r="CB3550" s="104">
        <f t="shared" si="1045"/>
        <v>-2.66453525910038e-15</v>
      </c>
    </row>
    <row r="3551" spans="4:36">
      <c r="D3551" s="16" t="s">
        <v>860</v>
      </c>
      <c r="E3551" s="16">
        <v>3176.1979</v>
      </c>
      <c r="F3551" s="16">
        <v>2965.0821</v>
      </c>
      <c r="G3551" s="16">
        <v>1822.3036</v>
      </c>
      <c r="H3551" s="16">
        <v>1142.7785</v>
      </c>
      <c r="I3551" s="16">
        <v>22.4752</v>
      </c>
      <c r="J3551" s="16">
        <v>159.0591</v>
      </c>
      <c r="K3551" s="16">
        <v>0</v>
      </c>
      <c r="L3551" s="16">
        <v>49.5501</v>
      </c>
      <c r="M3551" s="16">
        <v>109.509</v>
      </c>
      <c r="N3551" s="16">
        <v>27.1869</v>
      </c>
      <c r="O3551" s="16">
        <v>27.1869</v>
      </c>
      <c r="P3551" s="16">
        <v>0</v>
      </c>
      <c r="Q3551" s="16">
        <v>0</v>
      </c>
      <c r="R3551" s="16">
        <v>2.3946</v>
      </c>
      <c r="S3551" s="16">
        <v>2.3946</v>
      </c>
      <c r="T3551" s="16">
        <v>0</v>
      </c>
      <c r="U3551" s="16">
        <v>0</v>
      </c>
      <c r="V3551" s="16">
        <v>0</v>
      </c>
      <c r="W3551" s="16">
        <v>0</v>
      </c>
      <c r="X3551" s="16">
        <v>0</v>
      </c>
      <c r="Y3551" s="16">
        <v>0</v>
      </c>
      <c r="Z3551" s="16">
        <v>0</v>
      </c>
      <c r="AE3551" s="103">
        <f t="shared" si="1029"/>
        <v>3.24185123190546e-14</v>
      </c>
      <c r="AF3551" s="103">
        <f t="shared" si="1030"/>
        <v>0</v>
      </c>
      <c r="AG3551" s="103">
        <f t="shared" si="1031"/>
        <v>0</v>
      </c>
      <c r="AH3551" s="103">
        <f t="shared" si="1032"/>
        <v>0</v>
      </c>
      <c r="AI3551" s="103">
        <f t="shared" si="1033"/>
        <v>0</v>
      </c>
      <c r="AJ3551" s="103">
        <f t="shared" si="1034"/>
        <v>0</v>
      </c>
    </row>
    <row r="3552" spans="4:36">
      <c r="D3552" s="16" t="s">
        <v>861</v>
      </c>
      <c r="E3552" s="16">
        <v>184.6324</v>
      </c>
      <c r="F3552" s="16">
        <v>184.6324</v>
      </c>
      <c r="G3552" s="16">
        <v>183.7013</v>
      </c>
      <c r="H3552" s="16">
        <v>0.9311</v>
      </c>
      <c r="I3552" s="16">
        <v>0</v>
      </c>
      <c r="J3552" s="16">
        <v>0</v>
      </c>
      <c r="K3552" s="16">
        <v>0</v>
      </c>
      <c r="L3552" s="16">
        <v>0</v>
      </c>
      <c r="M3552" s="16">
        <v>0</v>
      </c>
      <c r="N3552" s="16">
        <v>0</v>
      </c>
      <c r="O3552" s="16">
        <v>0</v>
      </c>
      <c r="P3552" s="16">
        <v>0</v>
      </c>
      <c r="Q3552" s="16">
        <v>0</v>
      </c>
      <c r="R3552" s="16">
        <v>0</v>
      </c>
      <c r="S3552" s="16">
        <v>0</v>
      </c>
      <c r="T3552" s="16">
        <v>0</v>
      </c>
      <c r="U3552" s="16">
        <v>0</v>
      </c>
      <c r="V3552" s="16">
        <v>0</v>
      </c>
      <c r="W3552" s="16">
        <v>0</v>
      </c>
      <c r="X3552" s="16">
        <v>0</v>
      </c>
      <c r="Y3552" s="16">
        <v>0</v>
      </c>
      <c r="Z3552" s="16">
        <v>0</v>
      </c>
      <c r="AE3552" s="103">
        <f t="shared" si="1029"/>
        <v>0</v>
      </c>
      <c r="AF3552" s="103">
        <f t="shared" si="1030"/>
        <v>-1.35447209004269e-14</v>
      </c>
      <c r="AG3552" s="103">
        <f t="shared" si="1031"/>
        <v>0</v>
      </c>
      <c r="AH3552" s="103">
        <f t="shared" si="1032"/>
        <v>0</v>
      </c>
      <c r="AI3552" s="103">
        <f t="shared" si="1033"/>
        <v>0</v>
      </c>
      <c r="AJ3552" s="103">
        <f t="shared" si="1034"/>
        <v>0</v>
      </c>
    </row>
    <row r="3553" spans="4:36">
      <c r="D3553" s="16" t="s">
        <v>862</v>
      </c>
      <c r="E3553" s="16">
        <v>0</v>
      </c>
      <c r="F3553" s="16">
        <v>0</v>
      </c>
      <c r="G3553" s="16">
        <v>0</v>
      </c>
      <c r="H3553" s="16">
        <v>0</v>
      </c>
      <c r="I3553" s="16">
        <v>0</v>
      </c>
      <c r="J3553" s="16">
        <v>0</v>
      </c>
      <c r="K3553" s="16">
        <v>0</v>
      </c>
      <c r="L3553" s="16">
        <v>0</v>
      </c>
      <c r="M3553" s="16">
        <v>0</v>
      </c>
      <c r="N3553" s="16">
        <v>0</v>
      </c>
      <c r="O3553" s="16">
        <v>0</v>
      </c>
      <c r="P3553" s="16">
        <v>0</v>
      </c>
      <c r="Q3553" s="16">
        <v>0</v>
      </c>
      <c r="R3553" s="16">
        <v>0</v>
      </c>
      <c r="S3553" s="16">
        <v>0</v>
      </c>
      <c r="T3553" s="16">
        <v>0</v>
      </c>
      <c r="U3553" s="16">
        <v>0</v>
      </c>
      <c r="V3553" s="16">
        <v>0</v>
      </c>
      <c r="W3553" s="16">
        <v>0</v>
      </c>
      <c r="X3553" s="16">
        <v>0</v>
      </c>
      <c r="Y3553" s="16">
        <v>0</v>
      </c>
      <c r="Z3553" s="16">
        <v>0</v>
      </c>
      <c r="AE3553" s="103">
        <f t="shared" si="1029"/>
        <v>0</v>
      </c>
      <c r="AF3553" s="103">
        <f t="shared" si="1030"/>
        <v>0</v>
      </c>
      <c r="AG3553" s="103">
        <f t="shared" si="1031"/>
        <v>0</v>
      </c>
      <c r="AH3553" s="103">
        <f t="shared" si="1032"/>
        <v>0</v>
      </c>
      <c r="AI3553" s="103">
        <f t="shared" si="1033"/>
        <v>0</v>
      </c>
      <c r="AJ3553" s="103">
        <f t="shared" si="1034"/>
        <v>0</v>
      </c>
    </row>
    <row r="3554" spans="4:36">
      <c r="D3554" s="16" t="s">
        <v>863</v>
      </c>
      <c r="E3554" s="16">
        <v>0</v>
      </c>
      <c r="F3554" s="16">
        <v>0</v>
      </c>
      <c r="G3554" s="16">
        <v>0</v>
      </c>
      <c r="H3554" s="16">
        <v>0</v>
      </c>
      <c r="I3554" s="16">
        <v>0</v>
      </c>
      <c r="J3554" s="16">
        <v>0</v>
      </c>
      <c r="K3554" s="16">
        <v>0</v>
      </c>
      <c r="L3554" s="16">
        <v>0</v>
      </c>
      <c r="M3554" s="16">
        <v>0</v>
      </c>
      <c r="N3554" s="16">
        <v>0</v>
      </c>
      <c r="O3554" s="16">
        <v>0</v>
      </c>
      <c r="P3554" s="16">
        <v>0</v>
      </c>
      <c r="Q3554" s="16">
        <v>0</v>
      </c>
      <c r="R3554" s="16">
        <v>0</v>
      </c>
      <c r="S3554" s="16">
        <v>0</v>
      </c>
      <c r="T3554" s="16">
        <v>0</v>
      </c>
      <c r="U3554" s="16">
        <v>0</v>
      </c>
      <c r="V3554" s="16">
        <v>0</v>
      </c>
      <c r="W3554" s="16">
        <v>0</v>
      </c>
      <c r="X3554" s="16">
        <v>0</v>
      </c>
      <c r="Y3554" s="16">
        <v>0</v>
      </c>
      <c r="Z3554" s="16">
        <v>0</v>
      </c>
      <c r="AE3554" s="103">
        <f t="shared" si="1029"/>
        <v>0</v>
      </c>
      <c r="AF3554" s="103">
        <f t="shared" si="1030"/>
        <v>0</v>
      </c>
      <c r="AG3554" s="103">
        <f t="shared" si="1031"/>
        <v>0</v>
      </c>
      <c r="AH3554" s="103">
        <f t="shared" si="1032"/>
        <v>0</v>
      </c>
      <c r="AI3554" s="103">
        <f t="shared" si="1033"/>
        <v>0</v>
      </c>
      <c r="AJ3554" s="103">
        <f t="shared" si="1034"/>
        <v>0</v>
      </c>
    </row>
    <row r="3555" spans="4:36">
      <c r="D3555" s="16" t="s">
        <v>864</v>
      </c>
      <c r="E3555" s="16">
        <v>34180.8164</v>
      </c>
      <c r="F3555" s="16">
        <v>26250.1279</v>
      </c>
      <c r="G3555" s="16">
        <v>21807.7815</v>
      </c>
      <c r="H3555" s="16">
        <v>4442.3464</v>
      </c>
      <c r="I3555" s="16">
        <v>57.1769</v>
      </c>
      <c r="J3555" s="16">
        <v>5504.19329999999</v>
      </c>
      <c r="K3555" s="16">
        <v>5023.25649999999</v>
      </c>
      <c r="L3555" s="16">
        <v>228.127399999999</v>
      </c>
      <c r="M3555" s="16">
        <v>252.8094</v>
      </c>
      <c r="N3555" s="16">
        <v>791.5635</v>
      </c>
      <c r="O3555" s="16">
        <v>787.729</v>
      </c>
      <c r="P3555" s="16">
        <v>3.8345</v>
      </c>
      <c r="Q3555" s="16">
        <v>93.0053</v>
      </c>
      <c r="R3555" s="16">
        <v>1188.0728</v>
      </c>
      <c r="S3555" s="16">
        <v>921.967000000001</v>
      </c>
      <c r="T3555" s="16">
        <v>12.8318</v>
      </c>
      <c r="U3555" s="16">
        <v>253.274</v>
      </c>
      <c r="V3555" s="16">
        <v>272.3986</v>
      </c>
      <c r="W3555" s="16">
        <v>267.9677</v>
      </c>
      <c r="X3555" s="16">
        <v>0</v>
      </c>
      <c r="Y3555" s="16">
        <v>4.4309</v>
      </c>
      <c r="Z3555" s="16">
        <v>24.2781</v>
      </c>
      <c r="AE3555" s="103">
        <f t="shared" si="1029"/>
        <v>1.36708422360243e-11</v>
      </c>
      <c r="AF3555" s="103">
        <f t="shared" si="1030"/>
        <v>0</v>
      </c>
      <c r="AG3555" s="103">
        <f t="shared" si="1031"/>
        <v>4.83169060316868e-13</v>
      </c>
      <c r="AH3555" s="103">
        <f t="shared" si="1032"/>
        <v>-6.52811138479592e-14</v>
      </c>
      <c r="AI3555" s="103">
        <f t="shared" si="1033"/>
        <v>-1.08002495835535e-12</v>
      </c>
      <c r="AJ3555" s="103">
        <f t="shared" si="1034"/>
        <v>7.99360577730113e-15</v>
      </c>
    </row>
    <row r="3556" spans="3:58">
      <c r="C3556" s="16" t="s">
        <v>865</v>
      </c>
      <c r="D3556" s="16" t="s">
        <v>88</v>
      </c>
      <c r="E3556" s="16">
        <v>5769.593</v>
      </c>
      <c r="F3556" s="16">
        <v>4474.4085</v>
      </c>
      <c r="G3556" s="16">
        <v>3133.1386</v>
      </c>
      <c r="H3556" s="16">
        <v>1341.2699</v>
      </c>
      <c r="I3556" s="16">
        <v>17.5022</v>
      </c>
      <c r="J3556" s="16">
        <v>1041.9</v>
      </c>
      <c r="K3556" s="16">
        <v>989.6211</v>
      </c>
      <c r="L3556" s="16">
        <v>3.74659999999994</v>
      </c>
      <c r="M3556" s="16">
        <v>48.5323</v>
      </c>
      <c r="N3556" s="16">
        <v>88.1445</v>
      </c>
      <c r="O3556" s="16">
        <v>88.1445</v>
      </c>
      <c r="P3556" s="16">
        <v>0</v>
      </c>
      <c r="Q3556" s="16">
        <v>10.7836</v>
      </c>
      <c r="R3556" s="16">
        <v>107.2049</v>
      </c>
      <c r="S3556" s="16">
        <v>78.4064</v>
      </c>
      <c r="T3556" s="16">
        <v>0</v>
      </c>
      <c r="U3556" s="16">
        <v>28.7985</v>
      </c>
      <c r="V3556" s="16">
        <v>8.7992</v>
      </c>
      <c r="W3556" s="16">
        <v>8.7992</v>
      </c>
      <c r="X3556" s="16">
        <v>0</v>
      </c>
      <c r="Y3556" s="16">
        <v>0</v>
      </c>
      <c r="Z3556" s="16">
        <v>20.8501</v>
      </c>
      <c r="AE3556" s="103">
        <f t="shared" si="1029"/>
        <v>3.16191517413245e-13</v>
      </c>
      <c r="AF3556" s="103">
        <f t="shared" si="1030"/>
        <v>0</v>
      </c>
      <c r="AG3556" s="103">
        <f t="shared" si="1031"/>
        <v>1.98951966012828e-13</v>
      </c>
      <c r="AH3556" s="103">
        <f t="shared" si="1032"/>
        <v>0</v>
      </c>
      <c r="AI3556" s="103">
        <f t="shared" si="1033"/>
        <v>0</v>
      </c>
      <c r="AJ3556" s="103">
        <f t="shared" si="1034"/>
        <v>0</v>
      </c>
      <c r="AK3556" s="16">
        <f t="shared" ref="AK3556:BF3556" si="1046">E3556-SUM(E3557:E3561)</f>
        <v>0</v>
      </c>
      <c r="AL3556" s="16">
        <f t="shared" si="1046"/>
        <v>0</v>
      </c>
      <c r="AM3556" s="16">
        <f t="shared" si="1046"/>
        <v>0</v>
      </c>
      <c r="AN3556" s="16">
        <f t="shared" si="1046"/>
        <v>0</v>
      </c>
      <c r="AO3556" s="16">
        <f t="shared" si="1046"/>
        <v>0</v>
      </c>
      <c r="AP3556" s="16">
        <f t="shared" si="1046"/>
        <v>0</v>
      </c>
      <c r="AQ3556" s="16">
        <f t="shared" si="1046"/>
        <v>0</v>
      </c>
      <c r="AR3556" s="16">
        <f t="shared" si="1046"/>
        <v>-1.10134124042816e-13</v>
      </c>
      <c r="AS3556" s="16">
        <f t="shared" si="1046"/>
        <v>0</v>
      </c>
      <c r="AT3556" s="16">
        <f t="shared" si="1046"/>
        <v>0</v>
      </c>
      <c r="AU3556" s="16">
        <f t="shared" si="1046"/>
        <v>0</v>
      </c>
      <c r="AV3556" s="16">
        <f t="shared" si="1046"/>
        <v>0</v>
      </c>
      <c r="AW3556" s="16">
        <f t="shared" si="1046"/>
        <v>0</v>
      </c>
      <c r="AX3556" s="16">
        <f t="shared" si="1046"/>
        <v>0</v>
      </c>
      <c r="AY3556" s="16">
        <f t="shared" si="1046"/>
        <v>0</v>
      </c>
      <c r="AZ3556" s="16">
        <f t="shared" si="1046"/>
        <v>0</v>
      </c>
      <c r="BA3556" s="16">
        <f t="shared" si="1046"/>
        <v>0</v>
      </c>
      <c r="BB3556" s="16">
        <f t="shared" si="1046"/>
        <v>0</v>
      </c>
      <c r="BC3556" s="16">
        <f t="shared" si="1046"/>
        <v>0</v>
      </c>
      <c r="BD3556" s="16">
        <f t="shared" si="1046"/>
        <v>0</v>
      </c>
      <c r="BE3556" s="16">
        <f t="shared" si="1046"/>
        <v>0</v>
      </c>
      <c r="BF3556" s="16">
        <f t="shared" si="1046"/>
        <v>0</v>
      </c>
    </row>
    <row r="3557" spans="4:36">
      <c r="D3557" s="16" t="s">
        <v>860</v>
      </c>
      <c r="E3557" s="16">
        <v>1362.778</v>
      </c>
      <c r="F3557" s="16">
        <v>1285.5587</v>
      </c>
      <c r="G3557" s="16">
        <v>1186.0575</v>
      </c>
      <c r="H3557" s="16">
        <v>99.5012</v>
      </c>
      <c r="I3557" s="16">
        <v>16.2204</v>
      </c>
      <c r="J3557" s="16">
        <v>34.972</v>
      </c>
      <c r="K3557" s="16">
        <v>0</v>
      </c>
      <c r="L3557" s="16">
        <v>0.4266</v>
      </c>
      <c r="M3557" s="16">
        <v>34.5454</v>
      </c>
      <c r="N3557" s="16">
        <v>26.0269</v>
      </c>
      <c r="O3557" s="16">
        <v>26.0269</v>
      </c>
      <c r="P3557" s="16">
        <v>0</v>
      </c>
      <c r="Q3557" s="16">
        <v>0</v>
      </c>
      <c r="R3557" s="16">
        <v>0</v>
      </c>
      <c r="S3557" s="16">
        <v>0</v>
      </c>
      <c r="T3557" s="16">
        <v>0</v>
      </c>
      <c r="U3557" s="16">
        <v>0</v>
      </c>
      <c r="V3557" s="16">
        <v>0</v>
      </c>
      <c r="W3557" s="16">
        <v>0</v>
      </c>
      <c r="X3557" s="16">
        <v>0</v>
      </c>
      <c r="Y3557" s="16">
        <v>0</v>
      </c>
      <c r="Z3557" s="16">
        <v>0</v>
      </c>
      <c r="AE3557" s="103">
        <f t="shared" si="1029"/>
        <v>-2.48689957516035e-14</v>
      </c>
      <c r="AF3557" s="103">
        <f t="shared" si="1030"/>
        <v>1.56319401867222e-13</v>
      </c>
      <c r="AG3557" s="103">
        <f t="shared" si="1031"/>
        <v>0</v>
      </c>
      <c r="AH3557" s="103">
        <f t="shared" si="1032"/>
        <v>0</v>
      </c>
      <c r="AI3557" s="103">
        <f t="shared" si="1033"/>
        <v>0</v>
      </c>
      <c r="AJ3557" s="103">
        <f t="shared" si="1034"/>
        <v>0</v>
      </c>
    </row>
    <row r="3558" spans="4:36">
      <c r="D3558" s="16" t="s">
        <v>861</v>
      </c>
      <c r="E3558" s="16">
        <v>184.6324</v>
      </c>
      <c r="F3558" s="16">
        <v>184.6324</v>
      </c>
      <c r="G3558" s="16">
        <v>183.7013</v>
      </c>
      <c r="H3558" s="16">
        <v>0.9311</v>
      </c>
      <c r="I3558" s="16">
        <v>0</v>
      </c>
      <c r="J3558" s="16">
        <v>0</v>
      </c>
      <c r="K3558" s="16">
        <v>0</v>
      </c>
      <c r="L3558" s="16">
        <v>0</v>
      </c>
      <c r="M3558" s="16">
        <v>0</v>
      </c>
      <c r="N3558" s="16">
        <v>0</v>
      </c>
      <c r="O3558" s="16">
        <v>0</v>
      </c>
      <c r="P3558" s="16">
        <v>0</v>
      </c>
      <c r="Q3558" s="16">
        <v>0</v>
      </c>
      <c r="R3558" s="16">
        <v>0</v>
      </c>
      <c r="S3558" s="16">
        <v>0</v>
      </c>
      <c r="T3558" s="16">
        <v>0</v>
      </c>
      <c r="U3558" s="16">
        <v>0</v>
      </c>
      <c r="V3558" s="16">
        <v>0</v>
      </c>
      <c r="W3558" s="16">
        <v>0</v>
      </c>
      <c r="X3558" s="16">
        <v>0</v>
      </c>
      <c r="Y3558" s="16">
        <v>0</v>
      </c>
      <c r="Z3558" s="16">
        <v>0</v>
      </c>
      <c r="AE3558" s="103">
        <f t="shared" si="1029"/>
        <v>0</v>
      </c>
      <c r="AF3558" s="103">
        <f t="shared" si="1030"/>
        <v>-1.35447209004269e-14</v>
      </c>
      <c r="AG3558" s="103">
        <f t="shared" si="1031"/>
        <v>0</v>
      </c>
      <c r="AH3558" s="103">
        <f t="shared" si="1032"/>
        <v>0</v>
      </c>
      <c r="AI3558" s="103">
        <f t="shared" si="1033"/>
        <v>0</v>
      </c>
      <c r="AJ3558" s="103">
        <f t="shared" si="1034"/>
        <v>0</v>
      </c>
    </row>
    <row r="3559" spans="4:36">
      <c r="D3559" s="16" t="s">
        <v>862</v>
      </c>
      <c r="E3559" s="16">
        <v>0</v>
      </c>
      <c r="F3559" s="16">
        <v>0</v>
      </c>
      <c r="G3559" s="16">
        <v>0</v>
      </c>
      <c r="H3559" s="16">
        <v>0</v>
      </c>
      <c r="I3559" s="16">
        <v>0</v>
      </c>
      <c r="J3559" s="16">
        <v>0</v>
      </c>
      <c r="K3559" s="16">
        <v>0</v>
      </c>
      <c r="L3559" s="16">
        <v>0</v>
      </c>
      <c r="M3559" s="16">
        <v>0</v>
      </c>
      <c r="N3559" s="16">
        <v>0</v>
      </c>
      <c r="O3559" s="16">
        <v>0</v>
      </c>
      <c r="P3559" s="16">
        <v>0</v>
      </c>
      <c r="Q3559" s="16">
        <v>0</v>
      </c>
      <c r="R3559" s="16">
        <v>0</v>
      </c>
      <c r="S3559" s="16">
        <v>0</v>
      </c>
      <c r="T3559" s="16">
        <v>0</v>
      </c>
      <c r="U3559" s="16">
        <v>0</v>
      </c>
      <c r="V3559" s="16">
        <v>0</v>
      </c>
      <c r="W3559" s="16">
        <v>0</v>
      </c>
      <c r="X3559" s="16">
        <v>0</v>
      </c>
      <c r="Y3559" s="16">
        <v>0</v>
      </c>
      <c r="Z3559" s="16">
        <v>0</v>
      </c>
      <c r="AE3559" s="103">
        <f t="shared" si="1029"/>
        <v>0</v>
      </c>
      <c r="AF3559" s="103">
        <f t="shared" si="1030"/>
        <v>0</v>
      </c>
      <c r="AG3559" s="103">
        <f t="shared" si="1031"/>
        <v>0</v>
      </c>
      <c r="AH3559" s="103">
        <f t="shared" si="1032"/>
        <v>0</v>
      </c>
      <c r="AI3559" s="103">
        <f t="shared" si="1033"/>
        <v>0</v>
      </c>
      <c r="AJ3559" s="103">
        <f t="shared" si="1034"/>
        <v>0</v>
      </c>
    </row>
    <row r="3560" spans="4:36">
      <c r="D3560" s="16" t="s">
        <v>863</v>
      </c>
      <c r="E3560" s="16">
        <v>0</v>
      </c>
      <c r="F3560" s="16">
        <v>0</v>
      </c>
      <c r="G3560" s="16">
        <v>0</v>
      </c>
      <c r="H3560" s="16">
        <v>0</v>
      </c>
      <c r="I3560" s="16">
        <v>0</v>
      </c>
      <c r="J3560" s="16">
        <v>0</v>
      </c>
      <c r="K3560" s="16">
        <v>0</v>
      </c>
      <c r="L3560" s="16">
        <v>0</v>
      </c>
      <c r="M3560" s="16">
        <v>0</v>
      </c>
      <c r="N3560" s="16">
        <v>0</v>
      </c>
      <c r="O3560" s="16">
        <v>0</v>
      </c>
      <c r="P3560" s="16">
        <v>0</v>
      </c>
      <c r="Q3560" s="16">
        <v>0</v>
      </c>
      <c r="R3560" s="16">
        <v>0</v>
      </c>
      <c r="S3560" s="16">
        <v>0</v>
      </c>
      <c r="T3560" s="16">
        <v>0</v>
      </c>
      <c r="U3560" s="16">
        <v>0</v>
      </c>
      <c r="V3560" s="16">
        <v>0</v>
      </c>
      <c r="W3560" s="16">
        <v>0</v>
      </c>
      <c r="X3560" s="16">
        <v>0</v>
      </c>
      <c r="Y3560" s="16">
        <v>0</v>
      </c>
      <c r="Z3560" s="16">
        <v>0</v>
      </c>
      <c r="AE3560" s="103">
        <f t="shared" si="1029"/>
        <v>0</v>
      </c>
      <c r="AF3560" s="103">
        <f t="shared" si="1030"/>
        <v>0</v>
      </c>
      <c r="AG3560" s="103">
        <f t="shared" si="1031"/>
        <v>0</v>
      </c>
      <c r="AH3560" s="103">
        <f t="shared" si="1032"/>
        <v>0</v>
      </c>
      <c r="AI3560" s="103">
        <f t="shared" si="1033"/>
        <v>0</v>
      </c>
      <c r="AJ3560" s="103">
        <f t="shared" si="1034"/>
        <v>0</v>
      </c>
    </row>
    <row r="3561" spans="4:36">
      <c r="D3561" s="16" t="s">
        <v>864</v>
      </c>
      <c r="E3561" s="16">
        <v>4222.1826</v>
      </c>
      <c r="F3561" s="16">
        <v>3004.2174</v>
      </c>
      <c r="G3561" s="16">
        <v>1763.3798</v>
      </c>
      <c r="H3561" s="16">
        <v>1240.8376</v>
      </c>
      <c r="I3561" s="16">
        <v>1.2818</v>
      </c>
      <c r="J3561" s="16">
        <v>1006.928</v>
      </c>
      <c r="K3561" s="16">
        <v>989.6211</v>
      </c>
      <c r="L3561" s="16">
        <v>3.32000000000005</v>
      </c>
      <c r="M3561" s="16">
        <v>13.9869</v>
      </c>
      <c r="N3561" s="16">
        <v>62.1176</v>
      </c>
      <c r="O3561" s="16">
        <v>62.1176</v>
      </c>
      <c r="P3561" s="16">
        <v>0</v>
      </c>
      <c r="Q3561" s="16">
        <v>10.7836</v>
      </c>
      <c r="R3561" s="16">
        <v>107.2049</v>
      </c>
      <c r="S3561" s="16">
        <v>78.4064</v>
      </c>
      <c r="T3561" s="16">
        <v>0</v>
      </c>
      <c r="U3561" s="16">
        <v>28.7985</v>
      </c>
      <c r="V3561" s="16">
        <v>8.7992</v>
      </c>
      <c r="W3561" s="16">
        <v>8.7992</v>
      </c>
      <c r="X3561" s="16">
        <v>0</v>
      </c>
      <c r="Y3561" s="16">
        <v>0</v>
      </c>
      <c r="Z3561" s="16">
        <v>20.8501</v>
      </c>
      <c r="AE3561" s="103">
        <f t="shared" si="1029"/>
        <v>1.17239551400417e-13</v>
      </c>
      <c r="AF3561" s="103">
        <f t="shared" si="1030"/>
        <v>0</v>
      </c>
      <c r="AG3561" s="103">
        <f t="shared" si="1031"/>
        <v>0</v>
      </c>
      <c r="AH3561" s="103">
        <f t="shared" si="1032"/>
        <v>0</v>
      </c>
      <c r="AI3561" s="103">
        <f t="shared" si="1033"/>
        <v>0</v>
      </c>
      <c r="AJ3561" s="103">
        <f t="shared" si="1034"/>
        <v>0</v>
      </c>
    </row>
    <row r="3562" spans="3:58">
      <c r="C3562" s="16" t="s">
        <v>866</v>
      </c>
      <c r="D3562" s="16" t="s">
        <v>88</v>
      </c>
      <c r="E3562" s="16">
        <v>31406.861</v>
      </c>
      <c r="F3562" s="16">
        <v>24850.5018</v>
      </c>
      <c r="G3562" s="16">
        <v>20655.6996</v>
      </c>
      <c r="H3562" s="16">
        <v>4194.8022</v>
      </c>
      <c r="I3562" s="16">
        <v>62.1499</v>
      </c>
      <c r="J3562" s="16">
        <v>4615.70359999999</v>
      </c>
      <c r="K3562" s="16">
        <v>4028.21349999999</v>
      </c>
      <c r="L3562" s="16">
        <v>273.704</v>
      </c>
      <c r="M3562" s="16">
        <v>313.7861</v>
      </c>
      <c r="N3562" s="16">
        <v>451.4843</v>
      </c>
      <c r="O3562" s="16">
        <v>447.6498</v>
      </c>
      <c r="P3562" s="16">
        <v>3.8345</v>
      </c>
      <c r="Q3562" s="16">
        <v>77.0656</v>
      </c>
      <c r="R3562" s="16">
        <v>1082.9284</v>
      </c>
      <c r="S3562" s="16">
        <v>845.621100000001</v>
      </c>
      <c r="T3562" s="16">
        <v>12.8318</v>
      </c>
      <c r="U3562" s="16">
        <v>224.4755</v>
      </c>
      <c r="V3562" s="16">
        <v>263.5994</v>
      </c>
      <c r="W3562" s="16">
        <v>259.1685</v>
      </c>
      <c r="X3562" s="16">
        <v>0</v>
      </c>
      <c r="Y3562" s="16">
        <v>4.4309</v>
      </c>
      <c r="Z3562" s="16">
        <v>3.428</v>
      </c>
      <c r="AE3562" s="103">
        <f t="shared" si="1029"/>
        <v>1.23492327475105e-11</v>
      </c>
      <c r="AF3562" s="103">
        <f t="shared" si="1030"/>
        <v>0</v>
      </c>
      <c r="AG3562" s="103">
        <f t="shared" si="1031"/>
        <v>0</v>
      </c>
      <c r="AH3562" s="103">
        <f t="shared" si="1032"/>
        <v>-8.43769498715119e-15</v>
      </c>
      <c r="AI3562" s="103">
        <f t="shared" si="1033"/>
        <v>-9.66338120633736e-13</v>
      </c>
      <c r="AJ3562" s="103">
        <f t="shared" si="1034"/>
        <v>7.99360577730113e-15</v>
      </c>
      <c r="AK3562" s="16">
        <f t="shared" ref="AK3562:BF3562" si="1047">E3562-SUM(E3563:E3567)</f>
        <v>0</v>
      </c>
      <c r="AL3562" s="16">
        <f t="shared" si="1047"/>
        <v>0</v>
      </c>
      <c r="AM3562" s="16">
        <f t="shared" si="1047"/>
        <v>0</v>
      </c>
      <c r="AN3562" s="16">
        <f t="shared" si="1047"/>
        <v>0</v>
      </c>
      <c r="AO3562" s="16">
        <f t="shared" si="1047"/>
        <v>0</v>
      </c>
      <c r="AP3562" s="16">
        <f t="shared" si="1047"/>
        <v>0</v>
      </c>
      <c r="AQ3562" s="16">
        <f t="shared" si="1047"/>
        <v>0</v>
      </c>
      <c r="AR3562" s="16">
        <f t="shared" si="1047"/>
        <v>0</v>
      </c>
      <c r="AS3562" s="16">
        <f t="shared" si="1047"/>
        <v>0</v>
      </c>
      <c r="AT3562" s="16">
        <f t="shared" si="1047"/>
        <v>0</v>
      </c>
      <c r="AU3562" s="16">
        <f t="shared" si="1047"/>
        <v>0</v>
      </c>
      <c r="AV3562" s="16">
        <f t="shared" si="1047"/>
        <v>0</v>
      </c>
      <c r="AW3562" s="16">
        <f t="shared" si="1047"/>
        <v>0</v>
      </c>
      <c r="AX3562" s="16">
        <f t="shared" si="1047"/>
        <v>0</v>
      </c>
      <c r="AY3562" s="16">
        <f t="shared" si="1047"/>
        <v>0</v>
      </c>
      <c r="AZ3562" s="16">
        <f t="shared" si="1047"/>
        <v>0</v>
      </c>
      <c r="BA3562" s="16">
        <f t="shared" si="1047"/>
        <v>0</v>
      </c>
      <c r="BB3562" s="16">
        <f t="shared" si="1047"/>
        <v>0</v>
      </c>
      <c r="BC3562" s="16">
        <f t="shared" si="1047"/>
        <v>0</v>
      </c>
      <c r="BD3562" s="16">
        <f t="shared" si="1047"/>
        <v>0</v>
      </c>
      <c r="BE3562" s="16">
        <f t="shared" si="1047"/>
        <v>0</v>
      </c>
      <c r="BF3562" s="16">
        <f t="shared" si="1047"/>
        <v>0</v>
      </c>
    </row>
    <row r="3563" spans="4:36">
      <c r="D3563" s="16" t="s">
        <v>860</v>
      </c>
      <c r="E3563" s="16">
        <v>1804.7324</v>
      </c>
      <c r="F3563" s="16">
        <v>1670.8359</v>
      </c>
      <c r="G3563" s="16">
        <v>636.1395</v>
      </c>
      <c r="H3563" s="16">
        <v>1034.6964</v>
      </c>
      <c r="I3563" s="16">
        <v>6.2548</v>
      </c>
      <c r="J3563" s="16">
        <v>124.0871</v>
      </c>
      <c r="K3563" s="16">
        <v>0</v>
      </c>
      <c r="L3563" s="16">
        <v>49.1235</v>
      </c>
      <c r="M3563" s="16">
        <v>74.9636</v>
      </c>
      <c r="N3563" s="16">
        <v>1.16</v>
      </c>
      <c r="O3563" s="16">
        <v>1.16</v>
      </c>
      <c r="P3563" s="16">
        <v>0</v>
      </c>
      <c r="Q3563" s="16">
        <v>0</v>
      </c>
      <c r="R3563" s="16">
        <v>2.3946</v>
      </c>
      <c r="S3563" s="16">
        <v>2.3946</v>
      </c>
      <c r="T3563" s="16">
        <v>0</v>
      </c>
      <c r="U3563" s="16">
        <v>0</v>
      </c>
      <c r="V3563" s="16">
        <v>0</v>
      </c>
      <c r="W3563" s="16">
        <v>0</v>
      </c>
      <c r="X3563" s="16">
        <v>0</v>
      </c>
      <c r="Y3563" s="16">
        <v>0</v>
      </c>
      <c r="Z3563" s="16">
        <v>0</v>
      </c>
      <c r="AE3563" s="103">
        <f t="shared" si="1029"/>
        <v>5.01820807130571e-14</v>
      </c>
      <c r="AF3563" s="103">
        <f t="shared" si="1030"/>
        <v>0</v>
      </c>
      <c r="AG3563" s="103">
        <f t="shared" si="1031"/>
        <v>0</v>
      </c>
      <c r="AH3563" s="103">
        <f t="shared" si="1032"/>
        <v>0</v>
      </c>
      <c r="AI3563" s="103">
        <f t="shared" si="1033"/>
        <v>0</v>
      </c>
      <c r="AJ3563" s="103">
        <f t="shared" si="1034"/>
        <v>0</v>
      </c>
    </row>
    <row r="3564" spans="4:36">
      <c r="D3564" s="16" t="s">
        <v>861</v>
      </c>
      <c r="E3564" s="16">
        <v>0</v>
      </c>
      <c r="F3564" s="16">
        <v>0</v>
      </c>
      <c r="G3564" s="16">
        <v>0</v>
      </c>
      <c r="H3564" s="16">
        <v>0</v>
      </c>
      <c r="I3564" s="16">
        <v>0</v>
      </c>
      <c r="J3564" s="16">
        <v>0</v>
      </c>
      <c r="K3564" s="16">
        <v>0</v>
      </c>
      <c r="L3564" s="16">
        <v>0</v>
      </c>
      <c r="M3564" s="16">
        <v>0</v>
      </c>
      <c r="N3564" s="16">
        <v>0</v>
      </c>
      <c r="O3564" s="16">
        <v>0</v>
      </c>
      <c r="P3564" s="16">
        <v>0</v>
      </c>
      <c r="Q3564" s="16">
        <v>0</v>
      </c>
      <c r="R3564" s="16">
        <v>0</v>
      </c>
      <c r="S3564" s="16">
        <v>0</v>
      </c>
      <c r="T3564" s="16">
        <v>0</v>
      </c>
      <c r="U3564" s="16">
        <v>0</v>
      </c>
      <c r="V3564" s="16">
        <v>0</v>
      </c>
      <c r="W3564" s="16">
        <v>0</v>
      </c>
      <c r="X3564" s="16">
        <v>0</v>
      </c>
      <c r="Y3564" s="16">
        <v>0</v>
      </c>
      <c r="Z3564" s="16">
        <v>0</v>
      </c>
      <c r="AE3564" s="103">
        <f t="shared" si="1029"/>
        <v>0</v>
      </c>
      <c r="AF3564" s="103">
        <f t="shared" si="1030"/>
        <v>0</v>
      </c>
      <c r="AG3564" s="103">
        <f t="shared" si="1031"/>
        <v>0</v>
      </c>
      <c r="AH3564" s="103">
        <f t="shared" si="1032"/>
        <v>0</v>
      </c>
      <c r="AI3564" s="103">
        <f t="shared" si="1033"/>
        <v>0</v>
      </c>
      <c r="AJ3564" s="103">
        <f t="shared" si="1034"/>
        <v>0</v>
      </c>
    </row>
    <row r="3565" spans="4:36">
      <c r="D3565" s="16" t="s">
        <v>862</v>
      </c>
      <c r="E3565" s="16">
        <v>0</v>
      </c>
      <c r="F3565" s="16">
        <v>0</v>
      </c>
      <c r="G3565" s="16">
        <v>0</v>
      </c>
      <c r="H3565" s="16">
        <v>0</v>
      </c>
      <c r="I3565" s="16">
        <v>0</v>
      </c>
      <c r="J3565" s="16">
        <v>0</v>
      </c>
      <c r="K3565" s="16">
        <v>0</v>
      </c>
      <c r="L3565" s="16">
        <v>0</v>
      </c>
      <c r="M3565" s="16">
        <v>0</v>
      </c>
      <c r="N3565" s="16">
        <v>0</v>
      </c>
      <c r="O3565" s="16">
        <v>0</v>
      </c>
      <c r="P3565" s="16">
        <v>0</v>
      </c>
      <c r="Q3565" s="16">
        <v>0</v>
      </c>
      <c r="R3565" s="16">
        <v>0</v>
      </c>
      <c r="S3565" s="16">
        <v>0</v>
      </c>
      <c r="T3565" s="16">
        <v>0</v>
      </c>
      <c r="U3565" s="16">
        <v>0</v>
      </c>
      <c r="V3565" s="16">
        <v>0</v>
      </c>
      <c r="W3565" s="16">
        <v>0</v>
      </c>
      <c r="X3565" s="16">
        <v>0</v>
      </c>
      <c r="Y3565" s="16">
        <v>0</v>
      </c>
      <c r="Z3565" s="16">
        <v>0</v>
      </c>
      <c r="AE3565" s="103">
        <f t="shared" ref="AE3565:AE3628" si="1048">E3565-F3565-I3565-J3565-N3565-R3565-V3565-Z3565-Q3565</f>
        <v>0</v>
      </c>
      <c r="AF3565" s="103">
        <f t="shared" ref="AF3565:AF3628" si="1049">F3565-G3565-H3565</f>
        <v>0</v>
      </c>
      <c r="AG3565" s="103">
        <f t="shared" ref="AG3565:AG3628" si="1050">J3565-K3565-L3565-M3565</f>
        <v>0</v>
      </c>
      <c r="AH3565" s="103">
        <f t="shared" ref="AH3565:AH3628" si="1051">N3565-O3565-P3565</f>
        <v>0</v>
      </c>
      <c r="AI3565" s="103">
        <f t="shared" ref="AI3565:AI3628" si="1052">R3565-S3565-T3565-U3565</f>
        <v>0</v>
      </c>
      <c r="AJ3565" s="103">
        <f t="shared" ref="AJ3565:AJ3628" si="1053">V3565-W3565-X3565-Y3565</f>
        <v>0</v>
      </c>
    </row>
    <row r="3566" spans="4:36">
      <c r="D3566" s="16" t="s">
        <v>863</v>
      </c>
      <c r="E3566" s="16">
        <v>0</v>
      </c>
      <c r="F3566" s="16">
        <v>0</v>
      </c>
      <c r="G3566" s="16">
        <v>0</v>
      </c>
      <c r="H3566" s="16">
        <v>0</v>
      </c>
      <c r="I3566" s="16">
        <v>0</v>
      </c>
      <c r="J3566" s="16">
        <v>0</v>
      </c>
      <c r="K3566" s="16">
        <v>0</v>
      </c>
      <c r="L3566" s="16">
        <v>0</v>
      </c>
      <c r="M3566" s="16">
        <v>0</v>
      </c>
      <c r="N3566" s="16">
        <v>0</v>
      </c>
      <c r="O3566" s="16">
        <v>0</v>
      </c>
      <c r="P3566" s="16">
        <v>0</v>
      </c>
      <c r="Q3566" s="16">
        <v>0</v>
      </c>
      <c r="R3566" s="16">
        <v>0</v>
      </c>
      <c r="S3566" s="16">
        <v>0</v>
      </c>
      <c r="T3566" s="16">
        <v>0</v>
      </c>
      <c r="U3566" s="16">
        <v>0</v>
      </c>
      <c r="V3566" s="16">
        <v>0</v>
      </c>
      <c r="W3566" s="16">
        <v>0</v>
      </c>
      <c r="X3566" s="16">
        <v>0</v>
      </c>
      <c r="Y3566" s="16">
        <v>0</v>
      </c>
      <c r="Z3566" s="16">
        <v>0</v>
      </c>
      <c r="AE3566" s="103">
        <f t="shared" si="1048"/>
        <v>0</v>
      </c>
      <c r="AF3566" s="103">
        <f t="shared" si="1049"/>
        <v>0</v>
      </c>
      <c r="AG3566" s="103">
        <f t="shared" si="1050"/>
        <v>0</v>
      </c>
      <c r="AH3566" s="103">
        <f t="shared" si="1051"/>
        <v>0</v>
      </c>
      <c r="AI3566" s="103">
        <f t="shared" si="1052"/>
        <v>0</v>
      </c>
      <c r="AJ3566" s="103">
        <f t="shared" si="1053"/>
        <v>0</v>
      </c>
    </row>
    <row r="3567" spans="4:36">
      <c r="D3567" s="16" t="s">
        <v>864</v>
      </c>
      <c r="E3567" s="16">
        <v>29602.1286</v>
      </c>
      <c r="F3567" s="16">
        <v>23179.6659</v>
      </c>
      <c r="G3567" s="16">
        <v>20019.5601</v>
      </c>
      <c r="H3567" s="16">
        <v>3160.1058</v>
      </c>
      <c r="I3567" s="16">
        <v>55.8951</v>
      </c>
      <c r="J3567" s="16">
        <v>4491.61649999999</v>
      </c>
      <c r="K3567" s="16">
        <v>4028.21349999999</v>
      </c>
      <c r="L3567" s="16">
        <v>224.5805</v>
      </c>
      <c r="M3567" s="16">
        <v>238.8225</v>
      </c>
      <c r="N3567" s="16">
        <v>450.3243</v>
      </c>
      <c r="O3567" s="16">
        <v>446.4898</v>
      </c>
      <c r="P3567" s="16">
        <v>3.8345</v>
      </c>
      <c r="Q3567" s="16">
        <v>77.0656</v>
      </c>
      <c r="R3567" s="16">
        <v>1080.5338</v>
      </c>
      <c r="S3567" s="16">
        <v>843.226500000001</v>
      </c>
      <c r="T3567" s="16">
        <v>12.8318</v>
      </c>
      <c r="U3567" s="16">
        <v>224.4755</v>
      </c>
      <c r="V3567" s="16">
        <v>263.5994</v>
      </c>
      <c r="W3567" s="16">
        <v>259.1685</v>
      </c>
      <c r="X3567" s="16">
        <v>0</v>
      </c>
      <c r="Y3567" s="16">
        <v>4.4309</v>
      </c>
      <c r="Z3567" s="16">
        <v>3.428</v>
      </c>
      <c r="AE3567" s="103">
        <f t="shared" si="1048"/>
        <v>1.03028696685215e-11</v>
      </c>
      <c r="AF3567" s="103">
        <f t="shared" si="1049"/>
        <v>0</v>
      </c>
      <c r="AG3567" s="103">
        <f t="shared" si="1050"/>
        <v>2.55795384873636e-13</v>
      </c>
      <c r="AH3567" s="103">
        <f t="shared" si="1051"/>
        <v>-8.43769498715119e-15</v>
      </c>
      <c r="AI3567" s="103">
        <f t="shared" si="1052"/>
        <v>-1.08002495835535e-12</v>
      </c>
      <c r="AJ3567" s="103">
        <f t="shared" si="1053"/>
        <v>7.99360577730113e-15</v>
      </c>
    </row>
    <row r="3568" spans="3:58">
      <c r="C3568" s="16" t="s">
        <v>867</v>
      </c>
      <c r="D3568" s="16" t="s">
        <v>88</v>
      </c>
      <c r="E3568" s="16">
        <v>365.1927</v>
      </c>
      <c r="F3568" s="16">
        <v>74.9321</v>
      </c>
      <c r="G3568" s="16">
        <v>24.9482</v>
      </c>
      <c r="H3568" s="16">
        <v>49.9839</v>
      </c>
      <c r="I3568" s="16">
        <v>0</v>
      </c>
      <c r="J3568" s="16">
        <v>5.6488</v>
      </c>
      <c r="K3568" s="16">
        <v>5.4219</v>
      </c>
      <c r="L3568" s="16">
        <v>0.2269</v>
      </c>
      <c r="M3568" s="16">
        <v>0</v>
      </c>
      <c r="N3568" s="16">
        <v>279.1216</v>
      </c>
      <c r="O3568" s="16">
        <v>279.1216</v>
      </c>
      <c r="P3568" s="16">
        <v>0</v>
      </c>
      <c r="Q3568" s="16">
        <v>5.1561</v>
      </c>
      <c r="R3568" s="16">
        <v>0.3341</v>
      </c>
      <c r="S3568" s="16">
        <v>0.3341</v>
      </c>
      <c r="T3568" s="16">
        <v>0</v>
      </c>
      <c r="U3568" s="16">
        <v>0</v>
      </c>
      <c r="V3568" s="16">
        <v>0</v>
      </c>
      <c r="W3568" s="16">
        <v>0</v>
      </c>
      <c r="X3568" s="16">
        <v>0</v>
      </c>
      <c r="Y3568" s="16">
        <v>0</v>
      </c>
      <c r="Z3568" s="16">
        <v>0</v>
      </c>
      <c r="AE3568" s="103">
        <f t="shared" si="1048"/>
        <v>1.50990331349021e-14</v>
      </c>
      <c r="AF3568" s="103">
        <f t="shared" si="1049"/>
        <v>0</v>
      </c>
      <c r="AG3568" s="103">
        <f t="shared" si="1050"/>
        <v>-3.33066907387547e-16</v>
      </c>
      <c r="AH3568" s="103">
        <f t="shared" si="1051"/>
        <v>0</v>
      </c>
      <c r="AI3568" s="103">
        <f t="shared" si="1052"/>
        <v>0</v>
      </c>
      <c r="AJ3568" s="103">
        <f t="shared" si="1053"/>
        <v>0</v>
      </c>
      <c r="AK3568" s="16">
        <f t="shared" ref="AK3568:BF3568" si="1054">E3568-SUM(E3569:E3573)</f>
        <v>0</v>
      </c>
      <c r="AL3568" s="16">
        <f t="shared" si="1054"/>
        <v>0</v>
      </c>
      <c r="AM3568" s="16">
        <f t="shared" si="1054"/>
        <v>0</v>
      </c>
      <c r="AN3568" s="16">
        <f t="shared" si="1054"/>
        <v>0</v>
      </c>
      <c r="AO3568" s="16">
        <f t="shared" si="1054"/>
        <v>0</v>
      </c>
      <c r="AP3568" s="16">
        <f t="shared" si="1054"/>
        <v>0</v>
      </c>
      <c r="AQ3568" s="16">
        <f t="shared" si="1054"/>
        <v>0</v>
      </c>
      <c r="AR3568" s="16">
        <f t="shared" si="1054"/>
        <v>0</v>
      </c>
      <c r="AS3568" s="16">
        <f t="shared" si="1054"/>
        <v>0</v>
      </c>
      <c r="AT3568" s="16">
        <f t="shared" si="1054"/>
        <v>0</v>
      </c>
      <c r="AU3568" s="16">
        <f t="shared" si="1054"/>
        <v>0</v>
      </c>
      <c r="AV3568" s="16">
        <f t="shared" si="1054"/>
        <v>0</v>
      </c>
      <c r="AW3568" s="16">
        <f t="shared" si="1054"/>
        <v>0</v>
      </c>
      <c r="AX3568" s="16">
        <f t="shared" si="1054"/>
        <v>0</v>
      </c>
      <c r="AY3568" s="16">
        <f t="shared" si="1054"/>
        <v>0</v>
      </c>
      <c r="AZ3568" s="16">
        <f t="shared" si="1054"/>
        <v>0</v>
      </c>
      <c r="BA3568" s="16">
        <f t="shared" si="1054"/>
        <v>0</v>
      </c>
      <c r="BB3568" s="16">
        <f t="shared" si="1054"/>
        <v>0</v>
      </c>
      <c r="BC3568" s="16">
        <f t="shared" si="1054"/>
        <v>0</v>
      </c>
      <c r="BD3568" s="16">
        <f t="shared" si="1054"/>
        <v>0</v>
      </c>
      <c r="BE3568" s="16">
        <f t="shared" si="1054"/>
        <v>0</v>
      </c>
      <c r="BF3568" s="16">
        <f t="shared" si="1054"/>
        <v>0</v>
      </c>
    </row>
    <row r="3569" spans="4:36">
      <c r="D3569" s="16" t="s">
        <v>860</v>
      </c>
      <c r="E3569" s="16">
        <v>8.6875</v>
      </c>
      <c r="F3569" s="16">
        <v>8.6875</v>
      </c>
      <c r="G3569" s="16">
        <v>0.1066</v>
      </c>
      <c r="H3569" s="16">
        <v>8.5809</v>
      </c>
      <c r="I3569" s="16">
        <v>0</v>
      </c>
      <c r="J3569" s="16">
        <v>0</v>
      </c>
      <c r="K3569" s="16">
        <v>0</v>
      </c>
      <c r="L3569" s="16">
        <v>0</v>
      </c>
      <c r="M3569" s="16">
        <v>0</v>
      </c>
      <c r="N3569" s="16">
        <v>0</v>
      </c>
      <c r="O3569" s="16">
        <v>0</v>
      </c>
      <c r="P3569" s="16">
        <v>0</v>
      </c>
      <c r="Q3569" s="16">
        <v>0</v>
      </c>
      <c r="R3569" s="16">
        <v>0</v>
      </c>
      <c r="S3569" s="16">
        <v>0</v>
      </c>
      <c r="T3569" s="16">
        <v>0</v>
      </c>
      <c r="U3569" s="16">
        <v>0</v>
      </c>
      <c r="V3569" s="16">
        <v>0</v>
      </c>
      <c r="W3569" s="16">
        <v>0</v>
      </c>
      <c r="X3569" s="16">
        <v>0</v>
      </c>
      <c r="Y3569" s="16">
        <v>0</v>
      </c>
      <c r="Z3569" s="16">
        <v>0</v>
      </c>
      <c r="AE3569" s="103">
        <f t="shared" si="1048"/>
        <v>0</v>
      </c>
      <c r="AF3569" s="103">
        <f t="shared" si="1049"/>
        <v>0</v>
      </c>
      <c r="AG3569" s="103">
        <f t="shared" si="1050"/>
        <v>0</v>
      </c>
      <c r="AH3569" s="103">
        <f t="shared" si="1051"/>
        <v>0</v>
      </c>
      <c r="AI3569" s="103">
        <f t="shared" si="1052"/>
        <v>0</v>
      </c>
      <c r="AJ3569" s="103">
        <f t="shared" si="1053"/>
        <v>0</v>
      </c>
    </row>
    <row r="3570" spans="4:36">
      <c r="D3570" s="16" t="s">
        <v>861</v>
      </c>
      <c r="E3570" s="16">
        <v>0</v>
      </c>
      <c r="F3570" s="16">
        <v>0</v>
      </c>
      <c r="G3570" s="16">
        <v>0</v>
      </c>
      <c r="H3570" s="16">
        <v>0</v>
      </c>
      <c r="I3570" s="16">
        <v>0</v>
      </c>
      <c r="J3570" s="16">
        <v>0</v>
      </c>
      <c r="K3570" s="16">
        <v>0</v>
      </c>
      <c r="L3570" s="16">
        <v>0</v>
      </c>
      <c r="M3570" s="16">
        <v>0</v>
      </c>
      <c r="N3570" s="16">
        <v>0</v>
      </c>
      <c r="O3570" s="16">
        <v>0</v>
      </c>
      <c r="P3570" s="16">
        <v>0</v>
      </c>
      <c r="Q3570" s="16">
        <v>0</v>
      </c>
      <c r="R3570" s="16">
        <v>0</v>
      </c>
      <c r="S3570" s="16">
        <v>0</v>
      </c>
      <c r="T3570" s="16">
        <v>0</v>
      </c>
      <c r="U3570" s="16">
        <v>0</v>
      </c>
      <c r="V3570" s="16">
        <v>0</v>
      </c>
      <c r="W3570" s="16">
        <v>0</v>
      </c>
      <c r="X3570" s="16">
        <v>0</v>
      </c>
      <c r="Y3570" s="16">
        <v>0</v>
      </c>
      <c r="Z3570" s="16">
        <v>0</v>
      </c>
      <c r="AE3570" s="103">
        <f t="shared" si="1048"/>
        <v>0</v>
      </c>
      <c r="AF3570" s="103">
        <f t="shared" si="1049"/>
        <v>0</v>
      </c>
      <c r="AG3570" s="103">
        <f t="shared" si="1050"/>
        <v>0</v>
      </c>
      <c r="AH3570" s="103">
        <f t="shared" si="1051"/>
        <v>0</v>
      </c>
      <c r="AI3570" s="103">
        <f t="shared" si="1052"/>
        <v>0</v>
      </c>
      <c r="AJ3570" s="103">
        <f t="shared" si="1053"/>
        <v>0</v>
      </c>
    </row>
    <row r="3571" spans="4:36">
      <c r="D3571" s="16" t="s">
        <v>862</v>
      </c>
      <c r="E3571" s="16">
        <v>0</v>
      </c>
      <c r="F3571" s="16">
        <v>0</v>
      </c>
      <c r="G3571" s="16">
        <v>0</v>
      </c>
      <c r="H3571" s="16">
        <v>0</v>
      </c>
      <c r="I3571" s="16">
        <v>0</v>
      </c>
      <c r="J3571" s="16">
        <v>0</v>
      </c>
      <c r="K3571" s="16">
        <v>0</v>
      </c>
      <c r="L3571" s="16">
        <v>0</v>
      </c>
      <c r="M3571" s="16">
        <v>0</v>
      </c>
      <c r="N3571" s="16">
        <v>0</v>
      </c>
      <c r="O3571" s="16">
        <v>0</v>
      </c>
      <c r="P3571" s="16">
        <v>0</v>
      </c>
      <c r="Q3571" s="16">
        <v>0</v>
      </c>
      <c r="R3571" s="16">
        <v>0</v>
      </c>
      <c r="S3571" s="16">
        <v>0</v>
      </c>
      <c r="T3571" s="16">
        <v>0</v>
      </c>
      <c r="U3571" s="16">
        <v>0</v>
      </c>
      <c r="V3571" s="16">
        <v>0</v>
      </c>
      <c r="W3571" s="16">
        <v>0</v>
      </c>
      <c r="X3571" s="16">
        <v>0</v>
      </c>
      <c r="Y3571" s="16">
        <v>0</v>
      </c>
      <c r="Z3571" s="16">
        <v>0</v>
      </c>
      <c r="AE3571" s="103">
        <f t="shared" si="1048"/>
        <v>0</v>
      </c>
      <c r="AF3571" s="103">
        <f t="shared" si="1049"/>
        <v>0</v>
      </c>
      <c r="AG3571" s="103">
        <f t="shared" si="1050"/>
        <v>0</v>
      </c>
      <c r="AH3571" s="103">
        <f t="shared" si="1051"/>
        <v>0</v>
      </c>
      <c r="AI3571" s="103">
        <f t="shared" si="1052"/>
        <v>0</v>
      </c>
      <c r="AJ3571" s="103">
        <f t="shared" si="1053"/>
        <v>0</v>
      </c>
    </row>
    <row r="3572" spans="4:36">
      <c r="D3572" s="16" t="s">
        <v>863</v>
      </c>
      <c r="E3572" s="16">
        <v>0</v>
      </c>
      <c r="F3572" s="16">
        <v>0</v>
      </c>
      <c r="G3572" s="16">
        <v>0</v>
      </c>
      <c r="H3572" s="16">
        <v>0</v>
      </c>
      <c r="I3572" s="16">
        <v>0</v>
      </c>
      <c r="J3572" s="16">
        <v>0</v>
      </c>
      <c r="K3572" s="16">
        <v>0</v>
      </c>
      <c r="L3572" s="16">
        <v>0</v>
      </c>
      <c r="M3572" s="16">
        <v>0</v>
      </c>
      <c r="N3572" s="16">
        <v>0</v>
      </c>
      <c r="O3572" s="16">
        <v>0</v>
      </c>
      <c r="P3572" s="16">
        <v>0</v>
      </c>
      <c r="Q3572" s="16">
        <v>0</v>
      </c>
      <c r="R3572" s="16">
        <v>0</v>
      </c>
      <c r="S3572" s="16">
        <v>0</v>
      </c>
      <c r="T3572" s="16">
        <v>0</v>
      </c>
      <c r="U3572" s="16">
        <v>0</v>
      </c>
      <c r="V3572" s="16">
        <v>0</v>
      </c>
      <c r="W3572" s="16">
        <v>0</v>
      </c>
      <c r="X3572" s="16">
        <v>0</v>
      </c>
      <c r="Y3572" s="16">
        <v>0</v>
      </c>
      <c r="Z3572" s="16">
        <v>0</v>
      </c>
      <c r="AE3572" s="103">
        <f t="shared" si="1048"/>
        <v>0</v>
      </c>
      <c r="AF3572" s="103">
        <f t="shared" si="1049"/>
        <v>0</v>
      </c>
      <c r="AG3572" s="103">
        <f t="shared" si="1050"/>
        <v>0</v>
      </c>
      <c r="AH3572" s="103">
        <f t="shared" si="1051"/>
        <v>0</v>
      </c>
      <c r="AI3572" s="103">
        <f t="shared" si="1052"/>
        <v>0</v>
      </c>
      <c r="AJ3572" s="103">
        <f t="shared" si="1053"/>
        <v>0</v>
      </c>
    </row>
    <row r="3573" spans="4:36">
      <c r="D3573" s="16" t="s">
        <v>864</v>
      </c>
      <c r="E3573" s="16">
        <v>356.5052</v>
      </c>
      <c r="F3573" s="16">
        <v>66.2446</v>
      </c>
      <c r="G3573" s="16">
        <v>24.8416</v>
      </c>
      <c r="H3573" s="16">
        <v>41.403</v>
      </c>
      <c r="I3573" s="16">
        <v>0</v>
      </c>
      <c r="J3573" s="16">
        <v>5.6488</v>
      </c>
      <c r="K3573" s="16">
        <v>5.4219</v>
      </c>
      <c r="L3573" s="16">
        <v>0.2269</v>
      </c>
      <c r="M3573" s="16">
        <v>0</v>
      </c>
      <c r="N3573" s="16">
        <v>279.1216</v>
      </c>
      <c r="O3573" s="16">
        <v>279.1216</v>
      </c>
      <c r="P3573" s="16">
        <v>0</v>
      </c>
      <c r="Q3573" s="16">
        <v>5.1561</v>
      </c>
      <c r="R3573" s="16">
        <v>0.3341</v>
      </c>
      <c r="S3573" s="16">
        <v>0.3341</v>
      </c>
      <c r="T3573" s="16">
        <v>0</v>
      </c>
      <c r="U3573" s="16">
        <v>0</v>
      </c>
      <c r="V3573" s="16">
        <v>0</v>
      </c>
      <c r="W3573" s="16">
        <v>0</v>
      </c>
      <c r="X3573" s="16">
        <v>0</v>
      </c>
      <c r="Y3573" s="16">
        <v>0</v>
      </c>
      <c r="Z3573" s="16">
        <v>0</v>
      </c>
      <c r="AE3573" s="103">
        <f t="shared" si="1048"/>
        <v>1.50990331349021e-14</v>
      </c>
      <c r="AF3573" s="103">
        <f t="shared" si="1049"/>
        <v>0</v>
      </c>
      <c r="AG3573" s="103">
        <f t="shared" si="1050"/>
        <v>-3.33066907387547e-16</v>
      </c>
      <c r="AH3573" s="103">
        <f t="shared" si="1051"/>
        <v>0</v>
      </c>
      <c r="AI3573" s="103">
        <f t="shared" si="1052"/>
        <v>0</v>
      </c>
      <c r="AJ3573" s="103">
        <f t="shared" si="1053"/>
        <v>0</v>
      </c>
    </row>
    <row r="3574" spans="3:58">
      <c r="C3574" s="16" t="s">
        <v>368</v>
      </c>
      <c r="D3574" s="16" t="s">
        <v>88</v>
      </c>
      <c r="E3574" s="16">
        <v>0</v>
      </c>
      <c r="F3574" s="16">
        <v>0</v>
      </c>
      <c r="G3574" s="16">
        <v>0</v>
      </c>
      <c r="H3574" s="16">
        <v>0</v>
      </c>
      <c r="I3574" s="16">
        <v>0</v>
      </c>
      <c r="J3574" s="16">
        <v>0</v>
      </c>
      <c r="K3574" s="16">
        <v>0</v>
      </c>
      <c r="L3574" s="16">
        <v>0</v>
      </c>
      <c r="M3574" s="16">
        <v>0</v>
      </c>
      <c r="N3574" s="16">
        <v>0</v>
      </c>
      <c r="O3574" s="16">
        <v>0</v>
      </c>
      <c r="P3574" s="16">
        <v>0</v>
      </c>
      <c r="Q3574" s="16">
        <v>0</v>
      </c>
      <c r="R3574" s="16">
        <v>0</v>
      </c>
      <c r="S3574" s="16">
        <v>0</v>
      </c>
      <c r="T3574" s="16">
        <v>0</v>
      </c>
      <c r="U3574" s="16">
        <v>0</v>
      </c>
      <c r="V3574" s="16">
        <v>0</v>
      </c>
      <c r="W3574" s="16">
        <v>0</v>
      </c>
      <c r="X3574" s="16">
        <v>0</v>
      </c>
      <c r="Y3574" s="16">
        <v>0</v>
      </c>
      <c r="Z3574" s="16">
        <v>0</v>
      </c>
      <c r="AE3574" s="103">
        <f t="shared" si="1048"/>
        <v>0</v>
      </c>
      <c r="AF3574" s="103">
        <f t="shared" si="1049"/>
        <v>0</v>
      </c>
      <c r="AG3574" s="103">
        <f t="shared" si="1050"/>
        <v>0</v>
      </c>
      <c r="AH3574" s="103">
        <f t="shared" si="1051"/>
        <v>0</v>
      </c>
      <c r="AI3574" s="103">
        <f t="shared" si="1052"/>
        <v>0</v>
      </c>
      <c r="AJ3574" s="103">
        <f t="shared" si="1053"/>
        <v>0</v>
      </c>
      <c r="AK3574" s="16">
        <f t="shared" ref="AK3574:BF3574" si="1055">E3574-SUM(E3575:E3579)</f>
        <v>0</v>
      </c>
      <c r="AL3574" s="16">
        <f t="shared" si="1055"/>
        <v>0</v>
      </c>
      <c r="AM3574" s="16">
        <f t="shared" si="1055"/>
        <v>0</v>
      </c>
      <c r="AN3574" s="16">
        <f t="shared" si="1055"/>
        <v>0</v>
      </c>
      <c r="AO3574" s="16">
        <f t="shared" si="1055"/>
        <v>0</v>
      </c>
      <c r="AP3574" s="16">
        <f t="shared" si="1055"/>
        <v>0</v>
      </c>
      <c r="AQ3574" s="16">
        <f t="shared" si="1055"/>
        <v>0</v>
      </c>
      <c r="AR3574" s="16">
        <f t="shared" si="1055"/>
        <v>0</v>
      </c>
      <c r="AS3574" s="16">
        <f t="shared" si="1055"/>
        <v>0</v>
      </c>
      <c r="AT3574" s="16">
        <f t="shared" si="1055"/>
        <v>0</v>
      </c>
      <c r="AU3574" s="16">
        <f t="shared" si="1055"/>
        <v>0</v>
      </c>
      <c r="AV3574" s="16">
        <f t="shared" si="1055"/>
        <v>0</v>
      </c>
      <c r="AW3574" s="16">
        <f t="shared" si="1055"/>
        <v>0</v>
      </c>
      <c r="AX3574" s="16">
        <f t="shared" si="1055"/>
        <v>0</v>
      </c>
      <c r="AY3574" s="16">
        <f t="shared" si="1055"/>
        <v>0</v>
      </c>
      <c r="AZ3574" s="16">
        <f t="shared" si="1055"/>
        <v>0</v>
      </c>
      <c r="BA3574" s="16">
        <f t="shared" si="1055"/>
        <v>0</v>
      </c>
      <c r="BB3574" s="16">
        <f t="shared" si="1055"/>
        <v>0</v>
      </c>
      <c r="BC3574" s="16">
        <f t="shared" si="1055"/>
        <v>0</v>
      </c>
      <c r="BD3574" s="16">
        <f t="shared" si="1055"/>
        <v>0</v>
      </c>
      <c r="BE3574" s="16">
        <f t="shared" si="1055"/>
        <v>0</v>
      </c>
      <c r="BF3574" s="16">
        <f t="shared" si="1055"/>
        <v>0</v>
      </c>
    </row>
    <row r="3575" spans="4:36">
      <c r="D3575" s="16" t="s">
        <v>860</v>
      </c>
      <c r="E3575" s="16">
        <v>0</v>
      </c>
      <c r="F3575" s="16">
        <v>0</v>
      </c>
      <c r="G3575" s="16">
        <v>0</v>
      </c>
      <c r="H3575" s="16">
        <v>0</v>
      </c>
      <c r="I3575" s="16">
        <v>0</v>
      </c>
      <c r="J3575" s="16">
        <v>0</v>
      </c>
      <c r="K3575" s="16">
        <v>0</v>
      </c>
      <c r="L3575" s="16">
        <v>0</v>
      </c>
      <c r="M3575" s="16">
        <v>0</v>
      </c>
      <c r="N3575" s="16">
        <v>0</v>
      </c>
      <c r="O3575" s="16">
        <v>0</v>
      </c>
      <c r="P3575" s="16">
        <v>0</v>
      </c>
      <c r="Q3575" s="16">
        <v>0</v>
      </c>
      <c r="R3575" s="16">
        <v>0</v>
      </c>
      <c r="S3575" s="16">
        <v>0</v>
      </c>
      <c r="T3575" s="16">
        <v>0</v>
      </c>
      <c r="U3575" s="16">
        <v>0</v>
      </c>
      <c r="V3575" s="16">
        <v>0</v>
      </c>
      <c r="W3575" s="16">
        <v>0</v>
      </c>
      <c r="X3575" s="16">
        <v>0</v>
      </c>
      <c r="Y3575" s="16">
        <v>0</v>
      </c>
      <c r="Z3575" s="16">
        <v>0</v>
      </c>
      <c r="AE3575" s="103">
        <f t="shared" si="1048"/>
        <v>0</v>
      </c>
      <c r="AF3575" s="103">
        <f t="shared" si="1049"/>
        <v>0</v>
      </c>
      <c r="AG3575" s="103">
        <f t="shared" si="1050"/>
        <v>0</v>
      </c>
      <c r="AH3575" s="103">
        <f t="shared" si="1051"/>
        <v>0</v>
      </c>
      <c r="AI3575" s="103">
        <f t="shared" si="1052"/>
        <v>0</v>
      </c>
      <c r="AJ3575" s="103">
        <f t="shared" si="1053"/>
        <v>0</v>
      </c>
    </row>
    <row r="3576" spans="4:36">
      <c r="D3576" s="16" t="s">
        <v>861</v>
      </c>
      <c r="E3576" s="16">
        <v>0</v>
      </c>
      <c r="F3576" s="16">
        <v>0</v>
      </c>
      <c r="G3576" s="16">
        <v>0</v>
      </c>
      <c r="H3576" s="16">
        <v>0</v>
      </c>
      <c r="I3576" s="16">
        <v>0</v>
      </c>
      <c r="J3576" s="16">
        <v>0</v>
      </c>
      <c r="K3576" s="16">
        <v>0</v>
      </c>
      <c r="L3576" s="16">
        <v>0</v>
      </c>
      <c r="M3576" s="16">
        <v>0</v>
      </c>
      <c r="N3576" s="16">
        <v>0</v>
      </c>
      <c r="O3576" s="16">
        <v>0</v>
      </c>
      <c r="P3576" s="16">
        <v>0</v>
      </c>
      <c r="Q3576" s="16">
        <v>0</v>
      </c>
      <c r="R3576" s="16">
        <v>0</v>
      </c>
      <c r="S3576" s="16">
        <v>0</v>
      </c>
      <c r="T3576" s="16">
        <v>0</v>
      </c>
      <c r="U3576" s="16">
        <v>0</v>
      </c>
      <c r="V3576" s="16">
        <v>0</v>
      </c>
      <c r="W3576" s="16">
        <v>0</v>
      </c>
      <c r="X3576" s="16">
        <v>0</v>
      </c>
      <c r="Y3576" s="16">
        <v>0</v>
      </c>
      <c r="Z3576" s="16">
        <v>0</v>
      </c>
      <c r="AE3576" s="103">
        <f t="shared" si="1048"/>
        <v>0</v>
      </c>
      <c r="AF3576" s="103">
        <f t="shared" si="1049"/>
        <v>0</v>
      </c>
      <c r="AG3576" s="103">
        <f t="shared" si="1050"/>
        <v>0</v>
      </c>
      <c r="AH3576" s="103">
        <f t="shared" si="1051"/>
        <v>0</v>
      </c>
      <c r="AI3576" s="103">
        <f t="shared" si="1052"/>
        <v>0</v>
      </c>
      <c r="AJ3576" s="103">
        <f t="shared" si="1053"/>
        <v>0</v>
      </c>
    </row>
    <row r="3577" spans="4:36">
      <c r="D3577" s="16" t="s">
        <v>862</v>
      </c>
      <c r="E3577" s="16">
        <v>0</v>
      </c>
      <c r="F3577" s="16">
        <v>0</v>
      </c>
      <c r="G3577" s="16">
        <v>0</v>
      </c>
      <c r="H3577" s="16">
        <v>0</v>
      </c>
      <c r="I3577" s="16">
        <v>0</v>
      </c>
      <c r="J3577" s="16">
        <v>0</v>
      </c>
      <c r="K3577" s="16">
        <v>0</v>
      </c>
      <c r="L3577" s="16">
        <v>0</v>
      </c>
      <c r="M3577" s="16">
        <v>0</v>
      </c>
      <c r="N3577" s="16">
        <v>0</v>
      </c>
      <c r="O3577" s="16">
        <v>0</v>
      </c>
      <c r="P3577" s="16">
        <v>0</v>
      </c>
      <c r="Q3577" s="16">
        <v>0</v>
      </c>
      <c r="R3577" s="16">
        <v>0</v>
      </c>
      <c r="S3577" s="16">
        <v>0</v>
      </c>
      <c r="T3577" s="16">
        <v>0</v>
      </c>
      <c r="U3577" s="16">
        <v>0</v>
      </c>
      <c r="V3577" s="16">
        <v>0</v>
      </c>
      <c r="W3577" s="16">
        <v>0</v>
      </c>
      <c r="X3577" s="16">
        <v>0</v>
      </c>
      <c r="Y3577" s="16">
        <v>0</v>
      </c>
      <c r="Z3577" s="16">
        <v>0</v>
      </c>
      <c r="AE3577" s="103">
        <f t="shared" si="1048"/>
        <v>0</v>
      </c>
      <c r="AF3577" s="103">
        <f t="shared" si="1049"/>
        <v>0</v>
      </c>
      <c r="AG3577" s="103">
        <f t="shared" si="1050"/>
        <v>0</v>
      </c>
      <c r="AH3577" s="103">
        <f t="shared" si="1051"/>
        <v>0</v>
      </c>
      <c r="AI3577" s="103">
        <f t="shared" si="1052"/>
        <v>0</v>
      </c>
      <c r="AJ3577" s="103">
        <f t="shared" si="1053"/>
        <v>0</v>
      </c>
    </row>
    <row r="3578" spans="4:36">
      <c r="D3578" s="16" t="s">
        <v>863</v>
      </c>
      <c r="E3578" s="16">
        <v>0</v>
      </c>
      <c r="F3578" s="16">
        <v>0</v>
      </c>
      <c r="G3578" s="16">
        <v>0</v>
      </c>
      <c r="H3578" s="16">
        <v>0</v>
      </c>
      <c r="I3578" s="16">
        <v>0</v>
      </c>
      <c r="J3578" s="16">
        <v>0</v>
      </c>
      <c r="K3578" s="16">
        <v>0</v>
      </c>
      <c r="L3578" s="16">
        <v>0</v>
      </c>
      <c r="M3578" s="16">
        <v>0</v>
      </c>
      <c r="N3578" s="16">
        <v>0</v>
      </c>
      <c r="O3578" s="16">
        <v>0</v>
      </c>
      <c r="P3578" s="16">
        <v>0</v>
      </c>
      <c r="Q3578" s="16">
        <v>0</v>
      </c>
      <c r="R3578" s="16">
        <v>0</v>
      </c>
      <c r="S3578" s="16">
        <v>0</v>
      </c>
      <c r="T3578" s="16">
        <v>0</v>
      </c>
      <c r="U3578" s="16">
        <v>0</v>
      </c>
      <c r="V3578" s="16">
        <v>0</v>
      </c>
      <c r="W3578" s="16">
        <v>0</v>
      </c>
      <c r="X3578" s="16">
        <v>0</v>
      </c>
      <c r="Y3578" s="16">
        <v>0</v>
      </c>
      <c r="Z3578" s="16">
        <v>0</v>
      </c>
      <c r="AE3578" s="103">
        <f t="shared" si="1048"/>
        <v>0</v>
      </c>
      <c r="AF3578" s="103">
        <f t="shared" si="1049"/>
        <v>0</v>
      </c>
      <c r="AG3578" s="103">
        <f t="shared" si="1050"/>
        <v>0</v>
      </c>
      <c r="AH3578" s="103">
        <f t="shared" si="1051"/>
        <v>0</v>
      </c>
      <c r="AI3578" s="103">
        <f t="shared" si="1052"/>
        <v>0</v>
      </c>
      <c r="AJ3578" s="103">
        <f t="shared" si="1053"/>
        <v>0</v>
      </c>
    </row>
    <row r="3579" spans="4:36">
      <c r="D3579" s="16" t="s">
        <v>864</v>
      </c>
      <c r="E3579" s="16">
        <v>0</v>
      </c>
      <c r="F3579" s="16">
        <v>0</v>
      </c>
      <c r="G3579" s="16">
        <v>0</v>
      </c>
      <c r="H3579" s="16">
        <v>0</v>
      </c>
      <c r="I3579" s="16">
        <v>0</v>
      </c>
      <c r="J3579" s="16">
        <v>0</v>
      </c>
      <c r="K3579" s="16">
        <v>0</v>
      </c>
      <c r="L3579" s="16">
        <v>0</v>
      </c>
      <c r="M3579" s="16">
        <v>0</v>
      </c>
      <c r="N3579" s="16">
        <v>0</v>
      </c>
      <c r="O3579" s="16">
        <v>0</v>
      </c>
      <c r="P3579" s="16">
        <v>0</v>
      </c>
      <c r="Q3579" s="16">
        <v>0</v>
      </c>
      <c r="R3579" s="16">
        <v>0</v>
      </c>
      <c r="S3579" s="16">
        <v>0</v>
      </c>
      <c r="T3579" s="16">
        <v>0</v>
      </c>
      <c r="U3579" s="16">
        <v>0</v>
      </c>
      <c r="V3579" s="16">
        <v>0</v>
      </c>
      <c r="W3579" s="16">
        <v>0</v>
      </c>
      <c r="X3579" s="16">
        <v>0</v>
      </c>
      <c r="Y3579" s="16">
        <v>0</v>
      </c>
      <c r="Z3579" s="16">
        <v>0</v>
      </c>
      <c r="AE3579" s="103">
        <f t="shared" si="1048"/>
        <v>0</v>
      </c>
      <c r="AF3579" s="103">
        <f t="shared" si="1049"/>
        <v>0</v>
      </c>
      <c r="AG3579" s="103">
        <f t="shared" si="1050"/>
        <v>0</v>
      </c>
      <c r="AH3579" s="103">
        <f t="shared" si="1051"/>
        <v>0</v>
      </c>
      <c r="AI3579" s="103">
        <f t="shared" si="1052"/>
        <v>0</v>
      </c>
      <c r="AJ3579" s="103">
        <f t="shared" si="1053"/>
        <v>0</v>
      </c>
    </row>
    <row r="3580" spans="1:80">
      <c r="A3580" s="16" t="s">
        <v>968</v>
      </c>
      <c r="B3580" s="16">
        <v>211875.2884</v>
      </c>
      <c r="C3580" s="16" t="s">
        <v>88</v>
      </c>
      <c r="D3580" s="16" t="s">
        <v>88</v>
      </c>
      <c r="E3580" s="16">
        <v>138381.3366</v>
      </c>
      <c r="F3580" s="16">
        <v>128352.1783</v>
      </c>
      <c r="G3580" s="16">
        <v>60185.783</v>
      </c>
      <c r="H3580" s="16">
        <v>68166.3953</v>
      </c>
      <c r="I3580" s="16">
        <v>235.0457</v>
      </c>
      <c r="J3580" s="16">
        <v>4481.1912</v>
      </c>
      <c r="K3580" s="16">
        <v>2268.1955</v>
      </c>
      <c r="L3580" s="16">
        <v>630.5835</v>
      </c>
      <c r="M3580" s="16">
        <v>1582.4122</v>
      </c>
      <c r="N3580" s="16">
        <v>1863.3288</v>
      </c>
      <c r="O3580" s="16">
        <v>1863.3288</v>
      </c>
      <c r="P3580" s="16">
        <v>0</v>
      </c>
      <c r="Q3580" s="16">
        <v>0</v>
      </c>
      <c r="R3580" s="16">
        <v>3390.3701</v>
      </c>
      <c r="S3580" s="16">
        <v>2159.7677</v>
      </c>
      <c r="T3580" s="16">
        <v>12.1616</v>
      </c>
      <c r="U3580" s="16">
        <v>1218.4408</v>
      </c>
      <c r="V3580" s="16">
        <v>46.2792</v>
      </c>
      <c r="W3580" s="16">
        <v>21.7959</v>
      </c>
      <c r="X3580" s="16">
        <v>3.6646</v>
      </c>
      <c r="Y3580" s="16">
        <v>20.8187</v>
      </c>
      <c r="Z3580" s="16">
        <v>12.9433</v>
      </c>
      <c r="AB3580" s="101">
        <f>(F3580+K3580+L3580)/B3580</f>
        <v>0.619472701564946</v>
      </c>
      <c r="AE3580" s="103">
        <f t="shared" si="1048"/>
        <v>8.94573304321966e-12</v>
      </c>
      <c r="AF3580" s="103">
        <f t="shared" si="1049"/>
        <v>0</v>
      </c>
      <c r="AG3580" s="103">
        <f t="shared" si="1050"/>
        <v>0</v>
      </c>
      <c r="AH3580" s="103">
        <f t="shared" si="1051"/>
        <v>0</v>
      </c>
      <c r="AI3580" s="103">
        <f t="shared" si="1052"/>
        <v>0</v>
      </c>
      <c r="AJ3580" s="103">
        <f t="shared" si="1053"/>
        <v>0</v>
      </c>
      <c r="AK3580" s="16">
        <f t="shared" ref="AK3580:BF3580" si="1056">E3580-SUM(E3581:E3585)</f>
        <v>0</v>
      </c>
      <c r="AL3580" s="16">
        <f t="shared" si="1056"/>
        <v>0</v>
      </c>
      <c r="AM3580" s="16">
        <f t="shared" si="1056"/>
        <v>-1.01863406598568e-10</v>
      </c>
      <c r="AN3580" s="16">
        <f t="shared" si="1056"/>
        <v>0</v>
      </c>
      <c r="AO3580" s="16">
        <f t="shared" si="1056"/>
        <v>0</v>
      </c>
      <c r="AP3580" s="16">
        <f t="shared" si="1056"/>
        <v>0</v>
      </c>
      <c r="AQ3580" s="16">
        <f t="shared" si="1056"/>
        <v>0</v>
      </c>
      <c r="AR3580" s="16">
        <f t="shared" si="1056"/>
        <v>0</v>
      </c>
      <c r="AS3580" s="16">
        <f t="shared" si="1056"/>
        <v>0</v>
      </c>
      <c r="AT3580" s="16">
        <f t="shared" si="1056"/>
        <v>0</v>
      </c>
      <c r="AU3580" s="16">
        <f t="shared" si="1056"/>
        <v>0</v>
      </c>
      <c r="AV3580" s="16">
        <f t="shared" si="1056"/>
        <v>0</v>
      </c>
      <c r="AW3580" s="16">
        <f t="shared" si="1056"/>
        <v>0</v>
      </c>
      <c r="AX3580" s="16">
        <f t="shared" si="1056"/>
        <v>0</v>
      </c>
      <c r="AY3580" s="16">
        <f t="shared" si="1056"/>
        <v>0</v>
      </c>
      <c r="AZ3580" s="16">
        <f t="shared" si="1056"/>
        <v>0</v>
      </c>
      <c r="BA3580" s="16">
        <f t="shared" si="1056"/>
        <v>0</v>
      </c>
      <c r="BB3580" s="16">
        <f t="shared" si="1056"/>
        <v>0</v>
      </c>
      <c r="BC3580" s="16">
        <f t="shared" si="1056"/>
        <v>0</v>
      </c>
      <c r="BD3580" s="16">
        <f t="shared" si="1056"/>
        <v>0</v>
      </c>
      <c r="BE3580" s="16">
        <f t="shared" si="1056"/>
        <v>0</v>
      </c>
      <c r="BF3580" s="16">
        <f t="shared" si="1056"/>
        <v>0</v>
      </c>
      <c r="BG3580" s="104">
        <f t="shared" ref="BG3580:CB3580" si="1057">E3580-E3586-E3592-E3598-E3604</f>
        <v>0</v>
      </c>
      <c r="BH3580" s="104">
        <f t="shared" si="1057"/>
        <v>0</v>
      </c>
      <c r="BI3580" s="104">
        <f t="shared" si="1057"/>
        <v>0</v>
      </c>
      <c r="BJ3580" s="104">
        <f t="shared" si="1057"/>
        <v>0</v>
      </c>
      <c r="BK3580" s="104">
        <f t="shared" si="1057"/>
        <v>0</v>
      </c>
      <c r="BL3580" s="104">
        <f t="shared" si="1057"/>
        <v>0</v>
      </c>
      <c r="BM3580" s="104">
        <f t="shared" si="1057"/>
        <v>0</v>
      </c>
      <c r="BN3580" s="104">
        <f t="shared" si="1057"/>
        <v>0</v>
      </c>
      <c r="BO3580" s="104">
        <f t="shared" si="1057"/>
        <v>0</v>
      </c>
      <c r="BP3580" s="104">
        <f t="shared" si="1057"/>
        <v>0</v>
      </c>
      <c r="BQ3580" s="104">
        <f t="shared" si="1057"/>
        <v>0</v>
      </c>
      <c r="BR3580" s="104">
        <f t="shared" si="1057"/>
        <v>0</v>
      </c>
      <c r="BS3580" s="104">
        <f t="shared" si="1057"/>
        <v>0</v>
      </c>
      <c r="BT3580" s="104">
        <f t="shared" si="1057"/>
        <v>0</v>
      </c>
      <c r="BU3580" s="104">
        <f t="shared" si="1057"/>
        <v>0</v>
      </c>
      <c r="BV3580" s="104">
        <f t="shared" si="1057"/>
        <v>0</v>
      </c>
      <c r="BW3580" s="104">
        <f t="shared" si="1057"/>
        <v>0</v>
      </c>
      <c r="BX3580" s="104">
        <f t="shared" si="1057"/>
        <v>0</v>
      </c>
      <c r="BY3580" s="104">
        <f t="shared" si="1057"/>
        <v>0</v>
      </c>
      <c r="BZ3580" s="104">
        <f t="shared" si="1057"/>
        <v>0</v>
      </c>
      <c r="CA3580" s="104">
        <f t="shared" si="1057"/>
        <v>-5.82867087928207e-16</v>
      </c>
      <c r="CB3580" s="104">
        <f t="shared" si="1057"/>
        <v>0</v>
      </c>
    </row>
    <row r="3581" spans="4:36">
      <c r="D3581" s="16" t="s">
        <v>860</v>
      </c>
      <c r="E3581" s="16">
        <v>15458.6354</v>
      </c>
      <c r="F3581" s="16">
        <v>15236.6747</v>
      </c>
      <c r="G3581" s="16">
        <v>5843.3231</v>
      </c>
      <c r="H3581" s="16">
        <v>9393.35160000001</v>
      </c>
      <c r="I3581" s="16">
        <v>0</v>
      </c>
      <c r="J3581" s="16">
        <v>68.7155</v>
      </c>
      <c r="K3581" s="16">
        <v>0</v>
      </c>
      <c r="L3581" s="16">
        <v>59.8028</v>
      </c>
      <c r="M3581" s="16">
        <v>8.9127</v>
      </c>
      <c r="N3581" s="16">
        <v>74.1185</v>
      </c>
      <c r="O3581" s="16">
        <v>74.1185</v>
      </c>
      <c r="P3581" s="16">
        <v>0</v>
      </c>
      <c r="Q3581" s="16">
        <v>0</v>
      </c>
      <c r="R3581" s="16">
        <v>79.1267</v>
      </c>
      <c r="S3581" s="16">
        <v>77.3575</v>
      </c>
      <c r="T3581" s="16">
        <v>0</v>
      </c>
      <c r="U3581" s="16">
        <v>1.7692</v>
      </c>
      <c r="V3581" s="16">
        <v>0</v>
      </c>
      <c r="W3581" s="16">
        <v>0</v>
      </c>
      <c r="X3581" s="16">
        <v>0</v>
      </c>
      <c r="Y3581" s="16">
        <v>0</v>
      </c>
      <c r="Z3581" s="16">
        <v>0</v>
      </c>
      <c r="AE3581" s="103">
        <f t="shared" si="1048"/>
        <v>-3.83693077310454e-13</v>
      </c>
      <c r="AF3581" s="103">
        <f t="shared" si="1049"/>
        <v>0</v>
      </c>
      <c r="AG3581" s="103">
        <f t="shared" si="1050"/>
        <v>0</v>
      </c>
      <c r="AH3581" s="103">
        <f t="shared" si="1051"/>
        <v>0</v>
      </c>
      <c r="AI3581" s="103">
        <f t="shared" si="1052"/>
        <v>-2.22044604925031e-15</v>
      </c>
      <c r="AJ3581" s="103">
        <f t="shared" si="1053"/>
        <v>0</v>
      </c>
    </row>
    <row r="3582" spans="4:36">
      <c r="D3582" s="16" t="s">
        <v>861</v>
      </c>
      <c r="E3582" s="16">
        <v>24938.1827</v>
      </c>
      <c r="F3582" s="16">
        <v>24320.3709</v>
      </c>
      <c r="G3582" s="16">
        <v>7594.8347</v>
      </c>
      <c r="H3582" s="16">
        <v>16725.5362</v>
      </c>
      <c r="I3582" s="16">
        <v>0</v>
      </c>
      <c r="J3582" s="16">
        <v>349.3892</v>
      </c>
      <c r="K3582" s="16">
        <v>0</v>
      </c>
      <c r="L3582" s="16">
        <v>119.6328</v>
      </c>
      <c r="M3582" s="16">
        <v>229.7564</v>
      </c>
      <c r="N3582" s="16">
        <v>83.3124</v>
      </c>
      <c r="O3582" s="16">
        <v>83.3124</v>
      </c>
      <c r="P3582" s="16">
        <v>0</v>
      </c>
      <c r="Q3582" s="16">
        <v>0</v>
      </c>
      <c r="R3582" s="16">
        <v>185.1102</v>
      </c>
      <c r="S3582" s="16">
        <v>169.7096</v>
      </c>
      <c r="T3582" s="16">
        <v>1.961</v>
      </c>
      <c r="U3582" s="16">
        <v>13.4396</v>
      </c>
      <c r="V3582" s="16">
        <v>0</v>
      </c>
      <c r="W3582" s="16">
        <v>0</v>
      </c>
      <c r="X3582" s="16">
        <v>0</v>
      </c>
      <c r="Y3582" s="16">
        <v>0</v>
      </c>
      <c r="Z3582" s="16">
        <v>0</v>
      </c>
      <c r="AE3582" s="103">
        <f t="shared" si="1048"/>
        <v>-5.11590769747272e-13</v>
      </c>
      <c r="AF3582" s="103">
        <f t="shared" si="1049"/>
        <v>0</v>
      </c>
      <c r="AG3582" s="103">
        <f t="shared" si="1050"/>
        <v>0</v>
      </c>
      <c r="AH3582" s="103">
        <f t="shared" si="1051"/>
        <v>0</v>
      </c>
      <c r="AI3582" s="103">
        <f t="shared" si="1052"/>
        <v>0</v>
      </c>
      <c r="AJ3582" s="103">
        <f t="shared" si="1053"/>
        <v>0</v>
      </c>
    </row>
    <row r="3583" spans="4:36">
      <c r="D3583" s="16" t="s">
        <v>862</v>
      </c>
      <c r="E3583" s="16">
        <v>0</v>
      </c>
      <c r="F3583" s="16">
        <v>0</v>
      </c>
      <c r="G3583" s="16">
        <v>0</v>
      </c>
      <c r="H3583" s="16">
        <v>0</v>
      </c>
      <c r="I3583" s="16">
        <v>0</v>
      </c>
      <c r="J3583" s="16">
        <v>0</v>
      </c>
      <c r="K3583" s="16">
        <v>0</v>
      </c>
      <c r="L3583" s="16">
        <v>0</v>
      </c>
      <c r="M3583" s="16">
        <v>0</v>
      </c>
      <c r="N3583" s="16">
        <v>0</v>
      </c>
      <c r="O3583" s="16">
        <v>0</v>
      </c>
      <c r="P3583" s="16">
        <v>0</v>
      </c>
      <c r="Q3583" s="16">
        <v>0</v>
      </c>
      <c r="R3583" s="16">
        <v>0</v>
      </c>
      <c r="S3583" s="16">
        <v>0</v>
      </c>
      <c r="T3583" s="16">
        <v>0</v>
      </c>
      <c r="U3583" s="16">
        <v>0</v>
      </c>
      <c r="V3583" s="16">
        <v>0</v>
      </c>
      <c r="W3583" s="16">
        <v>0</v>
      </c>
      <c r="X3583" s="16">
        <v>0</v>
      </c>
      <c r="Y3583" s="16">
        <v>0</v>
      </c>
      <c r="Z3583" s="16">
        <v>0</v>
      </c>
      <c r="AE3583" s="103">
        <f t="shared" si="1048"/>
        <v>0</v>
      </c>
      <c r="AF3583" s="103">
        <f t="shared" si="1049"/>
        <v>0</v>
      </c>
      <c r="AG3583" s="103">
        <f t="shared" si="1050"/>
        <v>0</v>
      </c>
      <c r="AH3583" s="103">
        <f t="shared" si="1051"/>
        <v>0</v>
      </c>
      <c r="AI3583" s="103">
        <f t="shared" si="1052"/>
        <v>0</v>
      </c>
      <c r="AJ3583" s="103">
        <f t="shared" si="1053"/>
        <v>0</v>
      </c>
    </row>
    <row r="3584" spans="4:36">
      <c r="D3584" s="16" t="s">
        <v>863</v>
      </c>
      <c r="E3584" s="16">
        <v>58.0596</v>
      </c>
      <c r="F3584" s="16">
        <v>57.8461</v>
      </c>
      <c r="G3584" s="16">
        <v>57.8461</v>
      </c>
      <c r="H3584" s="16">
        <v>0</v>
      </c>
      <c r="I3584" s="16">
        <v>0</v>
      </c>
      <c r="J3584" s="16">
        <v>0</v>
      </c>
      <c r="K3584" s="16">
        <v>0</v>
      </c>
      <c r="L3584" s="16">
        <v>0</v>
      </c>
      <c r="M3584" s="16">
        <v>0</v>
      </c>
      <c r="N3584" s="16">
        <v>0</v>
      </c>
      <c r="O3584" s="16">
        <v>0</v>
      </c>
      <c r="P3584" s="16">
        <v>0</v>
      </c>
      <c r="Q3584" s="16">
        <v>0</v>
      </c>
      <c r="R3584" s="16">
        <v>0.2135</v>
      </c>
      <c r="S3584" s="16">
        <v>0</v>
      </c>
      <c r="T3584" s="16">
        <v>0</v>
      </c>
      <c r="U3584" s="16">
        <v>0.2135</v>
      </c>
      <c r="V3584" s="16">
        <v>0</v>
      </c>
      <c r="W3584" s="16">
        <v>0</v>
      </c>
      <c r="X3584" s="16">
        <v>0</v>
      </c>
      <c r="Y3584" s="16">
        <v>0</v>
      </c>
      <c r="Z3584" s="16">
        <v>0</v>
      </c>
      <c r="AE3584" s="103">
        <f t="shared" si="1048"/>
        <v>3.3584246494911e-15</v>
      </c>
      <c r="AF3584" s="103">
        <f t="shared" si="1049"/>
        <v>0</v>
      </c>
      <c r="AG3584" s="103">
        <f t="shared" si="1050"/>
        <v>0</v>
      </c>
      <c r="AH3584" s="103">
        <f t="shared" si="1051"/>
        <v>0</v>
      </c>
      <c r="AI3584" s="103">
        <f t="shared" si="1052"/>
        <v>0</v>
      </c>
      <c r="AJ3584" s="103">
        <f t="shared" si="1053"/>
        <v>0</v>
      </c>
    </row>
    <row r="3585" spans="4:36">
      <c r="D3585" s="16" t="s">
        <v>864</v>
      </c>
      <c r="E3585" s="16">
        <v>97926.4589000001</v>
      </c>
      <c r="F3585" s="16">
        <v>88737.2866000001</v>
      </c>
      <c r="G3585" s="16">
        <v>46689.7791000001</v>
      </c>
      <c r="H3585" s="16">
        <v>42047.5075</v>
      </c>
      <c r="I3585" s="16">
        <v>235.0457</v>
      </c>
      <c r="J3585" s="16">
        <v>4063.0865</v>
      </c>
      <c r="K3585" s="16">
        <v>2268.1955</v>
      </c>
      <c r="L3585" s="16">
        <v>451.1479</v>
      </c>
      <c r="M3585" s="16">
        <v>1343.7431</v>
      </c>
      <c r="N3585" s="16">
        <v>1705.8979</v>
      </c>
      <c r="O3585" s="16">
        <v>1705.8979</v>
      </c>
      <c r="P3585" s="16">
        <v>0</v>
      </c>
      <c r="Q3585" s="16">
        <v>0</v>
      </c>
      <c r="R3585" s="16">
        <v>3125.9197</v>
      </c>
      <c r="S3585" s="16">
        <v>1912.7006</v>
      </c>
      <c r="T3585" s="16">
        <v>10.2006</v>
      </c>
      <c r="U3585" s="16">
        <v>1203.0185</v>
      </c>
      <c r="V3585" s="16">
        <v>46.2792</v>
      </c>
      <c r="W3585" s="16">
        <v>21.7959</v>
      </c>
      <c r="X3585" s="16">
        <v>3.6646</v>
      </c>
      <c r="Y3585" s="16">
        <v>20.8187</v>
      </c>
      <c r="Z3585" s="16">
        <v>12.9433</v>
      </c>
      <c r="AE3585" s="103">
        <f t="shared" si="1048"/>
        <v>5.76250158701441e-12</v>
      </c>
      <c r="AF3585" s="103">
        <f t="shared" si="1049"/>
        <v>0</v>
      </c>
      <c r="AG3585" s="103">
        <f t="shared" si="1050"/>
        <v>0</v>
      </c>
      <c r="AH3585" s="103">
        <f t="shared" si="1051"/>
        <v>0</v>
      </c>
      <c r="AI3585" s="103">
        <f t="shared" si="1052"/>
        <v>0</v>
      </c>
      <c r="AJ3585" s="103">
        <f t="shared" si="1053"/>
        <v>0</v>
      </c>
    </row>
    <row r="3586" spans="3:58">
      <c r="C3586" s="16" t="s">
        <v>865</v>
      </c>
      <c r="D3586" s="16" t="s">
        <v>88</v>
      </c>
      <c r="E3586" s="16">
        <v>1906.8475</v>
      </c>
      <c r="F3586" s="16">
        <v>1269.3683</v>
      </c>
      <c r="G3586" s="16">
        <v>667.0603</v>
      </c>
      <c r="H3586" s="16">
        <v>602.308</v>
      </c>
      <c r="I3586" s="16">
        <v>0</v>
      </c>
      <c r="J3586" s="16">
        <v>499.4764</v>
      </c>
      <c r="K3586" s="16">
        <v>497.6893</v>
      </c>
      <c r="L3586" s="16">
        <v>1.78710000000001</v>
      </c>
      <c r="M3586" s="16">
        <v>0</v>
      </c>
      <c r="N3586" s="16">
        <v>13.8561</v>
      </c>
      <c r="O3586" s="16">
        <v>13.8561</v>
      </c>
      <c r="P3586" s="16">
        <v>0</v>
      </c>
      <c r="Q3586" s="16">
        <v>0</v>
      </c>
      <c r="R3586" s="16">
        <v>90.6045</v>
      </c>
      <c r="S3586" s="16">
        <v>37.7663</v>
      </c>
      <c r="T3586" s="16">
        <v>0</v>
      </c>
      <c r="U3586" s="16">
        <v>52.8382</v>
      </c>
      <c r="V3586" s="16">
        <v>28.3172</v>
      </c>
      <c r="W3586" s="16">
        <v>7.9088</v>
      </c>
      <c r="X3586" s="16">
        <v>0</v>
      </c>
      <c r="Y3586" s="16">
        <v>20.4084</v>
      </c>
      <c r="Z3586" s="16">
        <v>5.225</v>
      </c>
      <c r="AE3586" s="103">
        <f t="shared" si="1048"/>
        <v>-1.95399252334028e-14</v>
      </c>
      <c r="AF3586" s="103">
        <f t="shared" si="1049"/>
        <v>0</v>
      </c>
      <c r="AG3586" s="103">
        <f t="shared" si="1050"/>
        <v>0</v>
      </c>
      <c r="AH3586" s="103">
        <f t="shared" si="1051"/>
        <v>0</v>
      </c>
      <c r="AI3586" s="103">
        <f t="shared" si="1052"/>
        <v>0</v>
      </c>
      <c r="AJ3586" s="103">
        <f t="shared" si="1053"/>
        <v>0</v>
      </c>
      <c r="AK3586" s="16">
        <f t="shared" ref="AK3586:BF3586" si="1058">E3586-SUM(E3587:E3591)</f>
        <v>0</v>
      </c>
      <c r="AL3586" s="16">
        <f t="shared" si="1058"/>
        <v>0</v>
      </c>
      <c r="AM3586" s="16">
        <f t="shared" si="1058"/>
        <v>0</v>
      </c>
      <c r="AN3586" s="16">
        <f t="shared" si="1058"/>
        <v>0</v>
      </c>
      <c r="AO3586" s="16">
        <f t="shared" si="1058"/>
        <v>0</v>
      </c>
      <c r="AP3586" s="16">
        <f t="shared" si="1058"/>
        <v>0</v>
      </c>
      <c r="AQ3586" s="16">
        <f t="shared" si="1058"/>
        <v>0</v>
      </c>
      <c r="AR3586" s="16">
        <f t="shared" si="1058"/>
        <v>9.99200722162641e-15</v>
      </c>
      <c r="AS3586" s="16">
        <f t="shared" si="1058"/>
        <v>0</v>
      </c>
      <c r="AT3586" s="16">
        <f t="shared" si="1058"/>
        <v>0</v>
      </c>
      <c r="AU3586" s="16">
        <f t="shared" si="1058"/>
        <v>0</v>
      </c>
      <c r="AV3586" s="16">
        <f t="shared" si="1058"/>
        <v>0</v>
      </c>
      <c r="AW3586" s="16">
        <f t="shared" si="1058"/>
        <v>0</v>
      </c>
      <c r="AX3586" s="16">
        <f t="shared" si="1058"/>
        <v>0</v>
      </c>
      <c r="AY3586" s="16">
        <f t="shared" si="1058"/>
        <v>0</v>
      </c>
      <c r="AZ3586" s="16">
        <f t="shared" si="1058"/>
        <v>0</v>
      </c>
      <c r="BA3586" s="16">
        <f t="shared" si="1058"/>
        <v>0</v>
      </c>
      <c r="BB3586" s="16">
        <f t="shared" si="1058"/>
        <v>0</v>
      </c>
      <c r="BC3586" s="16">
        <f t="shared" si="1058"/>
        <v>0</v>
      </c>
      <c r="BD3586" s="16">
        <f t="shared" si="1058"/>
        <v>0</v>
      </c>
      <c r="BE3586" s="16">
        <f t="shared" si="1058"/>
        <v>0</v>
      </c>
      <c r="BF3586" s="16">
        <f t="shared" si="1058"/>
        <v>0</v>
      </c>
    </row>
    <row r="3587" spans="4:36">
      <c r="D3587" s="16" t="s">
        <v>860</v>
      </c>
      <c r="E3587" s="16">
        <v>948.0088</v>
      </c>
      <c r="F3587" s="16">
        <v>918.4245</v>
      </c>
      <c r="G3587" s="16">
        <v>402.2061</v>
      </c>
      <c r="H3587" s="16">
        <v>516.2184</v>
      </c>
      <c r="I3587" s="16">
        <v>0</v>
      </c>
      <c r="J3587" s="16">
        <v>1.7871</v>
      </c>
      <c r="K3587" s="16">
        <v>0</v>
      </c>
      <c r="L3587" s="16">
        <v>1.7871</v>
      </c>
      <c r="M3587" s="16">
        <v>0</v>
      </c>
      <c r="N3587" s="16">
        <v>9.1299</v>
      </c>
      <c r="O3587" s="16">
        <v>9.1299</v>
      </c>
      <c r="P3587" s="16">
        <v>0</v>
      </c>
      <c r="Q3587" s="16">
        <v>0</v>
      </c>
      <c r="R3587" s="16">
        <v>18.6673</v>
      </c>
      <c r="S3587" s="16">
        <v>18.6673</v>
      </c>
      <c r="T3587" s="16">
        <v>0</v>
      </c>
      <c r="U3587" s="16">
        <v>0</v>
      </c>
      <c r="V3587" s="16">
        <v>0</v>
      </c>
      <c r="W3587" s="16">
        <v>0</v>
      </c>
      <c r="X3587" s="16">
        <v>0</v>
      </c>
      <c r="Y3587" s="16">
        <v>0</v>
      </c>
      <c r="Z3587" s="16">
        <v>0</v>
      </c>
      <c r="AE3587" s="103">
        <f t="shared" si="1048"/>
        <v>0</v>
      </c>
      <c r="AF3587" s="103">
        <f t="shared" si="1049"/>
        <v>0</v>
      </c>
      <c r="AG3587" s="103">
        <f t="shared" si="1050"/>
        <v>0</v>
      </c>
      <c r="AH3587" s="103">
        <f t="shared" si="1051"/>
        <v>0</v>
      </c>
      <c r="AI3587" s="103">
        <f t="shared" si="1052"/>
        <v>0</v>
      </c>
      <c r="AJ3587" s="103">
        <f t="shared" si="1053"/>
        <v>0</v>
      </c>
    </row>
    <row r="3588" spans="4:36">
      <c r="D3588" s="16" t="s">
        <v>861</v>
      </c>
      <c r="E3588" s="16">
        <v>0</v>
      </c>
      <c r="F3588" s="16">
        <v>0</v>
      </c>
      <c r="G3588" s="16">
        <v>0</v>
      </c>
      <c r="H3588" s="16">
        <v>0</v>
      </c>
      <c r="I3588" s="16">
        <v>0</v>
      </c>
      <c r="J3588" s="16">
        <v>0</v>
      </c>
      <c r="K3588" s="16">
        <v>0</v>
      </c>
      <c r="L3588" s="16">
        <v>0</v>
      </c>
      <c r="M3588" s="16">
        <v>0</v>
      </c>
      <c r="N3588" s="16">
        <v>0</v>
      </c>
      <c r="O3588" s="16">
        <v>0</v>
      </c>
      <c r="P3588" s="16">
        <v>0</v>
      </c>
      <c r="Q3588" s="16">
        <v>0</v>
      </c>
      <c r="R3588" s="16">
        <v>0</v>
      </c>
      <c r="S3588" s="16">
        <v>0</v>
      </c>
      <c r="T3588" s="16">
        <v>0</v>
      </c>
      <c r="U3588" s="16">
        <v>0</v>
      </c>
      <c r="V3588" s="16">
        <v>0</v>
      </c>
      <c r="W3588" s="16">
        <v>0</v>
      </c>
      <c r="X3588" s="16">
        <v>0</v>
      </c>
      <c r="Y3588" s="16">
        <v>0</v>
      </c>
      <c r="Z3588" s="16">
        <v>0</v>
      </c>
      <c r="AE3588" s="103">
        <f t="shared" si="1048"/>
        <v>0</v>
      </c>
      <c r="AF3588" s="103">
        <f t="shared" si="1049"/>
        <v>0</v>
      </c>
      <c r="AG3588" s="103">
        <f t="shared" si="1050"/>
        <v>0</v>
      </c>
      <c r="AH3588" s="103">
        <f t="shared" si="1051"/>
        <v>0</v>
      </c>
      <c r="AI3588" s="103">
        <f t="shared" si="1052"/>
        <v>0</v>
      </c>
      <c r="AJ3588" s="103">
        <f t="shared" si="1053"/>
        <v>0</v>
      </c>
    </row>
    <row r="3589" spans="4:36">
      <c r="D3589" s="16" t="s">
        <v>862</v>
      </c>
      <c r="E3589" s="16">
        <v>0</v>
      </c>
      <c r="F3589" s="16">
        <v>0</v>
      </c>
      <c r="G3589" s="16">
        <v>0</v>
      </c>
      <c r="H3589" s="16">
        <v>0</v>
      </c>
      <c r="I3589" s="16">
        <v>0</v>
      </c>
      <c r="J3589" s="16">
        <v>0</v>
      </c>
      <c r="K3589" s="16">
        <v>0</v>
      </c>
      <c r="L3589" s="16">
        <v>0</v>
      </c>
      <c r="M3589" s="16">
        <v>0</v>
      </c>
      <c r="N3589" s="16">
        <v>0</v>
      </c>
      <c r="O3589" s="16">
        <v>0</v>
      </c>
      <c r="P3589" s="16">
        <v>0</v>
      </c>
      <c r="Q3589" s="16">
        <v>0</v>
      </c>
      <c r="R3589" s="16">
        <v>0</v>
      </c>
      <c r="S3589" s="16">
        <v>0</v>
      </c>
      <c r="T3589" s="16">
        <v>0</v>
      </c>
      <c r="U3589" s="16">
        <v>0</v>
      </c>
      <c r="V3589" s="16">
        <v>0</v>
      </c>
      <c r="W3589" s="16">
        <v>0</v>
      </c>
      <c r="X3589" s="16">
        <v>0</v>
      </c>
      <c r="Y3589" s="16">
        <v>0</v>
      </c>
      <c r="Z3589" s="16">
        <v>0</v>
      </c>
      <c r="AE3589" s="103">
        <f t="shared" si="1048"/>
        <v>0</v>
      </c>
      <c r="AF3589" s="103">
        <f t="shared" si="1049"/>
        <v>0</v>
      </c>
      <c r="AG3589" s="103">
        <f t="shared" si="1050"/>
        <v>0</v>
      </c>
      <c r="AH3589" s="103">
        <f t="shared" si="1051"/>
        <v>0</v>
      </c>
      <c r="AI3589" s="103">
        <f t="shared" si="1052"/>
        <v>0</v>
      </c>
      <c r="AJ3589" s="103">
        <f t="shared" si="1053"/>
        <v>0</v>
      </c>
    </row>
    <row r="3590" spans="4:36">
      <c r="D3590" s="16" t="s">
        <v>863</v>
      </c>
      <c r="E3590" s="16">
        <v>0</v>
      </c>
      <c r="F3590" s="16">
        <v>0</v>
      </c>
      <c r="G3590" s="16">
        <v>0</v>
      </c>
      <c r="H3590" s="16">
        <v>0</v>
      </c>
      <c r="I3590" s="16">
        <v>0</v>
      </c>
      <c r="J3590" s="16">
        <v>0</v>
      </c>
      <c r="K3590" s="16">
        <v>0</v>
      </c>
      <c r="L3590" s="16">
        <v>0</v>
      </c>
      <c r="M3590" s="16">
        <v>0</v>
      </c>
      <c r="N3590" s="16">
        <v>0</v>
      </c>
      <c r="O3590" s="16">
        <v>0</v>
      </c>
      <c r="P3590" s="16">
        <v>0</v>
      </c>
      <c r="Q3590" s="16">
        <v>0</v>
      </c>
      <c r="R3590" s="16">
        <v>0</v>
      </c>
      <c r="S3590" s="16">
        <v>0</v>
      </c>
      <c r="T3590" s="16">
        <v>0</v>
      </c>
      <c r="U3590" s="16">
        <v>0</v>
      </c>
      <c r="V3590" s="16">
        <v>0</v>
      </c>
      <c r="W3590" s="16">
        <v>0</v>
      </c>
      <c r="X3590" s="16">
        <v>0</v>
      </c>
      <c r="Y3590" s="16">
        <v>0</v>
      </c>
      <c r="Z3590" s="16">
        <v>0</v>
      </c>
      <c r="AE3590" s="103">
        <f t="shared" si="1048"/>
        <v>0</v>
      </c>
      <c r="AF3590" s="103">
        <f t="shared" si="1049"/>
        <v>0</v>
      </c>
      <c r="AG3590" s="103">
        <f t="shared" si="1050"/>
        <v>0</v>
      </c>
      <c r="AH3590" s="103">
        <f t="shared" si="1051"/>
        <v>0</v>
      </c>
      <c r="AI3590" s="103">
        <f t="shared" si="1052"/>
        <v>0</v>
      </c>
      <c r="AJ3590" s="103">
        <f t="shared" si="1053"/>
        <v>0</v>
      </c>
    </row>
    <row r="3591" spans="4:36">
      <c r="D3591" s="16" t="s">
        <v>864</v>
      </c>
      <c r="E3591" s="16">
        <v>958.8387</v>
      </c>
      <c r="F3591" s="16">
        <v>350.9438</v>
      </c>
      <c r="G3591" s="16">
        <v>264.8542</v>
      </c>
      <c r="H3591" s="16">
        <v>86.0896</v>
      </c>
      <c r="I3591" s="16">
        <v>0</v>
      </c>
      <c r="J3591" s="16">
        <v>497.6893</v>
      </c>
      <c r="K3591" s="16">
        <v>497.6893</v>
      </c>
      <c r="L3591" s="16">
        <v>0</v>
      </c>
      <c r="M3591" s="16">
        <v>0</v>
      </c>
      <c r="N3591" s="16">
        <v>4.7262</v>
      </c>
      <c r="O3591" s="16">
        <v>4.7262</v>
      </c>
      <c r="P3591" s="16">
        <v>0</v>
      </c>
      <c r="Q3591" s="16">
        <v>0</v>
      </c>
      <c r="R3591" s="16">
        <v>71.9372</v>
      </c>
      <c r="S3591" s="16">
        <v>19.099</v>
      </c>
      <c r="T3591" s="16">
        <v>0</v>
      </c>
      <c r="U3591" s="16">
        <v>52.8382</v>
      </c>
      <c r="V3591" s="16">
        <v>28.3172</v>
      </c>
      <c r="W3591" s="16">
        <v>7.9088</v>
      </c>
      <c r="X3591" s="16">
        <v>0</v>
      </c>
      <c r="Y3591" s="16">
        <v>20.4084</v>
      </c>
      <c r="Z3591" s="16">
        <v>5.225</v>
      </c>
      <c r="AE3591" s="103">
        <f t="shared" si="1048"/>
        <v>-5.32907051820075e-15</v>
      </c>
      <c r="AF3591" s="103">
        <f t="shared" si="1049"/>
        <v>0</v>
      </c>
      <c r="AG3591" s="103">
        <f t="shared" si="1050"/>
        <v>0</v>
      </c>
      <c r="AH3591" s="103">
        <f t="shared" si="1051"/>
        <v>0</v>
      </c>
      <c r="AI3591" s="103">
        <f t="shared" si="1052"/>
        <v>0</v>
      </c>
      <c r="AJ3591" s="103">
        <f t="shared" si="1053"/>
        <v>0</v>
      </c>
    </row>
    <row r="3592" spans="3:58">
      <c r="C3592" s="16" t="s">
        <v>866</v>
      </c>
      <c r="D3592" s="16" t="s">
        <v>88</v>
      </c>
      <c r="E3592" s="16">
        <v>404.1212</v>
      </c>
      <c r="F3592" s="16">
        <v>343.899</v>
      </c>
      <c r="G3592" s="16">
        <v>270.0115</v>
      </c>
      <c r="H3592" s="16">
        <v>73.8875</v>
      </c>
      <c r="I3592" s="16">
        <v>0</v>
      </c>
      <c r="J3592" s="16">
        <v>20.0009</v>
      </c>
      <c r="K3592" s="16">
        <v>10.9564</v>
      </c>
      <c r="L3592" s="16">
        <v>0.0927000000000007</v>
      </c>
      <c r="M3592" s="16">
        <v>8.9518</v>
      </c>
      <c r="N3592" s="16">
        <v>16.3498</v>
      </c>
      <c r="O3592" s="16">
        <v>16.3498</v>
      </c>
      <c r="P3592" s="16">
        <v>0</v>
      </c>
      <c r="Q3592" s="16">
        <v>0</v>
      </c>
      <c r="R3592" s="16">
        <v>23.606</v>
      </c>
      <c r="S3592" s="16">
        <v>1.7256</v>
      </c>
      <c r="T3592" s="16">
        <v>0</v>
      </c>
      <c r="U3592" s="16">
        <v>21.8804</v>
      </c>
      <c r="V3592" s="16">
        <v>0.2655</v>
      </c>
      <c r="W3592" s="16">
        <v>0</v>
      </c>
      <c r="X3592" s="16">
        <v>0</v>
      </c>
      <c r="Y3592" s="16">
        <v>0.2655</v>
      </c>
      <c r="Z3592" s="16">
        <v>0</v>
      </c>
      <c r="AE3592" s="103">
        <f t="shared" si="1048"/>
        <v>-1.48214773787458e-14</v>
      </c>
      <c r="AF3592" s="103">
        <f t="shared" si="1049"/>
        <v>0</v>
      </c>
      <c r="AG3592" s="103">
        <f t="shared" si="1050"/>
        <v>0</v>
      </c>
      <c r="AH3592" s="103">
        <f t="shared" si="1051"/>
        <v>0</v>
      </c>
      <c r="AI3592" s="103">
        <f t="shared" si="1052"/>
        <v>0</v>
      </c>
      <c r="AJ3592" s="103">
        <f t="shared" si="1053"/>
        <v>0</v>
      </c>
      <c r="AK3592" s="16">
        <f t="shared" ref="AK3592:BF3592" si="1059">E3592-SUM(E3593:E3597)</f>
        <v>0</v>
      </c>
      <c r="AL3592" s="16">
        <f t="shared" si="1059"/>
        <v>0</v>
      </c>
      <c r="AM3592" s="16">
        <f t="shared" si="1059"/>
        <v>0</v>
      </c>
      <c r="AN3592" s="16">
        <f t="shared" si="1059"/>
        <v>0</v>
      </c>
      <c r="AO3592" s="16">
        <f t="shared" si="1059"/>
        <v>0</v>
      </c>
      <c r="AP3592" s="16">
        <f t="shared" si="1059"/>
        <v>0</v>
      </c>
      <c r="AQ3592" s="16">
        <f t="shared" si="1059"/>
        <v>0</v>
      </c>
      <c r="AR3592" s="16">
        <f t="shared" si="1059"/>
        <v>0</v>
      </c>
      <c r="AS3592" s="16">
        <f t="shared" si="1059"/>
        <v>0</v>
      </c>
      <c r="AT3592" s="16">
        <f t="shared" si="1059"/>
        <v>0</v>
      </c>
      <c r="AU3592" s="16">
        <f t="shared" si="1059"/>
        <v>0</v>
      </c>
      <c r="AV3592" s="16">
        <f t="shared" si="1059"/>
        <v>0</v>
      </c>
      <c r="AW3592" s="16">
        <f t="shared" si="1059"/>
        <v>0</v>
      </c>
      <c r="AX3592" s="16">
        <f t="shared" si="1059"/>
        <v>0</v>
      </c>
      <c r="AY3592" s="16">
        <f t="shared" si="1059"/>
        <v>0</v>
      </c>
      <c r="AZ3592" s="16">
        <f t="shared" si="1059"/>
        <v>0</v>
      </c>
      <c r="BA3592" s="16">
        <f t="shared" si="1059"/>
        <v>0</v>
      </c>
      <c r="BB3592" s="16">
        <f t="shared" si="1059"/>
        <v>0</v>
      </c>
      <c r="BC3592" s="16">
        <f t="shared" si="1059"/>
        <v>0</v>
      </c>
      <c r="BD3592" s="16">
        <f t="shared" si="1059"/>
        <v>0</v>
      </c>
      <c r="BE3592" s="16">
        <f t="shared" si="1059"/>
        <v>0</v>
      </c>
      <c r="BF3592" s="16">
        <f t="shared" si="1059"/>
        <v>0</v>
      </c>
    </row>
    <row r="3593" spans="4:36">
      <c r="D3593" s="16" t="s">
        <v>860</v>
      </c>
      <c r="E3593" s="16">
        <v>0.8367</v>
      </c>
      <c r="F3593" s="16">
        <v>0.8367</v>
      </c>
      <c r="G3593" s="16">
        <v>0.0849</v>
      </c>
      <c r="H3593" s="16">
        <v>0.7518</v>
      </c>
      <c r="I3593" s="16">
        <v>0</v>
      </c>
      <c r="J3593" s="16">
        <v>0</v>
      </c>
      <c r="K3593" s="16">
        <v>0</v>
      </c>
      <c r="L3593" s="16">
        <v>0</v>
      </c>
      <c r="M3593" s="16">
        <v>0</v>
      </c>
      <c r="N3593" s="16">
        <v>0</v>
      </c>
      <c r="O3593" s="16">
        <v>0</v>
      </c>
      <c r="P3593" s="16">
        <v>0</v>
      </c>
      <c r="Q3593" s="16">
        <v>0</v>
      </c>
      <c r="R3593" s="16">
        <v>0</v>
      </c>
      <c r="S3593" s="16">
        <v>0</v>
      </c>
      <c r="T3593" s="16">
        <v>0</v>
      </c>
      <c r="U3593" s="16">
        <v>0</v>
      </c>
      <c r="V3593" s="16">
        <v>0</v>
      </c>
      <c r="W3593" s="16">
        <v>0</v>
      </c>
      <c r="X3593" s="16">
        <v>0</v>
      </c>
      <c r="Y3593" s="16">
        <v>0</v>
      </c>
      <c r="Z3593" s="16">
        <v>0</v>
      </c>
      <c r="AE3593" s="103">
        <f t="shared" si="1048"/>
        <v>0</v>
      </c>
      <c r="AF3593" s="103">
        <f t="shared" si="1049"/>
        <v>0</v>
      </c>
      <c r="AG3593" s="103">
        <f t="shared" si="1050"/>
        <v>0</v>
      </c>
      <c r="AH3593" s="103">
        <f t="shared" si="1051"/>
        <v>0</v>
      </c>
      <c r="AI3593" s="103">
        <f t="shared" si="1052"/>
        <v>0</v>
      </c>
      <c r="AJ3593" s="103">
        <f t="shared" si="1053"/>
        <v>0</v>
      </c>
    </row>
    <row r="3594" spans="4:36">
      <c r="D3594" s="16" t="s">
        <v>861</v>
      </c>
      <c r="E3594" s="16">
        <v>0.9969</v>
      </c>
      <c r="F3594" s="16">
        <v>0</v>
      </c>
      <c r="G3594" s="16">
        <v>0</v>
      </c>
      <c r="H3594" s="16">
        <v>0</v>
      </c>
      <c r="I3594" s="16">
        <v>0</v>
      </c>
      <c r="J3594" s="16">
        <v>0</v>
      </c>
      <c r="K3594" s="16">
        <v>0</v>
      </c>
      <c r="L3594" s="16">
        <v>0</v>
      </c>
      <c r="M3594" s="16">
        <v>0</v>
      </c>
      <c r="N3594" s="16">
        <v>0.9969</v>
      </c>
      <c r="O3594" s="16">
        <v>0.9969</v>
      </c>
      <c r="P3594" s="16">
        <v>0</v>
      </c>
      <c r="Q3594" s="16">
        <v>0</v>
      </c>
      <c r="R3594" s="16">
        <v>0</v>
      </c>
      <c r="S3594" s="16">
        <v>0</v>
      </c>
      <c r="T3594" s="16">
        <v>0</v>
      </c>
      <c r="U3594" s="16">
        <v>0</v>
      </c>
      <c r="V3594" s="16">
        <v>0</v>
      </c>
      <c r="W3594" s="16">
        <v>0</v>
      </c>
      <c r="X3594" s="16">
        <v>0</v>
      </c>
      <c r="Y3594" s="16">
        <v>0</v>
      </c>
      <c r="Z3594" s="16">
        <v>0</v>
      </c>
      <c r="AE3594" s="103">
        <f t="shared" si="1048"/>
        <v>0</v>
      </c>
      <c r="AF3594" s="103">
        <f t="shared" si="1049"/>
        <v>0</v>
      </c>
      <c r="AG3594" s="103">
        <f t="shared" si="1050"/>
        <v>0</v>
      </c>
      <c r="AH3594" s="103">
        <f t="shared" si="1051"/>
        <v>0</v>
      </c>
      <c r="AI3594" s="103">
        <f t="shared" si="1052"/>
        <v>0</v>
      </c>
      <c r="AJ3594" s="103">
        <f t="shared" si="1053"/>
        <v>0</v>
      </c>
    </row>
    <row r="3595" spans="4:36">
      <c r="D3595" s="16" t="s">
        <v>862</v>
      </c>
      <c r="E3595" s="16">
        <v>0</v>
      </c>
      <c r="F3595" s="16">
        <v>0</v>
      </c>
      <c r="G3595" s="16">
        <v>0</v>
      </c>
      <c r="H3595" s="16">
        <v>0</v>
      </c>
      <c r="I3595" s="16">
        <v>0</v>
      </c>
      <c r="J3595" s="16">
        <v>0</v>
      </c>
      <c r="K3595" s="16">
        <v>0</v>
      </c>
      <c r="L3595" s="16">
        <v>0</v>
      </c>
      <c r="M3595" s="16">
        <v>0</v>
      </c>
      <c r="N3595" s="16">
        <v>0</v>
      </c>
      <c r="O3595" s="16">
        <v>0</v>
      </c>
      <c r="P3595" s="16">
        <v>0</v>
      </c>
      <c r="Q3595" s="16">
        <v>0</v>
      </c>
      <c r="R3595" s="16">
        <v>0</v>
      </c>
      <c r="S3595" s="16">
        <v>0</v>
      </c>
      <c r="T3595" s="16">
        <v>0</v>
      </c>
      <c r="U3595" s="16">
        <v>0</v>
      </c>
      <c r="V3595" s="16">
        <v>0</v>
      </c>
      <c r="W3595" s="16">
        <v>0</v>
      </c>
      <c r="X3595" s="16">
        <v>0</v>
      </c>
      <c r="Y3595" s="16">
        <v>0</v>
      </c>
      <c r="Z3595" s="16">
        <v>0</v>
      </c>
      <c r="AE3595" s="103">
        <f t="shared" si="1048"/>
        <v>0</v>
      </c>
      <c r="AF3595" s="103">
        <f t="shared" si="1049"/>
        <v>0</v>
      </c>
      <c r="AG3595" s="103">
        <f t="shared" si="1050"/>
        <v>0</v>
      </c>
      <c r="AH3595" s="103">
        <f t="shared" si="1051"/>
        <v>0</v>
      </c>
      <c r="AI3595" s="103">
        <f t="shared" si="1052"/>
        <v>0</v>
      </c>
      <c r="AJ3595" s="103">
        <f t="shared" si="1053"/>
        <v>0</v>
      </c>
    </row>
    <row r="3596" spans="4:36">
      <c r="D3596" s="16" t="s">
        <v>863</v>
      </c>
      <c r="E3596" s="16">
        <v>0</v>
      </c>
      <c r="F3596" s="16">
        <v>0</v>
      </c>
      <c r="G3596" s="16">
        <v>0</v>
      </c>
      <c r="H3596" s="16">
        <v>0</v>
      </c>
      <c r="I3596" s="16">
        <v>0</v>
      </c>
      <c r="J3596" s="16">
        <v>0</v>
      </c>
      <c r="K3596" s="16">
        <v>0</v>
      </c>
      <c r="L3596" s="16">
        <v>0</v>
      </c>
      <c r="M3596" s="16">
        <v>0</v>
      </c>
      <c r="N3596" s="16">
        <v>0</v>
      </c>
      <c r="O3596" s="16">
        <v>0</v>
      </c>
      <c r="P3596" s="16">
        <v>0</v>
      </c>
      <c r="Q3596" s="16">
        <v>0</v>
      </c>
      <c r="R3596" s="16">
        <v>0</v>
      </c>
      <c r="S3596" s="16">
        <v>0</v>
      </c>
      <c r="T3596" s="16">
        <v>0</v>
      </c>
      <c r="U3596" s="16">
        <v>0</v>
      </c>
      <c r="V3596" s="16">
        <v>0</v>
      </c>
      <c r="W3596" s="16">
        <v>0</v>
      </c>
      <c r="X3596" s="16">
        <v>0</v>
      </c>
      <c r="Y3596" s="16">
        <v>0</v>
      </c>
      <c r="Z3596" s="16">
        <v>0</v>
      </c>
      <c r="AE3596" s="103">
        <f t="shared" si="1048"/>
        <v>0</v>
      </c>
      <c r="AF3596" s="103">
        <f t="shared" si="1049"/>
        <v>0</v>
      </c>
      <c r="AG3596" s="103">
        <f t="shared" si="1050"/>
        <v>0</v>
      </c>
      <c r="AH3596" s="103">
        <f t="shared" si="1051"/>
        <v>0</v>
      </c>
      <c r="AI3596" s="103">
        <f t="shared" si="1052"/>
        <v>0</v>
      </c>
      <c r="AJ3596" s="103">
        <f t="shared" si="1053"/>
        <v>0</v>
      </c>
    </row>
    <row r="3597" spans="4:36">
      <c r="D3597" s="16" t="s">
        <v>864</v>
      </c>
      <c r="E3597" s="16">
        <v>402.2876</v>
      </c>
      <c r="F3597" s="16">
        <v>343.0623</v>
      </c>
      <c r="G3597" s="16">
        <v>269.9266</v>
      </c>
      <c r="H3597" s="16">
        <v>73.1357</v>
      </c>
      <c r="I3597" s="16">
        <v>0</v>
      </c>
      <c r="J3597" s="16">
        <v>20.0009</v>
      </c>
      <c r="K3597" s="16">
        <v>10.9564</v>
      </c>
      <c r="L3597" s="16">
        <v>0.0927000000000007</v>
      </c>
      <c r="M3597" s="16">
        <v>8.9518</v>
      </c>
      <c r="N3597" s="16">
        <v>15.3529</v>
      </c>
      <c r="O3597" s="16">
        <v>15.3529</v>
      </c>
      <c r="P3597" s="16">
        <v>0</v>
      </c>
      <c r="Q3597" s="16">
        <v>0</v>
      </c>
      <c r="R3597" s="16">
        <v>23.606</v>
      </c>
      <c r="S3597" s="16">
        <v>1.7256</v>
      </c>
      <c r="T3597" s="16">
        <v>0</v>
      </c>
      <c r="U3597" s="16">
        <v>21.8804</v>
      </c>
      <c r="V3597" s="16">
        <v>0.2655</v>
      </c>
      <c r="W3597" s="16">
        <v>0</v>
      </c>
      <c r="X3597" s="16">
        <v>0</v>
      </c>
      <c r="Y3597" s="16">
        <v>0.2655</v>
      </c>
      <c r="Z3597" s="16">
        <v>0</v>
      </c>
      <c r="AE3597" s="103">
        <f t="shared" si="1048"/>
        <v>2.94209101525666e-15</v>
      </c>
      <c r="AF3597" s="103">
        <f t="shared" si="1049"/>
        <v>0</v>
      </c>
      <c r="AG3597" s="103">
        <f t="shared" si="1050"/>
        <v>0</v>
      </c>
      <c r="AH3597" s="103">
        <f t="shared" si="1051"/>
        <v>0</v>
      </c>
      <c r="AI3597" s="103">
        <f t="shared" si="1052"/>
        <v>0</v>
      </c>
      <c r="AJ3597" s="103">
        <f t="shared" si="1053"/>
        <v>0</v>
      </c>
    </row>
    <row r="3598" spans="3:58">
      <c r="C3598" s="16" t="s">
        <v>867</v>
      </c>
      <c r="D3598" s="16" t="s">
        <v>88</v>
      </c>
      <c r="E3598" s="16">
        <v>136070.3679</v>
      </c>
      <c r="F3598" s="16">
        <v>126738.911</v>
      </c>
      <c r="G3598" s="16">
        <v>59248.7112</v>
      </c>
      <c r="H3598" s="16">
        <v>67490.1998</v>
      </c>
      <c r="I3598" s="16">
        <v>235.0457</v>
      </c>
      <c r="J3598" s="16">
        <v>3961.7139</v>
      </c>
      <c r="K3598" s="16">
        <v>1759.5498</v>
      </c>
      <c r="L3598" s="16">
        <v>628.7037</v>
      </c>
      <c r="M3598" s="16">
        <v>1573.4604</v>
      </c>
      <c r="N3598" s="16">
        <v>1833.1229</v>
      </c>
      <c r="O3598" s="16">
        <v>1833.1229</v>
      </c>
      <c r="P3598" s="16">
        <v>0</v>
      </c>
      <c r="Q3598" s="16">
        <v>0</v>
      </c>
      <c r="R3598" s="16">
        <v>3276.1596</v>
      </c>
      <c r="S3598" s="16">
        <v>2120.2758</v>
      </c>
      <c r="T3598" s="16">
        <v>12.1616</v>
      </c>
      <c r="U3598" s="16">
        <v>1143.7222</v>
      </c>
      <c r="V3598" s="16">
        <v>17.6965</v>
      </c>
      <c r="W3598" s="16">
        <v>13.8871</v>
      </c>
      <c r="X3598" s="16">
        <v>3.6646</v>
      </c>
      <c r="Y3598" s="16">
        <v>0.1448</v>
      </c>
      <c r="Z3598" s="16">
        <v>7.7183</v>
      </c>
      <c r="AE3598" s="103">
        <f t="shared" si="1048"/>
        <v>1.77484693608676e-11</v>
      </c>
      <c r="AF3598" s="103">
        <f t="shared" si="1049"/>
        <v>0</v>
      </c>
      <c r="AG3598" s="103">
        <f t="shared" si="1050"/>
        <v>0</v>
      </c>
      <c r="AH3598" s="103">
        <f t="shared" si="1051"/>
        <v>0</v>
      </c>
      <c r="AI3598" s="103">
        <f t="shared" si="1052"/>
        <v>0</v>
      </c>
      <c r="AJ3598" s="103">
        <f t="shared" si="1053"/>
        <v>0</v>
      </c>
      <c r="AK3598" s="16">
        <f t="shared" ref="AK3598:BF3598" si="1060">E3598-SUM(E3599:E3603)</f>
        <v>0</v>
      </c>
      <c r="AL3598" s="16">
        <f t="shared" si="1060"/>
        <v>-1.16415321826935e-10</v>
      </c>
      <c r="AM3598" s="16">
        <f t="shared" si="1060"/>
        <v>-1.01863406598568e-10</v>
      </c>
      <c r="AN3598" s="16">
        <f t="shared" si="1060"/>
        <v>0</v>
      </c>
      <c r="AO3598" s="16">
        <f t="shared" si="1060"/>
        <v>0</v>
      </c>
      <c r="AP3598" s="16">
        <f t="shared" si="1060"/>
        <v>0</v>
      </c>
      <c r="AQ3598" s="16">
        <f t="shared" si="1060"/>
        <v>0</v>
      </c>
      <c r="AR3598" s="16">
        <f t="shared" si="1060"/>
        <v>0</v>
      </c>
      <c r="AS3598" s="16">
        <f t="shared" si="1060"/>
        <v>0</v>
      </c>
      <c r="AT3598" s="16">
        <f t="shared" si="1060"/>
        <v>0</v>
      </c>
      <c r="AU3598" s="16">
        <f t="shared" si="1060"/>
        <v>0</v>
      </c>
      <c r="AV3598" s="16">
        <f t="shared" si="1060"/>
        <v>0</v>
      </c>
      <c r="AW3598" s="16">
        <f t="shared" si="1060"/>
        <v>0</v>
      </c>
      <c r="AX3598" s="16">
        <f t="shared" si="1060"/>
        <v>0</v>
      </c>
      <c r="AY3598" s="16">
        <f t="shared" si="1060"/>
        <v>0</v>
      </c>
      <c r="AZ3598" s="16">
        <f t="shared" si="1060"/>
        <v>0</v>
      </c>
      <c r="BA3598" s="16">
        <f t="shared" si="1060"/>
        <v>0</v>
      </c>
      <c r="BB3598" s="16">
        <f t="shared" si="1060"/>
        <v>0</v>
      </c>
      <c r="BC3598" s="16">
        <f t="shared" si="1060"/>
        <v>0</v>
      </c>
      <c r="BD3598" s="16">
        <f t="shared" si="1060"/>
        <v>0</v>
      </c>
      <c r="BE3598" s="16">
        <f t="shared" si="1060"/>
        <v>0</v>
      </c>
      <c r="BF3598" s="16">
        <f t="shared" si="1060"/>
        <v>0</v>
      </c>
    </row>
    <row r="3599" spans="4:36">
      <c r="D3599" s="16" t="s">
        <v>860</v>
      </c>
      <c r="E3599" s="16">
        <v>14509.7899</v>
      </c>
      <c r="F3599" s="16">
        <v>14317.4135</v>
      </c>
      <c r="G3599" s="16">
        <v>5441.0321</v>
      </c>
      <c r="H3599" s="16">
        <v>8876.3814</v>
      </c>
      <c r="I3599" s="16">
        <v>0</v>
      </c>
      <c r="J3599" s="16">
        <v>66.9284</v>
      </c>
      <c r="K3599" s="16">
        <v>0</v>
      </c>
      <c r="L3599" s="16">
        <v>58.0157</v>
      </c>
      <c r="M3599" s="16">
        <v>8.9127</v>
      </c>
      <c r="N3599" s="16">
        <v>64.9886</v>
      </c>
      <c r="O3599" s="16">
        <v>64.9886</v>
      </c>
      <c r="P3599" s="16">
        <v>0</v>
      </c>
      <c r="Q3599" s="16">
        <v>0</v>
      </c>
      <c r="R3599" s="16">
        <v>60.4594</v>
      </c>
      <c r="S3599" s="16">
        <v>58.6902</v>
      </c>
      <c r="T3599" s="16">
        <v>0</v>
      </c>
      <c r="U3599" s="16">
        <v>1.7692</v>
      </c>
      <c r="V3599" s="16">
        <v>0</v>
      </c>
      <c r="W3599" s="16">
        <v>0</v>
      </c>
      <c r="X3599" s="16">
        <v>0</v>
      </c>
      <c r="Y3599" s="16">
        <v>0</v>
      </c>
      <c r="Z3599" s="16">
        <v>0</v>
      </c>
      <c r="AE3599" s="103">
        <f t="shared" si="1048"/>
        <v>-8.10018718766514e-13</v>
      </c>
      <c r="AF3599" s="103">
        <f t="shared" si="1049"/>
        <v>0</v>
      </c>
      <c r="AG3599" s="103">
        <f t="shared" si="1050"/>
        <v>0</v>
      </c>
      <c r="AH3599" s="103">
        <f t="shared" si="1051"/>
        <v>0</v>
      </c>
      <c r="AI3599" s="103">
        <f t="shared" si="1052"/>
        <v>4.88498130835069e-15</v>
      </c>
      <c r="AJ3599" s="103">
        <f t="shared" si="1053"/>
        <v>0</v>
      </c>
    </row>
    <row r="3600" spans="4:36">
      <c r="D3600" s="16" t="s">
        <v>861</v>
      </c>
      <c r="E3600" s="16">
        <v>24937.1858</v>
      </c>
      <c r="F3600" s="16">
        <v>24320.3709</v>
      </c>
      <c r="G3600" s="16">
        <v>7594.8347</v>
      </c>
      <c r="H3600" s="16">
        <v>16725.5362</v>
      </c>
      <c r="I3600" s="16">
        <v>0</v>
      </c>
      <c r="J3600" s="16">
        <v>349.3892</v>
      </c>
      <c r="K3600" s="16">
        <v>0</v>
      </c>
      <c r="L3600" s="16">
        <v>119.6328</v>
      </c>
      <c r="M3600" s="16">
        <v>229.7564</v>
      </c>
      <c r="N3600" s="16">
        <v>82.3155</v>
      </c>
      <c r="O3600" s="16">
        <v>82.3155</v>
      </c>
      <c r="P3600" s="16">
        <v>0</v>
      </c>
      <c r="Q3600" s="16">
        <v>0</v>
      </c>
      <c r="R3600" s="16">
        <v>185.1102</v>
      </c>
      <c r="S3600" s="16">
        <v>169.7096</v>
      </c>
      <c r="T3600" s="16">
        <v>1.961</v>
      </c>
      <c r="U3600" s="16">
        <v>13.4396</v>
      </c>
      <c r="V3600" s="16">
        <v>0</v>
      </c>
      <c r="W3600" s="16">
        <v>0</v>
      </c>
      <c r="X3600" s="16">
        <v>0</v>
      </c>
      <c r="Y3600" s="16">
        <v>0</v>
      </c>
      <c r="Z3600" s="16">
        <v>0</v>
      </c>
      <c r="AE3600" s="103">
        <f t="shared" si="1048"/>
        <v>-2.41584530158434e-12</v>
      </c>
      <c r="AF3600" s="103">
        <f t="shared" si="1049"/>
        <v>0</v>
      </c>
      <c r="AG3600" s="103">
        <f t="shared" si="1050"/>
        <v>0</v>
      </c>
      <c r="AH3600" s="103">
        <f t="shared" si="1051"/>
        <v>0</v>
      </c>
      <c r="AI3600" s="103">
        <f t="shared" si="1052"/>
        <v>0</v>
      </c>
      <c r="AJ3600" s="103">
        <f t="shared" si="1053"/>
        <v>0</v>
      </c>
    </row>
    <row r="3601" spans="4:36">
      <c r="D3601" s="16" t="s">
        <v>862</v>
      </c>
      <c r="E3601" s="16">
        <v>0</v>
      </c>
      <c r="F3601" s="16">
        <v>0</v>
      </c>
      <c r="G3601" s="16">
        <v>0</v>
      </c>
      <c r="H3601" s="16">
        <v>0</v>
      </c>
      <c r="I3601" s="16">
        <v>0</v>
      </c>
      <c r="J3601" s="16">
        <v>0</v>
      </c>
      <c r="K3601" s="16">
        <v>0</v>
      </c>
      <c r="L3601" s="16">
        <v>0</v>
      </c>
      <c r="M3601" s="16">
        <v>0</v>
      </c>
      <c r="N3601" s="16">
        <v>0</v>
      </c>
      <c r="O3601" s="16">
        <v>0</v>
      </c>
      <c r="P3601" s="16">
        <v>0</v>
      </c>
      <c r="Q3601" s="16">
        <v>0</v>
      </c>
      <c r="R3601" s="16">
        <v>0</v>
      </c>
      <c r="S3601" s="16">
        <v>0</v>
      </c>
      <c r="T3601" s="16">
        <v>0</v>
      </c>
      <c r="U3601" s="16">
        <v>0</v>
      </c>
      <c r="V3601" s="16">
        <v>0</v>
      </c>
      <c r="W3601" s="16">
        <v>0</v>
      </c>
      <c r="X3601" s="16">
        <v>0</v>
      </c>
      <c r="Y3601" s="16">
        <v>0</v>
      </c>
      <c r="Z3601" s="16">
        <v>0</v>
      </c>
      <c r="AE3601" s="103">
        <f t="shared" si="1048"/>
        <v>0</v>
      </c>
      <c r="AF3601" s="103">
        <f t="shared" si="1049"/>
        <v>0</v>
      </c>
      <c r="AG3601" s="103">
        <f t="shared" si="1050"/>
        <v>0</v>
      </c>
      <c r="AH3601" s="103">
        <f t="shared" si="1051"/>
        <v>0</v>
      </c>
      <c r="AI3601" s="103">
        <f t="shared" si="1052"/>
        <v>0</v>
      </c>
      <c r="AJ3601" s="103">
        <f t="shared" si="1053"/>
        <v>0</v>
      </c>
    </row>
    <row r="3602" spans="4:36">
      <c r="D3602" s="16" t="s">
        <v>863</v>
      </c>
      <c r="E3602" s="16">
        <v>58.0596</v>
      </c>
      <c r="F3602" s="16">
        <v>57.8461</v>
      </c>
      <c r="G3602" s="16">
        <v>57.8461</v>
      </c>
      <c r="H3602" s="16">
        <v>0</v>
      </c>
      <c r="I3602" s="16">
        <v>0</v>
      </c>
      <c r="J3602" s="16">
        <v>0</v>
      </c>
      <c r="K3602" s="16">
        <v>0</v>
      </c>
      <c r="L3602" s="16">
        <v>0</v>
      </c>
      <c r="M3602" s="16">
        <v>0</v>
      </c>
      <c r="N3602" s="16">
        <v>0</v>
      </c>
      <c r="O3602" s="16">
        <v>0</v>
      </c>
      <c r="P3602" s="16">
        <v>0</v>
      </c>
      <c r="Q3602" s="16">
        <v>0</v>
      </c>
      <c r="R3602" s="16">
        <v>0.2135</v>
      </c>
      <c r="S3602" s="16">
        <v>0</v>
      </c>
      <c r="T3602" s="16">
        <v>0</v>
      </c>
      <c r="U3602" s="16">
        <v>0.2135</v>
      </c>
      <c r="V3602" s="16">
        <v>0</v>
      </c>
      <c r="W3602" s="16">
        <v>0</v>
      </c>
      <c r="X3602" s="16">
        <v>0</v>
      </c>
      <c r="Y3602" s="16">
        <v>0</v>
      </c>
      <c r="Z3602" s="16">
        <v>0</v>
      </c>
      <c r="AE3602" s="103">
        <f t="shared" si="1048"/>
        <v>3.3584246494911e-15</v>
      </c>
      <c r="AF3602" s="103">
        <f t="shared" si="1049"/>
        <v>0</v>
      </c>
      <c r="AG3602" s="103">
        <f t="shared" si="1050"/>
        <v>0</v>
      </c>
      <c r="AH3602" s="103">
        <f t="shared" si="1051"/>
        <v>0</v>
      </c>
      <c r="AI3602" s="103">
        <f t="shared" si="1052"/>
        <v>0</v>
      </c>
      <c r="AJ3602" s="103">
        <f t="shared" si="1053"/>
        <v>0</v>
      </c>
    </row>
    <row r="3603" spans="4:36">
      <c r="D3603" s="16" t="s">
        <v>864</v>
      </c>
      <c r="E3603" s="16">
        <v>96565.3326000001</v>
      </c>
      <c r="F3603" s="16">
        <v>88043.2805000001</v>
      </c>
      <c r="G3603" s="16">
        <v>46154.9983000001</v>
      </c>
      <c r="H3603" s="16">
        <v>41888.2822</v>
      </c>
      <c r="I3603" s="16">
        <v>235.0457</v>
      </c>
      <c r="J3603" s="16">
        <v>3545.3963</v>
      </c>
      <c r="K3603" s="16">
        <v>1759.5498</v>
      </c>
      <c r="L3603" s="16">
        <v>451.0552</v>
      </c>
      <c r="M3603" s="16">
        <v>1334.7913</v>
      </c>
      <c r="N3603" s="16">
        <v>1685.8188</v>
      </c>
      <c r="O3603" s="16">
        <v>1685.8188</v>
      </c>
      <c r="P3603" s="16">
        <v>0</v>
      </c>
      <c r="Q3603" s="16">
        <v>0</v>
      </c>
      <c r="R3603" s="16">
        <v>3030.3765</v>
      </c>
      <c r="S3603" s="16">
        <v>1891.876</v>
      </c>
      <c r="T3603" s="16">
        <v>10.2006</v>
      </c>
      <c r="U3603" s="16">
        <v>1128.2999</v>
      </c>
      <c r="V3603" s="16">
        <v>17.6965</v>
      </c>
      <c r="W3603" s="16">
        <v>13.8871</v>
      </c>
      <c r="X3603" s="16">
        <v>3.6646</v>
      </c>
      <c r="Y3603" s="16">
        <v>0.1448</v>
      </c>
      <c r="Z3603" s="16">
        <v>7.7183</v>
      </c>
      <c r="AE3603" s="103">
        <f t="shared" si="1048"/>
        <v>1.33226762955019e-14</v>
      </c>
      <c r="AF3603" s="103">
        <f t="shared" si="1049"/>
        <v>0</v>
      </c>
      <c r="AG3603" s="103">
        <f t="shared" si="1050"/>
        <v>0</v>
      </c>
      <c r="AH3603" s="103">
        <f t="shared" si="1051"/>
        <v>0</v>
      </c>
      <c r="AI3603" s="103">
        <f t="shared" si="1052"/>
        <v>0</v>
      </c>
      <c r="AJ3603" s="103">
        <f t="shared" si="1053"/>
        <v>0</v>
      </c>
    </row>
    <row r="3604" spans="3:58">
      <c r="C3604" s="16" t="s">
        <v>368</v>
      </c>
      <c r="D3604" s="16" t="s">
        <v>88</v>
      </c>
      <c r="E3604" s="16">
        <v>0</v>
      </c>
      <c r="F3604" s="16">
        <v>0</v>
      </c>
      <c r="G3604" s="16">
        <v>0</v>
      </c>
      <c r="H3604" s="16">
        <v>0</v>
      </c>
      <c r="I3604" s="16">
        <v>0</v>
      </c>
      <c r="J3604" s="16">
        <v>0</v>
      </c>
      <c r="K3604" s="16">
        <v>0</v>
      </c>
      <c r="L3604" s="16">
        <v>0</v>
      </c>
      <c r="M3604" s="16">
        <v>0</v>
      </c>
      <c r="N3604" s="16">
        <v>0</v>
      </c>
      <c r="O3604" s="16">
        <v>0</v>
      </c>
      <c r="P3604" s="16">
        <v>0</v>
      </c>
      <c r="Q3604" s="16">
        <v>0</v>
      </c>
      <c r="R3604" s="16">
        <v>0</v>
      </c>
      <c r="S3604" s="16">
        <v>0</v>
      </c>
      <c r="T3604" s="16">
        <v>0</v>
      </c>
      <c r="U3604" s="16">
        <v>0</v>
      </c>
      <c r="V3604" s="16">
        <v>0</v>
      </c>
      <c r="W3604" s="16">
        <v>0</v>
      </c>
      <c r="X3604" s="16">
        <v>0</v>
      </c>
      <c r="Y3604" s="16">
        <v>0</v>
      </c>
      <c r="Z3604" s="16">
        <v>0</v>
      </c>
      <c r="AE3604" s="103">
        <f t="shared" si="1048"/>
        <v>0</v>
      </c>
      <c r="AF3604" s="103">
        <f t="shared" si="1049"/>
        <v>0</v>
      </c>
      <c r="AG3604" s="103">
        <f t="shared" si="1050"/>
        <v>0</v>
      </c>
      <c r="AH3604" s="103">
        <f t="shared" si="1051"/>
        <v>0</v>
      </c>
      <c r="AI3604" s="103">
        <f t="shared" si="1052"/>
        <v>0</v>
      </c>
      <c r="AJ3604" s="103">
        <f t="shared" si="1053"/>
        <v>0</v>
      </c>
      <c r="AK3604" s="16">
        <f t="shared" ref="AK3604:BF3604" si="1061">E3604-SUM(E3605:E3609)</f>
        <v>0</v>
      </c>
      <c r="AL3604" s="16">
        <f t="shared" si="1061"/>
        <v>0</v>
      </c>
      <c r="AM3604" s="16">
        <f t="shared" si="1061"/>
        <v>0</v>
      </c>
      <c r="AN3604" s="16">
        <f t="shared" si="1061"/>
        <v>0</v>
      </c>
      <c r="AO3604" s="16">
        <f t="shared" si="1061"/>
        <v>0</v>
      </c>
      <c r="AP3604" s="16">
        <f t="shared" si="1061"/>
        <v>0</v>
      </c>
      <c r="AQ3604" s="16">
        <f t="shared" si="1061"/>
        <v>0</v>
      </c>
      <c r="AR3604" s="16">
        <f t="shared" si="1061"/>
        <v>0</v>
      </c>
      <c r="AS3604" s="16">
        <f t="shared" si="1061"/>
        <v>0</v>
      </c>
      <c r="AT3604" s="16">
        <f t="shared" si="1061"/>
        <v>0</v>
      </c>
      <c r="AU3604" s="16">
        <f t="shared" si="1061"/>
        <v>0</v>
      </c>
      <c r="AV3604" s="16">
        <f t="shared" si="1061"/>
        <v>0</v>
      </c>
      <c r="AW3604" s="16">
        <f t="shared" si="1061"/>
        <v>0</v>
      </c>
      <c r="AX3604" s="16">
        <f t="shared" si="1061"/>
        <v>0</v>
      </c>
      <c r="AY3604" s="16">
        <f t="shared" si="1061"/>
        <v>0</v>
      </c>
      <c r="AZ3604" s="16">
        <f t="shared" si="1061"/>
        <v>0</v>
      </c>
      <c r="BA3604" s="16">
        <f t="shared" si="1061"/>
        <v>0</v>
      </c>
      <c r="BB3604" s="16">
        <f t="shared" si="1061"/>
        <v>0</v>
      </c>
      <c r="BC3604" s="16">
        <f t="shared" si="1061"/>
        <v>0</v>
      </c>
      <c r="BD3604" s="16">
        <f t="shared" si="1061"/>
        <v>0</v>
      </c>
      <c r="BE3604" s="16">
        <f t="shared" si="1061"/>
        <v>0</v>
      </c>
      <c r="BF3604" s="16">
        <f t="shared" si="1061"/>
        <v>0</v>
      </c>
    </row>
    <row r="3605" spans="4:36">
      <c r="D3605" s="16" t="s">
        <v>860</v>
      </c>
      <c r="E3605" s="16">
        <v>0</v>
      </c>
      <c r="F3605" s="16">
        <v>0</v>
      </c>
      <c r="G3605" s="16">
        <v>0</v>
      </c>
      <c r="H3605" s="16">
        <v>0</v>
      </c>
      <c r="I3605" s="16">
        <v>0</v>
      </c>
      <c r="J3605" s="16">
        <v>0</v>
      </c>
      <c r="K3605" s="16">
        <v>0</v>
      </c>
      <c r="L3605" s="16">
        <v>0</v>
      </c>
      <c r="M3605" s="16">
        <v>0</v>
      </c>
      <c r="N3605" s="16">
        <v>0</v>
      </c>
      <c r="O3605" s="16">
        <v>0</v>
      </c>
      <c r="P3605" s="16">
        <v>0</v>
      </c>
      <c r="Q3605" s="16">
        <v>0</v>
      </c>
      <c r="R3605" s="16">
        <v>0</v>
      </c>
      <c r="S3605" s="16">
        <v>0</v>
      </c>
      <c r="T3605" s="16">
        <v>0</v>
      </c>
      <c r="U3605" s="16">
        <v>0</v>
      </c>
      <c r="V3605" s="16">
        <v>0</v>
      </c>
      <c r="W3605" s="16">
        <v>0</v>
      </c>
      <c r="X3605" s="16">
        <v>0</v>
      </c>
      <c r="Y3605" s="16">
        <v>0</v>
      </c>
      <c r="Z3605" s="16">
        <v>0</v>
      </c>
      <c r="AE3605" s="103">
        <f t="shared" si="1048"/>
        <v>0</v>
      </c>
      <c r="AF3605" s="103">
        <f t="shared" si="1049"/>
        <v>0</v>
      </c>
      <c r="AG3605" s="103">
        <f t="shared" si="1050"/>
        <v>0</v>
      </c>
      <c r="AH3605" s="103">
        <f t="shared" si="1051"/>
        <v>0</v>
      </c>
      <c r="AI3605" s="103">
        <f t="shared" si="1052"/>
        <v>0</v>
      </c>
      <c r="AJ3605" s="103">
        <f t="shared" si="1053"/>
        <v>0</v>
      </c>
    </row>
    <row r="3606" spans="4:36">
      <c r="D3606" s="16" t="s">
        <v>861</v>
      </c>
      <c r="E3606" s="16">
        <v>0</v>
      </c>
      <c r="F3606" s="16">
        <v>0</v>
      </c>
      <c r="G3606" s="16">
        <v>0</v>
      </c>
      <c r="H3606" s="16">
        <v>0</v>
      </c>
      <c r="I3606" s="16">
        <v>0</v>
      </c>
      <c r="J3606" s="16">
        <v>0</v>
      </c>
      <c r="K3606" s="16">
        <v>0</v>
      </c>
      <c r="L3606" s="16">
        <v>0</v>
      </c>
      <c r="M3606" s="16">
        <v>0</v>
      </c>
      <c r="N3606" s="16">
        <v>0</v>
      </c>
      <c r="O3606" s="16">
        <v>0</v>
      </c>
      <c r="P3606" s="16">
        <v>0</v>
      </c>
      <c r="Q3606" s="16">
        <v>0</v>
      </c>
      <c r="R3606" s="16">
        <v>0</v>
      </c>
      <c r="S3606" s="16">
        <v>0</v>
      </c>
      <c r="T3606" s="16">
        <v>0</v>
      </c>
      <c r="U3606" s="16">
        <v>0</v>
      </c>
      <c r="V3606" s="16">
        <v>0</v>
      </c>
      <c r="W3606" s="16">
        <v>0</v>
      </c>
      <c r="X3606" s="16">
        <v>0</v>
      </c>
      <c r="Y3606" s="16">
        <v>0</v>
      </c>
      <c r="Z3606" s="16">
        <v>0</v>
      </c>
      <c r="AE3606" s="103">
        <f t="shared" si="1048"/>
        <v>0</v>
      </c>
      <c r="AF3606" s="103">
        <f t="shared" si="1049"/>
        <v>0</v>
      </c>
      <c r="AG3606" s="103">
        <f t="shared" si="1050"/>
        <v>0</v>
      </c>
      <c r="AH3606" s="103">
        <f t="shared" si="1051"/>
        <v>0</v>
      </c>
      <c r="AI3606" s="103">
        <f t="shared" si="1052"/>
        <v>0</v>
      </c>
      <c r="AJ3606" s="103">
        <f t="shared" si="1053"/>
        <v>0</v>
      </c>
    </row>
    <row r="3607" spans="4:36">
      <c r="D3607" s="16" t="s">
        <v>862</v>
      </c>
      <c r="E3607" s="16">
        <v>0</v>
      </c>
      <c r="F3607" s="16">
        <v>0</v>
      </c>
      <c r="G3607" s="16">
        <v>0</v>
      </c>
      <c r="H3607" s="16">
        <v>0</v>
      </c>
      <c r="I3607" s="16">
        <v>0</v>
      </c>
      <c r="J3607" s="16">
        <v>0</v>
      </c>
      <c r="K3607" s="16">
        <v>0</v>
      </c>
      <c r="L3607" s="16">
        <v>0</v>
      </c>
      <c r="M3607" s="16">
        <v>0</v>
      </c>
      <c r="N3607" s="16">
        <v>0</v>
      </c>
      <c r="O3607" s="16">
        <v>0</v>
      </c>
      <c r="P3607" s="16">
        <v>0</v>
      </c>
      <c r="Q3607" s="16">
        <v>0</v>
      </c>
      <c r="R3607" s="16">
        <v>0</v>
      </c>
      <c r="S3607" s="16">
        <v>0</v>
      </c>
      <c r="T3607" s="16">
        <v>0</v>
      </c>
      <c r="U3607" s="16">
        <v>0</v>
      </c>
      <c r="V3607" s="16">
        <v>0</v>
      </c>
      <c r="W3607" s="16">
        <v>0</v>
      </c>
      <c r="X3607" s="16">
        <v>0</v>
      </c>
      <c r="Y3607" s="16">
        <v>0</v>
      </c>
      <c r="Z3607" s="16">
        <v>0</v>
      </c>
      <c r="AE3607" s="103">
        <f t="shared" si="1048"/>
        <v>0</v>
      </c>
      <c r="AF3607" s="103">
        <f t="shared" si="1049"/>
        <v>0</v>
      </c>
      <c r="AG3607" s="103">
        <f t="shared" si="1050"/>
        <v>0</v>
      </c>
      <c r="AH3607" s="103">
        <f t="shared" si="1051"/>
        <v>0</v>
      </c>
      <c r="AI3607" s="103">
        <f t="shared" si="1052"/>
        <v>0</v>
      </c>
      <c r="AJ3607" s="103">
        <f t="shared" si="1053"/>
        <v>0</v>
      </c>
    </row>
    <row r="3608" spans="4:36">
      <c r="D3608" s="16" t="s">
        <v>863</v>
      </c>
      <c r="E3608" s="16">
        <v>0</v>
      </c>
      <c r="F3608" s="16">
        <v>0</v>
      </c>
      <c r="G3608" s="16">
        <v>0</v>
      </c>
      <c r="H3608" s="16">
        <v>0</v>
      </c>
      <c r="I3608" s="16">
        <v>0</v>
      </c>
      <c r="J3608" s="16">
        <v>0</v>
      </c>
      <c r="K3608" s="16">
        <v>0</v>
      </c>
      <c r="L3608" s="16">
        <v>0</v>
      </c>
      <c r="M3608" s="16">
        <v>0</v>
      </c>
      <c r="N3608" s="16">
        <v>0</v>
      </c>
      <c r="O3608" s="16">
        <v>0</v>
      </c>
      <c r="P3608" s="16">
        <v>0</v>
      </c>
      <c r="Q3608" s="16">
        <v>0</v>
      </c>
      <c r="R3608" s="16">
        <v>0</v>
      </c>
      <c r="S3608" s="16">
        <v>0</v>
      </c>
      <c r="T3608" s="16">
        <v>0</v>
      </c>
      <c r="U3608" s="16">
        <v>0</v>
      </c>
      <c r="V3608" s="16">
        <v>0</v>
      </c>
      <c r="W3608" s="16">
        <v>0</v>
      </c>
      <c r="X3608" s="16">
        <v>0</v>
      </c>
      <c r="Y3608" s="16">
        <v>0</v>
      </c>
      <c r="Z3608" s="16">
        <v>0</v>
      </c>
      <c r="AE3608" s="103">
        <f t="shared" si="1048"/>
        <v>0</v>
      </c>
      <c r="AF3608" s="103">
        <f t="shared" si="1049"/>
        <v>0</v>
      </c>
      <c r="AG3608" s="103">
        <f t="shared" si="1050"/>
        <v>0</v>
      </c>
      <c r="AH3608" s="103">
        <f t="shared" si="1051"/>
        <v>0</v>
      </c>
      <c r="AI3608" s="103">
        <f t="shared" si="1052"/>
        <v>0</v>
      </c>
      <c r="AJ3608" s="103">
        <f t="shared" si="1053"/>
        <v>0</v>
      </c>
    </row>
    <row r="3609" spans="4:36">
      <c r="D3609" s="16" t="s">
        <v>864</v>
      </c>
      <c r="E3609" s="16">
        <v>0</v>
      </c>
      <c r="F3609" s="16">
        <v>0</v>
      </c>
      <c r="G3609" s="16">
        <v>0</v>
      </c>
      <c r="H3609" s="16">
        <v>0</v>
      </c>
      <c r="I3609" s="16">
        <v>0</v>
      </c>
      <c r="J3609" s="16">
        <v>0</v>
      </c>
      <c r="K3609" s="16">
        <v>0</v>
      </c>
      <c r="L3609" s="16">
        <v>0</v>
      </c>
      <c r="M3609" s="16">
        <v>0</v>
      </c>
      <c r="N3609" s="16">
        <v>0</v>
      </c>
      <c r="O3609" s="16">
        <v>0</v>
      </c>
      <c r="P3609" s="16">
        <v>0</v>
      </c>
      <c r="Q3609" s="16">
        <v>0</v>
      </c>
      <c r="R3609" s="16">
        <v>0</v>
      </c>
      <c r="S3609" s="16">
        <v>0</v>
      </c>
      <c r="T3609" s="16">
        <v>0</v>
      </c>
      <c r="U3609" s="16">
        <v>0</v>
      </c>
      <c r="V3609" s="16">
        <v>0</v>
      </c>
      <c r="W3609" s="16">
        <v>0</v>
      </c>
      <c r="X3609" s="16">
        <v>0</v>
      </c>
      <c r="Y3609" s="16">
        <v>0</v>
      </c>
      <c r="Z3609" s="16">
        <v>0</v>
      </c>
      <c r="AE3609" s="103">
        <f t="shared" si="1048"/>
        <v>0</v>
      </c>
      <c r="AF3609" s="103">
        <f t="shared" si="1049"/>
        <v>0</v>
      </c>
      <c r="AG3609" s="103">
        <f t="shared" si="1050"/>
        <v>0</v>
      </c>
      <c r="AH3609" s="103">
        <f t="shared" si="1051"/>
        <v>0</v>
      </c>
      <c r="AI3609" s="103">
        <f t="shared" si="1052"/>
        <v>0</v>
      </c>
      <c r="AJ3609" s="103">
        <f t="shared" si="1053"/>
        <v>0</v>
      </c>
    </row>
    <row r="3610" spans="1:80">
      <c r="A3610" s="16" t="s">
        <v>969</v>
      </c>
      <c r="B3610" s="16">
        <v>203410.5844</v>
      </c>
      <c r="C3610" s="16" t="s">
        <v>88</v>
      </c>
      <c r="D3610" s="16" t="s">
        <v>88</v>
      </c>
      <c r="E3610" s="16">
        <v>151766.2601</v>
      </c>
      <c r="F3610" s="16">
        <v>133710.3222</v>
      </c>
      <c r="G3610" s="16">
        <v>106935.5453</v>
      </c>
      <c r="H3610" s="16">
        <v>26774.7769</v>
      </c>
      <c r="I3610" s="16">
        <v>1332.9457</v>
      </c>
      <c r="J3610" s="16">
        <v>9676.1302</v>
      </c>
      <c r="K3610" s="16">
        <v>3145.1465</v>
      </c>
      <c r="L3610" s="16">
        <v>707.3303</v>
      </c>
      <c r="M3610" s="16">
        <v>5823.6534</v>
      </c>
      <c r="N3610" s="16">
        <v>3822.246</v>
      </c>
      <c r="O3610" s="16">
        <v>3788.6357</v>
      </c>
      <c r="P3610" s="16">
        <v>33.6103</v>
      </c>
      <c r="Q3610" s="16">
        <v>124.5613</v>
      </c>
      <c r="R3610" s="16">
        <v>1975.0211</v>
      </c>
      <c r="S3610" s="16">
        <v>1500.5335</v>
      </c>
      <c r="T3610" s="16">
        <v>9.6708</v>
      </c>
      <c r="U3610" s="16">
        <v>464.8168</v>
      </c>
      <c r="V3610" s="16">
        <v>1023.6313</v>
      </c>
      <c r="W3610" s="16">
        <v>997.2829</v>
      </c>
      <c r="X3610" s="16">
        <v>21.4273</v>
      </c>
      <c r="Y3610" s="16">
        <v>4.9211</v>
      </c>
      <c r="Z3610" s="16">
        <v>101.4023</v>
      </c>
      <c r="AB3610" s="101">
        <f>(F3610+K3610+L3610)/B3610</f>
        <v>0.676281420683043</v>
      </c>
      <c r="AE3610" s="103">
        <f t="shared" si="1048"/>
        <v>1.91420213013771e-11</v>
      </c>
      <c r="AF3610" s="103">
        <f t="shared" si="1049"/>
        <v>0</v>
      </c>
      <c r="AG3610" s="103">
        <f t="shared" si="1050"/>
        <v>0</v>
      </c>
      <c r="AH3610" s="103">
        <f t="shared" si="1051"/>
        <v>2.77111666946439e-13</v>
      </c>
      <c r="AI3610" s="103">
        <f t="shared" si="1052"/>
        <v>0</v>
      </c>
      <c r="AJ3610" s="103">
        <f t="shared" si="1053"/>
        <v>-2.93098878501041e-14</v>
      </c>
      <c r="AK3610" s="16">
        <f t="shared" ref="AK3610:BF3610" si="1062">E3610-SUM(E3611:E3615)</f>
        <v>0</v>
      </c>
      <c r="AL3610" s="16">
        <f t="shared" si="1062"/>
        <v>0</v>
      </c>
      <c r="AM3610" s="16">
        <f t="shared" si="1062"/>
        <v>0</v>
      </c>
      <c r="AN3610" s="16">
        <f t="shared" si="1062"/>
        <v>0</v>
      </c>
      <c r="AO3610" s="16">
        <f t="shared" si="1062"/>
        <v>0</v>
      </c>
      <c r="AP3610" s="16">
        <f t="shared" si="1062"/>
        <v>0</v>
      </c>
      <c r="AQ3610" s="16">
        <f t="shared" si="1062"/>
        <v>0</v>
      </c>
      <c r="AR3610" s="16">
        <f t="shared" si="1062"/>
        <v>0</v>
      </c>
      <c r="AS3610" s="16">
        <f t="shared" si="1062"/>
        <v>0</v>
      </c>
      <c r="AT3610" s="16">
        <f t="shared" si="1062"/>
        <v>0</v>
      </c>
      <c r="AU3610" s="16">
        <f t="shared" si="1062"/>
        <v>0</v>
      </c>
      <c r="AV3610" s="16">
        <f t="shared" si="1062"/>
        <v>0</v>
      </c>
      <c r="AW3610" s="16">
        <f t="shared" si="1062"/>
        <v>0</v>
      </c>
      <c r="AX3610" s="16">
        <f t="shared" si="1062"/>
        <v>0</v>
      </c>
      <c r="AY3610" s="16">
        <f t="shared" si="1062"/>
        <v>0</v>
      </c>
      <c r="AZ3610" s="16">
        <f t="shared" si="1062"/>
        <v>0</v>
      </c>
      <c r="BA3610" s="16">
        <f t="shared" si="1062"/>
        <v>0</v>
      </c>
      <c r="BB3610" s="16">
        <f t="shared" si="1062"/>
        <v>0</v>
      </c>
      <c r="BC3610" s="16">
        <f t="shared" si="1062"/>
        <v>0</v>
      </c>
      <c r="BD3610" s="16">
        <f t="shared" si="1062"/>
        <v>0</v>
      </c>
      <c r="BE3610" s="16">
        <f t="shared" si="1062"/>
        <v>0</v>
      </c>
      <c r="BF3610" s="16">
        <f t="shared" si="1062"/>
        <v>0</v>
      </c>
      <c r="BG3610" s="104">
        <f t="shared" ref="BG3610:CB3610" si="1063">E3610-E3616-E3622-E3628-E3634</f>
        <v>0</v>
      </c>
      <c r="BH3610" s="104">
        <f t="shared" si="1063"/>
        <v>0</v>
      </c>
      <c r="BI3610" s="104">
        <f t="shared" si="1063"/>
        <v>0</v>
      </c>
      <c r="BJ3610" s="104">
        <f t="shared" si="1063"/>
        <v>0</v>
      </c>
      <c r="BK3610" s="104">
        <f t="shared" si="1063"/>
        <v>0</v>
      </c>
      <c r="BL3610" s="104">
        <f t="shared" si="1063"/>
        <v>0</v>
      </c>
      <c r="BM3610" s="104">
        <f t="shared" si="1063"/>
        <v>0</v>
      </c>
      <c r="BN3610" s="104">
        <f t="shared" si="1063"/>
        <v>0</v>
      </c>
      <c r="BO3610" s="104">
        <f t="shared" si="1063"/>
        <v>0</v>
      </c>
      <c r="BP3610" s="104">
        <f t="shared" si="1063"/>
        <v>0</v>
      </c>
      <c r="BQ3610" s="104">
        <f t="shared" si="1063"/>
        <v>0</v>
      </c>
      <c r="BR3610" s="104">
        <f t="shared" si="1063"/>
        <v>0</v>
      </c>
      <c r="BS3610" s="104">
        <f t="shared" si="1063"/>
        <v>0</v>
      </c>
      <c r="BT3610" s="104">
        <f t="shared" si="1063"/>
        <v>0</v>
      </c>
      <c r="BU3610" s="104">
        <f t="shared" si="1063"/>
        <v>0</v>
      </c>
      <c r="BV3610" s="104">
        <f t="shared" si="1063"/>
        <v>0</v>
      </c>
      <c r="BW3610" s="104">
        <f t="shared" si="1063"/>
        <v>0</v>
      </c>
      <c r="BX3610" s="104">
        <f t="shared" si="1063"/>
        <v>0</v>
      </c>
      <c r="BY3610" s="104">
        <f t="shared" si="1063"/>
        <v>0</v>
      </c>
      <c r="BZ3610" s="104">
        <f t="shared" si="1063"/>
        <v>0</v>
      </c>
      <c r="CA3610" s="104">
        <f t="shared" si="1063"/>
        <v>0</v>
      </c>
      <c r="CB3610" s="104">
        <f t="shared" si="1063"/>
        <v>0</v>
      </c>
    </row>
    <row r="3611" spans="4:36">
      <c r="D3611" s="16" t="s">
        <v>860</v>
      </c>
      <c r="E3611" s="16">
        <v>30553.8125</v>
      </c>
      <c r="F3611" s="16">
        <v>28997.7097</v>
      </c>
      <c r="G3611" s="16">
        <v>23620.2574</v>
      </c>
      <c r="H3611" s="16">
        <v>5377.4523</v>
      </c>
      <c r="I3611" s="16">
        <v>79.4732</v>
      </c>
      <c r="J3611" s="16">
        <v>1295.2401</v>
      </c>
      <c r="K3611" s="16">
        <v>0</v>
      </c>
      <c r="L3611" s="16">
        <v>140.4603</v>
      </c>
      <c r="M3611" s="16">
        <v>1154.7798</v>
      </c>
      <c r="N3611" s="16">
        <v>161.5468</v>
      </c>
      <c r="O3611" s="16">
        <v>161.5468</v>
      </c>
      <c r="P3611" s="16">
        <v>0</v>
      </c>
      <c r="Q3611" s="16">
        <v>0</v>
      </c>
      <c r="R3611" s="16">
        <v>14.4516</v>
      </c>
      <c r="S3611" s="16">
        <v>7.6129</v>
      </c>
      <c r="T3611" s="16">
        <v>0</v>
      </c>
      <c r="U3611" s="16">
        <v>6.8387</v>
      </c>
      <c r="V3611" s="16">
        <v>4.5367</v>
      </c>
      <c r="W3611" s="16">
        <v>0.3106</v>
      </c>
      <c r="X3611" s="16">
        <v>4.2261</v>
      </c>
      <c r="Y3611" s="16">
        <v>0</v>
      </c>
      <c r="Z3611" s="16">
        <v>0.8544</v>
      </c>
      <c r="AE3611" s="103">
        <f t="shared" si="1048"/>
        <v>6.91002810526697e-13</v>
      </c>
      <c r="AF3611" s="103">
        <f t="shared" si="1049"/>
        <v>0</v>
      </c>
      <c r="AG3611" s="103">
        <f t="shared" si="1050"/>
        <v>0</v>
      </c>
      <c r="AH3611" s="103">
        <f t="shared" si="1051"/>
        <v>0</v>
      </c>
      <c r="AI3611" s="103">
        <f t="shared" si="1052"/>
        <v>0</v>
      </c>
      <c r="AJ3611" s="103">
        <f t="shared" si="1053"/>
        <v>0</v>
      </c>
    </row>
    <row r="3612" spans="4:36">
      <c r="D3612" s="16" t="s">
        <v>861</v>
      </c>
      <c r="E3612" s="16">
        <v>11918.6501</v>
      </c>
      <c r="F3612" s="16">
        <v>9748.20220000001</v>
      </c>
      <c r="G3612" s="16">
        <v>6578.24620000001</v>
      </c>
      <c r="H3612" s="16">
        <v>3169.956</v>
      </c>
      <c r="I3612" s="16">
        <v>23.1125</v>
      </c>
      <c r="J3612" s="16">
        <v>2108.3224</v>
      </c>
      <c r="K3612" s="16">
        <v>0</v>
      </c>
      <c r="L3612" s="16">
        <v>389.8072</v>
      </c>
      <c r="M3612" s="16">
        <v>1718.5152</v>
      </c>
      <c r="N3612" s="16">
        <v>18.8486</v>
      </c>
      <c r="O3612" s="16">
        <v>18.8486</v>
      </c>
      <c r="P3612" s="16">
        <v>0</v>
      </c>
      <c r="Q3612" s="16">
        <v>0</v>
      </c>
      <c r="R3612" s="16">
        <v>4.8629</v>
      </c>
      <c r="S3612" s="16">
        <v>4.6212</v>
      </c>
      <c r="T3612" s="16">
        <v>0</v>
      </c>
      <c r="U3612" s="16">
        <v>0.2417</v>
      </c>
      <c r="V3612" s="16">
        <v>15.2047</v>
      </c>
      <c r="W3612" s="16">
        <v>15.125</v>
      </c>
      <c r="X3612" s="16">
        <v>0</v>
      </c>
      <c r="Y3612" s="16">
        <v>0.0797</v>
      </c>
      <c r="Z3612" s="16">
        <v>0.0968</v>
      </c>
      <c r="AE3612" s="103">
        <f t="shared" si="1048"/>
        <v>-1.00861541341146e-11</v>
      </c>
      <c r="AF3612" s="103">
        <f t="shared" si="1049"/>
        <v>0</v>
      </c>
      <c r="AG3612" s="103">
        <f t="shared" si="1050"/>
        <v>0</v>
      </c>
      <c r="AH3612" s="103">
        <f t="shared" si="1051"/>
        <v>0</v>
      </c>
      <c r="AI3612" s="103">
        <f t="shared" si="1052"/>
        <v>0</v>
      </c>
      <c r="AJ3612" s="103">
        <f t="shared" si="1053"/>
        <v>7.7715611723761e-16</v>
      </c>
    </row>
    <row r="3613" spans="4:36">
      <c r="D3613" s="16" t="s">
        <v>862</v>
      </c>
      <c r="E3613" s="16">
        <v>0</v>
      </c>
      <c r="F3613" s="16">
        <v>0</v>
      </c>
      <c r="G3613" s="16">
        <v>0</v>
      </c>
      <c r="H3613" s="16">
        <v>0</v>
      </c>
      <c r="I3613" s="16">
        <v>0</v>
      </c>
      <c r="J3613" s="16">
        <v>0</v>
      </c>
      <c r="K3613" s="16">
        <v>0</v>
      </c>
      <c r="L3613" s="16">
        <v>0</v>
      </c>
      <c r="M3613" s="16">
        <v>0</v>
      </c>
      <c r="N3613" s="16">
        <v>0</v>
      </c>
      <c r="O3613" s="16">
        <v>0</v>
      </c>
      <c r="P3613" s="16">
        <v>0</v>
      </c>
      <c r="Q3613" s="16">
        <v>0</v>
      </c>
      <c r="R3613" s="16">
        <v>0</v>
      </c>
      <c r="S3613" s="16">
        <v>0</v>
      </c>
      <c r="T3613" s="16">
        <v>0</v>
      </c>
      <c r="U3613" s="16">
        <v>0</v>
      </c>
      <c r="V3613" s="16">
        <v>0</v>
      </c>
      <c r="W3613" s="16">
        <v>0</v>
      </c>
      <c r="X3613" s="16">
        <v>0</v>
      </c>
      <c r="Y3613" s="16">
        <v>0</v>
      </c>
      <c r="Z3613" s="16">
        <v>0</v>
      </c>
      <c r="AE3613" s="103">
        <f t="shared" si="1048"/>
        <v>0</v>
      </c>
      <c r="AF3613" s="103">
        <f t="shared" si="1049"/>
        <v>0</v>
      </c>
      <c r="AG3613" s="103">
        <f t="shared" si="1050"/>
        <v>0</v>
      </c>
      <c r="AH3613" s="103">
        <f t="shared" si="1051"/>
        <v>0</v>
      </c>
      <c r="AI3613" s="103">
        <f t="shared" si="1052"/>
        <v>0</v>
      </c>
      <c r="AJ3613" s="103">
        <f t="shared" si="1053"/>
        <v>0</v>
      </c>
    </row>
    <row r="3614" spans="4:36">
      <c r="D3614" s="16" t="s">
        <v>863</v>
      </c>
      <c r="E3614" s="16">
        <v>52820.9074</v>
      </c>
      <c r="F3614" s="16">
        <v>47405.9681</v>
      </c>
      <c r="G3614" s="16">
        <v>36229.2638</v>
      </c>
      <c r="H3614" s="16">
        <v>11176.7043</v>
      </c>
      <c r="I3614" s="16">
        <v>445.4414</v>
      </c>
      <c r="J3614" s="16">
        <v>1603.7213</v>
      </c>
      <c r="K3614" s="16">
        <v>844.5268</v>
      </c>
      <c r="L3614" s="16">
        <v>88.0173</v>
      </c>
      <c r="M3614" s="16">
        <v>671.1772</v>
      </c>
      <c r="N3614" s="16">
        <v>2188.5915</v>
      </c>
      <c r="O3614" s="16">
        <v>2188.1354</v>
      </c>
      <c r="P3614" s="16">
        <v>0.4561</v>
      </c>
      <c r="Q3614" s="16">
        <v>30.9433</v>
      </c>
      <c r="R3614" s="16">
        <v>906.8235</v>
      </c>
      <c r="S3614" s="16">
        <v>671.5668</v>
      </c>
      <c r="T3614" s="16">
        <v>1.6673</v>
      </c>
      <c r="U3614" s="16">
        <v>233.5894</v>
      </c>
      <c r="V3614" s="16">
        <v>216.8605</v>
      </c>
      <c r="W3614" s="16">
        <v>206.3081</v>
      </c>
      <c r="X3614" s="16">
        <v>10.5524</v>
      </c>
      <c r="Y3614" s="16">
        <v>0</v>
      </c>
      <c r="Z3614" s="16">
        <v>22.5578</v>
      </c>
      <c r="AE3614" s="103">
        <f t="shared" si="1048"/>
        <v>-1.64135371960583e-12</v>
      </c>
      <c r="AF3614" s="103">
        <f t="shared" si="1049"/>
        <v>0</v>
      </c>
      <c r="AG3614" s="103">
        <f t="shared" si="1050"/>
        <v>0</v>
      </c>
      <c r="AH3614" s="103">
        <f t="shared" si="1051"/>
        <v>-1.21513910045223e-13</v>
      </c>
      <c r="AI3614" s="103">
        <f t="shared" si="1052"/>
        <v>0</v>
      </c>
      <c r="AJ3614" s="103">
        <f t="shared" si="1053"/>
        <v>0</v>
      </c>
    </row>
    <row r="3615" spans="4:36">
      <c r="D3615" s="16" t="s">
        <v>864</v>
      </c>
      <c r="E3615" s="16">
        <v>56472.8901</v>
      </c>
      <c r="F3615" s="16">
        <v>47558.4422</v>
      </c>
      <c r="G3615" s="16">
        <v>40507.7779</v>
      </c>
      <c r="H3615" s="16">
        <v>7050.6643</v>
      </c>
      <c r="I3615" s="16">
        <v>784.9186</v>
      </c>
      <c r="J3615" s="16">
        <v>4668.8464</v>
      </c>
      <c r="K3615" s="16">
        <v>2300.6197</v>
      </c>
      <c r="L3615" s="16">
        <v>89.0455000000002</v>
      </c>
      <c r="M3615" s="16">
        <v>2279.1812</v>
      </c>
      <c r="N3615" s="16">
        <v>1453.2591</v>
      </c>
      <c r="O3615" s="16">
        <v>1420.1049</v>
      </c>
      <c r="P3615" s="16">
        <v>33.1542</v>
      </c>
      <c r="Q3615" s="16">
        <v>93.618</v>
      </c>
      <c r="R3615" s="16">
        <v>1048.8831</v>
      </c>
      <c r="S3615" s="16">
        <v>816.732599999999</v>
      </c>
      <c r="T3615" s="16">
        <v>8.0035</v>
      </c>
      <c r="U3615" s="16">
        <v>224.147</v>
      </c>
      <c r="V3615" s="16">
        <v>787.0294</v>
      </c>
      <c r="W3615" s="16">
        <v>775.5392</v>
      </c>
      <c r="X3615" s="16">
        <v>6.6488</v>
      </c>
      <c r="Y3615" s="16">
        <v>4.8414</v>
      </c>
      <c r="Z3615" s="16">
        <v>77.8933</v>
      </c>
      <c r="AE3615" s="103">
        <f t="shared" si="1048"/>
        <v>-1.12265752250096e-12</v>
      </c>
      <c r="AF3615" s="103">
        <f t="shared" si="1049"/>
        <v>0</v>
      </c>
      <c r="AG3615" s="103">
        <f t="shared" si="1050"/>
        <v>0</v>
      </c>
      <c r="AH3615" s="103">
        <f t="shared" si="1051"/>
        <v>-5.6843418860808e-14</v>
      </c>
      <c r="AI3615" s="103">
        <f t="shared" si="1052"/>
        <v>9.9475983006414e-13</v>
      </c>
      <c r="AJ3615" s="103">
        <f t="shared" si="1053"/>
        <v>-4.08562073062058e-14</v>
      </c>
    </row>
    <row r="3616" spans="3:58">
      <c r="C3616" s="16" t="s">
        <v>865</v>
      </c>
      <c r="D3616" s="16" t="s">
        <v>88</v>
      </c>
      <c r="E3616" s="16">
        <v>6103.945</v>
      </c>
      <c r="F3616" s="16">
        <v>5441.3621</v>
      </c>
      <c r="G3616" s="16">
        <v>4886.5015</v>
      </c>
      <c r="H3616" s="16">
        <v>554.8606</v>
      </c>
      <c r="I3616" s="16">
        <v>80.2397</v>
      </c>
      <c r="J3616" s="16">
        <v>293.3197</v>
      </c>
      <c r="K3616" s="16">
        <v>1.1733</v>
      </c>
      <c r="L3616" s="16">
        <v>0</v>
      </c>
      <c r="M3616" s="16">
        <v>292.1464</v>
      </c>
      <c r="N3616" s="16">
        <v>154.9833</v>
      </c>
      <c r="O3616" s="16">
        <v>154.9833</v>
      </c>
      <c r="P3616" s="16">
        <v>0</v>
      </c>
      <c r="Q3616" s="16">
        <v>23.5951</v>
      </c>
      <c r="R3616" s="16">
        <v>42.8238</v>
      </c>
      <c r="S3616" s="16">
        <v>6.0706</v>
      </c>
      <c r="T3616" s="16">
        <v>0</v>
      </c>
      <c r="U3616" s="16">
        <v>36.7532</v>
      </c>
      <c r="V3616" s="16">
        <v>0.0797</v>
      </c>
      <c r="W3616" s="16">
        <v>0</v>
      </c>
      <c r="X3616" s="16">
        <v>0</v>
      </c>
      <c r="Y3616" s="16">
        <v>0.0797</v>
      </c>
      <c r="Z3616" s="16">
        <v>67.5416</v>
      </c>
      <c r="AE3616" s="103">
        <f t="shared" si="1048"/>
        <v>-5.79092329644482e-13</v>
      </c>
      <c r="AF3616" s="103">
        <f t="shared" si="1049"/>
        <v>0</v>
      </c>
      <c r="AG3616" s="103">
        <f t="shared" si="1050"/>
        <v>0</v>
      </c>
      <c r="AH3616" s="103">
        <f t="shared" si="1051"/>
        <v>0</v>
      </c>
      <c r="AI3616" s="103">
        <f t="shared" si="1052"/>
        <v>0</v>
      </c>
      <c r="AJ3616" s="103">
        <f t="shared" si="1053"/>
        <v>0</v>
      </c>
      <c r="AK3616" s="16">
        <f t="shared" ref="AK3616:BF3616" si="1064">E3616-SUM(E3617:E3621)</f>
        <v>0</v>
      </c>
      <c r="AL3616" s="16">
        <f t="shared" si="1064"/>
        <v>0</v>
      </c>
      <c r="AM3616" s="16">
        <f t="shared" si="1064"/>
        <v>0</v>
      </c>
      <c r="AN3616" s="16">
        <f t="shared" si="1064"/>
        <v>0</v>
      </c>
      <c r="AO3616" s="16">
        <f t="shared" si="1064"/>
        <v>0</v>
      </c>
      <c r="AP3616" s="16">
        <f t="shared" si="1064"/>
        <v>0</v>
      </c>
      <c r="AQ3616" s="16">
        <f t="shared" si="1064"/>
        <v>0</v>
      </c>
      <c r="AR3616" s="16">
        <f t="shared" si="1064"/>
        <v>0</v>
      </c>
      <c r="AS3616" s="16">
        <f t="shared" si="1064"/>
        <v>0</v>
      </c>
      <c r="AT3616" s="16">
        <f t="shared" si="1064"/>
        <v>0</v>
      </c>
      <c r="AU3616" s="16">
        <f t="shared" si="1064"/>
        <v>0</v>
      </c>
      <c r="AV3616" s="16">
        <f t="shared" si="1064"/>
        <v>0</v>
      </c>
      <c r="AW3616" s="16">
        <f t="shared" si="1064"/>
        <v>0</v>
      </c>
      <c r="AX3616" s="16">
        <f t="shared" si="1064"/>
        <v>0</v>
      </c>
      <c r="AY3616" s="16">
        <f t="shared" si="1064"/>
        <v>0</v>
      </c>
      <c r="AZ3616" s="16">
        <f t="shared" si="1064"/>
        <v>0</v>
      </c>
      <c r="BA3616" s="16">
        <f t="shared" si="1064"/>
        <v>0</v>
      </c>
      <c r="BB3616" s="16">
        <f t="shared" si="1064"/>
        <v>0</v>
      </c>
      <c r="BC3616" s="16">
        <f t="shared" si="1064"/>
        <v>0</v>
      </c>
      <c r="BD3616" s="16">
        <f t="shared" si="1064"/>
        <v>0</v>
      </c>
      <c r="BE3616" s="16">
        <f t="shared" si="1064"/>
        <v>0</v>
      </c>
      <c r="BF3616" s="16">
        <f t="shared" si="1064"/>
        <v>0</v>
      </c>
    </row>
    <row r="3617" spans="4:36">
      <c r="D3617" s="16" t="s">
        <v>860</v>
      </c>
      <c r="E3617" s="16">
        <v>3204.036</v>
      </c>
      <c r="F3617" s="16">
        <v>2829.2114</v>
      </c>
      <c r="G3617" s="16">
        <v>2436.8995</v>
      </c>
      <c r="H3617" s="16">
        <v>392.3119</v>
      </c>
      <c r="I3617" s="16">
        <v>26.7534</v>
      </c>
      <c r="J3617" s="16">
        <v>244.074</v>
      </c>
      <c r="K3617" s="16">
        <v>0</v>
      </c>
      <c r="L3617" s="16">
        <v>0</v>
      </c>
      <c r="M3617" s="16">
        <v>244.074</v>
      </c>
      <c r="N3617" s="16">
        <v>98.0855</v>
      </c>
      <c r="O3617" s="16">
        <v>98.0855</v>
      </c>
      <c r="P3617" s="16">
        <v>0</v>
      </c>
      <c r="Q3617" s="16">
        <v>0</v>
      </c>
      <c r="R3617" s="16">
        <v>5.0573</v>
      </c>
      <c r="S3617" s="16">
        <v>1.8506</v>
      </c>
      <c r="T3617" s="16">
        <v>0</v>
      </c>
      <c r="U3617" s="16">
        <v>3.2067</v>
      </c>
      <c r="V3617" s="16">
        <v>0</v>
      </c>
      <c r="W3617" s="16">
        <v>0</v>
      </c>
      <c r="X3617" s="16">
        <v>0</v>
      </c>
      <c r="Y3617" s="16">
        <v>0</v>
      </c>
      <c r="Z3617" s="16">
        <v>0.8544</v>
      </c>
      <c r="AE3617" s="103">
        <f t="shared" si="1048"/>
        <v>-8.88178419700125e-14</v>
      </c>
      <c r="AF3617" s="103">
        <f t="shared" si="1049"/>
        <v>0</v>
      </c>
      <c r="AG3617" s="103">
        <f t="shared" si="1050"/>
        <v>0</v>
      </c>
      <c r="AH3617" s="103">
        <f t="shared" si="1051"/>
        <v>0</v>
      </c>
      <c r="AI3617" s="103">
        <f t="shared" si="1052"/>
        <v>0</v>
      </c>
      <c r="AJ3617" s="103">
        <f t="shared" si="1053"/>
        <v>0</v>
      </c>
    </row>
    <row r="3618" spans="4:36">
      <c r="D3618" s="16" t="s">
        <v>861</v>
      </c>
      <c r="E3618" s="16">
        <v>377.5984</v>
      </c>
      <c r="F3618" s="16">
        <v>343.1145</v>
      </c>
      <c r="G3618" s="16">
        <v>292.8085</v>
      </c>
      <c r="H3618" s="16">
        <v>50.306</v>
      </c>
      <c r="I3618" s="16">
        <v>12.2301</v>
      </c>
      <c r="J3618" s="16">
        <v>18.928</v>
      </c>
      <c r="K3618" s="16">
        <v>0</v>
      </c>
      <c r="L3618" s="16">
        <v>0</v>
      </c>
      <c r="M3618" s="16">
        <v>18.928</v>
      </c>
      <c r="N3618" s="16">
        <v>3.2461</v>
      </c>
      <c r="O3618" s="16">
        <v>3.2461</v>
      </c>
      <c r="P3618" s="16">
        <v>0</v>
      </c>
      <c r="Q3618" s="16">
        <v>0</v>
      </c>
      <c r="R3618" s="16">
        <v>0</v>
      </c>
      <c r="S3618" s="16">
        <v>0</v>
      </c>
      <c r="T3618" s="16">
        <v>0</v>
      </c>
      <c r="U3618" s="16">
        <v>0</v>
      </c>
      <c r="V3618" s="16">
        <v>0.0797</v>
      </c>
      <c r="W3618" s="16">
        <v>0</v>
      </c>
      <c r="X3618" s="16">
        <v>0</v>
      </c>
      <c r="Y3618" s="16">
        <v>0.0797</v>
      </c>
      <c r="Z3618" s="16">
        <v>0</v>
      </c>
      <c r="AE3618" s="103">
        <f t="shared" si="1048"/>
        <v>4.32986979603811e-15</v>
      </c>
      <c r="AF3618" s="103">
        <f t="shared" si="1049"/>
        <v>0</v>
      </c>
      <c r="AG3618" s="103">
        <f t="shared" si="1050"/>
        <v>0</v>
      </c>
      <c r="AH3618" s="103">
        <f t="shared" si="1051"/>
        <v>0</v>
      </c>
      <c r="AI3618" s="103">
        <f t="shared" si="1052"/>
        <v>0</v>
      </c>
      <c r="AJ3618" s="103">
        <f t="shared" si="1053"/>
        <v>0</v>
      </c>
    </row>
    <row r="3619" spans="4:36">
      <c r="D3619" s="16" t="s">
        <v>862</v>
      </c>
      <c r="E3619" s="16">
        <v>0</v>
      </c>
      <c r="F3619" s="16">
        <v>0</v>
      </c>
      <c r="G3619" s="16">
        <v>0</v>
      </c>
      <c r="H3619" s="16">
        <v>0</v>
      </c>
      <c r="I3619" s="16">
        <v>0</v>
      </c>
      <c r="J3619" s="16">
        <v>0</v>
      </c>
      <c r="K3619" s="16">
        <v>0</v>
      </c>
      <c r="L3619" s="16">
        <v>0</v>
      </c>
      <c r="M3619" s="16">
        <v>0</v>
      </c>
      <c r="N3619" s="16">
        <v>0</v>
      </c>
      <c r="O3619" s="16">
        <v>0</v>
      </c>
      <c r="P3619" s="16">
        <v>0</v>
      </c>
      <c r="Q3619" s="16">
        <v>0</v>
      </c>
      <c r="R3619" s="16">
        <v>0</v>
      </c>
      <c r="S3619" s="16">
        <v>0</v>
      </c>
      <c r="T3619" s="16">
        <v>0</v>
      </c>
      <c r="U3619" s="16">
        <v>0</v>
      </c>
      <c r="V3619" s="16">
        <v>0</v>
      </c>
      <c r="W3619" s="16">
        <v>0</v>
      </c>
      <c r="X3619" s="16">
        <v>0</v>
      </c>
      <c r="Y3619" s="16">
        <v>0</v>
      </c>
      <c r="Z3619" s="16">
        <v>0</v>
      </c>
      <c r="AE3619" s="103">
        <f t="shared" si="1048"/>
        <v>0</v>
      </c>
      <c r="AF3619" s="103">
        <f t="shared" si="1049"/>
        <v>0</v>
      </c>
      <c r="AG3619" s="103">
        <f t="shared" si="1050"/>
        <v>0</v>
      </c>
      <c r="AH3619" s="103">
        <f t="shared" si="1051"/>
        <v>0</v>
      </c>
      <c r="AI3619" s="103">
        <f t="shared" si="1052"/>
        <v>0</v>
      </c>
      <c r="AJ3619" s="103">
        <f t="shared" si="1053"/>
        <v>0</v>
      </c>
    </row>
    <row r="3620" spans="4:36">
      <c r="D3620" s="16" t="s">
        <v>863</v>
      </c>
      <c r="E3620" s="16">
        <v>1704.0284</v>
      </c>
      <c r="F3620" s="16">
        <v>1546.8631</v>
      </c>
      <c r="G3620" s="16">
        <v>1523.2369</v>
      </c>
      <c r="H3620" s="16">
        <v>23.6262</v>
      </c>
      <c r="I3620" s="16">
        <v>41.2562</v>
      </c>
      <c r="J3620" s="16">
        <v>26.4759</v>
      </c>
      <c r="K3620" s="16">
        <v>0</v>
      </c>
      <c r="L3620" s="16">
        <v>0</v>
      </c>
      <c r="M3620" s="16">
        <v>26.4759</v>
      </c>
      <c r="N3620" s="16">
        <v>21.1928</v>
      </c>
      <c r="O3620" s="16">
        <v>21.1928</v>
      </c>
      <c r="P3620" s="16">
        <v>0</v>
      </c>
      <c r="Q3620" s="16">
        <v>23.5951</v>
      </c>
      <c r="R3620" s="16">
        <v>33.7029</v>
      </c>
      <c r="S3620" s="16">
        <v>4.22</v>
      </c>
      <c r="T3620" s="16">
        <v>0</v>
      </c>
      <c r="U3620" s="16">
        <v>29.4829</v>
      </c>
      <c r="V3620" s="16">
        <v>0</v>
      </c>
      <c r="W3620" s="16">
        <v>0</v>
      </c>
      <c r="X3620" s="16">
        <v>0</v>
      </c>
      <c r="Y3620" s="16">
        <v>0</v>
      </c>
      <c r="Z3620" s="16">
        <v>10.9424</v>
      </c>
      <c r="AE3620" s="103">
        <f t="shared" si="1048"/>
        <v>-1.17239551400417e-13</v>
      </c>
      <c r="AF3620" s="103">
        <f t="shared" si="1049"/>
        <v>-7.46069872548105e-14</v>
      </c>
      <c r="AG3620" s="103">
        <f t="shared" si="1050"/>
        <v>0</v>
      </c>
      <c r="AH3620" s="103">
        <f t="shared" si="1051"/>
        <v>0</v>
      </c>
      <c r="AI3620" s="103">
        <f t="shared" si="1052"/>
        <v>0</v>
      </c>
      <c r="AJ3620" s="103">
        <f t="shared" si="1053"/>
        <v>0</v>
      </c>
    </row>
    <row r="3621" spans="4:36">
      <c r="D3621" s="16" t="s">
        <v>864</v>
      </c>
      <c r="E3621" s="16">
        <v>818.2822</v>
      </c>
      <c r="F3621" s="16">
        <v>722.1731</v>
      </c>
      <c r="G3621" s="16">
        <v>633.5566</v>
      </c>
      <c r="H3621" s="16">
        <v>88.6165</v>
      </c>
      <c r="I3621" s="16">
        <v>0</v>
      </c>
      <c r="J3621" s="16">
        <v>3.8418</v>
      </c>
      <c r="K3621" s="16">
        <v>1.1733</v>
      </c>
      <c r="L3621" s="16">
        <v>0</v>
      </c>
      <c r="M3621" s="16">
        <v>2.6685</v>
      </c>
      <c r="N3621" s="16">
        <v>32.4589</v>
      </c>
      <c r="O3621" s="16">
        <v>32.4589</v>
      </c>
      <c r="P3621" s="16">
        <v>0</v>
      </c>
      <c r="Q3621" s="16">
        <v>0</v>
      </c>
      <c r="R3621" s="16">
        <v>4.0636</v>
      </c>
      <c r="S3621" s="16">
        <v>0</v>
      </c>
      <c r="T3621" s="16">
        <v>0</v>
      </c>
      <c r="U3621" s="16">
        <v>4.0636</v>
      </c>
      <c r="V3621" s="16">
        <v>0</v>
      </c>
      <c r="W3621" s="16">
        <v>0</v>
      </c>
      <c r="X3621" s="16">
        <v>0</v>
      </c>
      <c r="Y3621" s="16">
        <v>0</v>
      </c>
      <c r="Z3621" s="16">
        <v>55.7448</v>
      </c>
      <c r="AE3621" s="103">
        <f t="shared" si="1048"/>
        <v>0</v>
      </c>
      <c r="AF3621" s="103">
        <f t="shared" si="1049"/>
        <v>0</v>
      </c>
      <c r="AG3621" s="103">
        <f t="shared" si="1050"/>
        <v>0</v>
      </c>
      <c r="AH3621" s="103">
        <f t="shared" si="1051"/>
        <v>0</v>
      </c>
      <c r="AI3621" s="103">
        <f t="shared" si="1052"/>
        <v>0</v>
      </c>
      <c r="AJ3621" s="103">
        <f t="shared" si="1053"/>
        <v>0</v>
      </c>
    </row>
    <row r="3622" spans="3:58">
      <c r="C3622" s="16" t="s">
        <v>866</v>
      </c>
      <c r="D3622" s="16" t="s">
        <v>88</v>
      </c>
      <c r="E3622" s="16">
        <v>28345.6174</v>
      </c>
      <c r="F3622" s="16">
        <v>22992.2115</v>
      </c>
      <c r="G3622" s="16">
        <v>20198.8271</v>
      </c>
      <c r="H3622" s="16">
        <v>2793.3844</v>
      </c>
      <c r="I3622" s="16">
        <v>329.7887</v>
      </c>
      <c r="J3622" s="16">
        <v>3359.9313</v>
      </c>
      <c r="K3622" s="16">
        <v>345.3749</v>
      </c>
      <c r="L3622" s="16">
        <v>366.2507</v>
      </c>
      <c r="M3622" s="16">
        <v>2648.3057</v>
      </c>
      <c r="N3622" s="16">
        <v>728.9663</v>
      </c>
      <c r="O3622" s="16">
        <v>728.0218</v>
      </c>
      <c r="P3622" s="16">
        <v>0.9445</v>
      </c>
      <c r="Q3622" s="16">
        <v>41.7412</v>
      </c>
      <c r="R3622" s="16">
        <v>480.3626</v>
      </c>
      <c r="S3622" s="16">
        <v>349.1693</v>
      </c>
      <c r="T3622" s="16">
        <v>0.9388</v>
      </c>
      <c r="U3622" s="16">
        <v>130.2545</v>
      </c>
      <c r="V3622" s="16">
        <v>411.3902</v>
      </c>
      <c r="W3622" s="16">
        <v>407.7492</v>
      </c>
      <c r="X3622" s="16">
        <v>3.0326</v>
      </c>
      <c r="Y3622" s="16">
        <v>0.6084</v>
      </c>
      <c r="Z3622" s="16">
        <v>1.2256</v>
      </c>
      <c r="AE3622" s="103">
        <f t="shared" si="1048"/>
        <v>-2.35189645536593e-12</v>
      </c>
      <c r="AF3622" s="103">
        <f t="shared" si="1049"/>
        <v>0</v>
      </c>
      <c r="AG3622" s="103">
        <f t="shared" si="1050"/>
        <v>0</v>
      </c>
      <c r="AH3622" s="103">
        <f t="shared" si="1051"/>
        <v>6.18394224716212e-14</v>
      </c>
      <c r="AI3622" s="103">
        <f t="shared" si="1052"/>
        <v>0</v>
      </c>
      <c r="AJ3622" s="103">
        <f t="shared" si="1053"/>
        <v>1.95399252334028e-14</v>
      </c>
      <c r="AK3622" s="16">
        <f t="shared" ref="AK3622:BF3622" si="1065">E3622-SUM(E3623:E3627)</f>
        <v>0</v>
      </c>
      <c r="AL3622" s="16">
        <f t="shared" si="1065"/>
        <v>0</v>
      </c>
      <c r="AM3622" s="16">
        <f t="shared" si="1065"/>
        <v>0</v>
      </c>
      <c r="AN3622" s="16">
        <f t="shared" si="1065"/>
        <v>0</v>
      </c>
      <c r="AO3622" s="16">
        <f t="shared" si="1065"/>
        <v>0</v>
      </c>
      <c r="AP3622" s="16">
        <f t="shared" si="1065"/>
        <v>0</v>
      </c>
      <c r="AQ3622" s="16">
        <f t="shared" si="1065"/>
        <v>0</v>
      </c>
      <c r="AR3622" s="16">
        <f t="shared" si="1065"/>
        <v>0</v>
      </c>
      <c r="AS3622" s="16">
        <f t="shared" si="1065"/>
        <v>0</v>
      </c>
      <c r="AT3622" s="16">
        <f t="shared" si="1065"/>
        <v>0</v>
      </c>
      <c r="AU3622" s="16">
        <f t="shared" si="1065"/>
        <v>0</v>
      </c>
      <c r="AV3622" s="16">
        <f t="shared" si="1065"/>
        <v>0</v>
      </c>
      <c r="AW3622" s="16">
        <f t="shared" si="1065"/>
        <v>0</v>
      </c>
      <c r="AX3622" s="16">
        <f t="shared" si="1065"/>
        <v>0</v>
      </c>
      <c r="AY3622" s="16">
        <f t="shared" si="1065"/>
        <v>0</v>
      </c>
      <c r="AZ3622" s="16">
        <f t="shared" si="1065"/>
        <v>0</v>
      </c>
      <c r="BA3622" s="16">
        <f t="shared" si="1065"/>
        <v>0</v>
      </c>
      <c r="BB3622" s="16">
        <f t="shared" si="1065"/>
        <v>0</v>
      </c>
      <c r="BC3622" s="16">
        <f t="shared" si="1065"/>
        <v>0</v>
      </c>
      <c r="BD3622" s="16">
        <f t="shared" si="1065"/>
        <v>0</v>
      </c>
      <c r="BE3622" s="16">
        <f t="shared" si="1065"/>
        <v>0</v>
      </c>
      <c r="BF3622" s="16">
        <f t="shared" si="1065"/>
        <v>0</v>
      </c>
    </row>
    <row r="3623" spans="4:36">
      <c r="D3623" s="16" t="s">
        <v>860</v>
      </c>
      <c r="E3623" s="16">
        <v>5920.5118</v>
      </c>
      <c r="F3623" s="16">
        <v>5070.8296</v>
      </c>
      <c r="G3623" s="16">
        <v>4580.6912</v>
      </c>
      <c r="H3623" s="16">
        <v>490.1384</v>
      </c>
      <c r="I3623" s="16">
        <v>23.9184</v>
      </c>
      <c r="J3623" s="16">
        <v>794.267</v>
      </c>
      <c r="K3623" s="16">
        <v>0</v>
      </c>
      <c r="L3623" s="16">
        <v>32.6214</v>
      </c>
      <c r="M3623" s="16">
        <v>761.6456</v>
      </c>
      <c r="N3623" s="16">
        <v>27.1313</v>
      </c>
      <c r="O3623" s="16">
        <v>27.1313</v>
      </c>
      <c r="P3623" s="16">
        <v>0</v>
      </c>
      <c r="Q3623" s="16">
        <v>0</v>
      </c>
      <c r="R3623" s="16">
        <v>3.9561</v>
      </c>
      <c r="S3623" s="16">
        <v>0.3241</v>
      </c>
      <c r="T3623" s="16">
        <v>0</v>
      </c>
      <c r="U3623" s="16">
        <v>3.632</v>
      </c>
      <c r="V3623" s="16">
        <v>0.4094</v>
      </c>
      <c r="W3623" s="16">
        <v>0</v>
      </c>
      <c r="X3623" s="16">
        <v>0.4094</v>
      </c>
      <c r="Y3623" s="16">
        <v>0</v>
      </c>
      <c r="Z3623" s="16">
        <v>0</v>
      </c>
      <c r="AE3623" s="103">
        <f t="shared" si="1048"/>
        <v>1.21458398893992e-13</v>
      </c>
      <c r="AF3623" s="103">
        <f t="shared" si="1049"/>
        <v>0</v>
      </c>
      <c r="AG3623" s="103">
        <f t="shared" si="1050"/>
        <v>0</v>
      </c>
      <c r="AH3623" s="103">
        <f t="shared" si="1051"/>
        <v>0</v>
      </c>
      <c r="AI3623" s="103">
        <f t="shared" si="1052"/>
        <v>0</v>
      </c>
      <c r="AJ3623" s="103">
        <f t="shared" si="1053"/>
        <v>0</v>
      </c>
    </row>
    <row r="3624" spans="4:36">
      <c r="D3624" s="16" t="s">
        <v>861</v>
      </c>
      <c r="E3624" s="16">
        <v>2481.0787</v>
      </c>
      <c r="F3624" s="16">
        <v>1403.6683</v>
      </c>
      <c r="G3624" s="16">
        <v>1111.4332</v>
      </c>
      <c r="H3624" s="16">
        <v>292.2351</v>
      </c>
      <c r="I3624" s="16">
        <v>0</v>
      </c>
      <c r="J3624" s="16">
        <v>1045.1097</v>
      </c>
      <c r="K3624" s="16">
        <v>0</v>
      </c>
      <c r="L3624" s="16">
        <v>291.308</v>
      </c>
      <c r="M3624" s="16">
        <v>753.8017</v>
      </c>
      <c r="N3624" s="16">
        <v>15.5002</v>
      </c>
      <c r="O3624" s="16">
        <v>15.5002</v>
      </c>
      <c r="P3624" s="16">
        <v>0</v>
      </c>
      <c r="Q3624" s="16">
        <v>0</v>
      </c>
      <c r="R3624" s="16">
        <v>1.6755</v>
      </c>
      <c r="S3624" s="16">
        <v>1.6755</v>
      </c>
      <c r="T3624" s="16">
        <v>0</v>
      </c>
      <c r="U3624" s="16">
        <v>0</v>
      </c>
      <c r="V3624" s="16">
        <v>15.125</v>
      </c>
      <c r="W3624" s="16">
        <v>15.125</v>
      </c>
      <c r="X3624" s="16">
        <v>0</v>
      </c>
      <c r="Y3624" s="16">
        <v>0</v>
      </c>
      <c r="Z3624" s="16">
        <v>0</v>
      </c>
      <c r="AE3624" s="103">
        <f t="shared" si="1048"/>
        <v>0</v>
      </c>
      <c r="AF3624" s="103">
        <f t="shared" si="1049"/>
        <v>0</v>
      </c>
      <c r="AG3624" s="103">
        <f t="shared" si="1050"/>
        <v>0</v>
      </c>
      <c r="AH3624" s="103">
        <f t="shared" si="1051"/>
        <v>0</v>
      </c>
      <c r="AI3624" s="103">
        <f t="shared" si="1052"/>
        <v>0</v>
      </c>
      <c r="AJ3624" s="103">
        <f t="shared" si="1053"/>
        <v>0</v>
      </c>
    </row>
    <row r="3625" spans="4:36">
      <c r="D3625" s="16" t="s">
        <v>862</v>
      </c>
      <c r="E3625" s="16">
        <v>0</v>
      </c>
      <c r="F3625" s="16">
        <v>0</v>
      </c>
      <c r="G3625" s="16">
        <v>0</v>
      </c>
      <c r="H3625" s="16">
        <v>0</v>
      </c>
      <c r="I3625" s="16">
        <v>0</v>
      </c>
      <c r="J3625" s="16">
        <v>0</v>
      </c>
      <c r="K3625" s="16">
        <v>0</v>
      </c>
      <c r="L3625" s="16">
        <v>0</v>
      </c>
      <c r="M3625" s="16">
        <v>0</v>
      </c>
      <c r="N3625" s="16">
        <v>0</v>
      </c>
      <c r="O3625" s="16">
        <v>0</v>
      </c>
      <c r="P3625" s="16">
        <v>0</v>
      </c>
      <c r="Q3625" s="16">
        <v>0</v>
      </c>
      <c r="R3625" s="16">
        <v>0</v>
      </c>
      <c r="S3625" s="16">
        <v>0</v>
      </c>
      <c r="T3625" s="16">
        <v>0</v>
      </c>
      <c r="U3625" s="16">
        <v>0</v>
      </c>
      <c r="V3625" s="16">
        <v>0</v>
      </c>
      <c r="W3625" s="16">
        <v>0</v>
      </c>
      <c r="X3625" s="16">
        <v>0</v>
      </c>
      <c r="Y3625" s="16">
        <v>0</v>
      </c>
      <c r="Z3625" s="16">
        <v>0</v>
      </c>
      <c r="AE3625" s="103">
        <f t="shared" si="1048"/>
        <v>0</v>
      </c>
      <c r="AF3625" s="103">
        <f t="shared" si="1049"/>
        <v>0</v>
      </c>
      <c r="AG3625" s="103">
        <f t="shared" si="1050"/>
        <v>0</v>
      </c>
      <c r="AH3625" s="103">
        <f t="shared" si="1051"/>
        <v>0</v>
      </c>
      <c r="AI3625" s="103">
        <f t="shared" si="1052"/>
        <v>0</v>
      </c>
      <c r="AJ3625" s="103">
        <f t="shared" si="1053"/>
        <v>0</v>
      </c>
    </row>
    <row r="3626" spans="4:36">
      <c r="D3626" s="16" t="s">
        <v>863</v>
      </c>
      <c r="E3626" s="16">
        <v>10905.1424</v>
      </c>
      <c r="F3626" s="16">
        <v>9538.7388</v>
      </c>
      <c r="G3626" s="16">
        <v>8070.7684</v>
      </c>
      <c r="H3626" s="16">
        <v>1467.9704</v>
      </c>
      <c r="I3626" s="16">
        <v>142.8282</v>
      </c>
      <c r="J3626" s="16">
        <v>492.3084</v>
      </c>
      <c r="K3626" s="16">
        <v>47.5123</v>
      </c>
      <c r="L3626" s="16">
        <v>0.416200000000003</v>
      </c>
      <c r="M3626" s="16">
        <v>444.3799</v>
      </c>
      <c r="N3626" s="16">
        <v>401.1279</v>
      </c>
      <c r="O3626" s="16">
        <v>401.1279</v>
      </c>
      <c r="P3626" s="16">
        <v>0</v>
      </c>
      <c r="Q3626" s="16">
        <v>0</v>
      </c>
      <c r="R3626" s="16">
        <v>211.1477</v>
      </c>
      <c r="S3626" s="16">
        <v>142.9815</v>
      </c>
      <c r="T3626" s="16">
        <v>0</v>
      </c>
      <c r="U3626" s="16">
        <v>68.1662</v>
      </c>
      <c r="V3626" s="16">
        <v>118.6092</v>
      </c>
      <c r="W3626" s="16">
        <v>118.4771</v>
      </c>
      <c r="X3626" s="16">
        <v>0.1321</v>
      </c>
      <c r="Y3626" s="16">
        <v>0</v>
      </c>
      <c r="Z3626" s="16">
        <v>0.3822</v>
      </c>
      <c r="AE3626" s="103">
        <f t="shared" si="1048"/>
        <v>1.53221879628518e-12</v>
      </c>
      <c r="AF3626" s="103">
        <f t="shared" si="1049"/>
        <v>0</v>
      </c>
      <c r="AG3626" s="103">
        <f t="shared" si="1050"/>
        <v>0</v>
      </c>
      <c r="AH3626" s="103">
        <f t="shared" si="1051"/>
        <v>0</v>
      </c>
      <c r="AI3626" s="103">
        <f t="shared" si="1052"/>
        <v>0</v>
      </c>
      <c r="AJ3626" s="103">
        <f t="shared" si="1053"/>
        <v>8.32667268468867e-15</v>
      </c>
    </row>
    <row r="3627" spans="4:36">
      <c r="D3627" s="16" t="s">
        <v>864</v>
      </c>
      <c r="E3627" s="16">
        <v>9038.88450000001</v>
      </c>
      <c r="F3627" s="16">
        <v>6978.9748</v>
      </c>
      <c r="G3627" s="16">
        <v>6435.9343</v>
      </c>
      <c r="H3627" s="16">
        <v>543.0405</v>
      </c>
      <c r="I3627" s="16">
        <v>163.0421</v>
      </c>
      <c r="J3627" s="16">
        <v>1028.2462</v>
      </c>
      <c r="K3627" s="16">
        <v>297.8626</v>
      </c>
      <c r="L3627" s="16">
        <v>41.9051</v>
      </c>
      <c r="M3627" s="16">
        <v>688.4785</v>
      </c>
      <c r="N3627" s="16">
        <v>285.2069</v>
      </c>
      <c r="O3627" s="16">
        <v>284.2624</v>
      </c>
      <c r="P3627" s="16">
        <v>0.9445</v>
      </c>
      <c r="Q3627" s="16">
        <v>41.7412</v>
      </c>
      <c r="R3627" s="16">
        <v>263.5833</v>
      </c>
      <c r="S3627" s="16">
        <v>204.1882</v>
      </c>
      <c r="T3627" s="16">
        <v>0.9388</v>
      </c>
      <c r="U3627" s="16">
        <v>58.4563</v>
      </c>
      <c r="V3627" s="16">
        <v>277.2466</v>
      </c>
      <c r="W3627" s="16">
        <v>274.1471</v>
      </c>
      <c r="X3627" s="16">
        <v>2.4911</v>
      </c>
      <c r="Y3627" s="16">
        <v>0.6084</v>
      </c>
      <c r="Z3627" s="16">
        <v>0.8434</v>
      </c>
      <c r="AE3627" s="103">
        <f t="shared" si="1048"/>
        <v>9.05941988094128e-12</v>
      </c>
      <c r="AF3627" s="103">
        <f t="shared" si="1049"/>
        <v>0</v>
      </c>
      <c r="AG3627" s="103">
        <f t="shared" si="1050"/>
        <v>0</v>
      </c>
      <c r="AH3627" s="103">
        <f t="shared" si="1051"/>
        <v>4.9960036108132e-15</v>
      </c>
      <c r="AI3627" s="103">
        <f t="shared" si="1052"/>
        <v>0</v>
      </c>
      <c r="AJ3627" s="103">
        <f t="shared" si="1053"/>
        <v>-2.22044604925031e-14</v>
      </c>
    </row>
    <row r="3628" spans="3:58">
      <c r="C3628" s="16" t="s">
        <v>867</v>
      </c>
      <c r="D3628" s="16" t="s">
        <v>88</v>
      </c>
      <c r="E3628" s="16">
        <v>117316.6977</v>
      </c>
      <c r="F3628" s="16">
        <v>105276.7486</v>
      </c>
      <c r="G3628" s="16">
        <v>81850.2167</v>
      </c>
      <c r="H3628" s="16">
        <v>23426.5319</v>
      </c>
      <c r="I3628" s="16">
        <v>922.9173</v>
      </c>
      <c r="J3628" s="16">
        <v>6022.8792</v>
      </c>
      <c r="K3628" s="16">
        <v>2798.5983</v>
      </c>
      <c r="L3628" s="16">
        <v>341.0796</v>
      </c>
      <c r="M3628" s="16">
        <v>2883.2013</v>
      </c>
      <c r="N3628" s="16">
        <v>2938.2964</v>
      </c>
      <c r="O3628" s="16">
        <v>2905.6306</v>
      </c>
      <c r="P3628" s="16">
        <v>32.6658</v>
      </c>
      <c r="Q3628" s="16">
        <v>59.225</v>
      </c>
      <c r="R3628" s="16">
        <v>1451.8347</v>
      </c>
      <c r="S3628" s="16">
        <v>1145.2936</v>
      </c>
      <c r="T3628" s="16">
        <v>8.732</v>
      </c>
      <c r="U3628" s="16">
        <v>297.8091</v>
      </c>
      <c r="V3628" s="16">
        <v>612.1614</v>
      </c>
      <c r="W3628" s="16">
        <v>589.5337</v>
      </c>
      <c r="X3628" s="16">
        <v>18.3947</v>
      </c>
      <c r="Y3628" s="16">
        <v>4.233</v>
      </c>
      <c r="Z3628" s="16">
        <v>32.6351</v>
      </c>
      <c r="AE3628" s="103">
        <f t="shared" si="1048"/>
        <v>-1.71951342053944e-12</v>
      </c>
      <c r="AF3628" s="103">
        <f t="shared" si="1049"/>
        <v>0</v>
      </c>
      <c r="AG3628" s="103">
        <f t="shared" si="1050"/>
        <v>0</v>
      </c>
      <c r="AH3628" s="103">
        <f t="shared" si="1051"/>
        <v>2.20268248085631e-13</v>
      </c>
      <c r="AI3628" s="103">
        <f t="shared" si="1052"/>
        <v>0</v>
      </c>
      <c r="AJ3628" s="103">
        <f t="shared" si="1053"/>
        <v>0</v>
      </c>
      <c r="AK3628" s="16">
        <f t="shared" ref="AK3628:BF3628" si="1066">E3628-SUM(E3629:E3633)</f>
        <v>0</v>
      </c>
      <c r="AL3628" s="16">
        <f t="shared" si="1066"/>
        <v>0</v>
      </c>
      <c r="AM3628" s="16">
        <f t="shared" si="1066"/>
        <v>0</v>
      </c>
      <c r="AN3628" s="16">
        <f t="shared" si="1066"/>
        <v>0</v>
      </c>
      <c r="AO3628" s="16">
        <f t="shared" si="1066"/>
        <v>0</v>
      </c>
      <c r="AP3628" s="16">
        <f t="shared" si="1066"/>
        <v>0</v>
      </c>
      <c r="AQ3628" s="16">
        <f t="shared" si="1066"/>
        <v>0</v>
      </c>
      <c r="AR3628" s="16">
        <f t="shared" si="1066"/>
        <v>0</v>
      </c>
      <c r="AS3628" s="16">
        <f t="shared" si="1066"/>
        <v>0</v>
      </c>
      <c r="AT3628" s="16">
        <f t="shared" si="1066"/>
        <v>0</v>
      </c>
      <c r="AU3628" s="16">
        <f t="shared" si="1066"/>
        <v>0</v>
      </c>
      <c r="AV3628" s="16">
        <f t="shared" si="1066"/>
        <v>0</v>
      </c>
      <c r="AW3628" s="16">
        <f t="shared" si="1066"/>
        <v>0</v>
      </c>
      <c r="AX3628" s="16">
        <f t="shared" si="1066"/>
        <v>0</v>
      </c>
      <c r="AY3628" s="16">
        <f t="shared" si="1066"/>
        <v>0</v>
      </c>
      <c r="AZ3628" s="16">
        <f t="shared" si="1066"/>
        <v>0</v>
      </c>
      <c r="BA3628" s="16">
        <f t="shared" si="1066"/>
        <v>0</v>
      </c>
      <c r="BB3628" s="16">
        <f t="shared" si="1066"/>
        <v>0</v>
      </c>
      <c r="BC3628" s="16">
        <f t="shared" si="1066"/>
        <v>0</v>
      </c>
      <c r="BD3628" s="16">
        <f t="shared" si="1066"/>
        <v>0</v>
      </c>
      <c r="BE3628" s="16">
        <f t="shared" si="1066"/>
        <v>0</v>
      </c>
      <c r="BF3628" s="16">
        <f t="shared" si="1066"/>
        <v>0</v>
      </c>
    </row>
    <row r="3629" spans="4:36">
      <c r="D3629" s="16" t="s">
        <v>860</v>
      </c>
      <c r="E3629" s="16">
        <v>21429.2647</v>
      </c>
      <c r="F3629" s="16">
        <v>21097.6687</v>
      </c>
      <c r="G3629" s="16">
        <v>16602.6667</v>
      </c>
      <c r="H3629" s="16">
        <v>4495.002</v>
      </c>
      <c r="I3629" s="16">
        <v>28.8014</v>
      </c>
      <c r="J3629" s="16">
        <v>256.8991</v>
      </c>
      <c r="K3629" s="16">
        <v>0</v>
      </c>
      <c r="L3629" s="16">
        <v>107.8389</v>
      </c>
      <c r="M3629" s="16">
        <v>149.0602</v>
      </c>
      <c r="N3629" s="16">
        <v>36.33</v>
      </c>
      <c r="O3629" s="16">
        <v>36.33</v>
      </c>
      <c r="P3629" s="16">
        <v>0</v>
      </c>
      <c r="Q3629" s="16">
        <v>0</v>
      </c>
      <c r="R3629" s="16">
        <v>5.4382</v>
      </c>
      <c r="S3629" s="16">
        <v>5.4382</v>
      </c>
      <c r="T3629" s="16">
        <v>0</v>
      </c>
      <c r="U3629" s="16">
        <v>0</v>
      </c>
      <c r="V3629" s="16">
        <v>4.1273</v>
      </c>
      <c r="W3629" s="16">
        <v>0.3106</v>
      </c>
      <c r="X3629" s="16">
        <v>3.8167</v>
      </c>
      <c r="Y3629" s="16">
        <v>0</v>
      </c>
      <c r="Z3629" s="16">
        <v>0</v>
      </c>
      <c r="AE3629" s="103">
        <f t="shared" ref="AE3629:AE3692" si="1067">E3629-F3629-I3629-J3629-N3629-R3629-V3629-Z3629-Q3629</f>
        <v>1.3926637620898e-12</v>
      </c>
      <c r="AF3629" s="103">
        <f t="shared" ref="AF3629:AF3692" si="1068">F3629-G3629-H3629</f>
        <v>0</v>
      </c>
      <c r="AG3629" s="103">
        <f t="shared" ref="AG3629:AG3692" si="1069">J3629-K3629-L3629-M3629</f>
        <v>0</v>
      </c>
      <c r="AH3629" s="103">
        <f t="shared" ref="AH3629:AH3692" si="1070">N3629-O3629-P3629</f>
        <v>0</v>
      </c>
      <c r="AI3629" s="103">
        <f t="shared" ref="AI3629:AI3692" si="1071">R3629-S3629-T3629-U3629</f>
        <v>0</v>
      </c>
      <c r="AJ3629" s="103">
        <f t="shared" ref="AJ3629:AJ3692" si="1072">V3629-W3629-X3629-Y3629</f>
        <v>0</v>
      </c>
    </row>
    <row r="3630" spans="4:36">
      <c r="D3630" s="16" t="s">
        <v>861</v>
      </c>
      <c r="E3630" s="16">
        <v>9059.97300000001</v>
      </c>
      <c r="F3630" s="16">
        <v>8001.41940000001</v>
      </c>
      <c r="G3630" s="16">
        <v>5174.00450000001</v>
      </c>
      <c r="H3630" s="16">
        <v>2827.4149</v>
      </c>
      <c r="I3630" s="16">
        <v>10.8824</v>
      </c>
      <c r="J3630" s="16">
        <v>1044.2847</v>
      </c>
      <c r="K3630" s="16">
        <v>0</v>
      </c>
      <c r="L3630" s="16">
        <v>98.4992</v>
      </c>
      <c r="M3630" s="16">
        <v>945.7855</v>
      </c>
      <c r="N3630" s="16">
        <v>0.1023</v>
      </c>
      <c r="O3630" s="16">
        <v>0.1023</v>
      </c>
      <c r="P3630" s="16">
        <v>0</v>
      </c>
      <c r="Q3630" s="16">
        <v>0</v>
      </c>
      <c r="R3630" s="16">
        <v>3.1874</v>
      </c>
      <c r="S3630" s="16">
        <v>2.9457</v>
      </c>
      <c r="T3630" s="16">
        <v>0</v>
      </c>
      <c r="U3630" s="16">
        <v>0.2417</v>
      </c>
      <c r="V3630" s="16">
        <v>0</v>
      </c>
      <c r="W3630" s="16">
        <v>0</v>
      </c>
      <c r="X3630" s="16">
        <v>0</v>
      </c>
      <c r="Y3630" s="16">
        <v>0</v>
      </c>
      <c r="Z3630" s="16">
        <v>0.0968</v>
      </c>
      <c r="AE3630" s="103">
        <f t="shared" si="1067"/>
        <v>1.20614629395277e-12</v>
      </c>
      <c r="AF3630" s="103">
        <f t="shared" si="1068"/>
        <v>0</v>
      </c>
      <c r="AG3630" s="103">
        <f t="shared" si="1069"/>
        <v>0</v>
      </c>
      <c r="AH3630" s="103">
        <f t="shared" si="1070"/>
        <v>0</v>
      </c>
      <c r="AI3630" s="103">
        <f t="shared" si="1071"/>
        <v>0</v>
      </c>
      <c r="AJ3630" s="103">
        <f t="shared" si="1072"/>
        <v>0</v>
      </c>
    </row>
    <row r="3631" spans="4:36">
      <c r="D3631" s="16" t="s">
        <v>862</v>
      </c>
      <c r="E3631" s="16">
        <v>0</v>
      </c>
      <c r="F3631" s="16">
        <v>0</v>
      </c>
      <c r="G3631" s="16">
        <v>0</v>
      </c>
      <c r="H3631" s="16">
        <v>0</v>
      </c>
      <c r="I3631" s="16">
        <v>0</v>
      </c>
      <c r="J3631" s="16">
        <v>0</v>
      </c>
      <c r="K3631" s="16">
        <v>0</v>
      </c>
      <c r="L3631" s="16">
        <v>0</v>
      </c>
      <c r="M3631" s="16">
        <v>0</v>
      </c>
      <c r="N3631" s="16">
        <v>0</v>
      </c>
      <c r="O3631" s="16">
        <v>0</v>
      </c>
      <c r="P3631" s="16">
        <v>0</v>
      </c>
      <c r="Q3631" s="16">
        <v>0</v>
      </c>
      <c r="R3631" s="16">
        <v>0</v>
      </c>
      <c r="S3631" s="16">
        <v>0</v>
      </c>
      <c r="T3631" s="16">
        <v>0</v>
      </c>
      <c r="U3631" s="16">
        <v>0</v>
      </c>
      <c r="V3631" s="16">
        <v>0</v>
      </c>
      <c r="W3631" s="16">
        <v>0</v>
      </c>
      <c r="X3631" s="16">
        <v>0</v>
      </c>
      <c r="Y3631" s="16">
        <v>0</v>
      </c>
      <c r="Z3631" s="16">
        <v>0</v>
      </c>
      <c r="AE3631" s="103">
        <f t="shared" si="1067"/>
        <v>0</v>
      </c>
      <c r="AF3631" s="103">
        <f t="shared" si="1068"/>
        <v>0</v>
      </c>
      <c r="AG3631" s="103">
        <f t="shared" si="1069"/>
        <v>0</v>
      </c>
      <c r="AH3631" s="103">
        <f t="shared" si="1070"/>
        <v>0</v>
      </c>
      <c r="AI3631" s="103">
        <f t="shared" si="1071"/>
        <v>0</v>
      </c>
      <c r="AJ3631" s="103">
        <f t="shared" si="1072"/>
        <v>0</v>
      </c>
    </row>
    <row r="3632" spans="4:36">
      <c r="D3632" s="16" t="s">
        <v>863</v>
      </c>
      <c r="E3632" s="16">
        <v>40211.7366</v>
      </c>
      <c r="F3632" s="16">
        <v>36320.3662</v>
      </c>
      <c r="G3632" s="16">
        <v>26635.2585</v>
      </c>
      <c r="H3632" s="16">
        <v>9685.10770000001</v>
      </c>
      <c r="I3632" s="16">
        <v>261.357</v>
      </c>
      <c r="J3632" s="16">
        <v>1084.937</v>
      </c>
      <c r="K3632" s="16">
        <v>797.0145</v>
      </c>
      <c r="L3632" s="16">
        <v>87.6011</v>
      </c>
      <c r="M3632" s="16">
        <v>200.3214</v>
      </c>
      <c r="N3632" s="16">
        <v>1766.2708</v>
      </c>
      <c r="O3632" s="16">
        <v>1765.8147</v>
      </c>
      <c r="P3632" s="16">
        <v>0.4561</v>
      </c>
      <c r="Q3632" s="16">
        <v>7.3482</v>
      </c>
      <c r="R3632" s="16">
        <v>661.9729</v>
      </c>
      <c r="S3632" s="16">
        <v>524.3653</v>
      </c>
      <c r="T3632" s="16">
        <v>1.6673</v>
      </c>
      <c r="U3632" s="16">
        <v>135.9403</v>
      </c>
      <c r="V3632" s="16">
        <v>98.2513</v>
      </c>
      <c r="W3632" s="16">
        <v>87.831</v>
      </c>
      <c r="X3632" s="16">
        <v>10.4203</v>
      </c>
      <c r="Y3632" s="16">
        <v>0</v>
      </c>
      <c r="Z3632" s="16">
        <v>11.2332</v>
      </c>
      <c r="AE3632" s="103">
        <f t="shared" si="1067"/>
        <v>-6.92779167366098e-14</v>
      </c>
      <c r="AF3632" s="103">
        <f t="shared" si="1068"/>
        <v>0</v>
      </c>
      <c r="AG3632" s="103">
        <f t="shared" si="1069"/>
        <v>0</v>
      </c>
      <c r="AH3632" s="103">
        <f t="shared" si="1070"/>
        <v>1.05859765398009e-13</v>
      </c>
      <c r="AI3632" s="103">
        <f t="shared" si="1071"/>
        <v>0</v>
      </c>
      <c r="AJ3632" s="103">
        <f t="shared" si="1072"/>
        <v>0</v>
      </c>
    </row>
    <row r="3633" spans="4:36">
      <c r="D3633" s="16" t="s">
        <v>864</v>
      </c>
      <c r="E3633" s="16">
        <v>46615.7234</v>
      </c>
      <c r="F3633" s="16">
        <v>39857.2943</v>
      </c>
      <c r="G3633" s="16">
        <v>33438.287</v>
      </c>
      <c r="H3633" s="16">
        <v>6419.0073</v>
      </c>
      <c r="I3633" s="16">
        <v>621.8765</v>
      </c>
      <c r="J3633" s="16">
        <v>3636.7584</v>
      </c>
      <c r="K3633" s="16">
        <v>2001.5838</v>
      </c>
      <c r="L3633" s="16">
        <v>47.1404000000002</v>
      </c>
      <c r="M3633" s="16">
        <v>1588.0342</v>
      </c>
      <c r="N3633" s="16">
        <v>1135.5933</v>
      </c>
      <c r="O3633" s="16">
        <v>1103.3836</v>
      </c>
      <c r="P3633" s="16">
        <v>32.2097</v>
      </c>
      <c r="Q3633" s="16">
        <v>51.8768</v>
      </c>
      <c r="R3633" s="16">
        <v>781.236199999999</v>
      </c>
      <c r="S3633" s="16">
        <v>612.544399999999</v>
      </c>
      <c r="T3633" s="16">
        <v>7.0647</v>
      </c>
      <c r="U3633" s="16">
        <v>161.6271</v>
      </c>
      <c r="V3633" s="16">
        <v>509.7828</v>
      </c>
      <c r="W3633" s="16">
        <v>501.3921</v>
      </c>
      <c r="X3633" s="16">
        <v>4.1577</v>
      </c>
      <c r="Y3633" s="16">
        <v>4.233</v>
      </c>
      <c r="Z3633" s="16">
        <v>21.3051</v>
      </c>
      <c r="AE3633" s="103">
        <f t="shared" si="1067"/>
        <v>1.69109171110904e-12</v>
      </c>
      <c r="AF3633" s="103">
        <f t="shared" si="1068"/>
        <v>0</v>
      </c>
      <c r="AG3633" s="103">
        <f t="shared" si="1069"/>
        <v>0</v>
      </c>
      <c r="AH3633" s="103">
        <f t="shared" si="1070"/>
        <v>1.13686837721616e-13</v>
      </c>
      <c r="AI3633" s="103">
        <f t="shared" si="1071"/>
        <v>0</v>
      </c>
      <c r="AJ3633" s="103">
        <f t="shared" si="1072"/>
        <v>-1.86517468137026e-14</v>
      </c>
    </row>
    <row r="3634" spans="3:58">
      <c r="C3634" s="16" t="s">
        <v>368</v>
      </c>
      <c r="D3634" s="16" t="s">
        <v>88</v>
      </c>
      <c r="E3634" s="16">
        <v>0</v>
      </c>
      <c r="F3634" s="16">
        <v>0</v>
      </c>
      <c r="G3634" s="16">
        <v>0</v>
      </c>
      <c r="H3634" s="16">
        <v>0</v>
      </c>
      <c r="I3634" s="16">
        <v>0</v>
      </c>
      <c r="J3634" s="16">
        <v>0</v>
      </c>
      <c r="K3634" s="16">
        <v>0</v>
      </c>
      <c r="L3634" s="16">
        <v>0</v>
      </c>
      <c r="M3634" s="16">
        <v>0</v>
      </c>
      <c r="N3634" s="16">
        <v>0</v>
      </c>
      <c r="O3634" s="16">
        <v>0</v>
      </c>
      <c r="P3634" s="16">
        <v>0</v>
      </c>
      <c r="Q3634" s="16">
        <v>0</v>
      </c>
      <c r="R3634" s="16">
        <v>0</v>
      </c>
      <c r="S3634" s="16">
        <v>0</v>
      </c>
      <c r="T3634" s="16">
        <v>0</v>
      </c>
      <c r="U3634" s="16">
        <v>0</v>
      </c>
      <c r="V3634" s="16">
        <v>0</v>
      </c>
      <c r="W3634" s="16">
        <v>0</v>
      </c>
      <c r="X3634" s="16">
        <v>0</v>
      </c>
      <c r="Y3634" s="16">
        <v>0</v>
      </c>
      <c r="Z3634" s="16">
        <v>0</v>
      </c>
      <c r="AE3634" s="103">
        <f t="shared" si="1067"/>
        <v>0</v>
      </c>
      <c r="AF3634" s="103">
        <f t="shared" si="1068"/>
        <v>0</v>
      </c>
      <c r="AG3634" s="103">
        <f t="shared" si="1069"/>
        <v>0</v>
      </c>
      <c r="AH3634" s="103">
        <f t="shared" si="1070"/>
        <v>0</v>
      </c>
      <c r="AI3634" s="103">
        <f t="shared" si="1071"/>
        <v>0</v>
      </c>
      <c r="AJ3634" s="103">
        <f t="shared" si="1072"/>
        <v>0</v>
      </c>
      <c r="AK3634" s="16">
        <f t="shared" ref="AK3634:BF3634" si="1073">E3634-SUM(E3635:E3639)</f>
        <v>0</v>
      </c>
      <c r="AL3634" s="16">
        <f t="shared" si="1073"/>
        <v>0</v>
      </c>
      <c r="AM3634" s="16">
        <f t="shared" si="1073"/>
        <v>0</v>
      </c>
      <c r="AN3634" s="16">
        <f t="shared" si="1073"/>
        <v>0</v>
      </c>
      <c r="AO3634" s="16">
        <f t="shared" si="1073"/>
        <v>0</v>
      </c>
      <c r="AP3634" s="16">
        <f t="shared" si="1073"/>
        <v>0</v>
      </c>
      <c r="AQ3634" s="16">
        <f t="shared" si="1073"/>
        <v>0</v>
      </c>
      <c r="AR3634" s="16">
        <f t="shared" si="1073"/>
        <v>0</v>
      </c>
      <c r="AS3634" s="16">
        <f t="shared" si="1073"/>
        <v>0</v>
      </c>
      <c r="AT3634" s="16">
        <f t="shared" si="1073"/>
        <v>0</v>
      </c>
      <c r="AU3634" s="16">
        <f t="shared" si="1073"/>
        <v>0</v>
      </c>
      <c r="AV3634" s="16">
        <f t="shared" si="1073"/>
        <v>0</v>
      </c>
      <c r="AW3634" s="16">
        <f t="shared" si="1073"/>
        <v>0</v>
      </c>
      <c r="AX3634" s="16">
        <f t="shared" si="1073"/>
        <v>0</v>
      </c>
      <c r="AY3634" s="16">
        <f t="shared" si="1073"/>
        <v>0</v>
      </c>
      <c r="AZ3634" s="16">
        <f t="shared" si="1073"/>
        <v>0</v>
      </c>
      <c r="BA3634" s="16">
        <f t="shared" si="1073"/>
        <v>0</v>
      </c>
      <c r="BB3634" s="16">
        <f t="shared" si="1073"/>
        <v>0</v>
      </c>
      <c r="BC3634" s="16">
        <f t="shared" si="1073"/>
        <v>0</v>
      </c>
      <c r="BD3634" s="16">
        <f t="shared" si="1073"/>
        <v>0</v>
      </c>
      <c r="BE3634" s="16">
        <f t="shared" si="1073"/>
        <v>0</v>
      </c>
      <c r="BF3634" s="16">
        <f t="shared" si="1073"/>
        <v>0</v>
      </c>
    </row>
    <row r="3635" spans="4:36">
      <c r="D3635" s="16" t="s">
        <v>860</v>
      </c>
      <c r="E3635" s="16">
        <v>0</v>
      </c>
      <c r="F3635" s="16">
        <v>0</v>
      </c>
      <c r="G3635" s="16">
        <v>0</v>
      </c>
      <c r="H3635" s="16">
        <v>0</v>
      </c>
      <c r="I3635" s="16">
        <v>0</v>
      </c>
      <c r="J3635" s="16">
        <v>0</v>
      </c>
      <c r="K3635" s="16">
        <v>0</v>
      </c>
      <c r="L3635" s="16">
        <v>0</v>
      </c>
      <c r="M3635" s="16">
        <v>0</v>
      </c>
      <c r="N3635" s="16">
        <v>0</v>
      </c>
      <c r="O3635" s="16">
        <v>0</v>
      </c>
      <c r="P3635" s="16">
        <v>0</v>
      </c>
      <c r="Q3635" s="16">
        <v>0</v>
      </c>
      <c r="R3635" s="16">
        <v>0</v>
      </c>
      <c r="S3635" s="16">
        <v>0</v>
      </c>
      <c r="T3635" s="16">
        <v>0</v>
      </c>
      <c r="U3635" s="16">
        <v>0</v>
      </c>
      <c r="V3635" s="16">
        <v>0</v>
      </c>
      <c r="W3635" s="16">
        <v>0</v>
      </c>
      <c r="X3635" s="16">
        <v>0</v>
      </c>
      <c r="Y3635" s="16">
        <v>0</v>
      </c>
      <c r="Z3635" s="16">
        <v>0</v>
      </c>
      <c r="AE3635" s="103">
        <f t="shared" si="1067"/>
        <v>0</v>
      </c>
      <c r="AF3635" s="103">
        <f t="shared" si="1068"/>
        <v>0</v>
      </c>
      <c r="AG3635" s="103">
        <f t="shared" si="1069"/>
        <v>0</v>
      </c>
      <c r="AH3635" s="103">
        <f t="shared" si="1070"/>
        <v>0</v>
      </c>
      <c r="AI3635" s="103">
        <f t="shared" si="1071"/>
        <v>0</v>
      </c>
      <c r="AJ3635" s="103">
        <f t="shared" si="1072"/>
        <v>0</v>
      </c>
    </row>
    <row r="3636" spans="4:36">
      <c r="D3636" s="16" t="s">
        <v>861</v>
      </c>
      <c r="E3636" s="16">
        <v>0</v>
      </c>
      <c r="F3636" s="16">
        <v>0</v>
      </c>
      <c r="G3636" s="16">
        <v>0</v>
      </c>
      <c r="H3636" s="16">
        <v>0</v>
      </c>
      <c r="I3636" s="16">
        <v>0</v>
      </c>
      <c r="J3636" s="16">
        <v>0</v>
      </c>
      <c r="K3636" s="16">
        <v>0</v>
      </c>
      <c r="L3636" s="16">
        <v>0</v>
      </c>
      <c r="M3636" s="16">
        <v>0</v>
      </c>
      <c r="N3636" s="16">
        <v>0</v>
      </c>
      <c r="O3636" s="16">
        <v>0</v>
      </c>
      <c r="P3636" s="16">
        <v>0</v>
      </c>
      <c r="Q3636" s="16">
        <v>0</v>
      </c>
      <c r="R3636" s="16">
        <v>0</v>
      </c>
      <c r="S3636" s="16">
        <v>0</v>
      </c>
      <c r="T3636" s="16">
        <v>0</v>
      </c>
      <c r="U3636" s="16">
        <v>0</v>
      </c>
      <c r="V3636" s="16">
        <v>0</v>
      </c>
      <c r="W3636" s="16">
        <v>0</v>
      </c>
      <c r="X3636" s="16">
        <v>0</v>
      </c>
      <c r="Y3636" s="16">
        <v>0</v>
      </c>
      <c r="Z3636" s="16">
        <v>0</v>
      </c>
      <c r="AE3636" s="103">
        <f t="shared" si="1067"/>
        <v>0</v>
      </c>
      <c r="AF3636" s="103">
        <f t="shared" si="1068"/>
        <v>0</v>
      </c>
      <c r="AG3636" s="103">
        <f t="shared" si="1069"/>
        <v>0</v>
      </c>
      <c r="AH3636" s="103">
        <f t="shared" si="1070"/>
        <v>0</v>
      </c>
      <c r="AI3636" s="103">
        <f t="shared" si="1071"/>
        <v>0</v>
      </c>
      <c r="AJ3636" s="103">
        <f t="shared" si="1072"/>
        <v>0</v>
      </c>
    </row>
    <row r="3637" spans="4:36">
      <c r="D3637" s="16" t="s">
        <v>862</v>
      </c>
      <c r="E3637" s="16">
        <v>0</v>
      </c>
      <c r="F3637" s="16">
        <v>0</v>
      </c>
      <c r="G3637" s="16">
        <v>0</v>
      </c>
      <c r="H3637" s="16">
        <v>0</v>
      </c>
      <c r="I3637" s="16">
        <v>0</v>
      </c>
      <c r="J3637" s="16">
        <v>0</v>
      </c>
      <c r="K3637" s="16">
        <v>0</v>
      </c>
      <c r="L3637" s="16">
        <v>0</v>
      </c>
      <c r="M3637" s="16">
        <v>0</v>
      </c>
      <c r="N3637" s="16">
        <v>0</v>
      </c>
      <c r="O3637" s="16">
        <v>0</v>
      </c>
      <c r="P3637" s="16">
        <v>0</v>
      </c>
      <c r="Q3637" s="16">
        <v>0</v>
      </c>
      <c r="R3637" s="16">
        <v>0</v>
      </c>
      <c r="S3637" s="16">
        <v>0</v>
      </c>
      <c r="T3637" s="16">
        <v>0</v>
      </c>
      <c r="U3637" s="16">
        <v>0</v>
      </c>
      <c r="V3637" s="16">
        <v>0</v>
      </c>
      <c r="W3637" s="16">
        <v>0</v>
      </c>
      <c r="X3637" s="16">
        <v>0</v>
      </c>
      <c r="Y3637" s="16">
        <v>0</v>
      </c>
      <c r="Z3637" s="16">
        <v>0</v>
      </c>
      <c r="AE3637" s="103">
        <f t="shared" si="1067"/>
        <v>0</v>
      </c>
      <c r="AF3637" s="103">
        <f t="shared" si="1068"/>
        <v>0</v>
      </c>
      <c r="AG3637" s="103">
        <f t="shared" si="1069"/>
        <v>0</v>
      </c>
      <c r="AH3637" s="103">
        <f t="shared" si="1070"/>
        <v>0</v>
      </c>
      <c r="AI3637" s="103">
        <f t="shared" si="1071"/>
        <v>0</v>
      </c>
      <c r="AJ3637" s="103">
        <f t="shared" si="1072"/>
        <v>0</v>
      </c>
    </row>
    <row r="3638" spans="4:36">
      <c r="D3638" s="16" t="s">
        <v>863</v>
      </c>
      <c r="E3638" s="16">
        <v>0</v>
      </c>
      <c r="F3638" s="16">
        <v>0</v>
      </c>
      <c r="G3638" s="16">
        <v>0</v>
      </c>
      <c r="H3638" s="16">
        <v>0</v>
      </c>
      <c r="I3638" s="16">
        <v>0</v>
      </c>
      <c r="J3638" s="16">
        <v>0</v>
      </c>
      <c r="K3638" s="16">
        <v>0</v>
      </c>
      <c r="L3638" s="16">
        <v>0</v>
      </c>
      <c r="M3638" s="16">
        <v>0</v>
      </c>
      <c r="N3638" s="16">
        <v>0</v>
      </c>
      <c r="O3638" s="16">
        <v>0</v>
      </c>
      <c r="P3638" s="16">
        <v>0</v>
      </c>
      <c r="Q3638" s="16">
        <v>0</v>
      </c>
      <c r="R3638" s="16">
        <v>0</v>
      </c>
      <c r="S3638" s="16">
        <v>0</v>
      </c>
      <c r="T3638" s="16">
        <v>0</v>
      </c>
      <c r="U3638" s="16">
        <v>0</v>
      </c>
      <c r="V3638" s="16">
        <v>0</v>
      </c>
      <c r="W3638" s="16">
        <v>0</v>
      </c>
      <c r="X3638" s="16">
        <v>0</v>
      </c>
      <c r="Y3638" s="16">
        <v>0</v>
      </c>
      <c r="Z3638" s="16">
        <v>0</v>
      </c>
      <c r="AE3638" s="103">
        <f t="shared" si="1067"/>
        <v>0</v>
      </c>
      <c r="AF3638" s="103">
        <f t="shared" si="1068"/>
        <v>0</v>
      </c>
      <c r="AG3638" s="103">
        <f t="shared" si="1069"/>
        <v>0</v>
      </c>
      <c r="AH3638" s="103">
        <f t="shared" si="1070"/>
        <v>0</v>
      </c>
      <c r="AI3638" s="103">
        <f t="shared" si="1071"/>
        <v>0</v>
      </c>
      <c r="AJ3638" s="103">
        <f t="shared" si="1072"/>
        <v>0</v>
      </c>
    </row>
    <row r="3639" spans="4:36">
      <c r="D3639" s="16" t="s">
        <v>864</v>
      </c>
      <c r="E3639" s="16">
        <v>0</v>
      </c>
      <c r="F3639" s="16">
        <v>0</v>
      </c>
      <c r="G3639" s="16">
        <v>0</v>
      </c>
      <c r="H3639" s="16">
        <v>0</v>
      </c>
      <c r="I3639" s="16">
        <v>0</v>
      </c>
      <c r="J3639" s="16">
        <v>0</v>
      </c>
      <c r="K3639" s="16">
        <v>0</v>
      </c>
      <c r="L3639" s="16">
        <v>0</v>
      </c>
      <c r="M3639" s="16">
        <v>0</v>
      </c>
      <c r="N3639" s="16">
        <v>0</v>
      </c>
      <c r="O3639" s="16">
        <v>0</v>
      </c>
      <c r="P3639" s="16">
        <v>0</v>
      </c>
      <c r="Q3639" s="16">
        <v>0</v>
      </c>
      <c r="R3639" s="16">
        <v>0</v>
      </c>
      <c r="S3639" s="16">
        <v>0</v>
      </c>
      <c r="T3639" s="16">
        <v>0</v>
      </c>
      <c r="U3639" s="16">
        <v>0</v>
      </c>
      <c r="V3639" s="16">
        <v>0</v>
      </c>
      <c r="W3639" s="16">
        <v>0</v>
      </c>
      <c r="X3639" s="16">
        <v>0</v>
      </c>
      <c r="Y3639" s="16">
        <v>0</v>
      </c>
      <c r="Z3639" s="16">
        <v>0</v>
      </c>
      <c r="AE3639" s="103">
        <f t="shared" si="1067"/>
        <v>0</v>
      </c>
      <c r="AF3639" s="103">
        <f t="shared" si="1068"/>
        <v>0</v>
      </c>
      <c r="AG3639" s="103">
        <f t="shared" si="1069"/>
        <v>0</v>
      </c>
      <c r="AH3639" s="103">
        <f t="shared" si="1070"/>
        <v>0</v>
      </c>
      <c r="AI3639" s="103">
        <f t="shared" si="1071"/>
        <v>0</v>
      </c>
      <c r="AJ3639" s="103">
        <f t="shared" si="1072"/>
        <v>0</v>
      </c>
    </row>
    <row r="3640" spans="1:80">
      <c r="A3640" s="16" t="s">
        <v>970</v>
      </c>
      <c r="B3640" s="16">
        <v>110664.4529</v>
      </c>
      <c r="C3640" s="16" t="s">
        <v>88</v>
      </c>
      <c r="D3640" s="16" t="s">
        <v>88</v>
      </c>
      <c r="E3640" s="16">
        <v>91165.3831</v>
      </c>
      <c r="F3640" s="16">
        <v>83123.9426</v>
      </c>
      <c r="G3640" s="16">
        <v>72714.2848</v>
      </c>
      <c r="H3640" s="16">
        <v>10409.6578</v>
      </c>
      <c r="I3640" s="16">
        <v>18.4562</v>
      </c>
      <c r="J3640" s="16">
        <v>4874.8859</v>
      </c>
      <c r="K3640" s="16">
        <v>1511.0525</v>
      </c>
      <c r="L3640" s="16">
        <v>14.9854</v>
      </c>
      <c r="M3640" s="16">
        <v>3348.848</v>
      </c>
      <c r="N3640" s="16">
        <v>2179.2813</v>
      </c>
      <c r="O3640" s="16">
        <v>2179.2813</v>
      </c>
      <c r="P3640" s="16">
        <v>0</v>
      </c>
      <c r="Q3640" s="16">
        <v>36.6883</v>
      </c>
      <c r="R3640" s="16">
        <v>889.6423</v>
      </c>
      <c r="S3640" s="16">
        <v>726.3194</v>
      </c>
      <c r="T3640" s="16">
        <v>28.7045</v>
      </c>
      <c r="U3640" s="16">
        <v>134.6184</v>
      </c>
      <c r="V3640" s="16">
        <v>13.8141</v>
      </c>
      <c r="W3640" s="16">
        <v>6.9221</v>
      </c>
      <c r="X3640" s="16">
        <v>6.7356</v>
      </c>
      <c r="Y3640" s="16">
        <v>0.1564</v>
      </c>
      <c r="Z3640" s="16">
        <v>28.6724</v>
      </c>
      <c r="AB3640" s="101">
        <f>(F3640+K3640+L3640)/B3640</f>
        <v>0.764924763839862</v>
      </c>
      <c r="AE3640" s="103">
        <f t="shared" si="1067"/>
        <v>1.161026830232e-11</v>
      </c>
      <c r="AF3640" s="103">
        <f t="shared" si="1068"/>
        <v>0</v>
      </c>
      <c r="AG3640" s="103">
        <f t="shared" si="1069"/>
        <v>0</v>
      </c>
      <c r="AH3640" s="103">
        <f t="shared" si="1070"/>
        <v>0</v>
      </c>
      <c r="AI3640" s="103">
        <f t="shared" si="1071"/>
        <v>0</v>
      </c>
      <c r="AJ3640" s="103">
        <f t="shared" si="1072"/>
        <v>-3.60822483003176e-16</v>
      </c>
      <c r="AK3640" s="16">
        <f t="shared" ref="AK3640:BF3640" si="1074">E3640-SUM(E3641:E3645)</f>
        <v>0</v>
      </c>
      <c r="AL3640" s="16">
        <f t="shared" si="1074"/>
        <v>0</v>
      </c>
      <c r="AM3640" s="16">
        <f t="shared" si="1074"/>
        <v>0</v>
      </c>
      <c r="AN3640" s="16">
        <f t="shared" si="1074"/>
        <v>0</v>
      </c>
      <c r="AO3640" s="16">
        <f t="shared" si="1074"/>
        <v>0</v>
      </c>
      <c r="AP3640" s="16">
        <f t="shared" si="1074"/>
        <v>0</v>
      </c>
      <c r="AQ3640" s="16">
        <f t="shared" si="1074"/>
        <v>0</v>
      </c>
      <c r="AR3640" s="16">
        <f t="shared" si="1074"/>
        <v>0</v>
      </c>
      <c r="AS3640" s="16">
        <f t="shared" si="1074"/>
        <v>0</v>
      </c>
      <c r="AT3640" s="16">
        <f t="shared" si="1074"/>
        <v>0</v>
      </c>
      <c r="AU3640" s="16">
        <f t="shared" si="1074"/>
        <v>0</v>
      </c>
      <c r="AV3640" s="16">
        <f t="shared" si="1074"/>
        <v>0</v>
      </c>
      <c r="AW3640" s="16">
        <f t="shared" si="1074"/>
        <v>0</v>
      </c>
      <c r="AX3640" s="16">
        <f t="shared" si="1074"/>
        <v>0</v>
      </c>
      <c r="AY3640" s="16">
        <f t="shared" si="1074"/>
        <v>0</v>
      </c>
      <c r="AZ3640" s="16">
        <f t="shared" si="1074"/>
        <v>0</v>
      </c>
      <c r="BA3640" s="16">
        <f t="shared" si="1074"/>
        <v>0</v>
      </c>
      <c r="BB3640" s="16">
        <f t="shared" si="1074"/>
        <v>0</v>
      </c>
      <c r="BC3640" s="16">
        <f t="shared" si="1074"/>
        <v>0</v>
      </c>
      <c r="BD3640" s="16">
        <f t="shared" si="1074"/>
        <v>0</v>
      </c>
      <c r="BE3640" s="16">
        <f t="shared" si="1074"/>
        <v>0</v>
      </c>
      <c r="BF3640" s="16">
        <f t="shared" si="1074"/>
        <v>0</v>
      </c>
      <c r="BG3640" s="104">
        <f t="shared" ref="BG3640:CB3640" si="1075">E3640-E3646-E3652-E3658-E3664</f>
        <v>0</v>
      </c>
      <c r="BH3640" s="104">
        <f t="shared" si="1075"/>
        <v>0</v>
      </c>
      <c r="BI3640" s="104">
        <f t="shared" si="1075"/>
        <v>0</v>
      </c>
      <c r="BJ3640" s="104">
        <f t="shared" si="1075"/>
        <v>0</v>
      </c>
      <c r="BK3640" s="104">
        <f t="shared" si="1075"/>
        <v>0</v>
      </c>
      <c r="BL3640" s="104">
        <f t="shared" si="1075"/>
        <v>0</v>
      </c>
      <c r="BM3640" s="104">
        <f t="shared" si="1075"/>
        <v>0</v>
      </c>
      <c r="BN3640" s="104">
        <f t="shared" si="1075"/>
        <v>0</v>
      </c>
      <c r="BO3640" s="104">
        <f t="shared" si="1075"/>
        <v>0</v>
      </c>
      <c r="BP3640" s="104">
        <f t="shared" si="1075"/>
        <v>0</v>
      </c>
      <c r="BQ3640" s="104">
        <f t="shared" si="1075"/>
        <v>0</v>
      </c>
      <c r="BR3640" s="104">
        <f t="shared" si="1075"/>
        <v>0</v>
      </c>
      <c r="BS3640" s="104">
        <f t="shared" si="1075"/>
        <v>0</v>
      </c>
      <c r="BT3640" s="104">
        <f t="shared" si="1075"/>
        <v>0</v>
      </c>
      <c r="BU3640" s="104">
        <f t="shared" si="1075"/>
        <v>0</v>
      </c>
      <c r="BV3640" s="104">
        <f t="shared" si="1075"/>
        <v>0</v>
      </c>
      <c r="BW3640" s="104">
        <f t="shared" si="1075"/>
        <v>0</v>
      </c>
      <c r="BX3640" s="104">
        <f t="shared" si="1075"/>
        <v>0</v>
      </c>
      <c r="BY3640" s="104">
        <f t="shared" si="1075"/>
        <v>0</v>
      </c>
      <c r="BZ3640" s="104">
        <f t="shared" si="1075"/>
        <v>0</v>
      </c>
      <c r="CA3640" s="104">
        <f t="shared" si="1075"/>
        <v>0</v>
      </c>
      <c r="CB3640" s="104">
        <f t="shared" si="1075"/>
        <v>0</v>
      </c>
    </row>
    <row r="3641" spans="4:36">
      <c r="D3641" s="16" t="s">
        <v>860</v>
      </c>
      <c r="E3641" s="16">
        <v>17887.6386</v>
      </c>
      <c r="F3641" s="16">
        <v>16459.3177</v>
      </c>
      <c r="G3641" s="16">
        <v>16042.4435</v>
      </c>
      <c r="H3641" s="16">
        <v>416.8742</v>
      </c>
      <c r="I3641" s="16">
        <v>0</v>
      </c>
      <c r="J3641" s="16">
        <v>1327.8399</v>
      </c>
      <c r="K3641" s="16">
        <v>0</v>
      </c>
      <c r="L3641" s="16">
        <v>0</v>
      </c>
      <c r="M3641" s="16">
        <v>1327.8399</v>
      </c>
      <c r="N3641" s="16">
        <v>66.0872</v>
      </c>
      <c r="O3641" s="16">
        <v>66.0872</v>
      </c>
      <c r="P3641" s="16">
        <v>0</v>
      </c>
      <c r="Q3641" s="16">
        <v>0</v>
      </c>
      <c r="R3641" s="16">
        <v>34.3938</v>
      </c>
      <c r="S3641" s="16">
        <v>17.3647</v>
      </c>
      <c r="T3641" s="16">
        <v>0</v>
      </c>
      <c r="U3641" s="16">
        <v>17.0291</v>
      </c>
      <c r="V3641" s="16">
        <v>0</v>
      </c>
      <c r="W3641" s="16">
        <v>0</v>
      </c>
      <c r="X3641" s="16">
        <v>0</v>
      </c>
      <c r="Y3641" s="16">
        <v>0</v>
      </c>
      <c r="Z3641" s="16">
        <v>0</v>
      </c>
      <c r="AE3641" s="103">
        <f t="shared" si="1067"/>
        <v>-1.13686837721616e-12</v>
      </c>
      <c r="AF3641" s="103">
        <f t="shared" si="1068"/>
        <v>0</v>
      </c>
      <c r="AG3641" s="103">
        <f t="shared" si="1069"/>
        <v>0</v>
      </c>
      <c r="AH3641" s="103">
        <f t="shared" si="1070"/>
        <v>0</v>
      </c>
      <c r="AI3641" s="103">
        <f t="shared" si="1071"/>
        <v>0</v>
      </c>
      <c r="AJ3641" s="103">
        <f t="shared" si="1072"/>
        <v>0</v>
      </c>
    </row>
    <row r="3642" spans="4:36">
      <c r="D3642" s="16" t="s">
        <v>861</v>
      </c>
      <c r="E3642" s="16">
        <v>8591.8743</v>
      </c>
      <c r="F3642" s="16">
        <v>6971.6183</v>
      </c>
      <c r="G3642" s="16">
        <v>5620.7929</v>
      </c>
      <c r="H3642" s="16">
        <v>1350.8254</v>
      </c>
      <c r="I3642" s="16">
        <v>0</v>
      </c>
      <c r="J3642" s="16">
        <v>1302.5207</v>
      </c>
      <c r="K3642" s="16">
        <v>0</v>
      </c>
      <c r="L3642" s="16">
        <v>0</v>
      </c>
      <c r="M3642" s="16">
        <v>1302.5207</v>
      </c>
      <c r="N3642" s="16">
        <v>314.2555</v>
      </c>
      <c r="O3642" s="16">
        <v>314.2555</v>
      </c>
      <c r="P3642" s="16">
        <v>0</v>
      </c>
      <c r="Q3642" s="16">
        <v>0</v>
      </c>
      <c r="R3642" s="16">
        <v>3.2988</v>
      </c>
      <c r="S3642" s="16">
        <v>1.2124</v>
      </c>
      <c r="T3642" s="16">
        <v>0</v>
      </c>
      <c r="U3642" s="16">
        <v>2.0864</v>
      </c>
      <c r="V3642" s="16">
        <v>0.181</v>
      </c>
      <c r="W3642" s="16">
        <v>0</v>
      </c>
      <c r="X3642" s="16">
        <v>0.181</v>
      </c>
      <c r="Y3642" s="16">
        <v>0</v>
      </c>
      <c r="Z3642" s="16">
        <v>0</v>
      </c>
      <c r="AE3642" s="103">
        <f t="shared" si="1067"/>
        <v>-6.13675776861555e-13</v>
      </c>
      <c r="AF3642" s="103">
        <f t="shared" si="1068"/>
        <v>0</v>
      </c>
      <c r="AG3642" s="103">
        <f t="shared" si="1069"/>
        <v>0</v>
      </c>
      <c r="AH3642" s="103">
        <f t="shared" si="1070"/>
        <v>0</v>
      </c>
      <c r="AI3642" s="103">
        <f t="shared" si="1071"/>
        <v>0</v>
      </c>
      <c r="AJ3642" s="103">
        <f t="shared" si="1072"/>
        <v>0</v>
      </c>
    </row>
    <row r="3643" spans="4:36">
      <c r="D3643" s="16" t="s">
        <v>862</v>
      </c>
      <c r="E3643" s="16">
        <v>0</v>
      </c>
      <c r="F3643" s="16">
        <v>0</v>
      </c>
      <c r="G3643" s="16">
        <v>0</v>
      </c>
      <c r="H3643" s="16">
        <v>0</v>
      </c>
      <c r="I3643" s="16">
        <v>0</v>
      </c>
      <c r="J3643" s="16">
        <v>0</v>
      </c>
      <c r="K3643" s="16">
        <v>0</v>
      </c>
      <c r="L3643" s="16">
        <v>0</v>
      </c>
      <c r="M3643" s="16">
        <v>0</v>
      </c>
      <c r="N3643" s="16">
        <v>0</v>
      </c>
      <c r="O3643" s="16">
        <v>0</v>
      </c>
      <c r="P3643" s="16">
        <v>0</v>
      </c>
      <c r="Q3643" s="16">
        <v>0</v>
      </c>
      <c r="R3643" s="16">
        <v>0</v>
      </c>
      <c r="S3643" s="16">
        <v>0</v>
      </c>
      <c r="T3643" s="16">
        <v>0</v>
      </c>
      <c r="U3643" s="16">
        <v>0</v>
      </c>
      <c r="V3643" s="16">
        <v>0</v>
      </c>
      <c r="W3643" s="16">
        <v>0</v>
      </c>
      <c r="X3643" s="16">
        <v>0</v>
      </c>
      <c r="Y3643" s="16">
        <v>0</v>
      </c>
      <c r="Z3643" s="16">
        <v>0</v>
      </c>
      <c r="AE3643" s="103">
        <f t="shared" si="1067"/>
        <v>0</v>
      </c>
      <c r="AF3643" s="103">
        <f t="shared" si="1068"/>
        <v>0</v>
      </c>
      <c r="AG3643" s="103">
        <f t="shared" si="1069"/>
        <v>0</v>
      </c>
      <c r="AH3643" s="103">
        <f t="shared" si="1070"/>
        <v>0</v>
      </c>
      <c r="AI3643" s="103">
        <f t="shared" si="1071"/>
        <v>0</v>
      </c>
      <c r="AJ3643" s="103">
        <f t="shared" si="1072"/>
        <v>0</v>
      </c>
    </row>
    <row r="3644" spans="4:36">
      <c r="D3644" s="16" t="s">
        <v>863</v>
      </c>
      <c r="E3644" s="16">
        <v>0</v>
      </c>
      <c r="F3644" s="16">
        <v>0</v>
      </c>
      <c r="G3644" s="16">
        <v>0</v>
      </c>
      <c r="H3644" s="16">
        <v>0</v>
      </c>
      <c r="I3644" s="16">
        <v>0</v>
      </c>
      <c r="J3644" s="16">
        <v>0</v>
      </c>
      <c r="K3644" s="16">
        <v>0</v>
      </c>
      <c r="L3644" s="16">
        <v>0</v>
      </c>
      <c r="M3644" s="16">
        <v>0</v>
      </c>
      <c r="N3644" s="16">
        <v>0</v>
      </c>
      <c r="O3644" s="16">
        <v>0</v>
      </c>
      <c r="P3644" s="16">
        <v>0</v>
      </c>
      <c r="Q3644" s="16">
        <v>0</v>
      </c>
      <c r="R3644" s="16">
        <v>0</v>
      </c>
      <c r="S3644" s="16">
        <v>0</v>
      </c>
      <c r="T3644" s="16">
        <v>0</v>
      </c>
      <c r="U3644" s="16">
        <v>0</v>
      </c>
      <c r="V3644" s="16">
        <v>0</v>
      </c>
      <c r="W3644" s="16">
        <v>0</v>
      </c>
      <c r="X3644" s="16">
        <v>0</v>
      </c>
      <c r="Y3644" s="16">
        <v>0</v>
      </c>
      <c r="Z3644" s="16">
        <v>0</v>
      </c>
      <c r="AE3644" s="103">
        <f t="shared" si="1067"/>
        <v>0</v>
      </c>
      <c r="AF3644" s="103">
        <f t="shared" si="1068"/>
        <v>0</v>
      </c>
      <c r="AG3644" s="103">
        <f t="shared" si="1069"/>
        <v>0</v>
      </c>
      <c r="AH3644" s="103">
        <f t="shared" si="1070"/>
        <v>0</v>
      </c>
      <c r="AI3644" s="103">
        <f t="shared" si="1071"/>
        <v>0</v>
      </c>
      <c r="AJ3644" s="103">
        <f t="shared" si="1072"/>
        <v>0</v>
      </c>
    </row>
    <row r="3645" spans="4:36">
      <c r="D3645" s="16" t="s">
        <v>864</v>
      </c>
      <c r="E3645" s="16">
        <v>64685.8702</v>
      </c>
      <c r="F3645" s="16">
        <v>59693.0066</v>
      </c>
      <c r="G3645" s="16">
        <v>51051.0484</v>
      </c>
      <c r="H3645" s="16">
        <v>8641.9582</v>
      </c>
      <c r="I3645" s="16">
        <v>18.4562</v>
      </c>
      <c r="J3645" s="16">
        <v>2244.5253</v>
      </c>
      <c r="K3645" s="16">
        <v>1511.0525</v>
      </c>
      <c r="L3645" s="16">
        <v>14.9854</v>
      </c>
      <c r="M3645" s="16">
        <v>718.4874</v>
      </c>
      <c r="N3645" s="16">
        <v>1798.9386</v>
      </c>
      <c r="O3645" s="16">
        <v>1798.9386</v>
      </c>
      <c r="P3645" s="16">
        <v>0</v>
      </c>
      <c r="Q3645" s="16">
        <v>36.6883</v>
      </c>
      <c r="R3645" s="16">
        <v>851.9497</v>
      </c>
      <c r="S3645" s="16">
        <v>707.7423</v>
      </c>
      <c r="T3645" s="16">
        <v>28.7045</v>
      </c>
      <c r="U3645" s="16">
        <v>115.5029</v>
      </c>
      <c r="V3645" s="16">
        <v>13.6331</v>
      </c>
      <c r="W3645" s="16">
        <v>6.9221</v>
      </c>
      <c r="X3645" s="16">
        <v>6.5546</v>
      </c>
      <c r="Y3645" s="16">
        <v>0.1564</v>
      </c>
      <c r="Z3645" s="16">
        <v>28.6724</v>
      </c>
      <c r="AE3645" s="103">
        <f t="shared" si="1067"/>
        <v>-2.41584530158434e-12</v>
      </c>
      <c r="AF3645" s="103">
        <f t="shared" si="1068"/>
        <v>0</v>
      </c>
      <c r="AG3645" s="103">
        <f t="shared" si="1069"/>
        <v>0</v>
      </c>
      <c r="AH3645" s="103">
        <f t="shared" si="1070"/>
        <v>0</v>
      </c>
      <c r="AI3645" s="103">
        <f t="shared" si="1071"/>
        <v>0</v>
      </c>
      <c r="AJ3645" s="103">
        <f t="shared" si="1072"/>
        <v>5.27355936696949e-16</v>
      </c>
    </row>
    <row r="3646" spans="3:58">
      <c r="C3646" s="16" t="s">
        <v>865</v>
      </c>
      <c r="D3646" s="16" t="s">
        <v>88</v>
      </c>
      <c r="E3646" s="16">
        <v>8852.799</v>
      </c>
      <c r="F3646" s="16">
        <v>7243.6502</v>
      </c>
      <c r="G3646" s="16">
        <v>7043.2269</v>
      </c>
      <c r="H3646" s="16">
        <v>200.4233</v>
      </c>
      <c r="I3646" s="16">
        <v>0</v>
      </c>
      <c r="J3646" s="16">
        <v>959.4549</v>
      </c>
      <c r="K3646" s="16">
        <v>7.4681</v>
      </c>
      <c r="L3646" s="16">
        <v>3.1893</v>
      </c>
      <c r="M3646" s="16">
        <v>948.7975</v>
      </c>
      <c r="N3646" s="16">
        <v>552.9531</v>
      </c>
      <c r="O3646" s="16">
        <v>552.9531</v>
      </c>
      <c r="P3646" s="16">
        <v>0</v>
      </c>
      <c r="Q3646" s="16">
        <v>23.8546</v>
      </c>
      <c r="R3646" s="16">
        <v>61.855</v>
      </c>
      <c r="S3646" s="16">
        <v>55.7032</v>
      </c>
      <c r="T3646" s="16">
        <v>0</v>
      </c>
      <c r="U3646" s="16">
        <v>6.1518</v>
      </c>
      <c r="V3646" s="16">
        <v>0.1564</v>
      </c>
      <c r="W3646" s="16">
        <v>0</v>
      </c>
      <c r="X3646" s="16">
        <v>0</v>
      </c>
      <c r="Y3646" s="16">
        <v>0.1564</v>
      </c>
      <c r="Z3646" s="16">
        <v>10.8748</v>
      </c>
      <c r="AE3646" s="103">
        <f t="shared" si="1067"/>
        <v>9.48574552239734e-13</v>
      </c>
      <c r="AF3646" s="103">
        <f t="shared" si="1068"/>
        <v>3.69482222595252e-13</v>
      </c>
      <c r="AG3646" s="103">
        <f t="shared" si="1069"/>
        <v>0</v>
      </c>
      <c r="AH3646" s="103">
        <f t="shared" si="1070"/>
        <v>0</v>
      </c>
      <c r="AI3646" s="103">
        <f t="shared" si="1071"/>
        <v>0</v>
      </c>
      <c r="AJ3646" s="103">
        <f t="shared" si="1072"/>
        <v>0</v>
      </c>
      <c r="AK3646" s="16">
        <f t="shared" ref="AK3646:BF3646" si="1076">E3646-SUM(E3647:E3651)</f>
        <v>0</v>
      </c>
      <c r="AL3646" s="16">
        <f t="shared" si="1076"/>
        <v>0</v>
      </c>
      <c r="AM3646" s="16">
        <f t="shared" si="1076"/>
        <v>0</v>
      </c>
      <c r="AN3646" s="16">
        <f t="shared" si="1076"/>
        <v>0</v>
      </c>
      <c r="AO3646" s="16">
        <f t="shared" si="1076"/>
        <v>0</v>
      </c>
      <c r="AP3646" s="16">
        <f t="shared" si="1076"/>
        <v>0</v>
      </c>
      <c r="AQ3646" s="16">
        <f t="shared" si="1076"/>
        <v>0</v>
      </c>
      <c r="AR3646" s="16">
        <f t="shared" si="1076"/>
        <v>0</v>
      </c>
      <c r="AS3646" s="16">
        <f t="shared" si="1076"/>
        <v>0</v>
      </c>
      <c r="AT3646" s="16">
        <f t="shared" si="1076"/>
        <v>0</v>
      </c>
      <c r="AU3646" s="16">
        <f t="shared" si="1076"/>
        <v>0</v>
      </c>
      <c r="AV3646" s="16">
        <f t="shared" si="1076"/>
        <v>0</v>
      </c>
      <c r="AW3646" s="16">
        <f t="shared" si="1076"/>
        <v>0</v>
      </c>
      <c r="AX3646" s="16">
        <f t="shared" si="1076"/>
        <v>0</v>
      </c>
      <c r="AY3646" s="16">
        <f t="shared" si="1076"/>
        <v>0</v>
      </c>
      <c r="AZ3646" s="16">
        <f t="shared" si="1076"/>
        <v>0</v>
      </c>
      <c r="BA3646" s="16">
        <f t="shared" si="1076"/>
        <v>0</v>
      </c>
      <c r="BB3646" s="16">
        <f t="shared" si="1076"/>
        <v>0</v>
      </c>
      <c r="BC3646" s="16">
        <f t="shared" si="1076"/>
        <v>0</v>
      </c>
      <c r="BD3646" s="16">
        <f t="shared" si="1076"/>
        <v>0</v>
      </c>
      <c r="BE3646" s="16">
        <f t="shared" si="1076"/>
        <v>0</v>
      </c>
      <c r="BF3646" s="16">
        <f t="shared" si="1076"/>
        <v>0</v>
      </c>
    </row>
    <row r="3647" spans="4:36">
      <c r="D3647" s="16" t="s">
        <v>860</v>
      </c>
      <c r="E3647" s="16">
        <v>3471.5679</v>
      </c>
      <c r="F3647" s="16">
        <v>2954.9534</v>
      </c>
      <c r="G3647" s="16">
        <v>2954.9534</v>
      </c>
      <c r="H3647" s="16">
        <v>0</v>
      </c>
      <c r="I3647" s="16">
        <v>0</v>
      </c>
      <c r="J3647" s="16">
        <v>468.8186</v>
      </c>
      <c r="K3647" s="16">
        <v>0</v>
      </c>
      <c r="L3647" s="16">
        <v>0</v>
      </c>
      <c r="M3647" s="16">
        <v>468.8186</v>
      </c>
      <c r="N3647" s="16">
        <v>47.2495</v>
      </c>
      <c r="O3647" s="16">
        <v>47.2495</v>
      </c>
      <c r="P3647" s="16">
        <v>0</v>
      </c>
      <c r="Q3647" s="16">
        <v>0</v>
      </c>
      <c r="R3647" s="16">
        <v>0.5464</v>
      </c>
      <c r="S3647" s="16">
        <v>0</v>
      </c>
      <c r="T3647" s="16">
        <v>0</v>
      </c>
      <c r="U3647" s="16">
        <v>0.5464</v>
      </c>
      <c r="V3647" s="16">
        <v>0</v>
      </c>
      <c r="W3647" s="16">
        <v>0</v>
      </c>
      <c r="X3647" s="16">
        <v>0</v>
      </c>
      <c r="Y3647" s="16">
        <v>0</v>
      </c>
      <c r="Z3647" s="16">
        <v>0</v>
      </c>
      <c r="AE3647" s="103">
        <f t="shared" si="1067"/>
        <v>1.33448807559944e-13</v>
      </c>
      <c r="AF3647" s="103">
        <f t="shared" si="1068"/>
        <v>0</v>
      </c>
      <c r="AG3647" s="103">
        <f t="shared" si="1069"/>
        <v>0</v>
      </c>
      <c r="AH3647" s="103">
        <f t="shared" si="1070"/>
        <v>0</v>
      </c>
      <c r="AI3647" s="103">
        <f t="shared" si="1071"/>
        <v>0</v>
      </c>
      <c r="AJ3647" s="103">
        <f t="shared" si="1072"/>
        <v>0</v>
      </c>
    </row>
    <row r="3648" spans="4:36">
      <c r="D3648" s="16" t="s">
        <v>861</v>
      </c>
      <c r="E3648" s="16">
        <v>3113.1384</v>
      </c>
      <c r="F3648" s="16">
        <v>2406.8485</v>
      </c>
      <c r="G3648" s="16">
        <v>2270.0676</v>
      </c>
      <c r="H3648" s="16">
        <v>136.7809</v>
      </c>
      <c r="I3648" s="16">
        <v>0</v>
      </c>
      <c r="J3648" s="16">
        <v>390.0426</v>
      </c>
      <c r="K3648" s="16">
        <v>0</v>
      </c>
      <c r="L3648" s="16">
        <v>0</v>
      </c>
      <c r="M3648" s="16">
        <v>390.0426</v>
      </c>
      <c r="N3648" s="16">
        <v>314.1609</v>
      </c>
      <c r="O3648" s="16">
        <v>314.1609</v>
      </c>
      <c r="P3648" s="16">
        <v>0</v>
      </c>
      <c r="Q3648" s="16">
        <v>0</v>
      </c>
      <c r="R3648" s="16">
        <v>2.0864</v>
      </c>
      <c r="S3648" s="16">
        <v>0</v>
      </c>
      <c r="T3648" s="16">
        <v>0</v>
      </c>
      <c r="U3648" s="16">
        <v>2.0864</v>
      </c>
      <c r="V3648" s="16">
        <v>0</v>
      </c>
      <c r="W3648" s="16">
        <v>0</v>
      </c>
      <c r="X3648" s="16">
        <v>0</v>
      </c>
      <c r="Y3648" s="16">
        <v>0</v>
      </c>
      <c r="Z3648" s="16">
        <v>0</v>
      </c>
      <c r="AE3648" s="103">
        <f t="shared" si="1067"/>
        <v>-2.58015830922886e-13</v>
      </c>
      <c r="AF3648" s="103">
        <f t="shared" si="1068"/>
        <v>0</v>
      </c>
      <c r="AG3648" s="103">
        <f t="shared" si="1069"/>
        <v>0</v>
      </c>
      <c r="AH3648" s="103">
        <f t="shared" si="1070"/>
        <v>0</v>
      </c>
      <c r="AI3648" s="103">
        <f t="shared" si="1071"/>
        <v>0</v>
      </c>
      <c r="AJ3648" s="103">
        <f t="shared" si="1072"/>
        <v>0</v>
      </c>
    </row>
    <row r="3649" spans="4:36">
      <c r="D3649" s="16" t="s">
        <v>862</v>
      </c>
      <c r="E3649" s="16">
        <v>0</v>
      </c>
      <c r="F3649" s="16">
        <v>0</v>
      </c>
      <c r="G3649" s="16">
        <v>0</v>
      </c>
      <c r="H3649" s="16">
        <v>0</v>
      </c>
      <c r="I3649" s="16">
        <v>0</v>
      </c>
      <c r="J3649" s="16">
        <v>0</v>
      </c>
      <c r="K3649" s="16">
        <v>0</v>
      </c>
      <c r="L3649" s="16">
        <v>0</v>
      </c>
      <c r="M3649" s="16">
        <v>0</v>
      </c>
      <c r="N3649" s="16">
        <v>0</v>
      </c>
      <c r="O3649" s="16">
        <v>0</v>
      </c>
      <c r="P3649" s="16">
        <v>0</v>
      </c>
      <c r="Q3649" s="16">
        <v>0</v>
      </c>
      <c r="R3649" s="16">
        <v>0</v>
      </c>
      <c r="S3649" s="16">
        <v>0</v>
      </c>
      <c r="T3649" s="16">
        <v>0</v>
      </c>
      <c r="U3649" s="16">
        <v>0</v>
      </c>
      <c r="V3649" s="16">
        <v>0</v>
      </c>
      <c r="W3649" s="16">
        <v>0</v>
      </c>
      <c r="X3649" s="16">
        <v>0</v>
      </c>
      <c r="Y3649" s="16">
        <v>0</v>
      </c>
      <c r="Z3649" s="16">
        <v>0</v>
      </c>
      <c r="AE3649" s="103">
        <f t="shared" si="1067"/>
        <v>0</v>
      </c>
      <c r="AF3649" s="103">
        <f t="shared" si="1068"/>
        <v>0</v>
      </c>
      <c r="AG3649" s="103">
        <f t="shared" si="1069"/>
        <v>0</v>
      </c>
      <c r="AH3649" s="103">
        <f t="shared" si="1070"/>
        <v>0</v>
      </c>
      <c r="AI3649" s="103">
        <f t="shared" si="1071"/>
        <v>0</v>
      </c>
      <c r="AJ3649" s="103">
        <f t="shared" si="1072"/>
        <v>0</v>
      </c>
    </row>
    <row r="3650" spans="4:36">
      <c r="D3650" s="16" t="s">
        <v>863</v>
      </c>
      <c r="E3650" s="16">
        <v>0</v>
      </c>
      <c r="F3650" s="16">
        <v>0</v>
      </c>
      <c r="G3650" s="16">
        <v>0</v>
      </c>
      <c r="H3650" s="16">
        <v>0</v>
      </c>
      <c r="I3650" s="16">
        <v>0</v>
      </c>
      <c r="J3650" s="16">
        <v>0</v>
      </c>
      <c r="K3650" s="16">
        <v>0</v>
      </c>
      <c r="L3650" s="16">
        <v>0</v>
      </c>
      <c r="M3650" s="16">
        <v>0</v>
      </c>
      <c r="N3650" s="16">
        <v>0</v>
      </c>
      <c r="O3650" s="16">
        <v>0</v>
      </c>
      <c r="P3650" s="16">
        <v>0</v>
      </c>
      <c r="Q3650" s="16">
        <v>0</v>
      </c>
      <c r="R3650" s="16">
        <v>0</v>
      </c>
      <c r="S3650" s="16">
        <v>0</v>
      </c>
      <c r="T3650" s="16">
        <v>0</v>
      </c>
      <c r="U3650" s="16">
        <v>0</v>
      </c>
      <c r="V3650" s="16">
        <v>0</v>
      </c>
      <c r="W3650" s="16">
        <v>0</v>
      </c>
      <c r="X3650" s="16">
        <v>0</v>
      </c>
      <c r="Y3650" s="16">
        <v>0</v>
      </c>
      <c r="Z3650" s="16">
        <v>0</v>
      </c>
      <c r="AE3650" s="103">
        <f t="shared" si="1067"/>
        <v>0</v>
      </c>
      <c r="AF3650" s="103">
        <f t="shared" si="1068"/>
        <v>0</v>
      </c>
      <c r="AG3650" s="103">
        <f t="shared" si="1069"/>
        <v>0</v>
      </c>
      <c r="AH3650" s="103">
        <f t="shared" si="1070"/>
        <v>0</v>
      </c>
      <c r="AI3650" s="103">
        <f t="shared" si="1071"/>
        <v>0</v>
      </c>
      <c r="AJ3650" s="103">
        <f t="shared" si="1072"/>
        <v>0</v>
      </c>
    </row>
    <row r="3651" spans="4:36">
      <c r="D3651" s="16" t="s">
        <v>864</v>
      </c>
      <c r="E3651" s="16">
        <v>2268.0927</v>
      </c>
      <c r="F3651" s="16">
        <v>1881.8483</v>
      </c>
      <c r="G3651" s="16">
        <v>1818.2059</v>
      </c>
      <c r="H3651" s="16">
        <v>63.6424</v>
      </c>
      <c r="I3651" s="16">
        <v>0</v>
      </c>
      <c r="J3651" s="16">
        <v>100.5937</v>
      </c>
      <c r="K3651" s="16">
        <v>7.4681</v>
      </c>
      <c r="L3651" s="16">
        <v>3.1893</v>
      </c>
      <c r="M3651" s="16">
        <v>89.9363</v>
      </c>
      <c r="N3651" s="16">
        <v>191.5427</v>
      </c>
      <c r="O3651" s="16">
        <v>191.5427</v>
      </c>
      <c r="P3651" s="16">
        <v>0</v>
      </c>
      <c r="Q3651" s="16">
        <v>23.8546</v>
      </c>
      <c r="R3651" s="16">
        <v>59.2222</v>
      </c>
      <c r="S3651" s="16">
        <v>55.7032</v>
      </c>
      <c r="T3651" s="16">
        <v>0</v>
      </c>
      <c r="U3651" s="16">
        <v>3.519</v>
      </c>
      <c r="V3651" s="16">
        <v>0.1564</v>
      </c>
      <c r="W3651" s="16">
        <v>0</v>
      </c>
      <c r="X3651" s="16">
        <v>0</v>
      </c>
      <c r="Y3651" s="16">
        <v>0.1564</v>
      </c>
      <c r="Z3651" s="16">
        <v>10.8748</v>
      </c>
      <c r="AE3651" s="103">
        <f t="shared" si="1067"/>
        <v>3.19744231092045e-14</v>
      </c>
      <c r="AF3651" s="103">
        <f t="shared" si="1068"/>
        <v>1.77635683940025e-13</v>
      </c>
      <c r="AG3651" s="103">
        <f t="shared" si="1069"/>
        <v>0</v>
      </c>
      <c r="AH3651" s="103">
        <f t="shared" si="1070"/>
        <v>0</v>
      </c>
      <c r="AI3651" s="103">
        <f t="shared" si="1071"/>
        <v>0</v>
      </c>
      <c r="AJ3651" s="103">
        <f t="shared" si="1072"/>
        <v>0</v>
      </c>
    </row>
    <row r="3652" spans="3:58">
      <c r="C3652" s="16" t="s">
        <v>866</v>
      </c>
      <c r="D3652" s="16" t="s">
        <v>88</v>
      </c>
      <c r="E3652" s="16">
        <v>12810.4665</v>
      </c>
      <c r="F3652" s="16">
        <v>11229.754</v>
      </c>
      <c r="G3652" s="16">
        <v>10504.6543</v>
      </c>
      <c r="H3652" s="16">
        <v>725.0997</v>
      </c>
      <c r="I3652" s="16">
        <v>0</v>
      </c>
      <c r="J3652" s="16">
        <v>1369.8261</v>
      </c>
      <c r="K3652" s="16">
        <v>18.6934</v>
      </c>
      <c r="L3652" s="16">
        <v>0</v>
      </c>
      <c r="M3652" s="16">
        <v>1351.1327</v>
      </c>
      <c r="N3652" s="16">
        <v>61.5196</v>
      </c>
      <c r="O3652" s="16">
        <v>61.5196</v>
      </c>
      <c r="P3652" s="16">
        <v>0</v>
      </c>
      <c r="Q3652" s="16">
        <v>0</v>
      </c>
      <c r="R3652" s="16">
        <v>142.6119</v>
      </c>
      <c r="S3652" s="16">
        <v>114.4974</v>
      </c>
      <c r="T3652" s="16">
        <v>0</v>
      </c>
      <c r="U3652" s="16">
        <v>28.1145</v>
      </c>
      <c r="V3652" s="16">
        <v>6.7549</v>
      </c>
      <c r="W3652" s="16">
        <v>6.4366</v>
      </c>
      <c r="X3652" s="16">
        <v>0.3183</v>
      </c>
      <c r="Y3652" s="16">
        <v>0</v>
      </c>
      <c r="Z3652" s="16">
        <v>0</v>
      </c>
      <c r="AE3652" s="103">
        <f t="shared" si="1067"/>
        <v>-3.49054118942149e-13</v>
      </c>
      <c r="AF3652" s="103">
        <f t="shared" si="1068"/>
        <v>0</v>
      </c>
      <c r="AG3652" s="103">
        <f t="shared" si="1069"/>
        <v>0</v>
      </c>
      <c r="AH3652" s="103">
        <f t="shared" si="1070"/>
        <v>0</v>
      </c>
      <c r="AI3652" s="103">
        <f t="shared" si="1071"/>
        <v>0</v>
      </c>
      <c r="AJ3652" s="103">
        <f t="shared" si="1072"/>
        <v>0</v>
      </c>
      <c r="AK3652" s="16">
        <f t="shared" ref="AK3652:BF3652" si="1077">E3652-SUM(E3653:E3657)</f>
        <v>0</v>
      </c>
      <c r="AL3652" s="16">
        <f t="shared" si="1077"/>
        <v>0</v>
      </c>
      <c r="AM3652" s="16">
        <f t="shared" si="1077"/>
        <v>0</v>
      </c>
      <c r="AN3652" s="16">
        <f t="shared" si="1077"/>
        <v>0</v>
      </c>
      <c r="AO3652" s="16">
        <f t="shared" si="1077"/>
        <v>0</v>
      </c>
      <c r="AP3652" s="16">
        <f t="shared" si="1077"/>
        <v>0</v>
      </c>
      <c r="AQ3652" s="16">
        <f t="shared" si="1077"/>
        <v>0</v>
      </c>
      <c r="AR3652" s="16">
        <f t="shared" si="1077"/>
        <v>0</v>
      </c>
      <c r="AS3652" s="16">
        <f t="shared" si="1077"/>
        <v>0</v>
      </c>
      <c r="AT3652" s="16">
        <f t="shared" si="1077"/>
        <v>0</v>
      </c>
      <c r="AU3652" s="16">
        <f t="shared" si="1077"/>
        <v>0</v>
      </c>
      <c r="AV3652" s="16">
        <f t="shared" si="1077"/>
        <v>0</v>
      </c>
      <c r="AW3652" s="16">
        <f t="shared" si="1077"/>
        <v>0</v>
      </c>
      <c r="AX3652" s="16">
        <f t="shared" si="1077"/>
        <v>0</v>
      </c>
      <c r="AY3652" s="16">
        <f t="shared" si="1077"/>
        <v>0</v>
      </c>
      <c r="AZ3652" s="16">
        <f t="shared" si="1077"/>
        <v>0</v>
      </c>
      <c r="BA3652" s="16">
        <f t="shared" si="1077"/>
        <v>0</v>
      </c>
      <c r="BB3652" s="16">
        <f t="shared" si="1077"/>
        <v>0</v>
      </c>
      <c r="BC3652" s="16">
        <f t="shared" si="1077"/>
        <v>0</v>
      </c>
      <c r="BD3652" s="16">
        <f t="shared" si="1077"/>
        <v>0</v>
      </c>
      <c r="BE3652" s="16">
        <f t="shared" si="1077"/>
        <v>0</v>
      </c>
      <c r="BF3652" s="16">
        <f t="shared" si="1077"/>
        <v>0</v>
      </c>
    </row>
    <row r="3653" spans="4:36">
      <c r="D3653" s="16" t="s">
        <v>860</v>
      </c>
      <c r="E3653" s="16">
        <v>4937.2527</v>
      </c>
      <c r="F3653" s="16">
        <v>4424.7096</v>
      </c>
      <c r="G3653" s="16">
        <v>4297.3013</v>
      </c>
      <c r="H3653" s="16">
        <v>127.4083</v>
      </c>
      <c r="I3653" s="16">
        <v>0</v>
      </c>
      <c r="J3653" s="16">
        <v>483.4601</v>
      </c>
      <c r="K3653" s="16">
        <v>0</v>
      </c>
      <c r="L3653" s="16">
        <v>0</v>
      </c>
      <c r="M3653" s="16">
        <v>483.4601</v>
      </c>
      <c r="N3653" s="16">
        <v>11.4704</v>
      </c>
      <c r="O3653" s="16">
        <v>11.4704</v>
      </c>
      <c r="P3653" s="16">
        <v>0</v>
      </c>
      <c r="Q3653" s="16">
        <v>0</v>
      </c>
      <c r="R3653" s="16">
        <v>17.6126</v>
      </c>
      <c r="S3653" s="16">
        <v>1.1299</v>
      </c>
      <c r="T3653" s="16">
        <v>0</v>
      </c>
      <c r="U3653" s="16">
        <v>16.4827</v>
      </c>
      <c r="V3653" s="16">
        <v>0</v>
      </c>
      <c r="W3653" s="16">
        <v>0</v>
      </c>
      <c r="X3653" s="16">
        <v>0</v>
      </c>
      <c r="Y3653" s="16">
        <v>0</v>
      </c>
      <c r="Z3653" s="16">
        <v>0</v>
      </c>
      <c r="AE3653" s="103">
        <f t="shared" si="1067"/>
        <v>-1.4210854715202e-13</v>
      </c>
      <c r="AF3653" s="103">
        <f t="shared" si="1068"/>
        <v>0</v>
      </c>
      <c r="AG3653" s="103">
        <f t="shared" si="1069"/>
        <v>0</v>
      </c>
      <c r="AH3653" s="103">
        <f t="shared" si="1070"/>
        <v>0</v>
      </c>
      <c r="AI3653" s="103">
        <f t="shared" si="1071"/>
        <v>0</v>
      </c>
      <c r="AJ3653" s="103">
        <f t="shared" si="1072"/>
        <v>0</v>
      </c>
    </row>
    <row r="3654" spans="4:36">
      <c r="D3654" s="16" t="s">
        <v>861</v>
      </c>
      <c r="E3654" s="16">
        <v>2946.3749</v>
      </c>
      <c r="F3654" s="16">
        <v>2354.4432</v>
      </c>
      <c r="G3654" s="16">
        <v>1882.8328</v>
      </c>
      <c r="H3654" s="16">
        <v>471.6104</v>
      </c>
      <c r="I3654" s="16">
        <v>0</v>
      </c>
      <c r="J3654" s="16">
        <v>590.8975</v>
      </c>
      <c r="K3654" s="16">
        <v>0</v>
      </c>
      <c r="L3654" s="16">
        <v>0</v>
      </c>
      <c r="M3654" s="16">
        <v>590.8975</v>
      </c>
      <c r="N3654" s="16">
        <v>0</v>
      </c>
      <c r="O3654" s="16">
        <v>0</v>
      </c>
      <c r="P3654" s="16">
        <v>0</v>
      </c>
      <c r="Q3654" s="16">
        <v>0</v>
      </c>
      <c r="R3654" s="16">
        <v>0.8532</v>
      </c>
      <c r="S3654" s="16">
        <v>0.8532</v>
      </c>
      <c r="T3654" s="16">
        <v>0</v>
      </c>
      <c r="U3654" s="16">
        <v>0</v>
      </c>
      <c r="V3654" s="16">
        <v>0.181</v>
      </c>
      <c r="W3654" s="16">
        <v>0</v>
      </c>
      <c r="X3654" s="16">
        <v>0.181</v>
      </c>
      <c r="Y3654" s="16">
        <v>0</v>
      </c>
      <c r="Z3654" s="16">
        <v>0</v>
      </c>
      <c r="AE3654" s="103">
        <f t="shared" si="1067"/>
        <v>-3.994027331089e-13</v>
      </c>
      <c r="AF3654" s="103">
        <f t="shared" si="1068"/>
        <v>0</v>
      </c>
      <c r="AG3654" s="103">
        <f t="shared" si="1069"/>
        <v>0</v>
      </c>
      <c r="AH3654" s="103">
        <f t="shared" si="1070"/>
        <v>0</v>
      </c>
      <c r="AI3654" s="103">
        <f t="shared" si="1071"/>
        <v>0</v>
      </c>
      <c r="AJ3654" s="103">
        <f t="shared" si="1072"/>
        <v>0</v>
      </c>
    </row>
    <row r="3655" spans="4:36">
      <c r="D3655" s="16" t="s">
        <v>862</v>
      </c>
      <c r="E3655" s="16">
        <v>0</v>
      </c>
      <c r="F3655" s="16">
        <v>0</v>
      </c>
      <c r="G3655" s="16">
        <v>0</v>
      </c>
      <c r="H3655" s="16">
        <v>0</v>
      </c>
      <c r="I3655" s="16">
        <v>0</v>
      </c>
      <c r="J3655" s="16">
        <v>0</v>
      </c>
      <c r="K3655" s="16">
        <v>0</v>
      </c>
      <c r="L3655" s="16">
        <v>0</v>
      </c>
      <c r="M3655" s="16">
        <v>0</v>
      </c>
      <c r="N3655" s="16">
        <v>0</v>
      </c>
      <c r="O3655" s="16">
        <v>0</v>
      </c>
      <c r="P3655" s="16">
        <v>0</v>
      </c>
      <c r="Q3655" s="16">
        <v>0</v>
      </c>
      <c r="R3655" s="16">
        <v>0</v>
      </c>
      <c r="S3655" s="16">
        <v>0</v>
      </c>
      <c r="T3655" s="16">
        <v>0</v>
      </c>
      <c r="U3655" s="16">
        <v>0</v>
      </c>
      <c r="V3655" s="16">
        <v>0</v>
      </c>
      <c r="W3655" s="16">
        <v>0</v>
      </c>
      <c r="X3655" s="16">
        <v>0</v>
      </c>
      <c r="Y3655" s="16">
        <v>0</v>
      </c>
      <c r="Z3655" s="16">
        <v>0</v>
      </c>
      <c r="AE3655" s="103">
        <f t="shared" si="1067"/>
        <v>0</v>
      </c>
      <c r="AF3655" s="103">
        <f t="shared" si="1068"/>
        <v>0</v>
      </c>
      <c r="AG3655" s="103">
        <f t="shared" si="1069"/>
        <v>0</v>
      </c>
      <c r="AH3655" s="103">
        <f t="shared" si="1070"/>
        <v>0</v>
      </c>
      <c r="AI3655" s="103">
        <f t="shared" si="1071"/>
        <v>0</v>
      </c>
      <c r="AJ3655" s="103">
        <f t="shared" si="1072"/>
        <v>0</v>
      </c>
    </row>
    <row r="3656" spans="4:36">
      <c r="D3656" s="16" t="s">
        <v>863</v>
      </c>
      <c r="E3656" s="16">
        <v>0</v>
      </c>
      <c r="F3656" s="16">
        <v>0</v>
      </c>
      <c r="G3656" s="16">
        <v>0</v>
      </c>
      <c r="H3656" s="16">
        <v>0</v>
      </c>
      <c r="I3656" s="16">
        <v>0</v>
      </c>
      <c r="J3656" s="16">
        <v>0</v>
      </c>
      <c r="K3656" s="16">
        <v>0</v>
      </c>
      <c r="L3656" s="16">
        <v>0</v>
      </c>
      <c r="M3656" s="16">
        <v>0</v>
      </c>
      <c r="N3656" s="16">
        <v>0</v>
      </c>
      <c r="O3656" s="16">
        <v>0</v>
      </c>
      <c r="P3656" s="16">
        <v>0</v>
      </c>
      <c r="Q3656" s="16">
        <v>0</v>
      </c>
      <c r="R3656" s="16">
        <v>0</v>
      </c>
      <c r="S3656" s="16">
        <v>0</v>
      </c>
      <c r="T3656" s="16">
        <v>0</v>
      </c>
      <c r="U3656" s="16">
        <v>0</v>
      </c>
      <c r="V3656" s="16">
        <v>0</v>
      </c>
      <c r="W3656" s="16">
        <v>0</v>
      </c>
      <c r="X3656" s="16">
        <v>0</v>
      </c>
      <c r="Y3656" s="16">
        <v>0</v>
      </c>
      <c r="Z3656" s="16">
        <v>0</v>
      </c>
      <c r="AE3656" s="103">
        <f t="shared" si="1067"/>
        <v>0</v>
      </c>
      <c r="AF3656" s="103">
        <f t="shared" si="1068"/>
        <v>0</v>
      </c>
      <c r="AG3656" s="103">
        <f t="shared" si="1069"/>
        <v>0</v>
      </c>
      <c r="AH3656" s="103">
        <f t="shared" si="1070"/>
        <v>0</v>
      </c>
      <c r="AI3656" s="103">
        <f t="shared" si="1071"/>
        <v>0</v>
      </c>
      <c r="AJ3656" s="103">
        <f t="shared" si="1072"/>
        <v>0</v>
      </c>
    </row>
    <row r="3657" spans="4:36">
      <c r="D3657" s="16" t="s">
        <v>864</v>
      </c>
      <c r="E3657" s="16">
        <v>4926.8389</v>
      </c>
      <c r="F3657" s="16">
        <v>4450.6012</v>
      </c>
      <c r="G3657" s="16">
        <v>4324.5202</v>
      </c>
      <c r="H3657" s="16">
        <v>126.081</v>
      </c>
      <c r="I3657" s="16">
        <v>0</v>
      </c>
      <c r="J3657" s="16">
        <v>295.4685</v>
      </c>
      <c r="K3657" s="16">
        <v>18.6934</v>
      </c>
      <c r="L3657" s="16">
        <v>0</v>
      </c>
      <c r="M3657" s="16">
        <v>276.7751</v>
      </c>
      <c r="N3657" s="16">
        <v>50.0492</v>
      </c>
      <c r="O3657" s="16">
        <v>50.0492</v>
      </c>
      <c r="P3657" s="16">
        <v>0</v>
      </c>
      <c r="Q3657" s="16">
        <v>0</v>
      </c>
      <c r="R3657" s="16">
        <v>124.1461</v>
      </c>
      <c r="S3657" s="16">
        <v>112.5143</v>
      </c>
      <c r="T3657" s="16">
        <v>0</v>
      </c>
      <c r="U3657" s="16">
        <v>11.6318</v>
      </c>
      <c r="V3657" s="16">
        <v>6.5739</v>
      </c>
      <c r="W3657" s="16">
        <v>6.4366</v>
      </c>
      <c r="X3657" s="16">
        <v>0.1373</v>
      </c>
      <c r="Y3657" s="16">
        <v>0</v>
      </c>
      <c r="Z3657" s="16">
        <v>0</v>
      </c>
      <c r="AE3657" s="103">
        <f t="shared" si="1067"/>
        <v>-3.17967874252645e-13</v>
      </c>
      <c r="AF3657" s="103">
        <f t="shared" si="1068"/>
        <v>1.27897692436818e-13</v>
      </c>
      <c r="AG3657" s="103">
        <f t="shared" si="1069"/>
        <v>0</v>
      </c>
      <c r="AH3657" s="103">
        <f t="shared" si="1070"/>
        <v>0</v>
      </c>
      <c r="AI3657" s="103">
        <f t="shared" si="1071"/>
        <v>0</v>
      </c>
      <c r="AJ3657" s="103">
        <f t="shared" si="1072"/>
        <v>-2.4980018054066e-16</v>
      </c>
    </row>
    <row r="3658" spans="3:58">
      <c r="C3658" s="16" t="s">
        <v>867</v>
      </c>
      <c r="D3658" s="16" t="s">
        <v>88</v>
      </c>
      <c r="E3658" s="16">
        <v>69502.1176</v>
      </c>
      <c r="F3658" s="16">
        <v>64650.5384</v>
      </c>
      <c r="G3658" s="16">
        <v>55166.4036</v>
      </c>
      <c r="H3658" s="16">
        <v>9484.1348</v>
      </c>
      <c r="I3658" s="16">
        <v>18.4562</v>
      </c>
      <c r="J3658" s="16">
        <v>2545.6049</v>
      </c>
      <c r="K3658" s="16">
        <v>1484.891</v>
      </c>
      <c r="L3658" s="16">
        <v>11.7961</v>
      </c>
      <c r="M3658" s="16">
        <v>1048.9178</v>
      </c>
      <c r="N3658" s="16">
        <v>1564.8086</v>
      </c>
      <c r="O3658" s="16">
        <v>1564.8086</v>
      </c>
      <c r="P3658" s="16">
        <v>0</v>
      </c>
      <c r="Q3658" s="16">
        <v>12.8337</v>
      </c>
      <c r="R3658" s="16">
        <v>685.1754</v>
      </c>
      <c r="S3658" s="16">
        <v>556.1188</v>
      </c>
      <c r="T3658" s="16">
        <v>28.7045</v>
      </c>
      <c r="U3658" s="16">
        <v>100.3521</v>
      </c>
      <c r="V3658" s="16">
        <v>6.9028</v>
      </c>
      <c r="W3658" s="16">
        <v>0.4855</v>
      </c>
      <c r="X3658" s="16">
        <v>6.4173</v>
      </c>
      <c r="Y3658" s="16">
        <v>0</v>
      </c>
      <c r="Z3658" s="16">
        <v>17.7976</v>
      </c>
      <c r="AE3658" s="103">
        <f t="shared" si="1067"/>
        <v>6.50146603220492e-13</v>
      </c>
      <c r="AF3658" s="103">
        <f t="shared" si="1068"/>
        <v>0</v>
      </c>
      <c r="AG3658" s="103">
        <f t="shared" si="1069"/>
        <v>0</v>
      </c>
      <c r="AH3658" s="103">
        <f t="shared" si="1070"/>
        <v>0</v>
      </c>
      <c r="AI3658" s="103">
        <f t="shared" si="1071"/>
        <v>0</v>
      </c>
      <c r="AJ3658" s="103">
        <f t="shared" si="1072"/>
        <v>0</v>
      </c>
      <c r="AK3658" s="16">
        <f t="shared" ref="AK3658:BF3658" si="1078">E3658-SUM(E3659:E3663)</f>
        <v>0</v>
      </c>
      <c r="AL3658" s="16">
        <f t="shared" si="1078"/>
        <v>0</v>
      </c>
      <c r="AM3658" s="16">
        <f t="shared" si="1078"/>
        <v>0</v>
      </c>
      <c r="AN3658" s="16">
        <f t="shared" si="1078"/>
        <v>0</v>
      </c>
      <c r="AO3658" s="16">
        <f t="shared" si="1078"/>
        <v>0</v>
      </c>
      <c r="AP3658" s="16">
        <f t="shared" si="1078"/>
        <v>0</v>
      </c>
      <c r="AQ3658" s="16">
        <f t="shared" si="1078"/>
        <v>0</v>
      </c>
      <c r="AR3658" s="16">
        <f t="shared" si="1078"/>
        <v>0</v>
      </c>
      <c r="AS3658" s="16">
        <f t="shared" si="1078"/>
        <v>0</v>
      </c>
      <c r="AT3658" s="16">
        <f t="shared" si="1078"/>
        <v>0</v>
      </c>
      <c r="AU3658" s="16">
        <f t="shared" si="1078"/>
        <v>0</v>
      </c>
      <c r="AV3658" s="16">
        <f t="shared" si="1078"/>
        <v>0</v>
      </c>
      <c r="AW3658" s="16">
        <f t="shared" si="1078"/>
        <v>0</v>
      </c>
      <c r="AX3658" s="16">
        <f t="shared" si="1078"/>
        <v>0</v>
      </c>
      <c r="AY3658" s="16">
        <f t="shared" si="1078"/>
        <v>0</v>
      </c>
      <c r="AZ3658" s="16">
        <f t="shared" si="1078"/>
        <v>0</v>
      </c>
      <c r="BA3658" s="16">
        <f t="shared" si="1078"/>
        <v>0</v>
      </c>
      <c r="BB3658" s="16">
        <f t="shared" si="1078"/>
        <v>0</v>
      </c>
      <c r="BC3658" s="16">
        <f t="shared" si="1078"/>
        <v>0</v>
      </c>
      <c r="BD3658" s="16">
        <f t="shared" si="1078"/>
        <v>0</v>
      </c>
      <c r="BE3658" s="16">
        <f t="shared" si="1078"/>
        <v>0</v>
      </c>
      <c r="BF3658" s="16">
        <f t="shared" si="1078"/>
        <v>0</v>
      </c>
    </row>
    <row r="3659" spans="4:36">
      <c r="D3659" s="16" t="s">
        <v>860</v>
      </c>
      <c r="E3659" s="16">
        <v>9478.81799999999</v>
      </c>
      <c r="F3659" s="16">
        <v>9079.65469999999</v>
      </c>
      <c r="G3659" s="16">
        <v>8790.18879999999</v>
      </c>
      <c r="H3659" s="16">
        <v>289.4659</v>
      </c>
      <c r="I3659" s="16">
        <v>0</v>
      </c>
      <c r="J3659" s="16">
        <v>375.5612</v>
      </c>
      <c r="K3659" s="16">
        <v>0</v>
      </c>
      <c r="L3659" s="16">
        <v>0</v>
      </c>
      <c r="M3659" s="16">
        <v>375.5612</v>
      </c>
      <c r="N3659" s="16">
        <v>7.3673</v>
      </c>
      <c r="O3659" s="16">
        <v>7.3673</v>
      </c>
      <c r="P3659" s="16">
        <v>0</v>
      </c>
      <c r="Q3659" s="16">
        <v>0</v>
      </c>
      <c r="R3659" s="16">
        <v>16.2348</v>
      </c>
      <c r="S3659" s="16">
        <v>16.2348</v>
      </c>
      <c r="T3659" s="16">
        <v>0</v>
      </c>
      <c r="U3659" s="16">
        <v>0</v>
      </c>
      <c r="V3659" s="16">
        <v>0</v>
      </c>
      <c r="W3659" s="16">
        <v>0</v>
      </c>
      <c r="X3659" s="16">
        <v>0</v>
      </c>
      <c r="Y3659" s="16">
        <v>0</v>
      </c>
      <c r="Z3659" s="16">
        <v>0</v>
      </c>
      <c r="AE3659" s="103">
        <f t="shared" si="1067"/>
        <v>1.77635683940025e-13</v>
      </c>
      <c r="AF3659" s="103">
        <f t="shared" si="1068"/>
        <v>-7.38964445190504e-13</v>
      </c>
      <c r="AG3659" s="103">
        <f t="shared" si="1069"/>
        <v>0</v>
      </c>
      <c r="AH3659" s="103">
        <f t="shared" si="1070"/>
        <v>0</v>
      </c>
      <c r="AI3659" s="103">
        <f t="shared" si="1071"/>
        <v>0</v>
      </c>
      <c r="AJ3659" s="103">
        <f t="shared" si="1072"/>
        <v>0</v>
      </c>
    </row>
    <row r="3660" spans="4:36">
      <c r="D3660" s="16" t="s">
        <v>861</v>
      </c>
      <c r="E3660" s="16">
        <v>2532.361</v>
      </c>
      <c r="F3660" s="16">
        <v>2210.3266</v>
      </c>
      <c r="G3660" s="16">
        <v>1467.8925</v>
      </c>
      <c r="H3660" s="16">
        <v>742.4341</v>
      </c>
      <c r="I3660" s="16">
        <v>0</v>
      </c>
      <c r="J3660" s="16">
        <v>321.5806</v>
      </c>
      <c r="K3660" s="16">
        <v>0</v>
      </c>
      <c r="L3660" s="16">
        <v>0</v>
      </c>
      <c r="M3660" s="16">
        <v>321.5806</v>
      </c>
      <c r="N3660" s="16">
        <v>0.0946</v>
      </c>
      <c r="O3660" s="16">
        <v>0.0946</v>
      </c>
      <c r="P3660" s="16">
        <v>0</v>
      </c>
      <c r="Q3660" s="16">
        <v>0</v>
      </c>
      <c r="R3660" s="16">
        <v>0.3592</v>
      </c>
      <c r="S3660" s="16">
        <v>0.3592</v>
      </c>
      <c r="T3660" s="16">
        <v>0</v>
      </c>
      <c r="U3660" s="16">
        <v>0</v>
      </c>
      <c r="V3660" s="16">
        <v>0</v>
      </c>
      <c r="W3660" s="16">
        <v>0</v>
      </c>
      <c r="X3660" s="16">
        <v>0</v>
      </c>
      <c r="Y3660" s="16">
        <v>0</v>
      </c>
      <c r="Z3660" s="16">
        <v>0</v>
      </c>
      <c r="AE3660" s="103">
        <f t="shared" si="1067"/>
        <v>1.0547118733939e-15</v>
      </c>
      <c r="AF3660" s="103">
        <f t="shared" si="1068"/>
        <v>0</v>
      </c>
      <c r="AG3660" s="103">
        <f t="shared" si="1069"/>
        <v>0</v>
      </c>
      <c r="AH3660" s="103">
        <f t="shared" si="1070"/>
        <v>0</v>
      </c>
      <c r="AI3660" s="103">
        <f t="shared" si="1071"/>
        <v>0</v>
      </c>
      <c r="AJ3660" s="103">
        <f t="shared" si="1072"/>
        <v>0</v>
      </c>
    </row>
    <row r="3661" spans="4:36">
      <c r="D3661" s="16" t="s">
        <v>862</v>
      </c>
      <c r="E3661" s="16">
        <v>0</v>
      </c>
      <c r="F3661" s="16">
        <v>0</v>
      </c>
      <c r="G3661" s="16">
        <v>0</v>
      </c>
      <c r="H3661" s="16">
        <v>0</v>
      </c>
      <c r="I3661" s="16">
        <v>0</v>
      </c>
      <c r="J3661" s="16">
        <v>0</v>
      </c>
      <c r="K3661" s="16">
        <v>0</v>
      </c>
      <c r="L3661" s="16">
        <v>0</v>
      </c>
      <c r="M3661" s="16">
        <v>0</v>
      </c>
      <c r="N3661" s="16">
        <v>0</v>
      </c>
      <c r="O3661" s="16">
        <v>0</v>
      </c>
      <c r="P3661" s="16">
        <v>0</v>
      </c>
      <c r="Q3661" s="16">
        <v>0</v>
      </c>
      <c r="R3661" s="16">
        <v>0</v>
      </c>
      <c r="S3661" s="16">
        <v>0</v>
      </c>
      <c r="T3661" s="16">
        <v>0</v>
      </c>
      <c r="U3661" s="16">
        <v>0</v>
      </c>
      <c r="V3661" s="16">
        <v>0</v>
      </c>
      <c r="W3661" s="16">
        <v>0</v>
      </c>
      <c r="X3661" s="16">
        <v>0</v>
      </c>
      <c r="Y3661" s="16">
        <v>0</v>
      </c>
      <c r="Z3661" s="16">
        <v>0</v>
      </c>
      <c r="AE3661" s="103">
        <f t="shared" si="1067"/>
        <v>0</v>
      </c>
      <c r="AF3661" s="103">
        <f t="shared" si="1068"/>
        <v>0</v>
      </c>
      <c r="AG3661" s="103">
        <f t="shared" si="1069"/>
        <v>0</v>
      </c>
      <c r="AH3661" s="103">
        <f t="shared" si="1070"/>
        <v>0</v>
      </c>
      <c r="AI3661" s="103">
        <f t="shared" si="1071"/>
        <v>0</v>
      </c>
      <c r="AJ3661" s="103">
        <f t="shared" si="1072"/>
        <v>0</v>
      </c>
    </row>
    <row r="3662" spans="4:36">
      <c r="D3662" s="16" t="s">
        <v>863</v>
      </c>
      <c r="E3662" s="16">
        <v>0</v>
      </c>
      <c r="F3662" s="16">
        <v>0</v>
      </c>
      <c r="G3662" s="16">
        <v>0</v>
      </c>
      <c r="H3662" s="16">
        <v>0</v>
      </c>
      <c r="I3662" s="16">
        <v>0</v>
      </c>
      <c r="J3662" s="16">
        <v>0</v>
      </c>
      <c r="K3662" s="16">
        <v>0</v>
      </c>
      <c r="L3662" s="16">
        <v>0</v>
      </c>
      <c r="M3662" s="16">
        <v>0</v>
      </c>
      <c r="N3662" s="16">
        <v>0</v>
      </c>
      <c r="O3662" s="16">
        <v>0</v>
      </c>
      <c r="P3662" s="16">
        <v>0</v>
      </c>
      <c r="Q3662" s="16">
        <v>0</v>
      </c>
      <c r="R3662" s="16">
        <v>0</v>
      </c>
      <c r="S3662" s="16">
        <v>0</v>
      </c>
      <c r="T3662" s="16">
        <v>0</v>
      </c>
      <c r="U3662" s="16">
        <v>0</v>
      </c>
      <c r="V3662" s="16">
        <v>0</v>
      </c>
      <c r="W3662" s="16">
        <v>0</v>
      </c>
      <c r="X3662" s="16">
        <v>0</v>
      </c>
      <c r="Y3662" s="16">
        <v>0</v>
      </c>
      <c r="Z3662" s="16">
        <v>0</v>
      </c>
      <c r="AE3662" s="103">
        <f t="shared" si="1067"/>
        <v>0</v>
      </c>
      <c r="AF3662" s="103">
        <f t="shared" si="1068"/>
        <v>0</v>
      </c>
      <c r="AG3662" s="103">
        <f t="shared" si="1069"/>
        <v>0</v>
      </c>
      <c r="AH3662" s="103">
        <f t="shared" si="1070"/>
        <v>0</v>
      </c>
      <c r="AI3662" s="103">
        <f t="shared" si="1071"/>
        <v>0</v>
      </c>
      <c r="AJ3662" s="103">
        <f t="shared" si="1072"/>
        <v>0</v>
      </c>
    </row>
    <row r="3663" spans="4:36">
      <c r="D3663" s="16" t="s">
        <v>864</v>
      </c>
      <c r="E3663" s="16">
        <v>57490.9386</v>
      </c>
      <c r="F3663" s="16">
        <v>53360.5571</v>
      </c>
      <c r="G3663" s="16">
        <v>44908.3223</v>
      </c>
      <c r="H3663" s="16">
        <v>8452.2348</v>
      </c>
      <c r="I3663" s="16">
        <v>18.4562</v>
      </c>
      <c r="J3663" s="16">
        <v>1848.4631</v>
      </c>
      <c r="K3663" s="16">
        <v>1484.891</v>
      </c>
      <c r="L3663" s="16">
        <v>11.7961</v>
      </c>
      <c r="M3663" s="16">
        <v>351.776</v>
      </c>
      <c r="N3663" s="16">
        <v>1557.3467</v>
      </c>
      <c r="O3663" s="16">
        <v>1557.3467</v>
      </c>
      <c r="P3663" s="16">
        <v>0</v>
      </c>
      <c r="Q3663" s="16">
        <v>12.8337</v>
      </c>
      <c r="R3663" s="16">
        <v>668.5814</v>
      </c>
      <c r="S3663" s="16">
        <v>539.5248</v>
      </c>
      <c r="T3663" s="16">
        <v>28.7045</v>
      </c>
      <c r="U3663" s="16">
        <v>100.3521</v>
      </c>
      <c r="V3663" s="16">
        <v>6.9028</v>
      </c>
      <c r="W3663" s="16">
        <v>0.4855</v>
      </c>
      <c r="X3663" s="16">
        <v>6.4173</v>
      </c>
      <c r="Y3663" s="16">
        <v>0</v>
      </c>
      <c r="Z3663" s="16">
        <v>17.7976</v>
      </c>
      <c r="AE3663" s="103">
        <f t="shared" si="1067"/>
        <v>3.49231754626089e-12</v>
      </c>
      <c r="AF3663" s="103">
        <f t="shared" si="1068"/>
        <v>0</v>
      </c>
      <c r="AG3663" s="103">
        <f t="shared" si="1069"/>
        <v>0</v>
      </c>
      <c r="AH3663" s="103">
        <f t="shared" si="1070"/>
        <v>0</v>
      </c>
      <c r="AI3663" s="103">
        <f t="shared" si="1071"/>
        <v>0</v>
      </c>
      <c r="AJ3663" s="103">
        <f t="shared" si="1072"/>
        <v>0</v>
      </c>
    </row>
    <row r="3664" spans="3:58">
      <c r="C3664" s="16" t="s">
        <v>368</v>
      </c>
      <c r="D3664" s="16" t="s">
        <v>88</v>
      </c>
      <c r="E3664" s="16">
        <v>0</v>
      </c>
      <c r="F3664" s="16">
        <v>0</v>
      </c>
      <c r="G3664" s="16">
        <v>0</v>
      </c>
      <c r="H3664" s="16">
        <v>0</v>
      </c>
      <c r="I3664" s="16">
        <v>0</v>
      </c>
      <c r="J3664" s="16">
        <v>0</v>
      </c>
      <c r="K3664" s="16">
        <v>0</v>
      </c>
      <c r="L3664" s="16">
        <v>0</v>
      </c>
      <c r="M3664" s="16">
        <v>0</v>
      </c>
      <c r="N3664" s="16">
        <v>0</v>
      </c>
      <c r="O3664" s="16">
        <v>0</v>
      </c>
      <c r="P3664" s="16">
        <v>0</v>
      </c>
      <c r="Q3664" s="16">
        <v>0</v>
      </c>
      <c r="R3664" s="16">
        <v>0</v>
      </c>
      <c r="S3664" s="16">
        <v>0</v>
      </c>
      <c r="T3664" s="16">
        <v>0</v>
      </c>
      <c r="U3664" s="16">
        <v>0</v>
      </c>
      <c r="V3664" s="16">
        <v>0</v>
      </c>
      <c r="W3664" s="16">
        <v>0</v>
      </c>
      <c r="X3664" s="16">
        <v>0</v>
      </c>
      <c r="Y3664" s="16">
        <v>0</v>
      </c>
      <c r="Z3664" s="16">
        <v>0</v>
      </c>
      <c r="AE3664" s="103">
        <f t="shared" si="1067"/>
        <v>0</v>
      </c>
      <c r="AF3664" s="103">
        <f t="shared" si="1068"/>
        <v>0</v>
      </c>
      <c r="AG3664" s="103">
        <f t="shared" si="1069"/>
        <v>0</v>
      </c>
      <c r="AH3664" s="103">
        <f t="shared" si="1070"/>
        <v>0</v>
      </c>
      <c r="AI3664" s="103">
        <f t="shared" si="1071"/>
        <v>0</v>
      </c>
      <c r="AJ3664" s="103">
        <f t="shared" si="1072"/>
        <v>0</v>
      </c>
      <c r="AK3664" s="16">
        <f t="shared" ref="AK3664:BF3664" si="1079">E3664-SUM(E3665:E3669)</f>
        <v>0</v>
      </c>
      <c r="AL3664" s="16">
        <f t="shared" si="1079"/>
        <v>0</v>
      </c>
      <c r="AM3664" s="16">
        <f t="shared" si="1079"/>
        <v>0</v>
      </c>
      <c r="AN3664" s="16">
        <f t="shared" si="1079"/>
        <v>0</v>
      </c>
      <c r="AO3664" s="16">
        <f t="shared" si="1079"/>
        <v>0</v>
      </c>
      <c r="AP3664" s="16">
        <f t="shared" si="1079"/>
        <v>0</v>
      </c>
      <c r="AQ3664" s="16">
        <f t="shared" si="1079"/>
        <v>0</v>
      </c>
      <c r="AR3664" s="16">
        <f t="shared" si="1079"/>
        <v>0</v>
      </c>
      <c r="AS3664" s="16">
        <f t="shared" si="1079"/>
        <v>0</v>
      </c>
      <c r="AT3664" s="16">
        <f t="shared" si="1079"/>
        <v>0</v>
      </c>
      <c r="AU3664" s="16">
        <f t="shared" si="1079"/>
        <v>0</v>
      </c>
      <c r="AV3664" s="16">
        <f t="shared" si="1079"/>
        <v>0</v>
      </c>
      <c r="AW3664" s="16">
        <f t="shared" si="1079"/>
        <v>0</v>
      </c>
      <c r="AX3664" s="16">
        <f t="shared" si="1079"/>
        <v>0</v>
      </c>
      <c r="AY3664" s="16">
        <f t="shared" si="1079"/>
        <v>0</v>
      </c>
      <c r="AZ3664" s="16">
        <f t="shared" si="1079"/>
        <v>0</v>
      </c>
      <c r="BA3664" s="16">
        <f t="shared" si="1079"/>
        <v>0</v>
      </c>
      <c r="BB3664" s="16">
        <f t="shared" si="1079"/>
        <v>0</v>
      </c>
      <c r="BC3664" s="16">
        <f t="shared" si="1079"/>
        <v>0</v>
      </c>
      <c r="BD3664" s="16">
        <f t="shared" si="1079"/>
        <v>0</v>
      </c>
      <c r="BE3664" s="16">
        <f t="shared" si="1079"/>
        <v>0</v>
      </c>
      <c r="BF3664" s="16">
        <f t="shared" si="1079"/>
        <v>0</v>
      </c>
    </row>
    <row r="3665" spans="4:36">
      <c r="D3665" s="16" t="s">
        <v>860</v>
      </c>
      <c r="E3665" s="16">
        <v>0</v>
      </c>
      <c r="F3665" s="16">
        <v>0</v>
      </c>
      <c r="G3665" s="16">
        <v>0</v>
      </c>
      <c r="H3665" s="16">
        <v>0</v>
      </c>
      <c r="I3665" s="16">
        <v>0</v>
      </c>
      <c r="J3665" s="16">
        <v>0</v>
      </c>
      <c r="K3665" s="16">
        <v>0</v>
      </c>
      <c r="L3665" s="16">
        <v>0</v>
      </c>
      <c r="M3665" s="16">
        <v>0</v>
      </c>
      <c r="N3665" s="16">
        <v>0</v>
      </c>
      <c r="O3665" s="16">
        <v>0</v>
      </c>
      <c r="P3665" s="16">
        <v>0</v>
      </c>
      <c r="Q3665" s="16">
        <v>0</v>
      </c>
      <c r="R3665" s="16">
        <v>0</v>
      </c>
      <c r="S3665" s="16">
        <v>0</v>
      </c>
      <c r="T3665" s="16">
        <v>0</v>
      </c>
      <c r="U3665" s="16">
        <v>0</v>
      </c>
      <c r="V3665" s="16">
        <v>0</v>
      </c>
      <c r="W3665" s="16">
        <v>0</v>
      </c>
      <c r="X3665" s="16">
        <v>0</v>
      </c>
      <c r="Y3665" s="16">
        <v>0</v>
      </c>
      <c r="Z3665" s="16">
        <v>0</v>
      </c>
      <c r="AE3665" s="103">
        <f t="shared" si="1067"/>
        <v>0</v>
      </c>
      <c r="AF3665" s="103">
        <f t="shared" si="1068"/>
        <v>0</v>
      </c>
      <c r="AG3665" s="103">
        <f t="shared" si="1069"/>
        <v>0</v>
      </c>
      <c r="AH3665" s="103">
        <f t="shared" si="1070"/>
        <v>0</v>
      </c>
      <c r="AI3665" s="103">
        <f t="shared" si="1071"/>
        <v>0</v>
      </c>
      <c r="AJ3665" s="103">
        <f t="shared" si="1072"/>
        <v>0</v>
      </c>
    </row>
    <row r="3666" spans="4:36">
      <c r="D3666" s="16" t="s">
        <v>861</v>
      </c>
      <c r="E3666" s="16">
        <v>0</v>
      </c>
      <c r="F3666" s="16">
        <v>0</v>
      </c>
      <c r="G3666" s="16">
        <v>0</v>
      </c>
      <c r="H3666" s="16">
        <v>0</v>
      </c>
      <c r="I3666" s="16">
        <v>0</v>
      </c>
      <c r="J3666" s="16">
        <v>0</v>
      </c>
      <c r="K3666" s="16">
        <v>0</v>
      </c>
      <c r="L3666" s="16">
        <v>0</v>
      </c>
      <c r="M3666" s="16">
        <v>0</v>
      </c>
      <c r="N3666" s="16">
        <v>0</v>
      </c>
      <c r="O3666" s="16">
        <v>0</v>
      </c>
      <c r="P3666" s="16">
        <v>0</v>
      </c>
      <c r="Q3666" s="16">
        <v>0</v>
      </c>
      <c r="R3666" s="16">
        <v>0</v>
      </c>
      <c r="S3666" s="16">
        <v>0</v>
      </c>
      <c r="T3666" s="16">
        <v>0</v>
      </c>
      <c r="U3666" s="16">
        <v>0</v>
      </c>
      <c r="V3666" s="16">
        <v>0</v>
      </c>
      <c r="W3666" s="16">
        <v>0</v>
      </c>
      <c r="X3666" s="16">
        <v>0</v>
      </c>
      <c r="Y3666" s="16">
        <v>0</v>
      </c>
      <c r="Z3666" s="16">
        <v>0</v>
      </c>
      <c r="AE3666" s="103">
        <f t="shared" si="1067"/>
        <v>0</v>
      </c>
      <c r="AF3666" s="103">
        <f t="shared" si="1068"/>
        <v>0</v>
      </c>
      <c r="AG3666" s="103">
        <f t="shared" si="1069"/>
        <v>0</v>
      </c>
      <c r="AH3666" s="103">
        <f t="shared" si="1070"/>
        <v>0</v>
      </c>
      <c r="AI3666" s="103">
        <f t="shared" si="1071"/>
        <v>0</v>
      </c>
      <c r="AJ3666" s="103">
        <f t="shared" si="1072"/>
        <v>0</v>
      </c>
    </row>
    <row r="3667" spans="4:36">
      <c r="D3667" s="16" t="s">
        <v>862</v>
      </c>
      <c r="E3667" s="16">
        <v>0</v>
      </c>
      <c r="F3667" s="16">
        <v>0</v>
      </c>
      <c r="G3667" s="16">
        <v>0</v>
      </c>
      <c r="H3667" s="16">
        <v>0</v>
      </c>
      <c r="I3667" s="16">
        <v>0</v>
      </c>
      <c r="J3667" s="16">
        <v>0</v>
      </c>
      <c r="K3667" s="16">
        <v>0</v>
      </c>
      <c r="L3667" s="16">
        <v>0</v>
      </c>
      <c r="M3667" s="16">
        <v>0</v>
      </c>
      <c r="N3667" s="16">
        <v>0</v>
      </c>
      <c r="O3667" s="16">
        <v>0</v>
      </c>
      <c r="P3667" s="16">
        <v>0</v>
      </c>
      <c r="Q3667" s="16">
        <v>0</v>
      </c>
      <c r="R3667" s="16">
        <v>0</v>
      </c>
      <c r="S3667" s="16">
        <v>0</v>
      </c>
      <c r="T3667" s="16">
        <v>0</v>
      </c>
      <c r="U3667" s="16">
        <v>0</v>
      </c>
      <c r="V3667" s="16">
        <v>0</v>
      </c>
      <c r="W3667" s="16">
        <v>0</v>
      </c>
      <c r="X3667" s="16">
        <v>0</v>
      </c>
      <c r="Y3667" s="16">
        <v>0</v>
      </c>
      <c r="Z3667" s="16">
        <v>0</v>
      </c>
      <c r="AE3667" s="103">
        <f t="shared" si="1067"/>
        <v>0</v>
      </c>
      <c r="AF3667" s="103">
        <f t="shared" si="1068"/>
        <v>0</v>
      </c>
      <c r="AG3667" s="103">
        <f t="shared" si="1069"/>
        <v>0</v>
      </c>
      <c r="AH3667" s="103">
        <f t="shared" si="1070"/>
        <v>0</v>
      </c>
      <c r="AI3667" s="103">
        <f t="shared" si="1071"/>
        <v>0</v>
      </c>
      <c r="AJ3667" s="103">
        <f t="shared" si="1072"/>
        <v>0</v>
      </c>
    </row>
    <row r="3668" spans="4:36">
      <c r="D3668" s="16" t="s">
        <v>863</v>
      </c>
      <c r="E3668" s="16">
        <v>0</v>
      </c>
      <c r="F3668" s="16">
        <v>0</v>
      </c>
      <c r="G3668" s="16">
        <v>0</v>
      </c>
      <c r="H3668" s="16">
        <v>0</v>
      </c>
      <c r="I3668" s="16">
        <v>0</v>
      </c>
      <c r="J3668" s="16">
        <v>0</v>
      </c>
      <c r="K3668" s="16">
        <v>0</v>
      </c>
      <c r="L3668" s="16">
        <v>0</v>
      </c>
      <c r="M3668" s="16">
        <v>0</v>
      </c>
      <c r="N3668" s="16">
        <v>0</v>
      </c>
      <c r="O3668" s="16">
        <v>0</v>
      </c>
      <c r="P3668" s="16">
        <v>0</v>
      </c>
      <c r="Q3668" s="16">
        <v>0</v>
      </c>
      <c r="R3668" s="16">
        <v>0</v>
      </c>
      <c r="S3668" s="16">
        <v>0</v>
      </c>
      <c r="T3668" s="16">
        <v>0</v>
      </c>
      <c r="U3668" s="16">
        <v>0</v>
      </c>
      <c r="V3668" s="16">
        <v>0</v>
      </c>
      <c r="W3668" s="16">
        <v>0</v>
      </c>
      <c r="X3668" s="16">
        <v>0</v>
      </c>
      <c r="Y3668" s="16">
        <v>0</v>
      </c>
      <c r="Z3668" s="16">
        <v>0</v>
      </c>
      <c r="AE3668" s="103">
        <f t="shared" si="1067"/>
        <v>0</v>
      </c>
      <c r="AF3668" s="103">
        <f t="shared" si="1068"/>
        <v>0</v>
      </c>
      <c r="AG3668" s="103">
        <f t="shared" si="1069"/>
        <v>0</v>
      </c>
      <c r="AH3668" s="103">
        <f t="shared" si="1070"/>
        <v>0</v>
      </c>
      <c r="AI3668" s="103">
        <f t="shared" si="1071"/>
        <v>0</v>
      </c>
      <c r="AJ3668" s="103">
        <f t="shared" si="1072"/>
        <v>0</v>
      </c>
    </row>
    <row r="3669" spans="4:36">
      <c r="D3669" s="16" t="s">
        <v>864</v>
      </c>
      <c r="E3669" s="16">
        <v>0</v>
      </c>
      <c r="F3669" s="16">
        <v>0</v>
      </c>
      <c r="G3669" s="16">
        <v>0</v>
      </c>
      <c r="H3669" s="16">
        <v>0</v>
      </c>
      <c r="I3669" s="16">
        <v>0</v>
      </c>
      <c r="J3669" s="16">
        <v>0</v>
      </c>
      <c r="K3669" s="16">
        <v>0</v>
      </c>
      <c r="L3669" s="16">
        <v>0</v>
      </c>
      <c r="M3669" s="16">
        <v>0</v>
      </c>
      <c r="N3669" s="16">
        <v>0</v>
      </c>
      <c r="O3669" s="16">
        <v>0</v>
      </c>
      <c r="P3669" s="16">
        <v>0</v>
      </c>
      <c r="Q3669" s="16">
        <v>0</v>
      </c>
      <c r="R3669" s="16">
        <v>0</v>
      </c>
      <c r="S3669" s="16">
        <v>0</v>
      </c>
      <c r="T3669" s="16">
        <v>0</v>
      </c>
      <c r="U3669" s="16">
        <v>0</v>
      </c>
      <c r="V3669" s="16">
        <v>0</v>
      </c>
      <c r="W3669" s="16">
        <v>0</v>
      </c>
      <c r="X3669" s="16">
        <v>0</v>
      </c>
      <c r="Y3669" s="16">
        <v>0</v>
      </c>
      <c r="Z3669" s="16">
        <v>0</v>
      </c>
      <c r="AE3669" s="103">
        <f t="shared" si="1067"/>
        <v>0</v>
      </c>
      <c r="AF3669" s="103">
        <f t="shared" si="1068"/>
        <v>0</v>
      </c>
      <c r="AG3669" s="103">
        <f t="shared" si="1069"/>
        <v>0</v>
      </c>
      <c r="AH3669" s="103">
        <f t="shared" si="1070"/>
        <v>0</v>
      </c>
      <c r="AI3669" s="103">
        <f t="shared" si="1071"/>
        <v>0</v>
      </c>
      <c r="AJ3669" s="103">
        <f t="shared" si="1072"/>
        <v>0</v>
      </c>
    </row>
    <row r="3670" spans="1:80">
      <c r="A3670" s="16" t="s">
        <v>971</v>
      </c>
      <c r="B3670" s="16">
        <v>90513.7861999999</v>
      </c>
      <c r="C3670" s="16" t="s">
        <v>88</v>
      </c>
      <c r="D3670" s="16" t="s">
        <v>88</v>
      </c>
      <c r="E3670" s="16">
        <v>68489.6684</v>
      </c>
      <c r="F3670" s="16">
        <v>61869.63</v>
      </c>
      <c r="G3670" s="16">
        <v>54768.4212</v>
      </c>
      <c r="H3670" s="16">
        <v>7101.2088</v>
      </c>
      <c r="I3670" s="16">
        <v>28.471</v>
      </c>
      <c r="J3670" s="16">
        <v>2671.1501</v>
      </c>
      <c r="K3670" s="16">
        <v>581.731300000001</v>
      </c>
      <c r="L3670" s="16">
        <v>38.8879000000001</v>
      </c>
      <c r="M3670" s="16">
        <v>2050.5309</v>
      </c>
      <c r="N3670" s="16">
        <v>2583.0999</v>
      </c>
      <c r="O3670" s="16">
        <v>2583.0999</v>
      </c>
      <c r="P3670" s="16">
        <v>0</v>
      </c>
      <c r="Q3670" s="16">
        <v>16.1341</v>
      </c>
      <c r="R3670" s="16">
        <v>1215.847</v>
      </c>
      <c r="S3670" s="16">
        <v>1074.5314</v>
      </c>
      <c r="T3670" s="16">
        <v>38.7453</v>
      </c>
      <c r="U3670" s="16">
        <v>102.5703</v>
      </c>
      <c r="V3670" s="16">
        <v>56.1474</v>
      </c>
      <c r="W3670" s="16">
        <v>55.6619</v>
      </c>
      <c r="X3670" s="16">
        <v>0</v>
      </c>
      <c r="Y3670" s="16">
        <v>0.4855</v>
      </c>
      <c r="Z3670" s="16">
        <v>49.1889</v>
      </c>
      <c r="AB3670" s="101">
        <f>(F3670+K3670+L3670)/B3670</f>
        <v>0.69039482076157</v>
      </c>
      <c r="AE3670" s="103">
        <f t="shared" si="1067"/>
        <v>-1.89359639080067e-12</v>
      </c>
      <c r="AF3670" s="103">
        <f t="shared" si="1068"/>
        <v>0</v>
      </c>
      <c r="AG3670" s="103">
        <f t="shared" si="1069"/>
        <v>0</v>
      </c>
      <c r="AH3670" s="103">
        <f t="shared" si="1070"/>
        <v>0</v>
      </c>
      <c r="AI3670" s="103">
        <f t="shared" si="1071"/>
        <v>0</v>
      </c>
      <c r="AJ3670" s="103">
        <f t="shared" si="1072"/>
        <v>-5.27355936696949e-15</v>
      </c>
      <c r="AK3670" s="16">
        <f t="shared" ref="AK3670:BF3670" si="1080">E3670-SUM(E3671:E3675)</f>
        <v>0</v>
      </c>
      <c r="AL3670" s="16">
        <f t="shared" si="1080"/>
        <v>0</v>
      </c>
      <c r="AM3670" s="16">
        <f t="shared" si="1080"/>
        <v>0</v>
      </c>
      <c r="AN3670" s="16">
        <f t="shared" si="1080"/>
        <v>0</v>
      </c>
      <c r="AO3670" s="16">
        <f t="shared" si="1080"/>
        <v>0</v>
      </c>
      <c r="AP3670" s="16">
        <f t="shared" si="1080"/>
        <v>0</v>
      </c>
      <c r="AQ3670" s="16">
        <f t="shared" si="1080"/>
        <v>0</v>
      </c>
      <c r="AR3670" s="16">
        <f t="shared" si="1080"/>
        <v>5.6843418860808e-14</v>
      </c>
      <c r="AS3670" s="16">
        <f t="shared" si="1080"/>
        <v>0</v>
      </c>
      <c r="AT3670" s="16">
        <f t="shared" si="1080"/>
        <v>0</v>
      </c>
      <c r="AU3670" s="16">
        <f t="shared" si="1080"/>
        <v>0</v>
      </c>
      <c r="AV3670" s="16">
        <f t="shared" si="1080"/>
        <v>0</v>
      </c>
      <c r="AW3670" s="16">
        <f t="shared" si="1080"/>
        <v>0</v>
      </c>
      <c r="AX3670" s="16">
        <f t="shared" si="1080"/>
        <v>0</v>
      </c>
      <c r="AY3670" s="16">
        <f t="shared" si="1080"/>
        <v>0</v>
      </c>
      <c r="AZ3670" s="16">
        <f t="shared" si="1080"/>
        <v>0</v>
      </c>
      <c r="BA3670" s="16">
        <f t="shared" si="1080"/>
        <v>0</v>
      </c>
      <c r="BB3670" s="16">
        <f t="shared" si="1080"/>
        <v>0</v>
      </c>
      <c r="BC3670" s="16">
        <f t="shared" si="1080"/>
        <v>0</v>
      </c>
      <c r="BD3670" s="16">
        <f t="shared" si="1080"/>
        <v>0</v>
      </c>
      <c r="BE3670" s="16">
        <f t="shared" si="1080"/>
        <v>0</v>
      </c>
      <c r="BF3670" s="16">
        <f t="shared" si="1080"/>
        <v>0</v>
      </c>
      <c r="BG3670" s="104">
        <f t="shared" ref="BG3670:CB3670" si="1081">E3670-E3676-E3682-E3688-E3694</f>
        <v>0</v>
      </c>
      <c r="BH3670" s="104">
        <f t="shared" si="1081"/>
        <v>0</v>
      </c>
      <c r="BI3670" s="104">
        <f t="shared" si="1081"/>
        <v>0</v>
      </c>
      <c r="BJ3670" s="104">
        <f t="shared" si="1081"/>
        <v>0</v>
      </c>
      <c r="BK3670" s="104">
        <f t="shared" si="1081"/>
        <v>0</v>
      </c>
      <c r="BL3670" s="104">
        <f t="shared" si="1081"/>
        <v>0</v>
      </c>
      <c r="BM3670" s="104">
        <f t="shared" si="1081"/>
        <v>0</v>
      </c>
      <c r="BN3670" s="104">
        <f t="shared" si="1081"/>
        <v>9.9475983006414e-14</v>
      </c>
      <c r="BO3670" s="104">
        <f t="shared" si="1081"/>
        <v>0</v>
      </c>
      <c r="BP3670" s="104">
        <f t="shared" si="1081"/>
        <v>0</v>
      </c>
      <c r="BQ3670" s="104">
        <f t="shared" si="1081"/>
        <v>0</v>
      </c>
      <c r="BR3670" s="104">
        <f t="shared" si="1081"/>
        <v>0</v>
      </c>
      <c r="BS3670" s="104">
        <f t="shared" si="1081"/>
        <v>0</v>
      </c>
      <c r="BT3670" s="104">
        <f t="shared" si="1081"/>
        <v>-9.09494701772928e-13</v>
      </c>
      <c r="BU3670" s="104">
        <f t="shared" si="1081"/>
        <v>-1.02318153949454e-12</v>
      </c>
      <c r="BV3670" s="104">
        <f t="shared" si="1081"/>
        <v>0</v>
      </c>
      <c r="BW3670" s="104">
        <f t="shared" si="1081"/>
        <v>0</v>
      </c>
      <c r="BX3670" s="104">
        <f t="shared" si="1081"/>
        <v>0</v>
      </c>
      <c r="BY3670" s="104">
        <f t="shared" si="1081"/>
        <v>0</v>
      </c>
      <c r="BZ3670" s="104">
        <f t="shared" si="1081"/>
        <v>0</v>
      </c>
      <c r="CA3670" s="104">
        <f t="shared" si="1081"/>
        <v>0</v>
      </c>
      <c r="CB3670" s="104">
        <f t="shared" si="1081"/>
        <v>0</v>
      </c>
    </row>
    <row r="3671" spans="4:36">
      <c r="D3671" s="16" t="s">
        <v>860</v>
      </c>
      <c r="E3671" s="16">
        <v>12212.1486</v>
      </c>
      <c r="F3671" s="16">
        <v>11289.0066</v>
      </c>
      <c r="G3671" s="16">
        <v>10350.0009</v>
      </c>
      <c r="H3671" s="16">
        <v>939.0057</v>
      </c>
      <c r="I3671" s="16">
        <v>0.147</v>
      </c>
      <c r="J3671" s="16">
        <v>774.5284</v>
      </c>
      <c r="K3671" s="16">
        <v>0</v>
      </c>
      <c r="L3671" s="16">
        <v>26.6208</v>
      </c>
      <c r="M3671" s="16">
        <v>747.9076</v>
      </c>
      <c r="N3671" s="16">
        <v>98.8855</v>
      </c>
      <c r="O3671" s="16">
        <v>98.8855</v>
      </c>
      <c r="P3671" s="16">
        <v>0</v>
      </c>
      <c r="Q3671" s="16">
        <v>0</v>
      </c>
      <c r="R3671" s="16">
        <v>49.4956</v>
      </c>
      <c r="S3671" s="16">
        <v>47.5274</v>
      </c>
      <c r="T3671" s="16">
        <v>0</v>
      </c>
      <c r="U3671" s="16">
        <v>1.9682</v>
      </c>
      <c r="V3671" s="16">
        <v>0.0855</v>
      </c>
      <c r="W3671" s="16">
        <v>0.0855</v>
      </c>
      <c r="X3671" s="16">
        <v>0</v>
      </c>
      <c r="Y3671" s="16">
        <v>0</v>
      </c>
      <c r="Z3671" s="16">
        <v>0</v>
      </c>
      <c r="AE3671" s="103">
        <f t="shared" si="1067"/>
        <v>-2.52561860314415e-13</v>
      </c>
      <c r="AF3671" s="103">
        <f t="shared" si="1068"/>
        <v>1.47792889038101e-12</v>
      </c>
      <c r="AG3671" s="103">
        <f t="shared" si="1069"/>
        <v>0</v>
      </c>
      <c r="AH3671" s="103">
        <f t="shared" si="1070"/>
        <v>0</v>
      </c>
      <c r="AI3671" s="103">
        <f t="shared" si="1071"/>
        <v>3.10862446895044e-15</v>
      </c>
      <c r="AJ3671" s="103">
        <f t="shared" si="1072"/>
        <v>0</v>
      </c>
    </row>
    <row r="3672" spans="4:36">
      <c r="D3672" s="16" t="s">
        <v>861</v>
      </c>
      <c r="E3672" s="16">
        <v>1403.1546</v>
      </c>
      <c r="F3672" s="16">
        <v>1304.4153</v>
      </c>
      <c r="G3672" s="16">
        <v>1099.907</v>
      </c>
      <c r="H3672" s="16">
        <v>204.5083</v>
      </c>
      <c r="I3672" s="16">
        <v>0</v>
      </c>
      <c r="J3672" s="16">
        <v>87.3233</v>
      </c>
      <c r="K3672" s="16">
        <v>0</v>
      </c>
      <c r="L3672" s="16">
        <v>10.5766</v>
      </c>
      <c r="M3672" s="16">
        <v>76.7467</v>
      </c>
      <c r="N3672" s="16">
        <v>9.2405</v>
      </c>
      <c r="O3672" s="16">
        <v>9.2405</v>
      </c>
      <c r="P3672" s="16">
        <v>0</v>
      </c>
      <c r="Q3672" s="16">
        <v>0</v>
      </c>
      <c r="R3672" s="16">
        <v>2.1755</v>
      </c>
      <c r="S3672" s="16">
        <v>1.635</v>
      </c>
      <c r="T3672" s="16">
        <v>0</v>
      </c>
      <c r="U3672" s="16">
        <v>0.5405</v>
      </c>
      <c r="V3672" s="16">
        <v>0</v>
      </c>
      <c r="W3672" s="16">
        <v>0</v>
      </c>
      <c r="X3672" s="16">
        <v>0</v>
      </c>
      <c r="Y3672" s="16">
        <v>0</v>
      </c>
      <c r="Z3672" s="16">
        <v>0</v>
      </c>
      <c r="AE3672" s="103">
        <f t="shared" si="1067"/>
        <v>1.80744308408975e-13</v>
      </c>
      <c r="AF3672" s="103">
        <f t="shared" si="1068"/>
        <v>0</v>
      </c>
      <c r="AG3672" s="103">
        <f t="shared" si="1069"/>
        <v>0</v>
      </c>
      <c r="AH3672" s="103">
        <f t="shared" si="1070"/>
        <v>0</v>
      </c>
      <c r="AI3672" s="103">
        <f t="shared" si="1071"/>
        <v>0</v>
      </c>
      <c r="AJ3672" s="103">
        <f t="shared" si="1072"/>
        <v>0</v>
      </c>
    </row>
    <row r="3673" spans="4:36">
      <c r="D3673" s="16" t="s">
        <v>862</v>
      </c>
      <c r="E3673" s="16">
        <v>234.334</v>
      </c>
      <c r="F3673" s="16">
        <v>195.0855</v>
      </c>
      <c r="G3673" s="16">
        <v>194.9102</v>
      </c>
      <c r="H3673" s="16">
        <v>0.1753</v>
      </c>
      <c r="I3673" s="16">
        <v>0</v>
      </c>
      <c r="J3673" s="16">
        <v>13.6676</v>
      </c>
      <c r="K3673" s="16">
        <v>0</v>
      </c>
      <c r="L3673" s="16">
        <v>0</v>
      </c>
      <c r="M3673" s="16">
        <v>13.6676</v>
      </c>
      <c r="N3673" s="16">
        <v>25.5809</v>
      </c>
      <c r="O3673" s="16">
        <v>25.5809</v>
      </c>
      <c r="P3673" s="16">
        <v>0</v>
      </c>
      <c r="Q3673" s="16">
        <v>0</v>
      </c>
      <c r="R3673" s="16">
        <v>0</v>
      </c>
      <c r="S3673" s="16">
        <v>0</v>
      </c>
      <c r="T3673" s="16">
        <v>0</v>
      </c>
      <c r="U3673" s="16">
        <v>0</v>
      </c>
      <c r="V3673" s="16">
        <v>0</v>
      </c>
      <c r="W3673" s="16">
        <v>0</v>
      </c>
      <c r="X3673" s="16">
        <v>0</v>
      </c>
      <c r="Y3673" s="16">
        <v>0</v>
      </c>
      <c r="Z3673" s="16">
        <v>0</v>
      </c>
      <c r="AE3673" s="103">
        <f t="shared" si="1067"/>
        <v>0</v>
      </c>
      <c r="AF3673" s="103">
        <f t="shared" si="1068"/>
        <v>-7.105427357601e-15</v>
      </c>
      <c r="AG3673" s="103">
        <f t="shared" si="1069"/>
        <v>0</v>
      </c>
      <c r="AH3673" s="103">
        <f t="shared" si="1070"/>
        <v>0</v>
      </c>
      <c r="AI3673" s="103">
        <f t="shared" si="1071"/>
        <v>0</v>
      </c>
      <c r="AJ3673" s="103">
        <f t="shared" si="1072"/>
        <v>0</v>
      </c>
    </row>
    <row r="3674" spans="4:36">
      <c r="D3674" s="16" t="s">
        <v>863</v>
      </c>
      <c r="E3674" s="16">
        <v>0</v>
      </c>
      <c r="F3674" s="16">
        <v>0</v>
      </c>
      <c r="G3674" s="16">
        <v>0</v>
      </c>
      <c r="H3674" s="16">
        <v>0</v>
      </c>
      <c r="I3674" s="16">
        <v>0</v>
      </c>
      <c r="J3674" s="16">
        <v>0</v>
      </c>
      <c r="K3674" s="16">
        <v>0</v>
      </c>
      <c r="L3674" s="16">
        <v>0</v>
      </c>
      <c r="M3674" s="16">
        <v>0</v>
      </c>
      <c r="N3674" s="16">
        <v>0</v>
      </c>
      <c r="O3674" s="16">
        <v>0</v>
      </c>
      <c r="P3674" s="16">
        <v>0</v>
      </c>
      <c r="Q3674" s="16">
        <v>0</v>
      </c>
      <c r="R3674" s="16">
        <v>0</v>
      </c>
      <c r="S3674" s="16">
        <v>0</v>
      </c>
      <c r="T3674" s="16">
        <v>0</v>
      </c>
      <c r="U3674" s="16">
        <v>0</v>
      </c>
      <c r="V3674" s="16">
        <v>0</v>
      </c>
      <c r="W3674" s="16">
        <v>0</v>
      </c>
      <c r="X3674" s="16">
        <v>0</v>
      </c>
      <c r="Y3674" s="16">
        <v>0</v>
      </c>
      <c r="Z3674" s="16">
        <v>0</v>
      </c>
      <c r="AE3674" s="103">
        <f t="shared" si="1067"/>
        <v>0</v>
      </c>
      <c r="AF3674" s="103">
        <f t="shared" si="1068"/>
        <v>0</v>
      </c>
      <c r="AG3674" s="103">
        <f t="shared" si="1069"/>
        <v>0</v>
      </c>
      <c r="AH3674" s="103">
        <f t="shared" si="1070"/>
        <v>0</v>
      </c>
      <c r="AI3674" s="103">
        <f t="shared" si="1071"/>
        <v>0</v>
      </c>
      <c r="AJ3674" s="103">
        <f t="shared" si="1072"/>
        <v>0</v>
      </c>
    </row>
    <row r="3675" spans="4:36">
      <c r="D3675" s="16" t="s">
        <v>864</v>
      </c>
      <c r="E3675" s="16">
        <v>54640.0312</v>
      </c>
      <c r="F3675" s="16">
        <v>49081.1226</v>
      </c>
      <c r="G3675" s="16">
        <v>43123.6031</v>
      </c>
      <c r="H3675" s="16">
        <v>5957.5195</v>
      </c>
      <c r="I3675" s="16">
        <v>28.324</v>
      </c>
      <c r="J3675" s="16">
        <v>1795.6308</v>
      </c>
      <c r="K3675" s="16">
        <v>581.731300000001</v>
      </c>
      <c r="L3675" s="16">
        <v>1.69050000000004</v>
      </c>
      <c r="M3675" s="16">
        <v>1212.209</v>
      </c>
      <c r="N3675" s="16">
        <v>2449.393</v>
      </c>
      <c r="O3675" s="16">
        <v>2449.393</v>
      </c>
      <c r="P3675" s="16">
        <v>0</v>
      </c>
      <c r="Q3675" s="16">
        <v>16.1341</v>
      </c>
      <c r="R3675" s="16">
        <v>1164.1759</v>
      </c>
      <c r="S3675" s="16">
        <v>1025.369</v>
      </c>
      <c r="T3675" s="16">
        <v>38.7453</v>
      </c>
      <c r="U3675" s="16">
        <v>100.0616</v>
      </c>
      <c r="V3675" s="16">
        <v>56.0619</v>
      </c>
      <c r="W3675" s="16">
        <v>55.5764</v>
      </c>
      <c r="X3675" s="16">
        <v>0</v>
      </c>
      <c r="Y3675" s="16">
        <v>0.4855</v>
      </c>
      <c r="Z3675" s="16">
        <v>49.1889</v>
      </c>
      <c r="AE3675" s="103">
        <f t="shared" si="1067"/>
        <v>-4.30944169238501e-12</v>
      </c>
      <c r="AF3675" s="103">
        <f t="shared" si="1068"/>
        <v>0</v>
      </c>
      <c r="AG3675" s="103">
        <f t="shared" si="1069"/>
        <v>0</v>
      </c>
      <c r="AH3675" s="103">
        <f t="shared" si="1070"/>
        <v>0</v>
      </c>
      <c r="AI3675" s="103">
        <f t="shared" si="1071"/>
        <v>0</v>
      </c>
      <c r="AJ3675" s="103">
        <f t="shared" si="1072"/>
        <v>1.83186799063151e-15</v>
      </c>
    </row>
    <row r="3676" spans="3:58">
      <c r="C3676" s="16" t="s">
        <v>865</v>
      </c>
      <c r="D3676" s="16" t="s">
        <v>88</v>
      </c>
      <c r="E3676" s="16">
        <v>8917.2745</v>
      </c>
      <c r="F3676" s="16">
        <v>7634.0353</v>
      </c>
      <c r="G3676" s="16">
        <v>7160.4531</v>
      </c>
      <c r="H3676" s="16">
        <v>473.5822</v>
      </c>
      <c r="I3676" s="16">
        <v>0</v>
      </c>
      <c r="J3676" s="16">
        <v>776.6171</v>
      </c>
      <c r="K3676" s="16">
        <v>6.6199</v>
      </c>
      <c r="L3676" s="16">
        <v>0.9226</v>
      </c>
      <c r="M3676" s="16">
        <v>769.0746</v>
      </c>
      <c r="N3676" s="16">
        <v>319.2292</v>
      </c>
      <c r="O3676" s="16">
        <v>319.2292</v>
      </c>
      <c r="P3676" s="16">
        <v>0</v>
      </c>
      <c r="Q3676" s="16">
        <v>4.2316</v>
      </c>
      <c r="R3676" s="16">
        <v>143.6507</v>
      </c>
      <c r="S3676" s="16">
        <v>133.5448</v>
      </c>
      <c r="T3676" s="16">
        <v>0</v>
      </c>
      <c r="U3676" s="16">
        <v>10.1059</v>
      </c>
      <c r="V3676" s="16">
        <v>5.8333</v>
      </c>
      <c r="W3676" s="16">
        <v>5.8333</v>
      </c>
      <c r="X3676" s="16">
        <v>0</v>
      </c>
      <c r="Y3676" s="16">
        <v>0</v>
      </c>
      <c r="Z3676" s="16">
        <v>33.6773</v>
      </c>
      <c r="AE3676" s="103">
        <f t="shared" si="1067"/>
        <v>-6.3948846218409e-14</v>
      </c>
      <c r="AF3676" s="103">
        <f t="shared" si="1068"/>
        <v>0</v>
      </c>
      <c r="AG3676" s="103">
        <f t="shared" si="1069"/>
        <v>0</v>
      </c>
      <c r="AH3676" s="103">
        <f t="shared" si="1070"/>
        <v>0</v>
      </c>
      <c r="AI3676" s="103">
        <f t="shared" si="1071"/>
        <v>0</v>
      </c>
      <c r="AJ3676" s="103">
        <f t="shared" si="1072"/>
        <v>0</v>
      </c>
      <c r="AK3676" s="16">
        <f t="shared" ref="AK3676:BF3676" si="1082">E3676-SUM(E3677:E3681)</f>
        <v>0</v>
      </c>
      <c r="AL3676" s="16">
        <f t="shared" si="1082"/>
        <v>0</v>
      </c>
      <c r="AM3676" s="16">
        <f t="shared" si="1082"/>
        <v>0</v>
      </c>
      <c r="AN3676" s="16">
        <f t="shared" si="1082"/>
        <v>0</v>
      </c>
      <c r="AO3676" s="16">
        <f t="shared" si="1082"/>
        <v>0</v>
      </c>
      <c r="AP3676" s="16">
        <f t="shared" si="1082"/>
        <v>0</v>
      </c>
      <c r="AQ3676" s="16">
        <f t="shared" si="1082"/>
        <v>0</v>
      </c>
      <c r="AR3676" s="16">
        <f t="shared" si="1082"/>
        <v>0</v>
      </c>
      <c r="AS3676" s="16">
        <f t="shared" si="1082"/>
        <v>0</v>
      </c>
      <c r="AT3676" s="16">
        <f t="shared" si="1082"/>
        <v>0</v>
      </c>
      <c r="AU3676" s="16">
        <f t="shared" si="1082"/>
        <v>0</v>
      </c>
      <c r="AV3676" s="16">
        <f t="shared" si="1082"/>
        <v>0</v>
      </c>
      <c r="AW3676" s="16">
        <f t="shared" si="1082"/>
        <v>0</v>
      </c>
      <c r="AX3676" s="16">
        <f t="shared" si="1082"/>
        <v>0</v>
      </c>
      <c r="AY3676" s="16">
        <f t="shared" si="1082"/>
        <v>0</v>
      </c>
      <c r="AZ3676" s="16">
        <f t="shared" si="1082"/>
        <v>0</v>
      </c>
      <c r="BA3676" s="16">
        <f t="shared" si="1082"/>
        <v>0</v>
      </c>
      <c r="BB3676" s="16">
        <f t="shared" si="1082"/>
        <v>0</v>
      </c>
      <c r="BC3676" s="16">
        <f t="shared" si="1082"/>
        <v>0</v>
      </c>
      <c r="BD3676" s="16">
        <f t="shared" si="1082"/>
        <v>0</v>
      </c>
      <c r="BE3676" s="16">
        <f t="shared" si="1082"/>
        <v>0</v>
      </c>
      <c r="BF3676" s="16">
        <f t="shared" si="1082"/>
        <v>0</v>
      </c>
    </row>
    <row r="3677" spans="4:36">
      <c r="D3677" s="16" t="s">
        <v>860</v>
      </c>
      <c r="E3677" s="16">
        <v>3017.6203</v>
      </c>
      <c r="F3677" s="16">
        <v>2539.0618</v>
      </c>
      <c r="G3677" s="16">
        <v>2369.4176</v>
      </c>
      <c r="H3677" s="16">
        <v>169.6442</v>
      </c>
      <c r="I3677" s="16">
        <v>0</v>
      </c>
      <c r="J3677" s="16">
        <v>445.1617</v>
      </c>
      <c r="K3677" s="16">
        <v>0</v>
      </c>
      <c r="L3677" s="16">
        <v>0.9226</v>
      </c>
      <c r="M3677" s="16">
        <v>444.2391</v>
      </c>
      <c r="N3677" s="16">
        <v>19.7119</v>
      </c>
      <c r="O3677" s="16">
        <v>19.7119</v>
      </c>
      <c r="P3677" s="16">
        <v>0</v>
      </c>
      <c r="Q3677" s="16">
        <v>0</v>
      </c>
      <c r="R3677" s="16">
        <v>13.6849</v>
      </c>
      <c r="S3677" s="16">
        <v>12.6319</v>
      </c>
      <c r="T3677" s="16">
        <v>0</v>
      </c>
      <c r="U3677" s="16">
        <v>1.053</v>
      </c>
      <c r="V3677" s="16">
        <v>0</v>
      </c>
      <c r="W3677" s="16">
        <v>0</v>
      </c>
      <c r="X3677" s="16">
        <v>0</v>
      </c>
      <c r="Y3677" s="16">
        <v>0</v>
      </c>
      <c r="Z3677" s="16">
        <v>0</v>
      </c>
      <c r="AE3677" s="103">
        <f t="shared" si="1067"/>
        <v>9.76996261670138e-14</v>
      </c>
      <c r="AF3677" s="103">
        <f t="shared" si="1068"/>
        <v>-2.8421709430404e-13</v>
      </c>
      <c r="AG3677" s="103">
        <f t="shared" si="1069"/>
        <v>0</v>
      </c>
      <c r="AH3677" s="103">
        <f t="shared" si="1070"/>
        <v>0</v>
      </c>
      <c r="AI3677" s="103">
        <f t="shared" si="1071"/>
        <v>0</v>
      </c>
      <c r="AJ3677" s="103">
        <f t="shared" si="1072"/>
        <v>0</v>
      </c>
    </row>
    <row r="3678" spans="4:36">
      <c r="D3678" s="16" t="s">
        <v>861</v>
      </c>
      <c r="E3678" s="16">
        <v>65.1833</v>
      </c>
      <c r="F3678" s="16">
        <v>30.2991</v>
      </c>
      <c r="G3678" s="16">
        <v>7.7281</v>
      </c>
      <c r="H3678" s="16">
        <v>22.571</v>
      </c>
      <c r="I3678" s="16">
        <v>0</v>
      </c>
      <c r="J3678" s="16">
        <v>34.1469</v>
      </c>
      <c r="K3678" s="16">
        <v>0</v>
      </c>
      <c r="L3678" s="16">
        <v>0</v>
      </c>
      <c r="M3678" s="16">
        <v>34.1469</v>
      </c>
      <c r="N3678" s="16">
        <v>0.7373</v>
      </c>
      <c r="O3678" s="16">
        <v>0.7373</v>
      </c>
      <c r="P3678" s="16">
        <v>0</v>
      </c>
      <c r="Q3678" s="16">
        <v>0</v>
      </c>
      <c r="R3678" s="16">
        <v>0</v>
      </c>
      <c r="S3678" s="16">
        <v>0</v>
      </c>
      <c r="T3678" s="16">
        <v>0</v>
      </c>
      <c r="U3678" s="16">
        <v>0</v>
      </c>
      <c r="V3678" s="16">
        <v>0</v>
      </c>
      <c r="W3678" s="16">
        <v>0</v>
      </c>
      <c r="X3678" s="16">
        <v>0</v>
      </c>
      <c r="Y3678" s="16">
        <v>0</v>
      </c>
      <c r="Z3678" s="16">
        <v>0</v>
      </c>
      <c r="AE3678" s="103">
        <f t="shared" si="1067"/>
        <v>4.77395900588817e-15</v>
      </c>
      <c r="AF3678" s="103">
        <f t="shared" si="1068"/>
        <v>0</v>
      </c>
      <c r="AG3678" s="103">
        <f t="shared" si="1069"/>
        <v>0</v>
      </c>
      <c r="AH3678" s="103">
        <f t="shared" si="1070"/>
        <v>0</v>
      </c>
      <c r="AI3678" s="103">
        <f t="shared" si="1071"/>
        <v>0</v>
      </c>
      <c r="AJ3678" s="103">
        <f t="shared" si="1072"/>
        <v>0</v>
      </c>
    </row>
    <row r="3679" spans="4:36">
      <c r="D3679" s="16" t="s">
        <v>862</v>
      </c>
      <c r="E3679" s="16">
        <v>57.849</v>
      </c>
      <c r="F3679" s="16">
        <v>57.849</v>
      </c>
      <c r="G3679" s="16">
        <v>57.849</v>
      </c>
      <c r="H3679" s="16">
        <v>0</v>
      </c>
      <c r="I3679" s="16">
        <v>0</v>
      </c>
      <c r="J3679" s="16">
        <v>0</v>
      </c>
      <c r="K3679" s="16">
        <v>0</v>
      </c>
      <c r="L3679" s="16">
        <v>0</v>
      </c>
      <c r="M3679" s="16">
        <v>0</v>
      </c>
      <c r="N3679" s="16">
        <v>0</v>
      </c>
      <c r="O3679" s="16">
        <v>0</v>
      </c>
      <c r="P3679" s="16">
        <v>0</v>
      </c>
      <c r="Q3679" s="16">
        <v>0</v>
      </c>
      <c r="R3679" s="16">
        <v>0</v>
      </c>
      <c r="S3679" s="16">
        <v>0</v>
      </c>
      <c r="T3679" s="16">
        <v>0</v>
      </c>
      <c r="U3679" s="16">
        <v>0</v>
      </c>
      <c r="V3679" s="16">
        <v>0</v>
      </c>
      <c r="W3679" s="16">
        <v>0</v>
      </c>
      <c r="X3679" s="16">
        <v>0</v>
      </c>
      <c r="Y3679" s="16">
        <v>0</v>
      </c>
      <c r="Z3679" s="16">
        <v>0</v>
      </c>
      <c r="AE3679" s="103">
        <f t="shared" si="1067"/>
        <v>0</v>
      </c>
      <c r="AF3679" s="103">
        <f t="shared" si="1068"/>
        <v>0</v>
      </c>
      <c r="AG3679" s="103">
        <f t="shared" si="1069"/>
        <v>0</v>
      </c>
      <c r="AH3679" s="103">
        <f t="shared" si="1070"/>
        <v>0</v>
      </c>
      <c r="AI3679" s="103">
        <f t="shared" si="1071"/>
        <v>0</v>
      </c>
      <c r="AJ3679" s="103">
        <f t="shared" si="1072"/>
        <v>0</v>
      </c>
    </row>
    <row r="3680" spans="4:36">
      <c r="D3680" s="16" t="s">
        <v>863</v>
      </c>
      <c r="E3680" s="16">
        <v>0</v>
      </c>
      <c r="F3680" s="16">
        <v>0</v>
      </c>
      <c r="G3680" s="16">
        <v>0</v>
      </c>
      <c r="H3680" s="16">
        <v>0</v>
      </c>
      <c r="I3680" s="16">
        <v>0</v>
      </c>
      <c r="J3680" s="16">
        <v>0</v>
      </c>
      <c r="K3680" s="16">
        <v>0</v>
      </c>
      <c r="L3680" s="16">
        <v>0</v>
      </c>
      <c r="M3680" s="16">
        <v>0</v>
      </c>
      <c r="N3680" s="16">
        <v>0</v>
      </c>
      <c r="O3680" s="16">
        <v>0</v>
      </c>
      <c r="P3680" s="16">
        <v>0</v>
      </c>
      <c r="Q3680" s="16">
        <v>0</v>
      </c>
      <c r="R3680" s="16">
        <v>0</v>
      </c>
      <c r="S3680" s="16">
        <v>0</v>
      </c>
      <c r="T3680" s="16">
        <v>0</v>
      </c>
      <c r="U3680" s="16">
        <v>0</v>
      </c>
      <c r="V3680" s="16">
        <v>0</v>
      </c>
      <c r="W3680" s="16">
        <v>0</v>
      </c>
      <c r="X3680" s="16">
        <v>0</v>
      </c>
      <c r="Y3680" s="16">
        <v>0</v>
      </c>
      <c r="Z3680" s="16">
        <v>0</v>
      </c>
      <c r="AE3680" s="103">
        <f t="shared" si="1067"/>
        <v>0</v>
      </c>
      <c r="AF3680" s="103">
        <f t="shared" si="1068"/>
        <v>0</v>
      </c>
      <c r="AG3680" s="103">
        <f t="shared" si="1069"/>
        <v>0</v>
      </c>
      <c r="AH3680" s="103">
        <f t="shared" si="1070"/>
        <v>0</v>
      </c>
      <c r="AI3680" s="103">
        <f t="shared" si="1071"/>
        <v>0</v>
      </c>
      <c r="AJ3680" s="103">
        <f t="shared" si="1072"/>
        <v>0</v>
      </c>
    </row>
    <row r="3681" spans="4:36">
      <c r="D3681" s="16" t="s">
        <v>864</v>
      </c>
      <c r="E3681" s="16">
        <v>5776.6219</v>
      </c>
      <c r="F3681" s="16">
        <v>5006.8254</v>
      </c>
      <c r="G3681" s="16">
        <v>4725.4584</v>
      </c>
      <c r="H3681" s="16">
        <v>281.367</v>
      </c>
      <c r="I3681" s="16">
        <v>0</v>
      </c>
      <c r="J3681" s="16">
        <v>297.3085</v>
      </c>
      <c r="K3681" s="16">
        <v>6.6199</v>
      </c>
      <c r="L3681" s="16">
        <v>0</v>
      </c>
      <c r="M3681" s="16">
        <v>290.6886</v>
      </c>
      <c r="N3681" s="16">
        <v>298.78</v>
      </c>
      <c r="O3681" s="16">
        <v>298.78</v>
      </c>
      <c r="P3681" s="16">
        <v>0</v>
      </c>
      <c r="Q3681" s="16">
        <v>4.2316</v>
      </c>
      <c r="R3681" s="16">
        <v>129.9658</v>
      </c>
      <c r="S3681" s="16">
        <v>120.9129</v>
      </c>
      <c r="T3681" s="16">
        <v>0</v>
      </c>
      <c r="U3681" s="16">
        <v>9.0529</v>
      </c>
      <c r="V3681" s="16">
        <v>5.8333</v>
      </c>
      <c r="W3681" s="16">
        <v>5.8333</v>
      </c>
      <c r="X3681" s="16">
        <v>0</v>
      </c>
      <c r="Y3681" s="16">
        <v>0</v>
      </c>
      <c r="Z3681" s="16">
        <v>33.6773</v>
      </c>
      <c r="AE3681" s="103">
        <f t="shared" si="1067"/>
        <v>4.19220214098459e-13</v>
      </c>
      <c r="AF3681" s="103">
        <f t="shared" si="1068"/>
        <v>-7.38964445190504e-13</v>
      </c>
      <c r="AG3681" s="103">
        <f t="shared" si="1069"/>
        <v>0</v>
      </c>
      <c r="AH3681" s="103">
        <f t="shared" si="1070"/>
        <v>0</v>
      </c>
      <c r="AI3681" s="103">
        <f t="shared" si="1071"/>
        <v>0</v>
      </c>
      <c r="AJ3681" s="103">
        <f t="shared" si="1072"/>
        <v>0</v>
      </c>
    </row>
    <row r="3682" spans="3:58">
      <c r="C3682" s="16" t="s">
        <v>866</v>
      </c>
      <c r="D3682" s="16" t="s">
        <v>88</v>
      </c>
      <c r="E3682" s="16">
        <v>7405.9196</v>
      </c>
      <c r="F3682" s="16">
        <v>6566.3123</v>
      </c>
      <c r="G3682" s="16">
        <v>5953.8411</v>
      </c>
      <c r="H3682" s="16">
        <v>612.4712</v>
      </c>
      <c r="I3682" s="16">
        <v>0.8109</v>
      </c>
      <c r="J3682" s="16">
        <v>210.1439</v>
      </c>
      <c r="K3682" s="16">
        <v>44.7774</v>
      </c>
      <c r="L3682" s="16">
        <v>2.2901</v>
      </c>
      <c r="M3682" s="16">
        <v>163.0764</v>
      </c>
      <c r="N3682" s="16">
        <v>413.2305</v>
      </c>
      <c r="O3682" s="16">
        <v>413.2305</v>
      </c>
      <c r="P3682" s="16">
        <v>0</v>
      </c>
      <c r="Q3682" s="16">
        <v>5.4124</v>
      </c>
      <c r="R3682" s="16">
        <v>197.7966</v>
      </c>
      <c r="S3682" s="16">
        <v>179.0193</v>
      </c>
      <c r="T3682" s="16">
        <v>9.4731</v>
      </c>
      <c r="U3682" s="16">
        <v>9.3042</v>
      </c>
      <c r="V3682" s="16">
        <v>8.6019</v>
      </c>
      <c r="W3682" s="16">
        <v>8.6019</v>
      </c>
      <c r="X3682" s="16">
        <v>0</v>
      </c>
      <c r="Y3682" s="16">
        <v>0</v>
      </c>
      <c r="Z3682" s="16">
        <v>3.6111</v>
      </c>
      <c r="AE3682" s="103">
        <f t="shared" si="1067"/>
        <v>5.80868686483882e-13</v>
      </c>
      <c r="AF3682" s="103">
        <f t="shared" si="1068"/>
        <v>0</v>
      </c>
      <c r="AG3682" s="103">
        <f t="shared" si="1069"/>
        <v>0</v>
      </c>
      <c r="AH3682" s="103">
        <f t="shared" si="1070"/>
        <v>0</v>
      </c>
      <c r="AI3682" s="103">
        <f t="shared" si="1071"/>
        <v>2.48689957516035e-14</v>
      </c>
      <c r="AJ3682" s="103">
        <f t="shared" si="1072"/>
        <v>0</v>
      </c>
      <c r="AK3682" s="16">
        <f t="shared" ref="AK3682:BF3682" si="1083">E3682-SUM(E3683:E3687)</f>
        <v>0</v>
      </c>
      <c r="AL3682" s="16">
        <f t="shared" si="1083"/>
        <v>0</v>
      </c>
      <c r="AM3682" s="16">
        <f t="shared" si="1083"/>
        <v>0</v>
      </c>
      <c r="AN3682" s="16">
        <f t="shared" si="1083"/>
        <v>0</v>
      </c>
      <c r="AO3682" s="16">
        <f t="shared" si="1083"/>
        <v>0</v>
      </c>
      <c r="AP3682" s="16">
        <f t="shared" si="1083"/>
        <v>0</v>
      </c>
      <c r="AQ3682" s="16">
        <f t="shared" si="1083"/>
        <v>0</v>
      </c>
      <c r="AR3682" s="16">
        <f t="shared" si="1083"/>
        <v>0</v>
      </c>
      <c r="AS3682" s="16">
        <f t="shared" si="1083"/>
        <v>0</v>
      </c>
      <c r="AT3682" s="16">
        <f t="shared" si="1083"/>
        <v>0</v>
      </c>
      <c r="AU3682" s="16">
        <f t="shared" si="1083"/>
        <v>0</v>
      </c>
      <c r="AV3682" s="16">
        <f t="shared" si="1083"/>
        <v>0</v>
      </c>
      <c r="AW3682" s="16">
        <f t="shared" si="1083"/>
        <v>0</v>
      </c>
      <c r="AX3682" s="16">
        <f t="shared" si="1083"/>
        <v>0</v>
      </c>
      <c r="AY3682" s="16">
        <f t="shared" si="1083"/>
        <v>0</v>
      </c>
      <c r="AZ3682" s="16">
        <f t="shared" si="1083"/>
        <v>0</v>
      </c>
      <c r="BA3682" s="16">
        <f t="shared" si="1083"/>
        <v>0</v>
      </c>
      <c r="BB3682" s="16">
        <f t="shared" si="1083"/>
        <v>0</v>
      </c>
      <c r="BC3682" s="16">
        <f t="shared" si="1083"/>
        <v>0</v>
      </c>
      <c r="BD3682" s="16">
        <f t="shared" si="1083"/>
        <v>0</v>
      </c>
      <c r="BE3682" s="16">
        <f t="shared" si="1083"/>
        <v>0</v>
      </c>
      <c r="BF3682" s="16">
        <f t="shared" si="1083"/>
        <v>0</v>
      </c>
    </row>
    <row r="3683" spans="4:36">
      <c r="D3683" s="16" t="s">
        <v>860</v>
      </c>
      <c r="E3683" s="16">
        <v>1703.5061</v>
      </c>
      <c r="F3683" s="16">
        <v>1554.3103</v>
      </c>
      <c r="G3683" s="16">
        <v>1486.5501</v>
      </c>
      <c r="H3683" s="16">
        <v>67.7602</v>
      </c>
      <c r="I3683" s="16">
        <v>0</v>
      </c>
      <c r="J3683" s="16">
        <v>116.9514</v>
      </c>
      <c r="K3683" s="16">
        <v>0</v>
      </c>
      <c r="L3683" s="16">
        <v>2.2901</v>
      </c>
      <c r="M3683" s="16">
        <v>114.6613</v>
      </c>
      <c r="N3683" s="16">
        <v>24.9013</v>
      </c>
      <c r="O3683" s="16">
        <v>24.9013</v>
      </c>
      <c r="P3683" s="16">
        <v>0</v>
      </c>
      <c r="Q3683" s="16">
        <v>0</v>
      </c>
      <c r="R3683" s="16">
        <v>7.3431</v>
      </c>
      <c r="S3683" s="16">
        <v>6.8152</v>
      </c>
      <c r="T3683" s="16">
        <v>0</v>
      </c>
      <c r="U3683" s="16">
        <v>0.5279</v>
      </c>
      <c r="V3683" s="16">
        <v>0</v>
      </c>
      <c r="W3683" s="16">
        <v>0</v>
      </c>
      <c r="X3683" s="16">
        <v>0</v>
      </c>
      <c r="Y3683" s="16">
        <v>0</v>
      </c>
      <c r="Z3683" s="16">
        <v>0</v>
      </c>
      <c r="AE3683" s="103">
        <f t="shared" si="1067"/>
        <v>-4.2632564145606e-14</v>
      </c>
      <c r="AF3683" s="103">
        <f t="shared" si="1068"/>
        <v>1.70530256582424e-13</v>
      </c>
      <c r="AG3683" s="103">
        <f t="shared" si="1069"/>
        <v>0</v>
      </c>
      <c r="AH3683" s="103">
        <f t="shared" si="1070"/>
        <v>0</v>
      </c>
      <c r="AI3683" s="103">
        <f t="shared" si="1071"/>
        <v>0</v>
      </c>
      <c r="AJ3683" s="103">
        <f t="shared" si="1072"/>
        <v>0</v>
      </c>
    </row>
    <row r="3684" spans="4:36">
      <c r="D3684" s="16" t="s">
        <v>861</v>
      </c>
      <c r="E3684" s="16">
        <v>127.4399</v>
      </c>
      <c r="F3684" s="16">
        <v>126.9819</v>
      </c>
      <c r="G3684" s="16">
        <v>93.386</v>
      </c>
      <c r="H3684" s="16">
        <v>33.5959</v>
      </c>
      <c r="I3684" s="16">
        <v>0</v>
      </c>
      <c r="J3684" s="16">
        <v>0</v>
      </c>
      <c r="K3684" s="16">
        <v>0</v>
      </c>
      <c r="L3684" s="16">
        <v>0</v>
      </c>
      <c r="M3684" s="16">
        <v>0</v>
      </c>
      <c r="N3684" s="16">
        <v>0</v>
      </c>
      <c r="O3684" s="16">
        <v>0</v>
      </c>
      <c r="P3684" s="16">
        <v>0</v>
      </c>
      <c r="Q3684" s="16">
        <v>0</v>
      </c>
      <c r="R3684" s="16">
        <v>0.458</v>
      </c>
      <c r="S3684" s="16">
        <v>0.458</v>
      </c>
      <c r="T3684" s="16">
        <v>0</v>
      </c>
      <c r="U3684" s="16">
        <v>0</v>
      </c>
      <c r="V3684" s="16">
        <v>0</v>
      </c>
      <c r="W3684" s="16">
        <v>0</v>
      </c>
      <c r="X3684" s="16">
        <v>0</v>
      </c>
      <c r="Y3684" s="16">
        <v>0</v>
      </c>
      <c r="Z3684" s="16">
        <v>0</v>
      </c>
      <c r="AE3684" s="103">
        <f t="shared" si="1067"/>
        <v>-1.60982338570648e-15</v>
      </c>
      <c r="AF3684" s="103">
        <f t="shared" si="1068"/>
        <v>0</v>
      </c>
      <c r="AG3684" s="103">
        <f t="shared" si="1069"/>
        <v>0</v>
      </c>
      <c r="AH3684" s="103">
        <f t="shared" si="1070"/>
        <v>0</v>
      </c>
      <c r="AI3684" s="103">
        <f t="shared" si="1071"/>
        <v>0</v>
      </c>
      <c r="AJ3684" s="103">
        <f t="shared" si="1072"/>
        <v>0</v>
      </c>
    </row>
    <row r="3685" spans="4:36">
      <c r="D3685" s="16" t="s">
        <v>862</v>
      </c>
      <c r="E3685" s="16">
        <v>0</v>
      </c>
      <c r="F3685" s="16">
        <v>0</v>
      </c>
      <c r="G3685" s="16">
        <v>0</v>
      </c>
      <c r="H3685" s="16">
        <v>0</v>
      </c>
      <c r="I3685" s="16">
        <v>0</v>
      </c>
      <c r="J3685" s="16">
        <v>0</v>
      </c>
      <c r="K3685" s="16">
        <v>0</v>
      </c>
      <c r="L3685" s="16">
        <v>0</v>
      </c>
      <c r="M3685" s="16">
        <v>0</v>
      </c>
      <c r="N3685" s="16">
        <v>0</v>
      </c>
      <c r="O3685" s="16">
        <v>0</v>
      </c>
      <c r="P3685" s="16">
        <v>0</v>
      </c>
      <c r="Q3685" s="16">
        <v>0</v>
      </c>
      <c r="R3685" s="16">
        <v>0</v>
      </c>
      <c r="S3685" s="16">
        <v>0</v>
      </c>
      <c r="T3685" s="16">
        <v>0</v>
      </c>
      <c r="U3685" s="16">
        <v>0</v>
      </c>
      <c r="V3685" s="16">
        <v>0</v>
      </c>
      <c r="W3685" s="16">
        <v>0</v>
      </c>
      <c r="X3685" s="16">
        <v>0</v>
      </c>
      <c r="Y3685" s="16">
        <v>0</v>
      </c>
      <c r="Z3685" s="16">
        <v>0</v>
      </c>
      <c r="AE3685" s="103">
        <f t="shared" si="1067"/>
        <v>0</v>
      </c>
      <c r="AF3685" s="103">
        <f t="shared" si="1068"/>
        <v>0</v>
      </c>
      <c r="AG3685" s="103">
        <f t="shared" si="1069"/>
        <v>0</v>
      </c>
      <c r="AH3685" s="103">
        <f t="shared" si="1070"/>
        <v>0</v>
      </c>
      <c r="AI3685" s="103">
        <f t="shared" si="1071"/>
        <v>0</v>
      </c>
      <c r="AJ3685" s="103">
        <f t="shared" si="1072"/>
        <v>0</v>
      </c>
    </row>
    <row r="3686" spans="4:36">
      <c r="D3686" s="16" t="s">
        <v>863</v>
      </c>
      <c r="E3686" s="16">
        <v>0</v>
      </c>
      <c r="F3686" s="16">
        <v>0</v>
      </c>
      <c r="G3686" s="16">
        <v>0</v>
      </c>
      <c r="H3686" s="16">
        <v>0</v>
      </c>
      <c r="I3686" s="16">
        <v>0</v>
      </c>
      <c r="J3686" s="16">
        <v>0</v>
      </c>
      <c r="K3686" s="16">
        <v>0</v>
      </c>
      <c r="L3686" s="16">
        <v>0</v>
      </c>
      <c r="M3686" s="16">
        <v>0</v>
      </c>
      <c r="N3686" s="16">
        <v>0</v>
      </c>
      <c r="O3686" s="16">
        <v>0</v>
      </c>
      <c r="P3686" s="16">
        <v>0</v>
      </c>
      <c r="Q3686" s="16">
        <v>0</v>
      </c>
      <c r="R3686" s="16">
        <v>0</v>
      </c>
      <c r="S3686" s="16">
        <v>0</v>
      </c>
      <c r="T3686" s="16">
        <v>0</v>
      </c>
      <c r="U3686" s="16">
        <v>0</v>
      </c>
      <c r="V3686" s="16">
        <v>0</v>
      </c>
      <c r="W3686" s="16">
        <v>0</v>
      </c>
      <c r="X3686" s="16">
        <v>0</v>
      </c>
      <c r="Y3686" s="16">
        <v>0</v>
      </c>
      <c r="Z3686" s="16">
        <v>0</v>
      </c>
      <c r="AE3686" s="103">
        <f t="shared" si="1067"/>
        <v>0</v>
      </c>
      <c r="AF3686" s="103">
        <f t="shared" si="1068"/>
        <v>0</v>
      </c>
      <c r="AG3686" s="103">
        <f t="shared" si="1069"/>
        <v>0</v>
      </c>
      <c r="AH3686" s="103">
        <f t="shared" si="1070"/>
        <v>0</v>
      </c>
      <c r="AI3686" s="103">
        <f t="shared" si="1071"/>
        <v>0</v>
      </c>
      <c r="AJ3686" s="103">
        <f t="shared" si="1072"/>
        <v>0</v>
      </c>
    </row>
    <row r="3687" spans="4:36">
      <c r="D3687" s="16" t="s">
        <v>864</v>
      </c>
      <c r="E3687" s="16">
        <v>5574.9736</v>
      </c>
      <c r="F3687" s="16">
        <v>4885.0201</v>
      </c>
      <c r="G3687" s="16">
        <v>4373.905</v>
      </c>
      <c r="H3687" s="16">
        <v>511.1151</v>
      </c>
      <c r="I3687" s="16">
        <v>0.8109</v>
      </c>
      <c r="J3687" s="16">
        <v>93.1925</v>
      </c>
      <c r="K3687" s="16">
        <v>44.7774</v>
      </c>
      <c r="L3687" s="16">
        <v>0</v>
      </c>
      <c r="M3687" s="16">
        <v>48.4151</v>
      </c>
      <c r="N3687" s="16">
        <v>388.3292</v>
      </c>
      <c r="O3687" s="16">
        <v>388.3292</v>
      </c>
      <c r="P3687" s="16">
        <v>0</v>
      </c>
      <c r="Q3687" s="16">
        <v>5.4124</v>
      </c>
      <c r="R3687" s="16">
        <v>189.9955</v>
      </c>
      <c r="S3687" s="16">
        <v>171.7461</v>
      </c>
      <c r="T3687" s="16">
        <v>9.4731</v>
      </c>
      <c r="U3687" s="16">
        <v>8.7763</v>
      </c>
      <c r="V3687" s="16">
        <v>8.6019</v>
      </c>
      <c r="W3687" s="16">
        <v>8.6019</v>
      </c>
      <c r="X3687" s="16">
        <v>0</v>
      </c>
      <c r="Y3687" s="16">
        <v>0</v>
      </c>
      <c r="Z3687" s="16">
        <v>3.6111</v>
      </c>
      <c r="AE3687" s="103">
        <f t="shared" si="1067"/>
        <v>5.80868686483882e-13</v>
      </c>
      <c r="AF3687" s="103">
        <f t="shared" si="1068"/>
        <v>0</v>
      </c>
      <c r="AG3687" s="103">
        <f t="shared" si="1069"/>
        <v>0</v>
      </c>
      <c r="AH3687" s="103">
        <f t="shared" si="1070"/>
        <v>0</v>
      </c>
      <c r="AI3687" s="103">
        <f t="shared" si="1071"/>
        <v>-2.1316282072803e-14</v>
      </c>
      <c r="AJ3687" s="103">
        <f t="shared" si="1072"/>
        <v>0</v>
      </c>
    </row>
    <row r="3688" spans="3:58">
      <c r="C3688" s="16" t="s">
        <v>867</v>
      </c>
      <c r="D3688" s="16" t="s">
        <v>88</v>
      </c>
      <c r="E3688" s="16">
        <v>52166.4743</v>
      </c>
      <c r="F3688" s="16">
        <v>47669.2824</v>
      </c>
      <c r="G3688" s="16">
        <v>41654.127</v>
      </c>
      <c r="H3688" s="16">
        <v>6015.1554</v>
      </c>
      <c r="I3688" s="16">
        <v>27.6601</v>
      </c>
      <c r="J3688" s="16">
        <v>1684.3891</v>
      </c>
      <c r="K3688" s="16">
        <v>530.334000000001</v>
      </c>
      <c r="L3688" s="16">
        <v>35.6752</v>
      </c>
      <c r="M3688" s="16">
        <v>1118.3799</v>
      </c>
      <c r="N3688" s="16">
        <v>1850.6402</v>
      </c>
      <c r="O3688" s="16">
        <v>1850.6402</v>
      </c>
      <c r="P3688" s="16">
        <v>0</v>
      </c>
      <c r="Q3688" s="16">
        <v>6.4901</v>
      </c>
      <c r="R3688" s="16">
        <v>874.399700000001</v>
      </c>
      <c r="S3688" s="16">
        <v>761.967300000001</v>
      </c>
      <c r="T3688" s="16">
        <v>29.2722</v>
      </c>
      <c r="U3688" s="16">
        <v>83.1602</v>
      </c>
      <c r="V3688" s="16">
        <v>41.7122</v>
      </c>
      <c r="W3688" s="16">
        <v>41.2267</v>
      </c>
      <c r="X3688" s="16">
        <v>0</v>
      </c>
      <c r="Y3688" s="16">
        <v>0.4855</v>
      </c>
      <c r="Z3688" s="16">
        <v>11.9005</v>
      </c>
      <c r="AE3688" s="103">
        <f t="shared" si="1067"/>
        <v>3.86535248253495e-12</v>
      </c>
      <c r="AF3688" s="103">
        <f t="shared" si="1068"/>
        <v>0</v>
      </c>
      <c r="AG3688" s="103">
        <f t="shared" si="1069"/>
        <v>0</v>
      </c>
      <c r="AH3688" s="103">
        <f t="shared" si="1070"/>
        <v>0</v>
      </c>
      <c r="AI3688" s="103">
        <f t="shared" si="1071"/>
        <v>0</v>
      </c>
      <c r="AJ3688" s="103">
        <f t="shared" si="1072"/>
        <v>1.83186799063151e-15</v>
      </c>
      <c r="AK3688" s="16">
        <f t="shared" ref="AK3688:BF3688" si="1084">E3688-SUM(E3689:E3693)</f>
        <v>0</v>
      </c>
      <c r="AL3688" s="16">
        <f t="shared" si="1084"/>
        <v>0</v>
      </c>
      <c r="AM3688" s="16">
        <f t="shared" si="1084"/>
        <v>0</v>
      </c>
      <c r="AN3688" s="16">
        <f t="shared" si="1084"/>
        <v>0</v>
      </c>
      <c r="AO3688" s="16">
        <f t="shared" si="1084"/>
        <v>0</v>
      </c>
      <c r="AP3688" s="16">
        <f t="shared" si="1084"/>
        <v>0</v>
      </c>
      <c r="AQ3688" s="16">
        <f t="shared" si="1084"/>
        <v>0</v>
      </c>
      <c r="AR3688" s="16">
        <f t="shared" si="1084"/>
        <v>0</v>
      </c>
      <c r="AS3688" s="16">
        <f t="shared" si="1084"/>
        <v>0</v>
      </c>
      <c r="AT3688" s="16">
        <f t="shared" si="1084"/>
        <v>0</v>
      </c>
      <c r="AU3688" s="16">
        <f t="shared" si="1084"/>
        <v>0</v>
      </c>
      <c r="AV3688" s="16">
        <f t="shared" si="1084"/>
        <v>0</v>
      </c>
      <c r="AW3688" s="16">
        <f t="shared" si="1084"/>
        <v>0</v>
      </c>
      <c r="AX3688" s="16">
        <f t="shared" si="1084"/>
        <v>0</v>
      </c>
      <c r="AY3688" s="16">
        <f t="shared" si="1084"/>
        <v>0</v>
      </c>
      <c r="AZ3688" s="16">
        <f t="shared" si="1084"/>
        <v>0</v>
      </c>
      <c r="BA3688" s="16">
        <f t="shared" si="1084"/>
        <v>0</v>
      </c>
      <c r="BB3688" s="16">
        <f t="shared" si="1084"/>
        <v>0</v>
      </c>
      <c r="BC3688" s="16">
        <f t="shared" si="1084"/>
        <v>0</v>
      </c>
      <c r="BD3688" s="16">
        <f t="shared" si="1084"/>
        <v>0</v>
      </c>
      <c r="BE3688" s="16">
        <f t="shared" si="1084"/>
        <v>0</v>
      </c>
      <c r="BF3688" s="16">
        <f t="shared" si="1084"/>
        <v>0</v>
      </c>
    </row>
    <row r="3689" spans="4:36">
      <c r="D3689" s="16" t="s">
        <v>860</v>
      </c>
      <c r="E3689" s="16">
        <v>7491.0222</v>
      </c>
      <c r="F3689" s="16">
        <v>7195.6345</v>
      </c>
      <c r="G3689" s="16">
        <v>6494.0332</v>
      </c>
      <c r="H3689" s="16">
        <v>701.6013</v>
      </c>
      <c r="I3689" s="16">
        <v>0.147</v>
      </c>
      <c r="J3689" s="16">
        <v>212.4153</v>
      </c>
      <c r="K3689" s="16">
        <v>0</v>
      </c>
      <c r="L3689" s="16">
        <v>23.4081</v>
      </c>
      <c r="M3689" s="16">
        <v>189.0072</v>
      </c>
      <c r="N3689" s="16">
        <v>54.2723</v>
      </c>
      <c r="O3689" s="16">
        <v>54.2723</v>
      </c>
      <c r="P3689" s="16">
        <v>0</v>
      </c>
      <c r="Q3689" s="16">
        <v>0</v>
      </c>
      <c r="R3689" s="16">
        <v>28.4676</v>
      </c>
      <c r="S3689" s="16">
        <v>28.0803</v>
      </c>
      <c r="T3689" s="16">
        <v>0</v>
      </c>
      <c r="U3689" s="16">
        <v>0.3873</v>
      </c>
      <c r="V3689" s="16">
        <v>0.0855</v>
      </c>
      <c r="W3689" s="16">
        <v>0.0855</v>
      </c>
      <c r="X3689" s="16">
        <v>0</v>
      </c>
      <c r="Y3689" s="16">
        <v>0</v>
      </c>
      <c r="Z3689" s="16">
        <v>0</v>
      </c>
      <c r="AE3689" s="103">
        <f t="shared" si="1067"/>
        <v>2.27054486323652e-13</v>
      </c>
      <c r="AF3689" s="103">
        <f t="shared" si="1068"/>
        <v>0</v>
      </c>
      <c r="AG3689" s="103">
        <f t="shared" si="1069"/>
        <v>0</v>
      </c>
      <c r="AH3689" s="103">
        <f t="shared" si="1070"/>
        <v>0</v>
      </c>
      <c r="AI3689" s="103">
        <f t="shared" si="1071"/>
        <v>0</v>
      </c>
      <c r="AJ3689" s="103">
        <f t="shared" si="1072"/>
        <v>0</v>
      </c>
    </row>
    <row r="3690" spans="4:36">
      <c r="D3690" s="16" t="s">
        <v>861</v>
      </c>
      <c r="E3690" s="16">
        <v>1210.5314</v>
      </c>
      <c r="F3690" s="16">
        <v>1147.1343</v>
      </c>
      <c r="G3690" s="16">
        <v>998.7929</v>
      </c>
      <c r="H3690" s="16">
        <v>148.3414</v>
      </c>
      <c r="I3690" s="16">
        <v>0</v>
      </c>
      <c r="J3690" s="16">
        <v>53.1764</v>
      </c>
      <c r="K3690" s="16">
        <v>0</v>
      </c>
      <c r="L3690" s="16">
        <v>10.5766</v>
      </c>
      <c r="M3690" s="16">
        <v>42.5998</v>
      </c>
      <c r="N3690" s="16">
        <v>8.5032</v>
      </c>
      <c r="O3690" s="16">
        <v>8.5032</v>
      </c>
      <c r="P3690" s="16">
        <v>0</v>
      </c>
      <c r="Q3690" s="16">
        <v>0</v>
      </c>
      <c r="R3690" s="16">
        <v>1.7175</v>
      </c>
      <c r="S3690" s="16">
        <v>1.177</v>
      </c>
      <c r="T3690" s="16">
        <v>0</v>
      </c>
      <c r="U3690" s="16">
        <v>0.5405</v>
      </c>
      <c r="V3690" s="16">
        <v>0</v>
      </c>
      <c r="W3690" s="16">
        <v>0</v>
      </c>
      <c r="X3690" s="16">
        <v>0</v>
      </c>
      <c r="Y3690" s="16">
        <v>0</v>
      </c>
      <c r="Z3690" s="16">
        <v>0</v>
      </c>
      <c r="AE3690" s="103">
        <f t="shared" si="1067"/>
        <v>1.36113342819044e-13</v>
      </c>
      <c r="AF3690" s="103">
        <f t="shared" si="1068"/>
        <v>0</v>
      </c>
      <c r="AG3690" s="103">
        <f t="shared" si="1069"/>
        <v>0</v>
      </c>
      <c r="AH3690" s="103">
        <f t="shared" si="1070"/>
        <v>0</v>
      </c>
      <c r="AI3690" s="103">
        <f t="shared" si="1071"/>
        <v>0</v>
      </c>
      <c r="AJ3690" s="103">
        <f t="shared" si="1072"/>
        <v>0</v>
      </c>
    </row>
    <row r="3691" spans="4:36">
      <c r="D3691" s="16" t="s">
        <v>862</v>
      </c>
      <c r="E3691" s="16">
        <v>176.485</v>
      </c>
      <c r="F3691" s="16">
        <v>137.2365</v>
      </c>
      <c r="G3691" s="16">
        <v>137.0612</v>
      </c>
      <c r="H3691" s="16">
        <v>0.1753</v>
      </c>
      <c r="I3691" s="16">
        <v>0</v>
      </c>
      <c r="J3691" s="16">
        <v>13.6676</v>
      </c>
      <c r="K3691" s="16">
        <v>0</v>
      </c>
      <c r="L3691" s="16">
        <v>0</v>
      </c>
      <c r="M3691" s="16">
        <v>13.6676</v>
      </c>
      <c r="N3691" s="16">
        <v>25.5809</v>
      </c>
      <c r="O3691" s="16">
        <v>25.5809</v>
      </c>
      <c r="P3691" s="16">
        <v>0</v>
      </c>
      <c r="Q3691" s="16">
        <v>0</v>
      </c>
      <c r="R3691" s="16">
        <v>0</v>
      </c>
      <c r="S3691" s="16">
        <v>0</v>
      </c>
      <c r="T3691" s="16">
        <v>0</v>
      </c>
      <c r="U3691" s="16">
        <v>0</v>
      </c>
      <c r="V3691" s="16">
        <v>0</v>
      </c>
      <c r="W3691" s="16">
        <v>0</v>
      </c>
      <c r="X3691" s="16">
        <v>0</v>
      </c>
      <c r="Y3691" s="16">
        <v>0</v>
      </c>
      <c r="Z3691" s="16">
        <v>0</v>
      </c>
      <c r="AE3691" s="103">
        <f t="shared" si="1067"/>
        <v>0</v>
      </c>
      <c r="AF3691" s="103">
        <f t="shared" si="1068"/>
        <v>-7.105427357601e-15</v>
      </c>
      <c r="AG3691" s="103">
        <f t="shared" si="1069"/>
        <v>0</v>
      </c>
      <c r="AH3691" s="103">
        <f t="shared" si="1070"/>
        <v>0</v>
      </c>
      <c r="AI3691" s="103">
        <f t="shared" si="1071"/>
        <v>0</v>
      </c>
      <c r="AJ3691" s="103">
        <f t="shared" si="1072"/>
        <v>0</v>
      </c>
    </row>
    <row r="3692" spans="4:36">
      <c r="D3692" s="16" t="s">
        <v>863</v>
      </c>
      <c r="E3692" s="16">
        <v>0</v>
      </c>
      <c r="F3692" s="16">
        <v>0</v>
      </c>
      <c r="G3692" s="16">
        <v>0</v>
      </c>
      <c r="H3692" s="16">
        <v>0</v>
      </c>
      <c r="I3692" s="16">
        <v>0</v>
      </c>
      <c r="J3692" s="16">
        <v>0</v>
      </c>
      <c r="K3692" s="16">
        <v>0</v>
      </c>
      <c r="L3692" s="16">
        <v>0</v>
      </c>
      <c r="M3692" s="16">
        <v>0</v>
      </c>
      <c r="N3692" s="16">
        <v>0</v>
      </c>
      <c r="O3692" s="16">
        <v>0</v>
      </c>
      <c r="P3692" s="16">
        <v>0</v>
      </c>
      <c r="Q3692" s="16">
        <v>0</v>
      </c>
      <c r="R3692" s="16">
        <v>0</v>
      </c>
      <c r="S3692" s="16">
        <v>0</v>
      </c>
      <c r="T3692" s="16">
        <v>0</v>
      </c>
      <c r="U3692" s="16">
        <v>0</v>
      </c>
      <c r="V3692" s="16">
        <v>0</v>
      </c>
      <c r="W3692" s="16">
        <v>0</v>
      </c>
      <c r="X3692" s="16">
        <v>0</v>
      </c>
      <c r="Y3692" s="16">
        <v>0</v>
      </c>
      <c r="Z3692" s="16">
        <v>0</v>
      </c>
      <c r="AE3692" s="103">
        <f t="shared" si="1067"/>
        <v>0</v>
      </c>
      <c r="AF3692" s="103">
        <f t="shared" si="1068"/>
        <v>0</v>
      </c>
      <c r="AG3692" s="103">
        <f t="shared" si="1069"/>
        <v>0</v>
      </c>
      <c r="AH3692" s="103">
        <f t="shared" si="1070"/>
        <v>0</v>
      </c>
      <c r="AI3692" s="103">
        <f t="shared" si="1071"/>
        <v>0</v>
      </c>
      <c r="AJ3692" s="103">
        <f t="shared" si="1072"/>
        <v>0</v>
      </c>
    </row>
    <row r="3693" spans="4:36">
      <c r="D3693" s="16" t="s">
        <v>864</v>
      </c>
      <c r="E3693" s="16">
        <v>43288.4357</v>
      </c>
      <c r="F3693" s="16">
        <v>39189.2771</v>
      </c>
      <c r="G3693" s="16">
        <v>34024.2397</v>
      </c>
      <c r="H3693" s="16">
        <v>5165.0374</v>
      </c>
      <c r="I3693" s="16">
        <v>27.5131</v>
      </c>
      <c r="J3693" s="16">
        <v>1405.1298</v>
      </c>
      <c r="K3693" s="16">
        <v>530.334000000001</v>
      </c>
      <c r="L3693" s="16">
        <v>1.69050000000004</v>
      </c>
      <c r="M3693" s="16">
        <v>873.1053</v>
      </c>
      <c r="N3693" s="16">
        <v>1762.2838</v>
      </c>
      <c r="O3693" s="16">
        <v>1762.2838</v>
      </c>
      <c r="P3693" s="16">
        <v>0</v>
      </c>
      <c r="Q3693" s="16">
        <v>6.4901</v>
      </c>
      <c r="R3693" s="16">
        <v>844.214600000001</v>
      </c>
      <c r="S3693" s="16">
        <v>732.710000000001</v>
      </c>
      <c r="T3693" s="16">
        <v>29.2722</v>
      </c>
      <c r="U3693" s="16">
        <v>82.2324</v>
      </c>
      <c r="V3693" s="16">
        <v>41.6267</v>
      </c>
      <c r="W3693" s="16">
        <v>41.1412</v>
      </c>
      <c r="X3693" s="16">
        <v>0</v>
      </c>
      <c r="Y3693" s="16">
        <v>0.4855</v>
      </c>
      <c r="Z3693" s="16">
        <v>11.9005</v>
      </c>
      <c r="AE3693" s="103">
        <f t="shared" ref="AE3693:AE3729" si="1085">E3693-F3693-I3693-J3693-N3693-R3693-V3693-Z3693-Q3693</f>
        <v>1.68398628375144e-12</v>
      </c>
      <c r="AF3693" s="103">
        <f t="shared" ref="AF3693:AF3729" si="1086">F3693-G3693-H3693</f>
        <v>0</v>
      </c>
      <c r="AG3693" s="103">
        <f t="shared" ref="AG3693:AG3729" si="1087">J3693-K3693-L3693-M3693</f>
        <v>-1.13686837721616e-12</v>
      </c>
      <c r="AH3693" s="103">
        <f t="shared" ref="AH3693:AH3729" si="1088">N3693-O3693-P3693</f>
        <v>0</v>
      </c>
      <c r="AI3693" s="103">
        <f t="shared" ref="AI3693:AI3729" si="1089">R3693-S3693-T3693-U3693</f>
        <v>0</v>
      </c>
      <c r="AJ3693" s="103">
        <f t="shared" ref="AJ3693:AJ3729" si="1090">V3693-W3693-X3693-Y3693</f>
        <v>1.83186799063151e-15</v>
      </c>
    </row>
    <row r="3694" spans="3:58">
      <c r="C3694" s="16" t="s">
        <v>368</v>
      </c>
      <c r="D3694" s="16" t="s">
        <v>88</v>
      </c>
      <c r="E3694" s="16">
        <v>0</v>
      </c>
      <c r="F3694" s="16">
        <v>0</v>
      </c>
      <c r="G3694" s="16">
        <v>0</v>
      </c>
      <c r="H3694" s="16">
        <v>0</v>
      </c>
      <c r="I3694" s="16">
        <v>0</v>
      </c>
      <c r="J3694" s="16">
        <v>0</v>
      </c>
      <c r="K3694" s="16">
        <v>0</v>
      </c>
      <c r="L3694" s="16">
        <v>0</v>
      </c>
      <c r="M3694" s="16">
        <v>0</v>
      </c>
      <c r="N3694" s="16">
        <v>0</v>
      </c>
      <c r="O3694" s="16">
        <v>0</v>
      </c>
      <c r="P3694" s="16">
        <v>0</v>
      </c>
      <c r="Q3694" s="16">
        <v>0</v>
      </c>
      <c r="R3694" s="16">
        <v>0</v>
      </c>
      <c r="S3694" s="16">
        <v>0</v>
      </c>
      <c r="T3694" s="16">
        <v>0</v>
      </c>
      <c r="U3694" s="16">
        <v>0</v>
      </c>
      <c r="V3694" s="16">
        <v>0</v>
      </c>
      <c r="W3694" s="16">
        <v>0</v>
      </c>
      <c r="X3694" s="16">
        <v>0</v>
      </c>
      <c r="Y3694" s="16">
        <v>0</v>
      </c>
      <c r="Z3694" s="16">
        <v>0</v>
      </c>
      <c r="AE3694" s="103">
        <f t="shared" si="1085"/>
        <v>0</v>
      </c>
      <c r="AF3694" s="103">
        <f t="shared" si="1086"/>
        <v>0</v>
      </c>
      <c r="AG3694" s="103">
        <f t="shared" si="1087"/>
        <v>0</v>
      </c>
      <c r="AH3694" s="103">
        <f t="shared" si="1088"/>
        <v>0</v>
      </c>
      <c r="AI3694" s="103">
        <f t="shared" si="1089"/>
        <v>0</v>
      </c>
      <c r="AJ3694" s="103">
        <f t="shared" si="1090"/>
        <v>0</v>
      </c>
      <c r="AK3694" s="16">
        <f t="shared" ref="AK3694:BF3694" si="1091">E3694-SUM(E3695:E3699)</f>
        <v>0</v>
      </c>
      <c r="AL3694" s="16">
        <f t="shared" si="1091"/>
        <v>0</v>
      </c>
      <c r="AM3694" s="16">
        <f t="shared" si="1091"/>
        <v>0</v>
      </c>
      <c r="AN3694" s="16">
        <f t="shared" si="1091"/>
        <v>0</v>
      </c>
      <c r="AO3694" s="16">
        <f t="shared" si="1091"/>
        <v>0</v>
      </c>
      <c r="AP3694" s="16">
        <f t="shared" si="1091"/>
        <v>0</v>
      </c>
      <c r="AQ3694" s="16">
        <f t="shared" si="1091"/>
        <v>0</v>
      </c>
      <c r="AR3694" s="16">
        <f t="shared" si="1091"/>
        <v>0</v>
      </c>
      <c r="AS3694" s="16">
        <f t="shared" si="1091"/>
        <v>0</v>
      </c>
      <c r="AT3694" s="16">
        <f t="shared" si="1091"/>
        <v>0</v>
      </c>
      <c r="AU3694" s="16">
        <f t="shared" si="1091"/>
        <v>0</v>
      </c>
      <c r="AV3694" s="16">
        <f t="shared" si="1091"/>
        <v>0</v>
      </c>
      <c r="AW3694" s="16">
        <f t="shared" si="1091"/>
        <v>0</v>
      </c>
      <c r="AX3694" s="16">
        <f t="shared" si="1091"/>
        <v>0</v>
      </c>
      <c r="AY3694" s="16">
        <f t="shared" si="1091"/>
        <v>0</v>
      </c>
      <c r="AZ3694" s="16">
        <f t="shared" si="1091"/>
        <v>0</v>
      </c>
      <c r="BA3694" s="16">
        <f t="shared" si="1091"/>
        <v>0</v>
      </c>
      <c r="BB3694" s="16">
        <f t="shared" si="1091"/>
        <v>0</v>
      </c>
      <c r="BC3694" s="16">
        <f t="shared" si="1091"/>
        <v>0</v>
      </c>
      <c r="BD3694" s="16">
        <f t="shared" si="1091"/>
        <v>0</v>
      </c>
      <c r="BE3694" s="16">
        <f t="shared" si="1091"/>
        <v>0</v>
      </c>
      <c r="BF3694" s="16">
        <f t="shared" si="1091"/>
        <v>0</v>
      </c>
    </row>
    <row r="3695" spans="4:36">
      <c r="D3695" s="16" t="s">
        <v>860</v>
      </c>
      <c r="E3695" s="16">
        <v>0</v>
      </c>
      <c r="F3695" s="16">
        <v>0</v>
      </c>
      <c r="G3695" s="16">
        <v>0</v>
      </c>
      <c r="H3695" s="16">
        <v>0</v>
      </c>
      <c r="I3695" s="16">
        <v>0</v>
      </c>
      <c r="J3695" s="16">
        <v>0</v>
      </c>
      <c r="K3695" s="16">
        <v>0</v>
      </c>
      <c r="L3695" s="16">
        <v>0</v>
      </c>
      <c r="M3695" s="16">
        <v>0</v>
      </c>
      <c r="N3695" s="16">
        <v>0</v>
      </c>
      <c r="O3695" s="16">
        <v>0</v>
      </c>
      <c r="P3695" s="16">
        <v>0</v>
      </c>
      <c r="Q3695" s="16">
        <v>0</v>
      </c>
      <c r="R3695" s="16">
        <v>0</v>
      </c>
      <c r="S3695" s="16">
        <v>0</v>
      </c>
      <c r="T3695" s="16">
        <v>0</v>
      </c>
      <c r="U3695" s="16">
        <v>0</v>
      </c>
      <c r="V3695" s="16">
        <v>0</v>
      </c>
      <c r="W3695" s="16">
        <v>0</v>
      </c>
      <c r="X3695" s="16">
        <v>0</v>
      </c>
      <c r="Y3695" s="16">
        <v>0</v>
      </c>
      <c r="Z3695" s="16">
        <v>0</v>
      </c>
      <c r="AE3695" s="103">
        <f t="shared" si="1085"/>
        <v>0</v>
      </c>
      <c r="AF3695" s="103">
        <f t="shared" si="1086"/>
        <v>0</v>
      </c>
      <c r="AG3695" s="103">
        <f t="shared" si="1087"/>
        <v>0</v>
      </c>
      <c r="AH3695" s="103">
        <f t="shared" si="1088"/>
        <v>0</v>
      </c>
      <c r="AI3695" s="103">
        <f t="shared" si="1089"/>
        <v>0</v>
      </c>
      <c r="AJ3695" s="103">
        <f t="shared" si="1090"/>
        <v>0</v>
      </c>
    </row>
    <row r="3696" spans="4:36">
      <c r="D3696" s="16" t="s">
        <v>861</v>
      </c>
      <c r="E3696" s="16">
        <v>0</v>
      </c>
      <c r="F3696" s="16">
        <v>0</v>
      </c>
      <c r="G3696" s="16">
        <v>0</v>
      </c>
      <c r="H3696" s="16">
        <v>0</v>
      </c>
      <c r="I3696" s="16">
        <v>0</v>
      </c>
      <c r="J3696" s="16">
        <v>0</v>
      </c>
      <c r="K3696" s="16">
        <v>0</v>
      </c>
      <c r="L3696" s="16">
        <v>0</v>
      </c>
      <c r="M3696" s="16">
        <v>0</v>
      </c>
      <c r="N3696" s="16">
        <v>0</v>
      </c>
      <c r="O3696" s="16">
        <v>0</v>
      </c>
      <c r="P3696" s="16">
        <v>0</v>
      </c>
      <c r="Q3696" s="16">
        <v>0</v>
      </c>
      <c r="R3696" s="16">
        <v>0</v>
      </c>
      <c r="S3696" s="16">
        <v>0</v>
      </c>
      <c r="T3696" s="16">
        <v>0</v>
      </c>
      <c r="U3696" s="16">
        <v>0</v>
      </c>
      <c r="V3696" s="16">
        <v>0</v>
      </c>
      <c r="W3696" s="16">
        <v>0</v>
      </c>
      <c r="X3696" s="16">
        <v>0</v>
      </c>
      <c r="Y3696" s="16">
        <v>0</v>
      </c>
      <c r="Z3696" s="16">
        <v>0</v>
      </c>
      <c r="AE3696" s="103">
        <f t="shared" si="1085"/>
        <v>0</v>
      </c>
      <c r="AF3696" s="103">
        <f t="shared" si="1086"/>
        <v>0</v>
      </c>
      <c r="AG3696" s="103">
        <f t="shared" si="1087"/>
        <v>0</v>
      </c>
      <c r="AH3696" s="103">
        <f t="shared" si="1088"/>
        <v>0</v>
      </c>
      <c r="AI3696" s="103">
        <f t="shared" si="1089"/>
        <v>0</v>
      </c>
      <c r="AJ3696" s="103">
        <f t="shared" si="1090"/>
        <v>0</v>
      </c>
    </row>
    <row r="3697" spans="4:36">
      <c r="D3697" s="16" t="s">
        <v>862</v>
      </c>
      <c r="E3697" s="16">
        <v>0</v>
      </c>
      <c r="F3697" s="16">
        <v>0</v>
      </c>
      <c r="G3697" s="16">
        <v>0</v>
      </c>
      <c r="H3697" s="16">
        <v>0</v>
      </c>
      <c r="I3697" s="16">
        <v>0</v>
      </c>
      <c r="J3697" s="16">
        <v>0</v>
      </c>
      <c r="K3697" s="16">
        <v>0</v>
      </c>
      <c r="L3697" s="16">
        <v>0</v>
      </c>
      <c r="M3697" s="16">
        <v>0</v>
      </c>
      <c r="N3697" s="16">
        <v>0</v>
      </c>
      <c r="O3697" s="16">
        <v>0</v>
      </c>
      <c r="P3697" s="16">
        <v>0</v>
      </c>
      <c r="Q3697" s="16">
        <v>0</v>
      </c>
      <c r="R3697" s="16">
        <v>0</v>
      </c>
      <c r="S3697" s="16">
        <v>0</v>
      </c>
      <c r="T3697" s="16">
        <v>0</v>
      </c>
      <c r="U3697" s="16">
        <v>0</v>
      </c>
      <c r="V3697" s="16">
        <v>0</v>
      </c>
      <c r="W3697" s="16">
        <v>0</v>
      </c>
      <c r="X3697" s="16">
        <v>0</v>
      </c>
      <c r="Y3697" s="16">
        <v>0</v>
      </c>
      <c r="Z3697" s="16">
        <v>0</v>
      </c>
      <c r="AE3697" s="103">
        <f t="shared" si="1085"/>
        <v>0</v>
      </c>
      <c r="AF3697" s="103">
        <f t="shared" si="1086"/>
        <v>0</v>
      </c>
      <c r="AG3697" s="103">
        <f t="shared" si="1087"/>
        <v>0</v>
      </c>
      <c r="AH3697" s="103">
        <f t="shared" si="1088"/>
        <v>0</v>
      </c>
      <c r="AI3697" s="103">
        <f t="shared" si="1089"/>
        <v>0</v>
      </c>
      <c r="AJ3697" s="103">
        <f t="shared" si="1090"/>
        <v>0</v>
      </c>
    </row>
    <row r="3698" spans="4:36">
      <c r="D3698" s="16" t="s">
        <v>863</v>
      </c>
      <c r="E3698" s="16">
        <v>0</v>
      </c>
      <c r="F3698" s="16">
        <v>0</v>
      </c>
      <c r="G3698" s="16">
        <v>0</v>
      </c>
      <c r="H3698" s="16">
        <v>0</v>
      </c>
      <c r="I3698" s="16">
        <v>0</v>
      </c>
      <c r="J3698" s="16">
        <v>0</v>
      </c>
      <c r="K3698" s="16">
        <v>0</v>
      </c>
      <c r="L3698" s="16">
        <v>0</v>
      </c>
      <c r="M3698" s="16">
        <v>0</v>
      </c>
      <c r="N3698" s="16">
        <v>0</v>
      </c>
      <c r="O3698" s="16">
        <v>0</v>
      </c>
      <c r="P3698" s="16">
        <v>0</v>
      </c>
      <c r="Q3698" s="16">
        <v>0</v>
      </c>
      <c r="R3698" s="16">
        <v>0</v>
      </c>
      <c r="S3698" s="16">
        <v>0</v>
      </c>
      <c r="T3698" s="16">
        <v>0</v>
      </c>
      <c r="U3698" s="16">
        <v>0</v>
      </c>
      <c r="V3698" s="16">
        <v>0</v>
      </c>
      <c r="W3698" s="16">
        <v>0</v>
      </c>
      <c r="X3698" s="16">
        <v>0</v>
      </c>
      <c r="Y3698" s="16">
        <v>0</v>
      </c>
      <c r="Z3698" s="16">
        <v>0</v>
      </c>
      <c r="AE3698" s="103">
        <f t="shared" si="1085"/>
        <v>0</v>
      </c>
      <c r="AF3698" s="103">
        <f t="shared" si="1086"/>
        <v>0</v>
      </c>
      <c r="AG3698" s="103">
        <f t="shared" si="1087"/>
        <v>0</v>
      </c>
      <c r="AH3698" s="103">
        <f t="shared" si="1088"/>
        <v>0</v>
      </c>
      <c r="AI3698" s="103">
        <f t="shared" si="1089"/>
        <v>0</v>
      </c>
      <c r="AJ3698" s="103">
        <f t="shared" si="1090"/>
        <v>0</v>
      </c>
    </row>
    <row r="3699" spans="4:36">
      <c r="D3699" s="16" t="s">
        <v>864</v>
      </c>
      <c r="E3699" s="16">
        <v>0</v>
      </c>
      <c r="F3699" s="16">
        <v>0</v>
      </c>
      <c r="G3699" s="16">
        <v>0</v>
      </c>
      <c r="H3699" s="16">
        <v>0</v>
      </c>
      <c r="I3699" s="16">
        <v>0</v>
      </c>
      <c r="J3699" s="16">
        <v>0</v>
      </c>
      <c r="K3699" s="16">
        <v>0</v>
      </c>
      <c r="L3699" s="16">
        <v>0</v>
      </c>
      <c r="M3699" s="16">
        <v>0</v>
      </c>
      <c r="N3699" s="16">
        <v>0</v>
      </c>
      <c r="O3699" s="16">
        <v>0</v>
      </c>
      <c r="P3699" s="16">
        <v>0</v>
      </c>
      <c r="Q3699" s="16">
        <v>0</v>
      </c>
      <c r="R3699" s="16">
        <v>0</v>
      </c>
      <c r="S3699" s="16">
        <v>0</v>
      </c>
      <c r="T3699" s="16">
        <v>0</v>
      </c>
      <c r="U3699" s="16">
        <v>0</v>
      </c>
      <c r="V3699" s="16">
        <v>0</v>
      </c>
      <c r="W3699" s="16">
        <v>0</v>
      </c>
      <c r="X3699" s="16">
        <v>0</v>
      </c>
      <c r="Y3699" s="16">
        <v>0</v>
      </c>
      <c r="Z3699" s="16">
        <v>0</v>
      </c>
      <c r="AE3699" s="103">
        <f t="shared" si="1085"/>
        <v>0</v>
      </c>
      <c r="AF3699" s="103">
        <f t="shared" si="1086"/>
        <v>0</v>
      </c>
      <c r="AG3699" s="103">
        <f t="shared" si="1087"/>
        <v>0</v>
      </c>
      <c r="AH3699" s="103">
        <f t="shared" si="1088"/>
        <v>0</v>
      </c>
      <c r="AI3699" s="103">
        <f t="shared" si="1089"/>
        <v>0</v>
      </c>
      <c r="AJ3699" s="103">
        <f t="shared" si="1090"/>
        <v>0</v>
      </c>
    </row>
    <row r="3700" spans="1:80">
      <c r="A3700" s="16" t="s">
        <v>972</v>
      </c>
      <c r="B3700" s="16">
        <v>245396.8143</v>
      </c>
      <c r="C3700" s="16" t="s">
        <v>88</v>
      </c>
      <c r="D3700" s="16" t="s">
        <v>88</v>
      </c>
      <c r="E3700" s="16">
        <v>198723.3506</v>
      </c>
      <c r="F3700" s="16">
        <v>190619.8932</v>
      </c>
      <c r="G3700" s="16">
        <v>144349.385</v>
      </c>
      <c r="H3700" s="16">
        <v>46270.5082</v>
      </c>
      <c r="I3700" s="16">
        <v>10.1941</v>
      </c>
      <c r="J3700" s="16">
        <v>5531.6027</v>
      </c>
      <c r="K3700" s="16">
        <v>1955.7929</v>
      </c>
      <c r="L3700" s="16">
        <v>895.1697</v>
      </c>
      <c r="M3700" s="16">
        <v>2680.6401</v>
      </c>
      <c r="N3700" s="16">
        <v>1377.08</v>
      </c>
      <c r="O3700" s="16">
        <v>1377.08</v>
      </c>
      <c r="P3700" s="16">
        <v>0</v>
      </c>
      <c r="Q3700" s="16">
        <v>23.6444</v>
      </c>
      <c r="R3700" s="16">
        <v>1005.1623</v>
      </c>
      <c r="S3700" s="16">
        <v>976.0043</v>
      </c>
      <c r="T3700" s="16">
        <v>20.8719</v>
      </c>
      <c r="U3700" s="16">
        <v>8.2861</v>
      </c>
      <c r="V3700" s="16">
        <v>149.3546</v>
      </c>
      <c r="W3700" s="16">
        <v>101.1567</v>
      </c>
      <c r="X3700" s="16">
        <v>0.7138</v>
      </c>
      <c r="Y3700" s="16">
        <v>47.4841</v>
      </c>
      <c r="Z3700" s="16">
        <v>6.4193</v>
      </c>
      <c r="AB3700" s="101">
        <f>(F3700+K3700+L3700)/B3700</f>
        <v>0.788400030179202</v>
      </c>
      <c r="AE3700" s="103">
        <f t="shared" si="1085"/>
        <v>1.3908874052504e-11</v>
      </c>
      <c r="AF3700" s="103">
        <f t="shared" si="1086"/>
        <v>0</v>
      </c>
      <c r="AG3700" s="103">
        <f t="shared" si="1087"/>
        <v>0</v>
      </c>
      <c r="AH3700" s="103">
        <f t="shared" si="1088"/>
        <v>0</v>
      </c>
      <c r="AI3700" s="103">
        <f t="shared" si="1089"/>
        <v>1.59872115546023e-14</v>
      </c>
      <c r="AJ3700" s="103">
        <f t="shared" si="1090"/>
        <v>0</v>
      </c>
      <c r="AK3700" s="16">
        <f t="shared" ref="AK3700:BF3700" si="1092">E3700-SUM(E3701:E3705)</f>
        <v>0</v>
      </c>
      <c r="AL3700" s="16">
        <f t="shared" si="1092"/>
        <v>0</v>
      </c>
      <c r="AM3700" s="16">
        <f t="shared" si="1092"/>
        <v>0</v>
      </c>
      <c r="AN3700" s="16">
        <f t="shared" si="1092"/>
        <v>0</v>
      </c>
      <c r="AO3700" s="16">
        <f t="shared" si="1092"/>
        <v>0</v>
      </c>
      <c r="AP3700" s="16">
        <f t="shared" si="1092"/>
        <v>0</v>
      </c>
      <c r="AQ3700" s="16">
        <f t="shared" si="1092"/>
        <v>0</v>
      </c>
      <c r="AR3700" s="16">
        <f t="shared" si="1092"/>
        <v>0</v>
      </c>
      <c r="AS3700" s="16">
        <f t="shared" si="1092"/>
        <v>0</v>
      </c>
      <c r="AT3700" s="16">
        <f t="shared" si="1092"/>
        <v>0</v>
      </c>
      <c r="AU3700" s="16">
        <f t="shared" si="1092"/>
        <v>0</v>
      </c>
      <c r="AV3700" s="16">
        <f t="shared" si="1092"/>
        <v>0</v>
      </c>
      <c r="AW3700" s="16">
        <f t="shared" si="1092"/>
        <v>0</v>
      </c>
      <c r="AX3700" s="16">
        <f t="shared" si="1092"/>
        <v>0</v>
      </c>
      <c r="AY3700" s="16">
        <f t="shared" si="1092"/>
        <v>0</v>
      </c>
      <c r="AZ3700" s="16">
        <f t="shared" si="1092"/>
        <v>0</v>
      </c>
      <c r="BA3700" s="16">
        <f t="shared" si="1092"/>
        <v>0</v>
      </c>
      <c r="BB3700" s="16">
        <f t="shared" si="1092"/>
        <v>0</v>
      </c>
      <c r="BC3700" s="16">
        <f t="shared" si="1092"/>
        <v>0</v>
      </c>
      <c r="BD3700" s="16">
        <f t="shared" si="1092"/>
        <v>0</v>
      </c>
      <c r="BE3700" s="16">
        <f t="shared" si="1092"/>
        <v>0</v>
      </c>
      <c r="BF3700" s="16">
        <f t="shared" si="1092"/>
        <v>0</v>
      </c>
      <c r="BG3700" s="104">
        <f t="shared" ref="BG3700:CB3700" si="1093">E3700-E3706-E3712-E3718-E3724</f>
        <v>0</v>
      </c>
      <c r="BH3700" s="104">
        <f t="shared" si="1093"/>
        <v>0</v>
      </c>
      <c r="BI3700" s="104">
        <f t="shared" si="1093"/>
        <v>0</v>
      </c>
      <c r="BJ3700" s="104">
        <f t="shared" si="1093"/>
        <v>0</v>
      </c>
      <c r="BK3700" s="104">
        <f t="shared" si="1093"/>
        <v>0</v>
      </c>
      <c r="BL3700" s="104">
        <f t="shared" si="1093"/>
        <v>0</v>
      </c>
      <c r="BM3700" s="104">
        <f t="shared" si="1093"/>
        <v>0</v>
      </c>
      <c r="BN3700" s="104">
        <f t="shared" si="1093"/>
        <v>0</v>
      </c>
      <c r="BO3700" s="104">
        <f t="shared" si="1093"/>
        <v>0</v>
      </c>
      <c r="BP3700" s="104">
        <f t="shared" si="1093"/>
        <v>0</v>
      </c>
      <c r="BQ3700" s="104">
        <f t="shared" si="1093"/>
        <v>0</v>
      </c>
      <c r="BR3700" s="104">
        <f t="shared" si="1093"/>
        <v>0</v>
      </c>
      <c r="BS3700" s="104">
        <f t="shared" si="1093"/>
        <v>0</v>
      </c>
      <c r="BT3700" s="104">
        <f t="shared" si="1093"/>
        <v>0</v>
      </c>
      <c r="BU3700" s="104">
        <f t="shared" si="1093"/>
        <v>0</v>
      </c>
      <c r="BV3700" s="104">
        <f t="shared" si="1093"/>
        <v>0</v>
      </c>
      <c r="BW3700" s="104">
        <f t="shared" si="1093"/>
        <v>0</v>
      </c>
      <c r="BX3700" s="104">
        <f t="shared" si="1093"/>
        <v>0</v>
      </c>
      <c r="BY3700" s="104">
        <f t="shared" si="1093"/>
        <v>0</v>
      </c>
      <c r="BZ3700" s="104">
        <f t="shared" si="1093"/>
        <v>0</v>
      </c>
      <c r="CA3700" s="104">
        <f t="shared" si="1093"/>
        <v>0</v>
      </c>
      <c r="CB3700" s="104">
        <f t="shared" si="1093"/>
        <v>0</v>
      </c>
    </row>
    <row r="3701" spans="4:36">
      <c r="D3701" s="16" t="s">
        <v>860</v>
      </c>
      <c r="E3701" s="16">
        <v>37718.287</v>
      </c>
      <c r="F3701" s="16">
        <v>36603.9457</v>
      </c>
      <c r="G3701" s="16">
        <v>30722.1551</v>
      </c>
      <c r="H3701" s="16">
        <v>5881.7906</v>
      </c>
      <c r="I3701" s="16">
        <v>1.7701</v>
      </c>
      <c r="J3701" s="16">
        <v>1028.4161</v>
      </c>
      <c r="K3701" s="16">
        <v>0</v>
      </c>
      <c r="L3701" s="16">
        <v>567.5454</v>
      </c>
      <c r="M3701" s="16">
        <v>460.8707</v>
      </c>
      <c r="N3701" s="16">
        <v>76.9207</v>
      </c>
      <c r="O3701" s="16">
        <v>76.9207</v>
      </c>
      <c r="P3701" s="16">
        <v>0</v>
      </c>
      <c r="Q3701" s="16">
        <v>0</v>
      </c>
      <c r="R3701" s="16">
        <v>6.7419</v>
      </c>
      <c r="S3701" s="16">
        <v>6.6175</v>
      </c>
      <c r="T3701" s="16">
        <v>0</v>
      </c>
      <c r="U3701" s="16">
        <v>0.1244</v>
      </c>
      <c r="V3701" s="16">
        <v>0.4925</v>
      </c>
      <c r="W3701" s="16">
        <v>0</v>
      </c>
      <c r="X3701" s="16">
        <v>0.4925</v>
      </c>
      <c r="Y3701" s="16">
        <v>0</v>
      </c>
      <c r="Z3701" s="16">
        <v>0</v>
      </c>
      <c r="AE3701" s="103">
        <f t="shared" si="1085"/>
        <v>1.78246306603569e-13</v>
      </c>
      <c r="AF3701" s="103">
        <f t="shared" si="1086"/>
        <v>0</v>
      </c>
      <c r="AG3701" s="103">
        <f t="shared" si="1087"/>
        <v>0</v>
      </c>
      <c r="AH3701" s="103">
        <f t="shared" si="1088"/>
        <v>0</v>
      </c>
      <c r="AI3701" s="103">
        <f t="shared" si="1089"/>
        <v>5.13478148889135e-16</v>
      </c>
      <c r="AJ3701" s="103">
        <f t="shared" si="1090"/>
        <v>0</v>
      </c>
    </row>
    <row r="3702" spans="4:36">
      <c r="D3702" s="16" t="s">
        <v>861</v>
      </c>
      <c r="E3702" s="16">
        <v>15096.4736</v>
      </c>
      <c r="F3702" s="16">
        <v>14858.4643</v>
      </c>
      <c r="G3702" s="16">
        <v>10618.3848</v>
      </c>
      <c r="H3702" s="16">
        <v>4240.0795</v>
      </c>
      <c r="I3702" s="16">
        <v>0</v>
      </c>
      <c r="J3702" s="16">
        <v>216.7367</v>
      </c>
      <c r="K3702" s="16">
        <v>0</v>
      </c>
      <c r="L3702" s="16">
        <v>128.1775</v>
      </c>
      <c r="M3702" s="16">
        <v>88.5592</v>
      </c>
      <c r="N3702" s="16">
        <v>20.931</v>
      </c>
      <c r="O3702" s="16">
        <v>20.931</v>
      </c>
      <c r="P3702" s="16">
        <v>0</v>
      </c>
      <c r="Q3702" s="16">
        <v>0</v>
      </c>
      <c r="R3702" s="16">
        <v>0.3416</v>
      </c>
      <c r="S3702" s="16">
        <v>0</v>
      </c>
      <c r="T3702" s="16">
        <v>0</v>
      </c>
      <c r="U3702" s="16">
        <v>0.3416</v>
      </c>
      <c r="V3702" s="16">
        <v>0</v>
      </c>
      <c r="W3702" s="16">
        <v>0</v>
      </c>
      <c r="X3702" s="16">
        <v>0</v>
      </c>
      <c r="Y3702" s="16">
        <v>0</v>
      </c>
      <c r="Z3702" s="16">
        <v>0</v>
      </c>
      <c r="AE3702" s="103">
        <f t="shared" si="1085"/>
        <v>-3.0231372960543e-13</v>
      </c>
      <c r="AF3702" s="103">
        <f t="shared" si="1086"/>
        <v>0</v>
      </c>
      <c r="AG3702" s="103">
        <f t="shared" si="1087"/>
        <v>0</v>
      </c>
      <c r="AH3702" s="103">
        <f t="shared" si="1088"/>
        <v>0</v>
      </c>
      <c r="AI3702" s="103">
        <f t="shared" si="1089"/>
        <v>0</v>
      </c>
      <c r="AJ3702" s="103">
        <f t="shared" si="1090"/>
        <v>0</v>
      </c>
    </row>
    <row r="3703" spans="4:36">
      <c r="D3703" s="16" t="s">
        <v>862</v>
      </c>
      <c r="E3703" s="16">
        <v>1961.7175</v>
      </c>
      <c r="F3703" s="16">
        <v>1950.9489</v>
      </c>
      <c r="G3703" s="16">
        <v>1771.519</v>
      </c>
      <c r="H3703" s="16">
        <v>179.4299</v>
      </c>
      <c r="I3703" s="16">
        <v>0</v>
      </c>
      <c r="J3703" s="16">
        <v>10.7686</v>
      </c>
      <c r="K3703" s="16">
        <v>0</v>
      </c>
      <c r="L3703" s="16">
        <v>0</v>
      </c>
      <c r="M3703" s="16">
        <v>10.7686</v>
      </c>
      <c r="N3703" s="16">
        <v>0</v>
      </c>
      <c r="O3703" s="16">
        <v>0</v>
      </c>
      <c r="P3703" s="16">
        <v>0</v>
      </c>
      <c r="Q3703" s="16">
        <v>0</v>
      </c>
      <c r="R3703" s="16">
        <v>0</v>
      </c>
      <c r="S3703" s="16">
        <v>0</v>
      </c>
      <c r="T3703" s="16">
        <v>0</v>
      </c>
      <c r="U3703" s="16">
        <v>0</v>
      </c>
      <c r="V3703" s="16">
        <v>0</v>
      </c>
      <c r="W3703" s="16">
        <v>0</v>
      </c>
      <c r="X3703" s="16">
        <v>0</v>
      </c>
      <c r="Y3703" s="16">
        <v>0</v>
      </c>
      <c r="Z3703" s="16">
        <v>0</v>
      </c>
      <c r="AE3703" s="103">
        <f t="shared" si="1085"/>
        <v>-1.20792265079217e-13</v>
      </c>
      <c r="AF3703" s="103">
        <f t="shared" si="1086"/>
        <v>0</v>
      </c>
      <c r="AG3703" s="103">
        <f t="shared" si="1087"/>
        <v>0</v>
      </c>
      <c r="AH3703" s="103">
        <f t="shared" si="1088"/>
        <v>0</v>
      </c>
      <c r="AI3703" s="103">
        <f t="shared" si="1089"/>
        <v>0</v>
      </c>
      <c r="AJ3703" s="103">
        <f t="shared" si="1090"/>
        <v>0</v>
      </c>
    </row>
    <row r="3704" spans="4:36">
      <c r="D3704" s="16" t="s">
        <v>863</v>
      </c>
      <c r="E3704" s="16">
        <v>0</v>
      </c>
      <c r="F3704" s="16">
        <v>0</v>
      </c>
      <c r="G3704" s="16">
        <v>0</v>
      </c>
      <c r="H3704" s="16">
        <v>0</v>
      </c>
      <c r="I3704" s="16">
        <v>0</v>
      </c>
      <c r="J3704" s="16">
        <v>0</v>
      </c>
      <c r="K3704" s="16">
        <v>0</v>
      </c>
      <c r="L3704" s="16">
        <v>0</v>
      </c>
      <c r="M3704" s="16">
        <v>0</v>
      </c>
      <c r="N3704" s="16">
        <v>0</v>
      </c>
      <c r="O3704" s="16">
        <v>0</v>
      </c>
      <c r="P3704" s="16">
        <v>0</v>
      </c>
      <c r="Q3704" s="16">
        <v>0</v>
      </c>
      <c r="R3704" s="16">
        <v>0</v>
      </c>
      <c r="S3704" s="16">
        <v>0</v>
      </c>
      <c r="T3704" s="16">
        <v>0</v>
      </c>
      <c r="U3704" s="16">
        <v>0</v>
      </c>
      <c r="V3704" s="16">
        <v>0</v>
      </c>
      <c r="W3704" s="16">
        <v>0</v>
      </c>
      <c r="X3704" s="16">
        <v>0</v>
      </c>
      <c r="Y3704" s="16">
        <v>0</v>
      </c>
      <c r="Z3704" s="16">
        <v>0</v>
      </c>
      <c r="AE3704" s="103">
        <f t="shared" si="1085"/>
        <v>0</v>
      </c>
      <c r="AF3704" s="103">
        <f t="shared" si="1086"/>
        <v>0</v>
      </c>
      <c r="AG3704" s="103">
        <f t="shared" si="1087"/>
        <v>0</v>
      </c>
      <c r="AH3704" s="103">
        <f t="shared" si="1088"/>
        <v>0</v>
      </c>
      <c r="AI3704" s="103">
        <f t="shared" si="1089"/>
        <v>0</v>
      </c>
      <c r="AJ3704" s="103">
        <f t="shared" si="1090"/>
        <v>0</v>
      </c>
    </row>
    <row r="3705" spans="4:36">
      <c r="D3705" s="16" t="s">
        <v>864</v>
      </c>
      <c r="E3705" s="16">
        <v>143946.8725</v>
      </c>
      <c r="F3705" s="16">
        <v>137206.5343</v>
      </c>
      <c r="G3705" s="16">
        <v>101237.3261</v>
      </c>
      <c r="H3705" s="16">
        <v>35969.2082</v>
      </c>
      <c r="I3705" s="16">
        <v>8.424</v>
      </c>
      <c r="J3705" s="16">
        <v>4275.6813</v>
      </c>
      <c r="K3705" s="16">
        <v>1955.7929</v>
      </c>
      <c r="L3705" s="16">
        <v>199.4468</v>
      </c>
      <c r="M3705" s="16">
        <v>2120.4416</v>
      </c>
      <c r="N3705" s="16">
        <v>1279.2283</v>
      </c>
      <c r="O3705" s="16">
        <v>1279.2283</v>
      </c>
      <c r="P3705" s="16">
        <v>0</v>
      </c>
      <c r="Q3705" s="16">
        <v>23.6444</v>
      </c>
      <c r="R3705" s="16">
        <v>998.0788</v>
      </c>
      <c r="S3705" s="16">
        <v>969.3868</v>
      </c>
      <c r="T3705" s="16">
        <v>20.8719</v>
      </c>
      <c r="U3705" s="16">
        <v>7.8201</v>
      </c>
      <c r="V3705" s="16">
        <v>148.8621</v>
      </c>
      <c r="W3705" s="16">
        <v>101.1567</v>
      </c>
      <c r="X3705" s="16">
        <v>0.2213</v>
      </c>
      <c r="Y3705" s="16">
        <v>47.4841</v>
      </c>
      <c r="Z3705" s="16">
        <v>6.4193</v>
      </c>
      <c r="AE3705" s="103">
        <f t="shared" si="1085"/>
        <v>-1.83675297193986e-12</v>
      </c>
      <c r="AF3705" s="103">
        <f t="shared" si="1086"/>
        <v>0</v>
      </c>
      <c r="AG3705" s="103">
        <f t="shared" si="1087"/>
        <v>0</v>
      </c>
      <c r="AH3705" s="103">
        <f t="shared" si="1088"/>
        <v>0</v>
      </c>
      <c r="AI3705" s="103">
        <f t="shared" si="1089"/>
        <v>7.105427357601e-15</v>
      </c>
      <c r="AJ3705" s="103">
        <f t="shared" si="1090"/>
        <v>0</v>
      </c>
    </row>
    <row r="3706" spans="3:58">
      <c r="C3706" s="16" t="s">
        <v>865</v>
      </c>
      <c r="D3706" s="16" t="s">
        <v>88</v>
      </c>
      <c r="E3706" s="16">
        <v>4845.5564</v>
      </c>
      <c r="F3706" s="16">
        <v>4687.6528</v>
      </c>
      <c r="G3706" s="16">
        <v>4238.7465</v>
      </c>
      <c r="H3706" s="16">
        <v>448.9063</v>
      </c>
      <c r="I3706" s="16">
        <v>0</v>
      </c>
      <c r="J3706" s="16">
        <v>119.4626</v>
      </c>
      <c r="K3706" s="16">
        <v>0</v>
      </c>
      <c r="L3706" s="16">
        <v>17.8897</v>
      </c>
      <c r="M3706" s="16">
        <v>101.5729</v>
      </c>
      <c r="N3706" s="16">
        <v>3.7572</v>
      </c>
      <c r="O3706" s="16">
        <v>3.7572</v>
      </c>
      <c r="P3706" s="16">
        <v>0</v>
      </c>
      <c r="Q3706" s="16">
        <v>0</v>
      </c>
      <c r="R3706" s="16">
        <v>33.2365</v>
      </c>
      <c r="S3706" s="16">
        <v>33.2365</v>
      </c>
      <c r="T3706" s="16">
        <v>0</v>
      </c>
      <c r="U3706" s="16">
        <v>0</v>
      </c>
      <c r="V3706" s="16">
        <v>0.4925</v>
      </c>
      <c r="W3706" s="16">
        <v>0</v>
      </c>
      <c r="X3706" s="16">
        <v>0.4925</v>
      </c>
      <c r="Y3706" s="16">
        <v>0</v>
      </c>
      <c r="Z3706" s="16">
        <v>0.9548</v>
      </c>
      <c r="AE3706" s="103">
        <f t="shared" si="1085"/>
        <v>5.59885471318466e-13</v>
      </c>
      <c r="AF3706" s="103">
        <f t="shared" si="1086"/>
        <v>0</v>
      </c>
      <c r="AG3706" s="103">
        <f t="shared" si="1087"/>
        <v>0</v>
      </c>
      <c r="AH3706" s="103">
        <f t="shared" si="1088"/>
        <v>0</v>
      </c>
      <c r="AI3706" s="103">
        <f t="shared" si="1089"/>
        <v>0</v>
      </c>
      <c r="AJ3706" s="103">
        <f t="shared" si="1090"/>
        <v>0</v>
      </c>
      <c r="AK3706" s="16">
        <f t="shared" ref="AK3706:BF3706" si="1094">E3706-SUM(E3707:E3711)</f>
        <v>0</v>
      </c>
      <c r="AL3706" s="16">
        <f t="shared" si="1094"/>
        <v>0</v>
      </c>
      <c r="AM3706" s="16">
        <f t="shared" si="1094"/>
        <v>0</v>
      </c>
      <c r="AN3706" s="16">
        <f t="shared" si="1094"/>
        <v>0</v>
      </c>
      <c r="AO3706" s="16">
        <f t="shared" si="1094"/>
        <v>0</v>
      </c>
      <c r="AP3706" s="16">
        <f t="shared" si="1094"/>
        <v>0</v>
      </c>
      <c r="AQ3706" s="16">
        <f t="shared" si="1094"/>
        <v>0</v>
      </c>
      <c r="AR3706" s="16">
        <f t="shared" si="1094"/>
        <v>0</v>
      </c>
      <c r="AS3706" s="16">
        <f t="shared" si="1094"/>
        <v>0</v>
      </c>
      <c r="AT3706" s="16">
        <f t="shared" si="1094"/>
        <v>0</v>
      </c>
      <c r="AU3706" s="16">
        <f t="shared" si="1094"/>
        <v>0</v>
      </c>
      <c r="AV3706" s="16">
        <f t="shared" si="1094"/>
        <v>0</v>
      </c>
      <c r="AW3706" s="16">
        <f t="shared" si="1094"/>
        <v>0</v>
      </c>
      <c r="AX3706" s="16">
        <f t="shared" si="1094"/>
        <v>0</v>
      </c>
      <c r="AY3706" s="16">
        <f t="shared" si="1094"/>
        <v>0</v>
      </c>
      <c r="AZ3706" s="16">
        <f t="shared" si="1094"/>
        <v>0</v>
      </c>
      <c r="BA3706" s="16">
        <f t="shared" si="1094"/>
        <v>0</v>
      </c>
      <c r="BB3706" s="16">
        <f t="shared" si="1094"/>
        <v>0</v>
      </c>
      <c r="BC3706" s="16">
        <f t="shared" si="1094"/>
        <v>0</v>
      </c>
      <c r="BD3706" s="16">
        <f t="shared" si="1094"/>
        <v>0</v>
      </c>
      <c r="BE3706" s="16">
        <f t="shared" si="1094"/>
        <v>0</v>
      </c>
      <c r="BF3706" s="16">
        <f t="shared" si="1094"/>
        <v>0</v>
      </c>
    </row>
    <row r="3707" spans="4:36">
      <c r="D3707" s="16" t="s">
        <v>860</v>
      </c>
      <c r="E3707" s="16">
        <v>3795.1225</v>
      </c>
      <c r="F3707" s="16">
        <v>3668.3897</v>
      </c>
      <c r="G3707" s="16">
        <v>3310.0944</v>
      </c>
      <c r="H3707" s="16">
        <v>358.2953</v>
      </c>
      <c r="I3707" s="16">
        <v>0</v>
      </c>
      <c r="J3707" s="16">
        <v>119.4626</v>
      </c>
      <c r="K3707" s="16">
        <v>0</v>
      </c>
      <c r="L3707" s="16">
        <v>17.8897</v>
      </c>
      <c r="M3707" s="16">
        <v>101.5729</v>
      </c>
      <c r="N3707" s="16">
        <v>1.4512</v>
      </c>
      <c r="O3707" s="16">
        <v>1.4512</v>
      </c>
      <c r="P3707" s="16">
        <v>0</v>
      </c>
      <c r="Q3707" s="16">
        <v>0</v>
      </c>
      <c r="R3707" s="16">
        <v>5.3265</v>
      </c>
      <c r="S3707" s="16">
        <v>5.3265</v>
      </c>
      <c r="T3707" s="16">
        <v>0</v>
      </c>
      <c r="U3707" s="16">
        <v>0</v>
      </c>
      <c r="V3707" s="16">
        <v>0.4925</v>
      </c>
      <c r="W3707" s="16">
        <v>0</v>
      </c>
      <c r="X3707" s="16">
        <v>0.4925</v>
      </c>
      <c r="Y3707" s="16">
        <v>0</v>
      </c>
      <c r="Z3707" s="16">
        <v>0</v>
      </c>
      <c r="AE3707" s="103">
        <f t="shared" si="1085"/>
        <v>-2.24986695940288e-13</v>
      </c>
      <c r="AF3707" s="103">
        <f t="shared" si="1086"/>
        <v>0</v>
      </c>
      <c r="AG3707" s="103">
        <f t="shared" si="1087"/>
        <v>0</v>
      </c>
      <c r="AH3707" s="103">
        <f t="shared" si="1088"/>
        <v>0</v>
      </c>
      <c r="AI3707" s="103">
        <f t="shared" si="1089"/>
        <v>0</v>
      </c>
      <c r="AJ3707" s="103">
        <f t="shared" si="1090"/>
        <v>0</v>
      </c>
    </row>
    <row r="3708" spans="4:36">
      <c r="D3708" s="16" t="s">
        <v>861</v>
      </c>
      <c r="E3708" s="16">
        <v>404.7452</v>
      </c>
      <c r="F3708" s="16">
        <v>404.7452</v>
      </c>
      <c r="G3708" s="16">
        <v>333.9256</v>
      </c>
      <c r="H3708" s="16">
        <v>70.8196</v>
      </c>
      <c r="I3708" s="16">
        <v>0</v>
      </c>
      <c r="J3708" s="16">
        <v>0</v>
      </c>
      <c r="K3708" s="16">
        <v>0</v>
      </c>
      <c r="L3708" s="16">
        <v>0</v>
      </c>
      <c r="M3708" s="16">
        <v>0</v>
      </c>
      <c r="N3708" s="16">
        <v>0</v>
      </c>
      <c r="O3708" s="16">
        <v>0</v>
      </c>
      <c r="P3708" s="16">
        <v>0</v>
      </c>
      <c r="Q3708" s="16">
        <v>0</v>
      </c>
      <c r="R3708" s="16">
        <v>0</v>
      </c>
      <c r="S3708" s="16">
        <v>0</v>
      </c>
      <c r="T3708" s="16">
        <v>0</v>
      </c>
      <c r="U3708" s="16">
        <v>0</v>
      </c>
      <c r="V3708" s="16">
        <v>0</v>
      </c>
      <c r="W3708" s="16">
        <v>0</v>
      </c>
      <c r="X3708" s="16">
        <v>0</v>
      </c>
      <c r="Y3708" s="16">
        <v>0</v>
      </c>
      <c r="Z3708" s="16">
        <v>0</v>
      </c>
      <c r="AE3708" s="103">
        <f t="shared" si="1085"/>
        <v>0</v>
      </c>
      <c r="AF3708" s="103">
        <f t="shared" si="1086"/>
        <v>0</v>
      </c>
      <c r="AG3708" s="103">
        <f t="shared" si="1087"/>
        <v>0</v>
      </c>
      <c r="AH3708" s="103">
        <f t="shared" si="1088"/>
        <v>0</v>
      </c>
      <c r="AI3708" s="103">
        <f t="shared" si="1089"/>
        <v>0</v>
      </c>
      <c r="AJ3708" s="103">
        <f t="shared" si="1090"/>
        <v>0</v>
      </c>
    </row>
    <row r="3709" spans="4:36">
      <c r="D3709" s="16" t="s">
        <v>862</v>
      </c>
      <c r="E3709" s="16">
        <v>0</v>
      </c>
      <c r="F3709" s="16">
        <v>0</v>
      </c>
      <c r="G3709" s="16">
        <v>0</v>
      </c>
      <c r="H3709" s="16">
        <v>0</v>
      </c>
      <c r="I3709" s="16">
        <v>0</v>
      </c>
      <c r="J3709" s="16">
        <v>0</v>
      </c>
      <c r="K3709" s="16">
        <v>0</v>
      </c>
      <c r="L3709" s="16">
        <v>0</v>
      </c>
      <c r="M3709" s="16">
        <v>0</v>
      </c>
      <c r="N3709" s="16">
        <v>0</v>
      </c>
      <c r="O3709" s="16">
        <v>0</v>
      </c>
      <c r="P3709" s="16">
        <v>0</v>
      </c>
      <c r="Q3709" s="16">
        <v>0</v>
      </c>
      <c r="R3709" s="16">
        <v>0</v>
      </c>
      <c r="S3709" s="16">
        <v>0</v>
      </c>
      <c r="T3709" s="16">
        <v>0</v>
      </c>
      <c r="U3709" s="16">
        <v>0</v>
      </c>
      <c r="V3709" s="16">
        <v>0</v>
      </c>
      <c r="W3709" s="16">
        <v>0</v>
      </c>
      <c r="X3709" s="16">
        <v>0</v>
      </c>
      <c r="Y3709" s="16">
        <v>0</v>
      </c>
      <c r="Z3709" s="16">
        <v>0</v>
      </c>
      <c r="AE3709" s="103">
        <f t="shared" si="1085"/>
        <v>0</v>
      </c>
      <c r="AF3709" s="103">
        <f t="shared" si="1086"/>
        <v>0</v>
      </c>
      <c r="AG3709" s="103">
        <f t="shared" si="1087"/>
        <v>0</v>
      </c>
      <c r="AH3709" s="103">
        <f t="shared" si="1088"/>
        <v>0</v>
      </c>
      <c r="AI3709" s="103">
        <f t="shared" si="1089"/>
        <v>0</v>
      </c>
      <c r="AJ3709" s="103">
        <f t="shared" si="1090"/>
        <v>0</v>
      </c>
    </row>
    <row r="3710" spans="4:36">
      <c r="D3710" s="16" t="s">
        <v>863</v>
      </c>
      <c r="E3710" s="16">
        <v>0</v>
      </c>
      <c r="F3710" s="16">
        <v>0</v>
      </c>
      <c r="G3710" s="16">
        <v>0</v>
      </c>
      <c r="H3710" s="16">
        <v>0</v>
      </c>
      <c r="I3710" s="16">
        <v>0</v>
      </c>
      <c r="J3710" s="16">
        <v>0</v>
      </c>
      <c r="K3710" s="16">
        <v>0</v>
      </c>
      <c r="L3710" s="16">
        <v>0</v>
      </c>
      <c r="M3710" s="16">
        <v>0</v>
      </c>
      <c r="N3710" s="16">
        <v>0</v>
      </c>
      <c r="O3710" s="16">
        <v>0</v>
      </c>
      <c r="P3710" s="16">
        <v>0</v>
      </c>
      <c r="Q3710" s="16">
        <v>0</v>
      </c>
      <c r="R3710" s="16">
        <v>0</v>
      </c>
      <c r="S3710" s="16">
        <v>0</v>
      </c>
      <c r="T3710" s="16">
        <v>0</v>
      </c>
      <c r="U3710" s="16">
        <v>0</v>
      </c>
      <c r="V3710" s="16">
        <v>0</v>
      </c>
      <c r="W3710" s="16">
        <v>0</v>
      </c>
      <c r="X3710" s="16">
        <v>0</v>
      </c>
      <c r="Y3710" s="16">
        <v>0</v>
      </c>
      <c r="Z3710" s="16">
        <v>0</v>
      </c>
      <c r="AE3710" s="103">
        <f t="shared" si="1085"/>
        <v>0</v>
      </c>
      <c r="AF3710" s="103">
        <f t="shared" si="1086"/>
        <v>0</v>
      </c>
      <c r="AG3710" s="103">
        <f t="shared" si="1087"/>
        <v>0</v>
      </c>
      <c r="AH3710" s="103">
        <f t="shared" si="1088"/>
        <v>0</v>
      </c>
      <c r="AI3710" s="103">
        <f t="shared" si="1089"/>
        <v>0</v>
      </c>
      <c r="AJ3710" s="103">
        <f t="shared" si="1090"/>
        <v>0</v>
      </c>
    </row>
    <row r="3711" spans="4:36">
      <c r="D3711" s="16" t="s">
        <v>864</v>
      </c>
      <c r="E3711" s="16">
        <v>645.6887</v>
      </c>
      <c r="F3711" s="16">
        <v>614.5179</v>
      </c>
      <c r="G3711" s="16">
        <v>594.7265</v>
      </c>
      <c r="H3711" s="16">
        <v>19.7914</v>
      </c>
      <c r="I3711" s="16">
        <v>0</v>
      </c>
      <c r="J3711" s="16">
        <v>0</v>
      </c>
      <c r="K3711" s="16">
        <v>0</v>
      </c>
      <c r="L3711" s="16">
        <v>0</v>
      </c>
      <c r="M3711" s="16">
        <v>0</v>
      </c>
      <c r="N3711" s="16">
        <v>2.306</v>
      </c>
      <c r="O3711" s="16">
        <v>2.306</v>
      </c>
      <c r="P3711" s="16">
        <v>0</v>
      </c>
      <c r="Q3711" s="16">
        <v>0</v>
      </c>
      <c r="R3711" s="16">
        <v>27.91</v>
      </c>
      <c r="S3711" s="16">
        <v>27.91</v>
      </c>
      <c r="T3711" s="16">
        <v>0</v>
      </c>
      <c r="U3711" s="16">
        <v>0</v>
      </c>
      <c r="V3711" s="16">
        <v>0</v>
      </c>
      <c r="W3711" s="16">
        <v>0</v>
      </c>
      <c r="X3711" s="16">
        <v>0</v>
      </c>
      <c r="Y3711" s="16">
        <v>0</v>
      </c>
      <c r="Z3711" s="16">
        <v>0.9548</v>
      </c>
      <c r="AE3711" s="103">
        <f t="shared" si="1085"/>
        <v>-1.54321000422897e-14</v>
      </c>
      <c r="AF3711" s="103">
        <f t="shared" si="1086"/>
        <v>6.75015598972095e-14</v>
      </c>
      <c r="AG3711" s="103">
        <f t="shared" si="1087"/>
        <v>0</v>
      </c>
      <c r="AH3711" s="103">
        <f t="shared" si="1088"/>
        <v>0</v>
      </c>
      <c r="AI3711" s="103">
        <f t="shared" si="1089"/>
        <v>0</v>
      </c>
      <c r="AJ3711" s="103">
        <f t="shared" si="1090"/>
        <v>0</v>
      </c>
    </row>
    <row r="3712" spans="3:58">
      <c r="C3712" s="16" t="s">
        <v>866</v>
      </c>
      <c r="D3712" s="16" t="s">
        <v>88</v>
      </c>
      <c r="E3712" s="16">
        <v>356.7129</v>
      </c>
      <c r="F3712" s="16">
        <v>207.9926</v>
      </c>
      <c r="G3712" s="16">
        <v>153.1033</v>
      </c>
      <c r="H3712" s="16">
        <v>54.8893</v>
      </c>
      <c r="I3712" s="16">
        <v>2.9838</v>
      </c>
      <c r="J3712" s="16">
        <v>27.6396</v>
      </c>
      <c r="K3712" s="16">
        <v>14.4228</v>
      </c>
      <c r="L3712" s="16">
        <v>5.4439</v>
      </c>
      <c r="M3712" s="16">
        <v>7.7729</v>
      </c>
      <c r="N3712" s="16">
        <v>104.5151</v>
      </c>
      <c r="O3712" s="16">
        <v>104.5151</v>
      </c>
      <c r="P3712" s="16">
        <v>0</v>
      </c>
      <c r="Q3712" s="16">
        <v>2.3037</v>
      </c>
      <c r="R3712" s="16">
        <v>10.2013</v>
      </c>
      <c r="S3712" s="16">
        <v>3.217</v>
      </c>
      <c r="T3712" s="16">
        <v>0</v>
      </c>
      <c r="U3712" s="16">
        <v>6.9843</v>
      </c>
      <c r="V3712" s="16">
        <v>1.0768</v>
      </c>
      <c r="W3712" s="16">
        <v>0</v>
      </c>
      <c r="X3712" s="16">
        <v>0</v>
      </c>
      <c r="Y3712" s="16">
        <v>1.0768</v>
      </c>
      <c r="Z3712" s="16">
        <v>0</v>
      </c>
      <c r="AE3712" s="103">
        <f t="shared" si="1085"/>
        <v>-2.70894418008538e-14</v>
      </c>
      <c r="AF3712" s="103">
        <f t="shared" si="1086"/>
        <v>0</v>
      </c>
      <c r="AG3712" s="103">
        <f t="shared" si="1087"/>
        <v>0</v>
      </c>
      <c r="AH3712" s="103">
        <f t="shared" si="1088"/>
        <v>0</v>
      </c>
      <c r="AI3712" s="103">
        <f t="shared" si="1089"/>
        <v>0</v>
      </c>
      <c r="AJ3712" s="103">
        <f t="shared" si="1090"/>
        <v>0</v>
      </c>
      <c r="AK3712" s="16">
        <f t="shared" ref="AK3712:BF3712" si="1095">E3712-SUM(E3713:E3717)</f>
        <v>0</v>
      </c>
      <c r="AL3712" s="16">
        <f t="shared" si="1095"/>
        <v>0</v>
      </c>
      <c r="AM3712" s="16">
        <f t="shared" si="1095"/>
        <v>0</v>
      </c>
      <c r="AN3712" s="16">
        <f t="shared" si="1095"/>
        <v>0</v>
      </c>
      <c r="AO3712" s="16">
        <f t="shared" si="1095"/>
        <v>0</v>
      </c>
      <c r="AP3712" s="16">
        <f t="shared" si="1095"/>
        <v>0</v>
      </c>
      <c r="AQ3712" s="16">
        <f t="shared" si="1095"/>
        <v>0</v>
      </c>
      <c r="AR3712" s="16">
        <f t="shared" si="1095"/>
        <v>0</v>
      </c>
      <c r="AS3712" s="16">
        <f t="shared" si="1095"/>
        <v>0</v>
      </c>
      <c r="AT3712" s="16">
        <f t="shared" si="1095"/>
        <v>0</v>
      </c>
      <c r="AU3712" s="16">
        <f t="shared" si="1095"/>
        <v>0</v>
      </c>
      <c r="AV3712" s="16">
        <f t="shared" si="1095"/>
        <v>0</v>
      </c>
      <c r="AW3712" s="16">
        <f t="shared" si="1095"/>
        <v>0</v>
      </c>
      <c r="AX3712" s="16">
        <f t="shared" si="1095"/>
        <v>0</v>
      </c>
      <c r="AY3712" s="16">
        <f t="shared" si="1095"/>
        <v>0</v>
      </c>
      <c r="AZ3712" s="16">
        <f t="shared" si="1095"/>
        <v>0</v>
      </c>
      <c r="BA3712" s="16">
        <f t="shared" si="1095"/>
        <v>0</v>
      </c>
      <c r="BB3712" s="16">
        <f t="shared" si="1095"/>
        <v>0</v>
      </c>
      <c r="BC3712" s="16">
        <f t="shared" si="1095"/>
        <v>0</v>
      </c>
      <c r="BD3712" s="16">
        <f t="shared" si="1095"/>
        <v>0</v>
      </c>
      <c r="BE3712" s="16">
        <f t="shared" si="1095"/>
        <v>0</v>
      </c>
      <c r="BF3712" s="16">
        <f t="shared" si="1095"/>
        <v>0</v>
      </c>
    </row>
    <row r="3713" spans="4:36">
      <c r="D3713" s="16" t="s">
        <v>860</v>
      </c>
      <c r="E3713" s="16">
        <v>0</v>
      </c>
      <c r="F3713" s="16">
        <v>0</v>
      </c>
      <c r="G3713" s="16">
        <v>0</v>
      </c>
      <c r="H3713" s="16">
        <v>0</v>
      </c>
      <c r="I3713" s="16">
        <v>0</v>
      </c>
      <c r="J3713" s="16">
        <v>0</v>
      </c>
      <c r="K3713" s="16">
        <v>0</v>
      </c>
      <c r="L3713" s="16">
        <v>0</v>
      </c>
      <c r="M3713" s="16">
        <v>0</v>
      </c>
      <c r="N3713" s="16">
        <v>0</v>
      </c>
      <c r="O3713" s="16">
        <v>0</v>
      </c>
      <c r="P3713" s="16">
        <v>0</v>
      </c>
      <c r="Q3713" s="16">
        <v>0</v>
      </c>
      <c r="R3713" s="16">
        <v>0</v>
      </c>
      <c r="S3713" s="16">
        <v>0</v>
      </c>
      <c r="T3713" s="16">
        <v>0</v>
      </c>
      <c r="U3713" s="16">
        <v>0</v>
      </c>
      <c r="V3713" s="16">
        <v>0</v>
      </c>
      <c r="W3713" s="16">
        <v>0</v>
      </c>
      <c r="X3713" s="16">
        <v>0</v>
      </c>
      <c r="Y3713" s="16">
        <v>0</v>
      </c>
      <c r="Z3713" s="16">
        <v>0</v>
      </c>
      <c r="AE3713" s="103">
        <f t="shared" si="1085"/>
        <v>0</v>
      </c>
      <c r="AF3713" s="103">
        <f t="shared" si="1086"/>
        <v>0</v>
      </c>
      <c r="AG3713" s="103">
        <f t="shared" si="1087"/>
        <v>0</v>
      </c>
      <c r="AH3713" s="103">
        <f t="shared" si="1088"/>
        <v>0</v>
      </c>
      <c r="AI3713" s="103">
        <f t="shared" si="1089"/>
        <v>0</v>
      </c>
      <c r="AJ3713" s="103">
        <f t="shared" si="1090"/>
        <v>0</v>
      </c>
    </row>
    <row r="3714" spans="4:36">
      <c r="D3714" s="16" t="s">
        <v>861</v>
      </c>
      <c r="E3714" s="16">
        <v>0</v>
      </c>
      <c r="F3714" s="16">
        <v>0</v>
      </c>
      <c r="G3714" s="16">
        <v>0</v>
      </c>
      <c r="H3714" s="16">
        <v>0</v>
      </c>
      <c r="I3714" s="16">
        <v>0</v>
      </c>
      <c r="J3714" s="16">
        <v>0</v>
      </c>
      <c r="K3714" s="16">
        <v>0</v>
      </c>
      <c r="L3714" s="16">
        <v>0</v>
      </c>
      <c r="M3714" s="16">
        <v>0</v>
      </c>
      <c r="N3714" s="16">
        <v>0</v>
      </c>
      <c r="O3714" s="16">
        <v>0</v>
      </c>
      <c r="P3714" s="16">
        <v>0</v>
      </c>
      <c r="Q3714" s="16">
        <v>0</v>
      </c>
      <c r="R3714" s="16">
        <v>0</v>
      </c>
      <c r="S3714" s="16">
        <v>0</v>
      </c>
      <c r="T3714" s="16">
        <v>0</v>
      </c>
      <c r="U3714" s="16">
        <v>0</v>
      </c>
      <c r="V3714" s="16">
        <v>0</v>
      </c>
      <c r="W3714" s="16">
        <v>0</v>
      </c>
      <c r="X3714" s="16">
        <v>0</v>
      </c>
      <c r="Y3714" s="16">
        <v>0</v>
      </c>
      <c r="Z3714" s="16">
        <v>0</v>
      </c>
      <c r="AE3714" s="103">
        <f t="shared" si="1085"/>
        <v>0</v>
      </c>
      <c r="AF3714" s="103">
        <f t="shared" si="1086"/>
        <v>0</v>
      </c>
      <c r="AG3714" s="103">
        <f t="shared" si="1087"/>
        <v>0</v>
      </c>
      <c r="AH3714" s="103">
        <f t="shared" si="1088"/>
        <v>0</v>
      </c>
      <c r="AI3714" s="103">
        <f t="shared" si="1089"/>
        <v>0</v>
      </c>
      <c r="AJ3714" s="103">
        <f t="shared" si="1090"/>
        <v>0</v>
      </c>
    </row>
    <row r="3715" spans="4:36">
      <c r="D3715" s="16" t="s">
        <v>862</v>
      </c>
      <c r="E3715" s="16">
        <v>0</v>
      </c>
      <c r="F3715" s="16">
        <v>0</v>
      </c>
      <c r="G3715" s="16">
        <v>0</v>
      </c>
      <c r="H3715" s="16">
        <v>0</v>
      </c>
      <c r="I3715" s="16">
        <v>0</v>
      </c>
      <c r="J3715" s="16">
        <v>0</v>
      </c>
      <c r="K3715" s="16">
        <v>0</v>
      </c>
      <c r="L3715" s="16">
        <v>0</v>
      </c>
      <c r="M3715" s="16">
        <v>0</v>
      </c>
      <c r="N3715" s="16">
        <v>0</v>
      </c>
      <c r="O3715" s="16">
        <v>0</v>
      </c>
      <c r="P3715" s="16">
        <v>0</v>
      </c>
      <c r="Q3715" s="16">
        <v>0</v>
      </c>
      <c r="R3715" s="16">
        <v>0</v>
      </c>
      <c r="S3715" s="16">
        <v>0</v>
      </c>
      <c r="T3715" s="16">
        <v>0</v>
      </c>
      <c r="U3715" s="16">
        <v>0</v>
      </c>
      <c r="V3715" s="16">
        <v>0</v>
      </c>
      <c r="W3715" s="16">
        <v>0</v>
      </c>
      <c r="X3715" s="16">
        <v>0</v>
      </c>
      <c r="Y3715" s="16">
        <v>0</v>
      </c>
      <c r="Z3715" s="16">
        <v>0</v>
      </c>
      <c r="AE3715" s="103">
        <f t="shared" si="1085"/>
        <v>0</v>
      </c>
      <c r="AF3715" s="103">
        <f t="shared" si="1086"/>
        <v>0</v>
      </c>
      <c r="AG3715" s="103">
        <f t="shared" si="1087"/>
        <v>0</v>
      </c>
      <c r="AH3715" s="103">
        <f t="shared" si="1088"/>
        <v>0</v>
      </c>
      <c r="AI3715" s="103">
        <f t="shared" si="1089"/>
        <v>0</v>
      </c>
      <c r="AJ3715" s="103">
        <f t="shared" si="1090"/>
        <v>0</v>
      </c>
    </row>
    <row r="3716" spans="4:36">
      <c r="D3716" s="16" t="s">
        <v>863</v>
      </c>
      <c r="E3716" s="16">
        <v>0</v>
      </c>
      <c r="F3716" s="16">
        <v>0</v>
      </c>
      <c r="G3716" s="16">
        <v>0</v>
      </c>
      <c r="H3716" s="16">
        <v>0</v>
      </c>
      <c r="I3716" s="16">
        <v>0</v>
      </c>
      <c r="J3716" s="16">
        <v>0</v>
      </c>
      <c r="K3716" s="16">
        <v>0</v>
      </c>
      <c r="L3716" s="16">
        <v>0</v>
      </c>
      <c r="M3716" s="16">
        <v>0</v>
      </c>
      <c r="N3716" s="16">
        <v>0</v>
      </c>
      <c r="O3716" s="16">
        <v>0</v>
      </c>
      <c r="P3716" s="16">
        <v>0</v>
      </c>
      <c r="Q3716" s="16">
        <v>0</v>
      </c>
      <c r="R3716" s="16">
        <v>0</v>
      </c>
      <c r="S3716" s="16">
        <v>0</v>
      </c>
      <c r="T3716" s="16">
        <v>0</v>
      </c>
      <c r="U3716" s="16">
        <v>0</v>
      </c>
      <c r="V3716" s="16">
        <v>0</v>
      </c>
      <c r="W3716" s="16">
        <v>0</v>
      </c>
      <c r="X3716" s="16">
        <v>0</v>
      </c>
      <c r="Y3716" s="16">
        <v>0</v>
      </c>
      <c r="Z3716" s="16">
        <v>0</v>
      </c>
      <c r="AE3716" s="103">
        <f t="shared" si="1085"/>
        <v>0</v>
      </c>
      <c r="AF3716" s="103">
        <f t="shared" si="1086"/>
        <v>0</v>
      </c>
      <c r="AG3716" s="103">
        <f t="shared" si="1087"/>
        <v>0</v>
      </c>
      <c r="AH3716" s="103">
        <f t="shared" si="1088"/>
        <v>0</v>
      </c>
      <c r="AI3716" s="103">
        <f t="shared" si="1089"/>
        <v>0</v>
      </c>
      <c r="AJ3716" s="103">
        <f t="shared" si="1090"/>
        <v>0</v>
      </c>
    </row>
    <row r="3717" spans="4:36">
      <c r="D3717" s="16" t="s">
        <v>864</v>
      </c>
      <c r="E3717" s="16">
        <v>356.7129</v>
      </c>
      <c r="F3717" s="16">
        <v>207.9926</v>
      </c>
      <c r="G3717" s="16">
        <v>153.1033</v>
      </c>
      <c r="H3717" s="16">
        <v>54.8893</v>
      </c>
      <c r="I3717" s="16">
        <v>2.9838</v>
      </c>
      <c r="J3717" s="16">
        <v>27.6396</v>
      </c>
      <c r="K3717" s="16">
        <v>14.4228</v>
      </c>
      <c r="L3717" s="16">
        <v>5.4439</v>
      </c>
      <c r="M3717" s="16">
        <v>7.7729</v>
      </c>
      <c r="N3717" s="16">
        <v>104.5151</v>
      </c>
      <c r="O3717" s="16">
        <v>104.5151</v>
      </c>
      <c r="P3717" s="16">
        <v>0</v>
      </c>
      <c r="Q3717" s="16">
        <v>2.3037</v>
      </c>
      <c r="R3717" s="16">
        <v>10.2013</v>
      </c>
      <c r="S3717" s="16">
        <v>3.217</v>
      </c>
      <c r="T3717" s="16">
        <v>0</v>
      </c>
      <c r="U3717" s="16">
        <v>6.9843</v>
      </c>
      <c r="V3717" s="16">
        <v>1.0768</v>
      </c>
      <c r="W3717" s="16">
        <v>0</v>
      </c>
      <c r="X3717" s="16">
        <v>0</v>
      </c>
      <c r="Y3717" s="16">
        <v>1.0768</v>
      </c>
      <c r="Z3717" s="16">
        <v>0</v>
      </c>
      <c r="AE3717" s="103">
        <f t="shared" si="1085"/>
        <v>-2.70894418008538e-14</v>
      </c>
      <c r="AF3717" s="103">
        <f t="shared" si="1086"/>
        <v>0</v>
      </c>
      <c r="AG3717" s="103">
        <f t="shared" si="1087"/>
        <v>0</v>
      </c>
      <c r="AH3717" s="103">
        <f t="shared" si="1088"/>
        <v>0</v>
      </c>
      <c r="AI3717" s="103">
        <f t="shared" si="1089"/>
        <v>0</v>
      </c>
      <c r="AJ3717" s="103">
        <f t="shared" si="1090"/>
        <v>0</v>
      </c>
    </row>
    <row r="3718" spans="3:58">
      <c r="C3718" s="16" t="s">
        <v>867</v>
      </c>
      <c r="D3718" s="16" t="s">
        <v>88</v>
      </c>
      <c r="E3718" s="16">
        <v>193521.0813</v>
      </c>
      <c r="F3718" s="16">
        <v>185724.2478</v>
      </c>
      <c r="G3718" s="16">
        <v>139957.5352</v>
      </c>
      <c r="H3718" s="16">
        <v>45766.7126</v>
      </c>
      <c r="I3718" s="16">
        <v>7.2103</v>
      </c>
      <c r="J3718" s="16">
        <v>5384.5005</v>
      </c>
      <c r="K3718" s="16">
        <v>1941.3701</v>
      </c>
      <c r="L3718" s="16">
        <v>871.8361</v>
      </c>
      <c r="M3718" s="16">
        <v>2571.2943</v>
      </c>
      <c r="N3718" s="16">
        <v>1268.8077</v>
      </c>
      <c r="O3718" s="16">
        <v>1268.8077</v>
      </c>
      <c r="P3718" s="16">
        <v>0</v>
      </c>
      <c r="Q3718" s="16">
        <v>21.3407</v>
      </c>
      <c r="R3718" s="16">
        <v>961.7245</v>
      </c>
      <c r="S3718" s="16">
        <v>939.5508</v>
      </c>
      <c r="T3718" s="16">
        <v>20.8719</v>
      </c>
      <c r="U3718" s="16">
        <v>1.3018</v>
      </c>
      <c r="V3718" s="16">
        <v>147.7853</v>
      </c>
      <c r="W3718" s="16">
        <v>101.1567</v>
      </c>
      <c r="X3718" s="16">
        <v>0.2213</v>
      </c>
      <c r="Y3718" s="16">
        <v>46.4073</v>
      </c>
      <c r="Z3718" s="16">
        <v>5.4645</v>
      </c>
      <c r="AE3718" s="103">
        <f t="shared" si="1085"/>
        <v>-2.11315409615054e-11</v>
      </c>
      <c r="AF3718" s="103">
        <f t="shared" si="1086"/>
        <v>0</v>
      </c>
      <c r="AG3718" s="103">
        <f t="shared" si="1087"/>
        <v>0</v>
      </c>
      <c r="AH3718" s="103">
        <f t="shared" si="1088"/>
        <v>0</v>
      </c>
      <c r="AI3718" s="103">
        <f t="shared" si="1089"/>
        <v>5.32907051820075e-14</v>
      </c>
      <c r="AJ3718" s="103">
        <f t="shared" si="1090"/>
        <v>0</v>
      </c>
      <c r="AK3718" s="16">
        <f t="shared" ref="AK3718:BF3718" si="1096">E3718-SUM(E3719:E3723)</f>
        <v>0</v>
      </c>
      <c r="AL3718" s="16">
        <f t="shared" si="1096"/>
        <v>0</v>
      </c>
      <c r="AM3718" s="16">
        <f t="shared" si="1096"/>
        <v>0</v>
      </c>
      <c r="AN3718" s="16">
        <f t="shared" si="1096"/>
        <v>0</v>
      </c>
      <c r="AO3718" s="16">
        <f t="shared" si="1096"/>
        <v>0</v>
      </c>
      <c r="AP3718" s="16">
        <f t="shared" si="1096"/>
        <v>0</v>
      </c>
      <c r="AQ3718" s="16">
        <f t="shared" si="1096"/>
        <v>0</v>
      </c>
      <c r="AR3718" s="16">
        <f t="shared" si="1096"/>
        <v>0</v>
      </c>
      <c r="AS3718" s="16">
        <f t="shared" si="1096"/>
        <v>0</v>
      </c>
      <c r="AT3718" s="16">
        <f t="shared" si="1096"/>
        <v>0</v>
      </c>
      <c r="AU3718" s="16">
        <f t="shared" si="1096"/>
        <v>0</v>
      </c>
      <c r="AV3718" s="16">
        <f t="shared" si="1096"/>
        <v>0</v>
      </c>
      <c r="AW3718" s="16">
        <f t="shared" si="1096"/>
        <v>0</v>
      </c>
      <c r="AX3718" s="16">
        <f t="shared" si="1096"/>
        <v>0</v>
      </c>
      <c r="AY3718" s="16">
        <f t="shared" si="1096"/>
        <v>0</v>
      </c>
      <c r="AZ3718" s="16">
        <f t="shared" si="1096"/>
        <v>0</v>
      </c>
      <c r="BA3718" s="16">
        <f t="shared" si="1096"/>
        <v>0</v>
      </c>
      <c r="BB3718" s="16">
        <f t="shared" si="1096"/>
        <v>0</v>
      </c>
      <c r="BC3718" s="16">
        <f t="shared" si="1096"/>
        <v>0</v>
      </c>
      <c r="BD3718" s="16">
        <f t="shared" si="1096"/>
        <v>0</v>
      </c>
      <c r="BE3718" s="16">
        <f t="shared" si="1096"/>
        <v>0</v>
      </c>
      <c r="BF3718" s="16">
        <f t="shared" si="1096"/>
        <v>0</v>
      </c>
    </row>
    <row r="3719" spans="4:36">
      <c r="D3719" s="16" t="s">
        <v>860</v>
      </c>
      <c r="E3719" s="16">
        <v>33923.1645</v>
      </c>
      <c r="F3719" s="16">
        <v>32935.556</v>
      </c>
      <c r="G3719" s="16">
        <v>27412.0607</v>
      </c>
      <c r="H3719" s="16">
        <v>5523.4953</v>
      </c>
      <c r="I3719" s="16">
        <v>1.7701</v>
      </c>
      <c r="J3719" s="16">
        <v>908.9535</v>
      </c>
      <c r="K3719" s="16">
        <v>0</v>
      </c>
      <c r="L3719" s="16">
        <v>549.6557</v>
      </c>
      <c r="M3719" s="16">
        <v>359.2978</v>
      </c>
      <c r="N3719" s="16">
        <v>75.4695</v>
      </c>
      <c r="O3719" s="16">
        <v>75.4695</v>
      </c>
      <c r="P3719" s="16">
        <v>0</v>
      </c>
      <c r="Q3719" s="16">
        <v>0</v>
      </c>
      <c r="R3719" s="16">
        <v>1.4154</v>
      </c>
      <c r="S3719" s="16">
        <v>1.291</v>
      </c>
      <c r="T3719" s="16">
        <v>0</v>
      </c>
      <c r="U3719" s="16">
        <v>0.1244</v>
      </c>
      <c r="V3719" s="16">
        <v>0</v>
      </c>
      <c r="W3719" s="16">
        <v>0</v>
      </c>
      <c r="X3719" s="16">
        <v>0</v>
      </c>
      <c r="Y3719" s="16">
        <v>0</v>
      </c>
      <c r="Z3719" s="16">
        <v>0</v>
      </c>
      <c r="AE3719" s="103">
        <f t="shared" si="1085"/>
        <v>2.17958984194411e-12</v>
      </c>
      <c r="AF3719" s="103">
        <f t="shared" si="1086"/>
        <v>0</v>
      </c>
      <c r="AG3719" s="103">
        <f t="shared" si="1087"/>
        <v>0</v>
      </c>
      <c r="AH3719" s="103">
        <f t="shared" si="1088"/>
        <v>0</v>
      </c>
      <c r="AI3719" s="103">
        <f t="shared" si="1089"/>
        <v>0</v>
      </c>
      <c r="AJ3719" s="103">
        <f t="shared" si="1090"/>
        <v>0</v>
      </c>
    </row>
    <row r="3720" spans="4:36">
      <c r="D3720" s="16" t="s">
        <v>861</v>
      </c>
      <c r="E3720" s="16">
        <v>14691.7284</v>
      </c>
      <c r="F3720" s="16">
        <v>14453.7191</v>
      </c>
      <c r="G3720" s="16">
        <v>10284.4592</v>
      </c>
      <c r="H3720" s="16">
        <v>4169.2599</v>
      </c>
      <c r="I3720" s="16">
        <v>0</v>
      </c>
      <c r="J3720" s="16">
        <v>216.7367</v>
      </c>
      <c r="K3720" s="16">
        <v>0</v>
      </c>
      <c r="L3720" s="16">
        <v>128.1775</v>
      </c>
      <c r="M3720" s="16">
        <v>88.5592</v>
      </c>
      <c r="N3720" s="16">
        <v>20.931</v>
      </c>
      <c r="O3720" s="16">
        <v>20.931</v>
      </c>
      <c r="P3720" s="16">
        <v>0</v>
      </c>
      <c r="Q3720" s="16">
        <v>0</v>
      </c>
      <c r="R3720" s="16">
        <v>0.3416</v>
      </c>
      <c r="S3720" s="16">
        <v>0</v>
      </c>
      <c r="T3720" s="16">
        <v>0</v>
      </c>
      <c r="U3720" s="16">
        <v>0.3416</v>
      </c>
      <c r="V3720" s="16">
        <v>0</v>
      </c>
      <c r="W3720" s="16">
        <v>0</v>
      </c>
      <c r="X3720" s="16">
        <v>0</v>
      </c>
      <c r="Y3720" s="16">
        <v>0</v>
      </c>
      <c r="Z3720" s="16">
        <v>0</v>
      </c>
      <c r="AE3720" s="103">
        <f t="shared" si="1085"/>
        <v>-3.0231372960543e-13</v>
      </c>
      <c r="AF3720" s="103">
        <f t="shared" si="1086"/>
        <v>0</v>
      </c>
      <c r="AG3720" s="103">
        <f t="shared" si="1087"/>
        <v>0</v>
      </c>
      <c r="AH3720" s="103">
        <f t="shared" si="1088"/>
        <v>0</v>
      </c>
      <c r="AI3720" s="103">
        <f t="shared" si="1089"/>
        <v>0</v>
      </c>
      <c r="AJ3720" s="103">
        <f t="shared" si="1090"/>
        <v>0</v>
      </c>
    </row>
    <row r="3721" spans="4:36">
      <c r="D3721" s="16" t="s">
        <v>862</v>
      </c>
      <c r="E3721" s="16">
        <v>1961.7175</v>
      </c>
      <c r="F3721" s="16">
        <v>1950.9489</v>
      </c>
      <c r="G3721" s="16">
        <v>1771.519</v>
      </c>
      <c r="H3721" s="16">
        <v>179.4299</v>
      </c>
      <c r="I3721" s="16">
        <v>0</v>
      </c>
      <c r="J3721" s="16">
        <v>10.7686</v>
      </c>
      <c r="K3721" s="16">
        <v>0</v>
      </c>
      <c r="L3721" s="16">
        <v>0</v>
      </c>
      <c r="M3721" s="16">
        <v>10.7686</v>
      </c>
      <c r="N3721" s="16">
        <v>0</v>
      </c>
      <c r="O3721" s="16">
        <v>0</v>
      </c>
      <c r="P3721" s="16">
        <v>0</v>
      </c>
      <c r="Q3721" s="16">
        <v>0</v>
      </c>
      <c r="R3721" s="16">
        <v>0</v>
      </c>
      <c r="S3721" s="16">
        <v>0</v>
      </c>
      <c r="T3721" s="16">
        <v>0</v>
      </c>
      <c r="U3721" s="16">
        <v>0</v>
      </c>
      <c r="V3721" s="16">
        <v>0</v>
      </c>
      <c r="W3721" s="16">
        <v>0</v>
      </c>
      <c r="X3721" s="16">
        <v>0</v>
      </c>
      <c r="Y3721" s="16">
        <v>0</v>
      </c>
      <c r="Z3721" s="16">
        <v>0</v>
      </c>
      <c r="AE3721" s="103">
        <f t="shared" si="1085"/>
        <v>-1.20792265079217e-13</v>
      </c>
      <c r="AF3721" s="103">
        <f t="shared" si="1086"/>
        <v>0</v>
      </c>
      <c r="AG3721" s="103">
        <f t="shared" si="1087"/>
        <v>0</v>
      </c>
      <c r="AH3721" s="103">
        <f t="shared" si="1088"/>
        <v>0</v>
      </c>
      <c r="AI3721" s="103">
        <f t="shared" si="1089"/>
        <v>0</v>
      </c>
      <c r="AJ3721" s="103">
        <f t="shared" si="1090"/>
        <v>0</v>
      </c>
    </row>
    <row r="3722" spans="4:36">
      <c r="D3722" s="16" t="s">
        <v>863</v>
      </c>
      <c r="E3722" s="16">
        <v>0</v>
      </c>
      <c r="F3722" s="16">
        <v>0</v>
      </c>
      <c r="G3722" s="16">
        <v>0</v>
      </c>
      <c r="H3722" s="16">
        <v>0</v>
      </c>
      <c r="I3722" s="16">
        <v>0</v>
      </c>
      <c r="J3722" s="16">
        <v>0</v>
      </c>
      <c r="K3722" s="16">
        <v>0</v>
      </c>
      <c r="L3722" s="16">
        <v>0</v>
      </c>
      <c r="M3722" s="16">
        <v>0</v>
      </c>
      <c r="N3722" s="16">
        <v>0</v>
      </c>
      <c r="O3722" s="16">
        <v>0</v>
      </c>
      <c r="P3722" s="16">
        <v>0</v>
      </c>
      <c r="Q3722" s="16">
        <v>0</v>
      </c>
      <c r="R3722" s="16">
        <v>0</v>
      </c>
      <c r="S3722" s="16">
        <v>0</v>
      </c>
      <c r="T3722" s="16">
        <v>0</v>
      </c>
      <c r="U3722" s="16">
        <v>0</v>
      </c>
      <c r="V3722" s="16">
        <v>0</v>
      </c>
      <c r="W3722" s="16">
        <v>0</v>
      </c>
      <c r="X3722" s="16">
        <v>0</v>
      </c>
      <c r="Y3722" s="16">
        <v>0</v>
      </c>
      <c r="Z3722" s="16">
        <v>0</v>
      </c>
      <c r="AE3722" s="103">
        <f t="shared" si="1085"/>
        <v>0</v>
      </c>
      <c r="AF3722" s="103">
        <f t="shared" si="1086"/>
        <v>0</v>
      </c>
      <c r="AG3722" s="103">
        <f t="shared" si="1087"/>
        <v>0</v>
      </c>
      <c r="AH3722" s="103">
        <f t="shared" si="1088"/>
        <v>0</v>
      </c>
      <c r="AI3722" s="103">
        <f t="shared" si="1089"/>
        <v>0</v>
      </c>
      <c r="AJ3722" s="103">
        <f t="shared" si="1090"/>
        <v>0</v>
      </c>
    </row>
    <row r="3723" spans="4:36">
      <c r="D3723" s="16" t="s">
        <v>864</v>
      </c>
      <c r="E3723" s="16">
        <v>142944.4709</v>
      </c>
      <c r="F3723" s="16">
        <v>136384.0238</v>
      </c>
      <c r="G3723" s="16">
        <v>100489.4963</v>
      </c>
      <c r="H3723" s="16">
        <v>35894.5275</v>
      </c>
      <c r="I3723" s="16">
        <v>5.4402</v>
      </c>
      <c r="J3723" s="16">
        <v>4248.0417</v>
      </c>
      <c r="K3723" s="16">
        <v>1941.3701</v>
      </c>
      <c r="L3723" s="16">
        <v>194.0029</v>
      </c>
      <c r="M3723" s="16">
        <v>2112.6687</v>
      </c>
      <c r="N3723" s="16">
        <v>1172.4072</v>
      </c>
      <c r="O3723" s="16">
        <v>1172.4072</v>
      </c>
      <c r="P3723" s="16">
        <v>0</v>
      </c>
      <c r="Q3723" s="16">
        <v>21.3407</v>
      </c>
      <c r="R3723" s="16">
        <v>959.9675</v>
      </c>
      <c r="S3723" s="16">
        <v>938.2598</v>
      </c>
      <c r="T3723" s="16">
        <v>20.8719</v>
      </c>
      <c r="U3723" s="16">
        <v>0.8358</v>
      </c>
      <c r="V3723" s="16">
        <v>147.7853</v>
      </c>
      <c r="W3723" s="16">
        <v>101.1567</v>
      </c>
      <c r="X3723" s="16">
        <v>0.2213</v>
      </c>
      <c r="Y3723" s="16">
        <v>46.4073</v>
      </c>
      <c r="Z3723" s="16">
        <v>5.4645</v>
      </c>
      <c r="AE3723" s="103">
        <f t="shared" si="1085"/>
        <v>-9.53548351390054e-12</v>
      </c>
      <c r="AF3723" s="103">
        <f t="shared" si="1086"/>
        <v>0</v>
      </c>
      <c r="AG3723" s="103">
        <f t="shared" si="1087"/>
        <v>0</v>
      </c>
      <c r="AH3723" s="103">
        <f t="shared" si="1088"/>
        <v>0</v>
      </c>
      <c r="AI3723" s="103">
        <f t="shared" si="1089"/>
        <v>-6.85007606193722e-14</v>
      </c>
      <c r="AJ3723" s="103">
        <f t="shared" si="1090"/>
        <v>0</v>
      </c>
    </row>
    <row r="3724" spans="3:58">
      <c r="C3724" s="16" t="s">
        <v>368</v>
      </c>
      <c r="D3724" s="16" t="s">
        <v>88</v>
      </c>
      <c r="E3724" s="16">
        <v>0</v>
      </c>
      <c r="F3724" s="16">
        <v>0</v>
      </c>
      <c r="G3724" s="16">
        <v>0</v>
      </c>
      <c r="H3724" s="16">
        <v>0</v>
      </c>
      <c r="I3724" s="16">
        <v>0</v>
      </c>
      <c r="J3724" s="16">
        <v>0</v>
      </c>
      <c r="K3724" s="16">
        <v>0</v>
      </c>
      <c r="L3724" s="16">
        <v>0</v>
      </c>
      <c r="M3724" s="16">
        <v>0</v>
      </c>
      <c r="N3724" s="16">
        <v>0</v>
      </c>
      <c r="O3724" s="16">
        <v>0</v>
      </c>
      <c r="P3724" s="16">
        <v>0</v>
      </c>
      <c r="Q3724" s="16">
        <v>0</v>
      </c>
      <c r="R3724" s="16">
        <v>0</v>
      </c>
      <c r="S3724" s="16">
        <v>0</v>
      </c>
      <c r="T3724" s="16">
        <v>0</v>
      </c>
      <c r="U3724" s="16">
        <v>0</v>
      </c>
      <c r="V3724" s="16">
        <v>0</v>
      </c>
      <c r="W3724" s="16">
        <v>0</v>
      </c>
      <c r="X3724" s="16">
        <v>0</v>
      </c>
      <c r="Y3724" s="16">
        <v>0</v>
      </c>
      <c r="Z3724" s="16">
        <v>0</v>
      </c>
      <c r="AE3724" s="103">
        <f t="shared" si="1085"/>
        <v>0</v>
      </c>
      <c r="AF3724" s="103">
        <f t="shared" si="1086"/>
        <v>0</v>
      </c>
      <c r="AG3724" s="103">
        <f t="shared" si="1087"/>
        <v>0</v>
      </c>
      <c r="AH3724" s="103">
        <f t="shared" si="1088"/>
        <v>0</v>
      </c>
      <c r="AI3724" s="103">
        <f t="shared" si="1089"/>
        <v>0</v>
      </c>
      <c r="AJ3724" s="103">
        <f t="shared" si="1090"/>
        <v>0</v>
      </c>
      <c r="AK3724" s="16">
        <f t="shared" ref="AK3724:BF3724" si="1097">E3724-SUM(E3725:E3729)</f>
        <v>0</v>
      </c>
      <c r="AL3724" s="16">
        <f t="shared" si="1097"/>
        <v>0</v>
      </c>
      <c r="AM3724" s="16">
        <f t="shared" si="1097"/>
        <v>0</v>
      </c>
      <c r="AN3724" s="16">
        <f t="shared" si="1097"/>
        <v>0</v>
      </c>
      <c r="AO3724" s="16">
        <f t="shared" si="1097"/>
        <v>0</v>
      </c>
      <c r="AP3724" s="16">
        <f t="shared" si="1097"/>
        <v>0</v>
      </c>
      <c r="AQ3724" s="16">
        <f t="shared" si="1097"/>
        <v>0</v>
      </c>
      <c r="AR3724" s="16">
        <f t="shared" si="1097"/>
        <v>0</v>
      </c>
      <c r="AS3724" s="16">
        <f t="shared" si="1097"/>
        <v>0</v>
      </c>
      <c r="AT3724" s="16">
        <f t="shared" si="1097"/>
        <v>0</v>
      </c>
      <c r="AU3724" s="16">
        <f t="shared" si="1097"/>
        <v>0</v>
      </c>
      <c r="AV3724" s="16">
        <f t="shared" si="1097"/>
        <v>0</v>
      </c>
      <c r="AW3724" s="16">
        <f t="shared" si="1097"/>
        <v>0</v>
      </c>
      <c r="AX3724" s="16">
        <f t="shared" si="1097"/>
        <v>0</v>
      </c>
      <c r="AY3724" s="16">
        <f t="shared" si="1097"/>
        <v>0</v>
      </c>
      <c r="AZ3724" s="16">
        <f t="shared" si="1097"/>
        <v>0</v>
      </c>
      <c r="BA3724" s="16">
        <f t="shared" si="1097"/>
        <v>0</v>
      </c>
      <c r="BB3724" s="16">
        <f t="shared" si="1097"/>
        <v>0</v>
      </c>
      <c r="BC3724" s="16">
        <f t="shared" si="1097"/>
        <v>0</v>
      </c>
      <c r="BD3724" s="16">
        <f t="shared" si="1097"/>
        <v>0</v>
      </c>
      <c r="BE3724" s="16">
        <f t="shared" si="1097"/>
        <v>0</v>
      </c>
      <c r="BF3724" s="16">
        <f t="shared" si="1097"/>
        <v>0</v>
      </c>
    </row>
    <row r="3725" spans="4:36">
      <c r="D3725" s="16" t="s">
        <v>860</v>
      </c>
      <c r="E3725" s="16">
        <v>0</v>
      </c>
      <c r="F3725" s="16">
        <v>0</v>
      </c>
      <c r="G3725" s="16">
        <v>0</v>
      </c>
      <c r="H3725" s="16">
        <v>0</v>
      </c>
      <c r="I3725" s="16">
        <v>0</v>
      </c>
      <c r="J3725" s="16">
        <v>0</v>
      </c>
      <c r="K3725" s="16">
        <v>0</v>
      </c>
      <c r="L3725" s="16">
        <v>0</v>
      </c>
      <c r="M3725" s="16">
        <v>0</v>
      </c>
      <c r="N3725" s="16">
        <v>0</v>
      </c>
      <c r="O3725" s="16">
        <v>0</v>
      </c>
      <c r="P3725" s="16">
        <v>0</v>
      </c>
      <c r="Q3725" s="16">
        <v>0</v>
      </c>
      <c r="R3725" s="16">
        <v>0</v>
      </c>
      <c r="S3725" s="16">
        <v>0</v>
      </c>
      <c r="T3725" s="16">
        <v>0</v>
      </c>
      <c r="U3725" s="16">
        <v>0</v>
      </c>
      <c r="V3725" s="16">
        <v>0</v>
      </c>
      <c r="W3725" s="16">
        <v>0</v>
      </c>
      <c r="X3725" s="16">
        <v>0</v>
      </c>
      <c r="Y3725" s="16">
        <v>0</v>
      </c>
      <c r="Z3725" s="16">
        <v>0</v>
      </c>
      <c r="AE3725" s="103">
        <f t="shared" si="1085"/>
        <v>0</v>
      </c>
      <c r="AF3725" s="103">
        <f t="shared" si="1086"/>
        <v>0</v>
      </c>
      <c r="AG3725" s="103">
        <f t="shared" si="1087"/>
        <v>0</v>
      </c>
      <c r="AH3725" s="103">
        <f t="shared" si="1088"/>
        <v>0</v>
      </c>
      <c r="AI3725" s="103">
        <f t="shared" si="1089"/>
        <v>0</v>
      </c>
      <c r="AJ3725" s="103">
        <f t="shared" si="1090"/>
        <v>0</v>
      </c>
    </row>
    <row r="3726" spans="4:36">
      <c r="D3726" s="16" t="s">
        <v>861</v>
      </c>
      <c r="E3726" s="16">
        <v>0</v>
      </c>
      <c r="F3726" s="16">
        <v>0</v>
      </c>
      <c r="G3726" s="16">
        <v>0</v>
      </c>
      <c r="H3726" s="16">
        <v>0</v>
      </c>
      <c r="I3726" s="16">
        <v>0</v>
      </c>
      <c r="J3726" s="16">
        <v>0</v>
      </c>
      <c r="K3726" s="16">
        <v>0</v>
      </c>
      <c r="L3726" s="16">
        <v>0</v>
      </c>
      <c r="M3726" s="16">
        <v>0</v>
      </c>
      <c r="N3726" s="16">
        <v>0</v>
      </c>
      <c r="O3726" s="16">
        <v>0</v>
      </c>
      <c r="P3726" s="16">
        <v>0</v>
      </c>
      <c r="Q3726" s="16">
        <v>0</v>
      </c>
      <c r="R3726" s="16">
        <v>0</v>
      </c>
      <c r="S3726" s="16">
        <v>0</v>
      </c>
      <c r="T3726" s="16">
        <v>0</v>
      </c>
      <c r="U3726" s="16">
        <v>0</v>
      </c>
      <c r="V3726" s="16">
        <v>0</v>
      </c>
      <c r="W3726" s="16">
        <v>0</v>
      </c>
      <c r="X3726" s="16">
        <v>0</v>
      </c>
      <c r="Y3726" s="16">
        <v>0</v>
      </c>
      <c r="Z3726" s="16">
        <v>0</v>
      </c>
      <c r="AE3726" s="103">
        <f t="shared" si="1085"/>
        <v>0</v>
      </c>
      <c r="AF3726" s="103">
        <f t="shared" si="1086"/>
        <v>0</v>
      </c>
      <c r="AG3726" s="103">
        <f t="shared" si="1087"/>
        <v>0</v>
      </c>
      <c r="AH3726" s="103">
        <f t="shared" si="1088"/>
        <v>0</v>
      </c>
      <c r="AI3726" s="103">
        <f t="shared" si="1089"/>
        <v>0</v>
      </c>
      <c r="AJ3726" s="103">
        <f t="shared" si="1090"/>
        <v>0</v>
      </c>
    </row>
    <row r="3727" spans="4:36">
      <c r="D3727" s="16" t="s">
        <v>862</v>
      </c>
      <c r="E3727" s="16">
        <v>0</v>
      </c>
      <c r="F3727" s="16">
        <v>0</v>
      </c>
      <c r="G3727" s="16">
        <v>0</v>
      </c>
      <c r="H3727" s="16">
        <v>0</v>
      </c>
      <c r="I3727" s="16">
        <v>0</v>
      </c>
      <c r="J3727" s="16">
        <v>0</v>
      </c>
      <c r="K3727" s="16">
        <v>0</v>
      </c>
      <c r="L3727" s="16">
        <v>0</v>
      </c>
      <c r="M3727" s="16">
        <v>0</v>
      </c>
      <c r="N3727" s="16">
        <v>0</v>
      </c>
      <c r="O3727" s="16">
        <v>0</v>
      </c>
      <c r="P3727" s="16">
        <v>0</v>
      </c>
      <c r="Q3727" s="16">
        <v>0</v>
      </c>
      <c r="R3727" s="16">
        <v>0</v>
      </c>
      <c r="S3727" s="16">
        <v>0</v>
      </c>
      <c r="T3727" s="16">
        <v>0</v>
      </c>
      <c r="U3727" s="16">
        <v>0</v>
      </c>
      <c r="V3727" s="16">
        <v>0</v>
      </c>
      <c r="W3727" s="16">
        <v>0</v>
      </c>
      <c r="X3727" s="16">
        <v>0</v>
      </c>
      <c r="Y3727" s="16">
        <v>0</v>
      </c>
      <c r="Z3727" s="16">
        <v>0</v>
      </c>
      <c r="AE3727" s="103">
        <f t="shared" si="1085"/>
        <v>0</v>
      </c>
      <c r="AF3727" s="103">
        <f t="shared" si="1086"/>
        <v>0</v>
      </c>
      <c r="AG3727" s="103">
        <f t="shared" si="1087"/>
        <v>0</v>
      </c>
      <c r="AH3727" s="103">
        <f t="shared" si="1088"/>
        <v>0</v>
      </c>
      <c r="AI3727" s="103">
        <f t="shared" si="1089"/>
        <v>0</v>
      </c>
      <c r="AJ3727" s="103">
        <f t="shared" si="1090"/>
        <v>0</v>
      </c>
    </row>
    <row r="3728" spans="4:36">
      <c r="D3728" s="16" t="s">
        <v>863</v>
      </c>
      <c r="E3728" s="16">
        <v>0</v>
      </c>
      <c r="F3728" s="16">
        <v>0</v>
      </c>
      <c r="G3728" s="16">
        <v>0</v>
      </c>
      <c r="H3728" s="16">
        <v>0</v>
      </c>
      <c r="I3728" s="16">
        <v>0</v>
      </c>
      <c r="J3728" s="16">
        <v>0</v>
      </c>
      <c r="K3728" s="16">
        <v>0</v>
      </c>
      <c r="L3728" s="16">
        <v>0</v>
      </c>
      <c r="M3728" s="16">
        <v>0</v>
      </c>
      <c r="N3728" s="16">
        <v>0</v>
      </c>
      <c r="O3728" s="16">
        <v>0</v>
      </c>
      <c r="P3728" s="16">
        <v>0</v>
      </c>
      <c r="Q3728" s="16">
        <v>0</v>
      </c>
      <c r="R3728" s="16">
        <v>0</v>
      </c>
      <c r="S3728" s="16">
        <v>0</v>
      </c>
      <c r="T3728" s="16">
        <v>0</v>
      </c>
      <c r="U3728" s="16">
        <v>0</v>
      </c>
      <c r="V3728" s="16">
        <v>0</v>
      </c>
      <c r="W3728" s="16">
        <v>0</v>
      </c>
      <c r="X3728" s="16">
        <v>0</v>
      </c>
      <c r="Y3728" s="16">
        <v>0</v>
      </c>
      <c r="Z3728" s="16">
        <v>0</v>
      </c>
      <c r="AE3728" s="103">
        <f t="shared" si="1085"/>
        <v>0</v>
      </c>
      <c r="AF3728" s="103">
        <f t="shared" si="1086"/>
        <v>0</v>
      </c>
      <c r="AG3728" s="103">
        <f t="shared" si="1087"/>
        <v>0</v>
      </c>
      <c r="AH3728" s="103">
        <f t="shared" si="1088"/>
        <v>0</v>
      </c>
      <c r="AI3728" s="103">
        <f t="shared" si="1089"/>
        <v>0</v>
      </c>
      <c r="AJ3728" s="103">
        <f t="shared" si="1090"/>
        <v>0</v>
      </c>
    </row>
    <row r="3729" spans="4:36">
      <c r="D3729" s="16" t="s">
        <v>864</v>
      </c>
      <c r="E3729" s="16">
        <v>0</v>
      </c>
      <c r="F3729" s="16">
        <v>0</v>
      </c>
      <c r="G3729" s="16">
        <v>0</v>
      </c>
      <c r="H3729" s="16">
        <v>0</v>
      </c>
      <c r="I3729" s="16">
        <v>0</v>
      </c>
      <c r="J3729" s="16">
        <v>0</v>
      </c>
      <c r="K3729" s="16">
        <v>0</v>
      </c>
      <c r="L3729" s="16">
        <v>0</v>
      </c>
      <c r="M3729" s="16">
        <v>0</v>
      </c>
      <c r="N3729" s="16">
        <v>0</v>
      </c>
      <c r="O3729" s="16">
        <v>0</v>
      </c>
      <c r="P3729" s="16">
        <v>0</v>
      </c>
      <c r="Q3729" s="16">
        <v>0</v>
      </c>
      <c r="R3729" s="16">
        <v>0</v>
      </c>
      <c r="S3729" s="16">
        <v>0</v>
      </c>
      <c r="T3729" s="16">
        <v>0</v>
      </c>
      <c r="U3729" s="16">
        <v>0</v>
      </c>
      <c r="V3729" s="16">
        <v>0</v>
      </c>
      <c r="W3729" s="16">
        <v>0</v>
      </c>
      <c r="X3729" s="16">
        <v>0</v>
      </c>
      <c r="Y3729" s="16">
        <v>0</v>
      </c>
      <c r="Z3729" s="16">
        <v>0</v>
      </c>
      <c r="AE3729" s="103">
        <f t="shared" si="1085"/>
        <v>0</v>
      </c>
      <c r="AF3729" s="103">
        <f t="shared" si="1086"/>
        <v>0</v>
      </c>
      <c r="AG3729" s="103">
        <f t="shared" si="1087"/>
        <v>0</v>
      </c>
      <c r="AH3729" s="103">
        <f t="shared" si="1088"/>
        <v>0</v>
      </c>
      <c r="AI3729" s="103">
        <f t="shared" si="1089"/>
        <v>0</v>
      </c>
      <c r="AJ3729" s="103">
        <f t="shared" si="1090"/>
        <v>0</v>
      </c>
    </row>
  </sheetData>
  <mergeCells count="36">
    <mergeCell ref="A2:B2"/>
    <mergeCell ref="N2:P2"/>
    <mergeCell ref="Y2:AB2"/>
    <mergeCell ref="G4:Z4"/>
    <mergeCell ref="G5:H5"/>
    <mergeCell ref="J5:M5"/>
    <mergeCell ref="R5:U5"/>
    <mergeCell ref="V5:Y5"/>
    <mergeCell ref="K6:L6"/>
    <mergeCell ref="A4:A7"/>
    <mergeCell ref="B4:B7"/>
    <mergeCell ref="C4:C7"/>
    <mergeCell ref="D4:D7"/>
    <mergeCell ref="E5:E7"/>
    <mergeCell ref="F6:F7"/>
    <mergeCell ref="G6:G7"/>
    <mergeCell ref="H6:H7"/>
    <mergeCell ref="I5:I7"/>
    <mergeCell ref="J6:J7"/>
    <mergeCell ref="M6:M7"/>
    <mergeCell ref="N6:N7"/>
    <mergeCell ref="O6:O7"/>
    <mergeCell ref="P6:P7"/>
    <mergeCell ref="Q5:Q7"/>
    <mergeCell ref="R6:R7"/>
    <mergeCell ref="S6:S7"/>
    <mergeCell ref="T6:T7"/>
    <mergeCell ref="U6:U7"/>
    <mergeCell ref="V6:V7"/>
    <mergeCell ref="W6:W7"/>
    <mergeCell ref="X6:X7"/>
    <mergeCell ref="Y6:Y7"/>
    <mergeCell ref="Z5:Z7"/>
    <mergeCell ref="AA4:AA7"/>
    <mergeCell ref="AB4:AB7"/>
    <mergeCell ref="AC4:AC7"/>
  </mergeCells>
  <pageMargins left="0.7" right="0.7" top="0.75" bottom="0.75" header="0.3" footer="0.3"/>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U25"/>
  <sheetViews>
    <sheetView workbookViewId="0">
      <selection activeCell="A1" sqref="A1:Z1"/>
    </sheetView>
  </sheetViews>
  <sheetFormatPr defaultColWidth="9" defaultRowHeight="13.5"/>
  <cols>
    <col min="1" max="2" width="9" style="16"/>
    <col min="3" max="3" width="12.5" style="16" customWidth="1"/>
    <col min="4" max="4" width="12" style="19" customWidth="1"/>
    <col min="5" max="6" width="10" style="16" customWidth="1"/>
    <col min="7" max="7" width="12" style="19" customWidth="1"/>
    <col min="8" max="8" width="9" style="16" customWidth="1"/>
    <col min="9" max="9" width="11" style="19" customWidth="1"/>
    <col min="10" max="10" width="10" style="16" customWidth="1"/>
    <col min="11" max="11" width="11" style="19" customWidth="1"/>
    <col min="12" max="12" width="9" style="16" customWidth="1"/>
    <col min="13" max="13" width="11" style="19" customWidth="1"/>
    <col min="14" max="14" width="9" style="16" customWidth="1"/>
    <col min="15" max="15" width="11" style="19" customWidth="1"/>
    <col min="16" max="16" width="8.125" style="16" customWidth="1"/>
    <col min="17" max="17" width="10" style="19" customWidth="1"/>
    <col min="18" max="18" width="9" style="16" customWidth="1"/>
    <col min="19" max="19" width="9" style="19" customWidth="1"/>
    <col min="20" max="20" width="8.125" style="16" customWidth="1"/>
    <col min="21" max="21" width="9" style="19" customWidth="1"/>
    <col min="22" max="258" width="9" style="16"/>
    <col min="259" max="259" width="12.5" style="16" customWidth="1"/>
    <col min="260" max="260" width="12" style="16" customWidth="1"/>
    <col min="261" max="262" width="10" style="16" customWidth="1"/>
    <col min="263" max="263" width="12" style="16" customWidth="1"/>
    <col min="264" max="264" width="9" style="16" customWidth="1"/>
    <col min="265" max="265" width="11" style="16" customWidth="1"/>
    <col min="266" max="266" width="10" style="16" customWidth="1"/>
    <col min="267" max="267" width="11" style="16" customWidth="1"/>
    <col min="268" max="268" width="9" style="16" customWidth="1"/>
    <col min="269" max="269" width="11" style="16" customWidth="1"/>
    <col min="270" max="270" width="9" style="16" customWidth="1"/>
    <col min="271" max="271" width="11" style="16" customWidth="1"/>
    <col min="272" max="272" width="8.125" style="16" customWidth="1"/>
    <col min="273" max="273" width="10" style="16" customWidth="1"/>
    <col min="274" max="275" width="9" style="16" customWidth="1"/>
    <col min="276" max="276" width="8.125" style="16" customWidth="1"/>
    <col min="277" max="277" width="9" style="16" customWidth="1"/>
    <col min="278" max="514" width="9" style="16"/>
    <col min="515" max="515" width="12.5" style="16" customWidth="1"/>
    <col min="516" max="516" width="12" style="16" customWidth="1"/>
    <col min="517" max="518" width="10" style="16" customWidth="1"/>
    <col min="519" max="519" width="12" style="16" customWidth="1"/>
    <col min="520" max="520" width="9" style="16" customWidth="1"/>
    <col min="521" max="521" width="11" style="16" customWidth="1"/>
    <col min="522" max="522" width="10" style="16" customWidth="1"/>
    <col min="523" max="523" width="11" style="16" customWidth="1"/>
    <col min="524" max="524" width="9" style="16" customWidth="1"/>
    <col min="525" max="525" width="11" style="16" customWidth="1"/>
    <col min="526" max="526" width="9" style="16" customWidth="1"/>
    <col min="527" max="527" width="11" style="16" customWidth="1"/>
    <col min="528" max="528" width="8.125" style="16" customWidth="1"/>
    <col min="529" max="529" width="10" style="16" customWidth="1"/>
    <col min="530" max="531" width="9" style="16" customWidth="1"/>
    <col min="532" max="532" width="8.125" style="16" customWidth="1"/>
    <col min="533" max="533" width="9" style="16" customWidth="1"/>
    <col min="534" max="770" width="9" style="16"/>
    <col min="771" max="771" width="12.5" style="16" customWidth="1"/>
    <col min="772" max="772" width="12" style="16" customWidth="1"/>
    <col min="773" max="774" width="10" style="16" customWidth="1"/>
    <col min="775" max="775" width="12" style="16" customWidth="1"/>
    <col min="776" max="776" width="9" style="16" customWidth="1"/>
    <col min="777" max="777" width="11" style="16" customWidth="1"/>
    <col min="778" max="778" width="10" style="16" customWidth="1"/>
    <col min="779" max="779" width="11" style="16" customWidth="1"/>
    <col min="780" max="780" width="9" style="16" customWidth="1"/>
    <col min="781" max="781" width="11" style="16" customWidth="1"/>
    <col min="782" max="782" width="9" style="16" customWidth="1"/>
    <col min="783" max="783" width="11" style="16" customWidth="1"/>
    <col min="784" max="784" width="8.125" style="16" customWidth="1"/>
    <col min="785" max="785" width="10" style="16" customWidth="1"/>
    <col min="786" max="787" width="9" style="16" customWidth="1"/>
    <col min="788" max="788" width="8.125" style="16" customWidth="1"/>
    <col min="789" max="789" width="9" style="16" customWidth="1"/>
    <col min="790" max="1026" width="9" style="16"/>
    <col min="1027" max="1027" width="12.5" style="16" customWidth="1"/>
    <col min="1028" max="1028" width="12" style="16" customWidth="1"/>
    <col min="1029" max="1030" width="10" style="16" customWidth="1"/>
    <col min="1031" max="1031" width="12" style="16" customWidth="1"/>
    <col min="1032" max="1032" width="9" style="16" customWidth="1"/>
    <col min="1033" max="1033" width="11" style="16" customWidth="1"/>
    <col min="1034" max="1034" width="10" style="16" customWidth="1"/>
    <col min="1035" max="1035" width="11" style="16" customWidth="1"/>
    <col min="1036" max="1036" width="9" style="16" customWidth="1"/>
    <col min="1037" max="1037" width="11" style="16" customWidth="1"/>
    <col min="1038" max="1038" width="9" style="16" customWidth="1"/>
    <col min="1039" max="1039" width="11" style="16" customWidth="1"/>
    <col min="1040" max="1040" width="8.125" style="16" customWidth="1"/>
    <col min="1041" max="1041" width="10" style="16" customWidth="1"/>
    <col min="1042" max="1043" width="9" style="16" customWidth="1"/>
    <col min="1044" max="1044" width="8.125" style="16" customWidth="1"/>
    <col min="1045" max="1045" width="9" style="16" customWidth="1"/>
    <col min="1046" max="1282" width="9" style="16"/>
    <col min="1283" max="1283" width="12.5" style="16" customWidth="1"/>
    <col min="1284" max="1284" width="12" style="16" customWidth="1"/>
    <col min="1285" max="1286" width="10" style="16" customWidth="1"/>
    <col min="1287" max="1287" width="12" style="16" customWidth="1"/>
    <col min="1288" max="1288" width="9" style="16" customWidth="1"/>
    <col min="1289" max="1289" width="11" style="16" customWidth="1"/>
    <col min="1290" max="1290" width="10" style="16" customWidth="1"/>
    <col min="1291" max="1291" width="11" style="16" customWidth="1"/>
    <col min="1292" max="1292" width="9" style="16" customWidth="1"/>
    <col min="1293" max="1293" width="11" style="16" customWidth="1"/>
    <col min="1294" max="1294" width="9" style="16" customWidth="1"/>
    <col min="1295" max="1295" width="11" style="16" customWidth="1"/>
    <col min="1296" max="1296" width="8.125" style="16" customWidth="1"/>
    <col min="1297" max="1297" width="10" style="16" customWidth="1"/>
    <col min="1298" max="1299" width="9" style="16" customWidth="1"/>
    <col min="1300" max="1300" width="8.125" style="16" customWidth="1"/>
    <col min="1301" max="1301" width="9" style="16" customWidth="1"/>
    <col min="1302" max="1538" width="9" style="16"/>
    <col min="1539" max="1539" width="12.5" style="16" customWidth="1"/>
    <col min="1540" max="1540" width="12" style="16" customWidth="1"/>
    <col min="1541" max="1542" width="10" style="16" customWidth="1"/>
    <col min="1543" max="1543" width="12" style="16" customWidth="1"/>
    <col min="1544" max="1544" width="9" style="16" customWidth="1"/>
    <col min="1545" max="1545" width="11" style="16" customWidth="1"/>
    <col min="1546" max="1546" width="10" style="16" customWidth="1"/>
    <col min="1547" max="1547" width="11" style="16" customWidth="1"/>
    <col min="1548" max="1548" width="9" style="16" customWidth="1"/>
    <col min="1549" max="1549" width="11" style="16" customWidth="1"/>
    <col min="1550" max="1550" width="9" style="16" customWidth="1"/>
    <col min="1551" max="1551" width="11" style="16" customWidth="1"/>
    <col min="1552" max="1552" width="8.125" style="16" customWidth="1"/>
    <col min="1553" max="1553" width="10" style="16" customWidth="1"/>
    <col min="1554" max="1555" width="9" style="16" customWidth="1"/>
    <col min="1556" max="1556" width="8.125" style="16" customWidth="1"/>
    <col min="1557" max="1557" width="9" style="16" customWidth="1"/>
    <col min="1558" max="1794" width="9" style="16"/>
    <col min="1795" max="1795" width="12.5" style="16" customWidth="1"/>
    <col min="1796" max="1796" width="12" style="16" customWidth="1"/>
    <col min="1797" max="1798" width="10" style="16" customWidth="1"/>
    <col min="1799" max="1799" width="12" style="16" customWidth="1"/>
    <col min="1800" max="1800" width="9" style="16" customWidth="1"/>
    <col min="1801" max="1801" width="11" style="16" customWidth="1"/>
    <col min="1802" max="1802" width="10" style="16" customWidth="1"/>
    <col min="1803" max="1803" width="11" style="16" customWidth="1"/>
    <col min="1804" max="1804" width="9" style="16" customWidth="1"/>
    <col min="1805" max="1805" width="11" style="16" customWidth="1"/>
    <col min="1806" max="1806" width="9" style="16" customWidth="1"/>
    <col min="1807" max="1807" width="11" style="16" customWidth="1"/>
    <col min="1808" max="1808" width="8.125" style="16" customWidth="1"/>
    <col min="1809" max="1809" width="10" style="16" customWidth="1"/>
    <col min="1810" max="1811" width="9" style="16" customWidth="1"/>
    <col min="1812" max="1812" width="8.125" style="16" customWidth="1"/>
    <col min="1813" max="1813" width="9" style="16" customWidth="1"/>
    <col min="1814" max="2050" width="9" style="16"/>
    <col min="2051" max="2051" width="12.5" style="16" customWidth="1"/>
    <col min="2052" max="2052" width="12" style="16" customWidth="1"/>
    <col min="2053" max="2054" width="10" style="16" customWidth="1"/>
    <col min="2055" max="2055" width="12" style="16" customWidth="1"/>
    <col min="2056" max="2056" width="9" style="16" customWidth="1"/>
    <col min="2057" max="2057" width="11" style="16" customWidth="1"/>
    <col min="2058" max="2058" width="10" style="16" customWidth="1"/>
    <col min="2059" max="2059" width="11" style="16" customWidth="1"/>
    <col min="2060" max="2060" width="9" style="16" customWidth="1"/>
    <col min="2061" max="2061" width="11" style="16" customWidth="1"/>
    <col min="2062" max="2062" width="9" style="16" customWidth="1"/>
    <col min="2063" max="2063" width="11" style="16" customWidth="1"/>
    <col min="2064" max="2064" width="8.125" style="16" customWidth="1"/>
    <col min="2065" max="2065" width="10" style="16" customWidth="1"/>
    <col min="2066" max="2067" width="9" style="16" customWidth="1"/>
    <col min="2068" max="2068" width="8.125" style="16" customWidth="1"/>
    <col min="2069" max="2069" width="9" style="16" customWidth="1"/>
    <col min="2070" max="2306" width="9" style="16"/>
    <col min="2307" max="2307" width="12.5" style="16" customWidth="1"/>
    <col min="2308" max="2308" width="12" style="16" customWidth="1"/>
    <col min="2309" max="2310" width="10" style="16" customWidth="1"/>
    <col min="2311" max="2311" width="12" style="16" customWidth="1"/>
    <col min="2312" max="2312" width="9" style="16" customWidth="1"/>
    <col min="2313" max="2313" width="11" style="16" customWidth="1"/>
    <col min="2314" max="2314" width="10" style="16" customWidth="1"/>
    <col min="2315" max="2315" width="11" style="16" customWidth="1"/>
    <col min="2316" max="2316" width="9" style="16" customWidth="1"/>
    <col min="2317" max="2317" width="11" style="16" customWidth="1"/>
    <col min="2318" max="2318" width="9" style="16" customWidth="1"/>
    <col min="2319" max="2319" width="11" style="16" customWidth="1"/>
    <col min="2320" max="2320" width="8.125" style="16" customWidth="1"/>
    <col min="2321" max="2321" width="10" style="16" customWidth="1"/>
    <col min="2322" max="2323" width="9" style="16" customWidth="1"/>
    <col min="2324" max="2324" width="8.125" style="16" customWidth="1"/>
    <col min="2325" max="2325" width="9" style="16" customWidth="1"/>
    <col min="2326" max="2562" width="9" style="16"/>
    <col min="2563" max="2563" width="12.5" style="16" customWidth="1"/>
    <col min="2564" max="2564" width="12" style="16" customWidth="1"/>
    <col min="2565" max="2566" width="10" style="16" customWidth="1"/>
    <col min="2567" max="2567" width="12" style="16" customWidth="1"/>
    <col min="2568" max="2568" width="9" style="16" customWidth="1"/>
    <col min="2569" max="2569" width="11" style="16" customWidth="1"/>
    <col min="2570" max="2570" width="10" style="16" customWidth="1"/>
    <col min="2571" max="2571" width="11" style="16" customWidth="1"/>
    <col min="2572" max="2572" width="9" style="16" customWidth="1"/>
    <col min="2573" max="2573" width="11" style="16" customWidth="1"/>
    <col min="2574" max="2574" width="9" style="16" customWidth="1"/>
    <col min="2575" max="2575" width="11" style="16" customWidth="1"/>
    <col min="2576" max="2576" width="8.125" style="16" customWidth="1"/>
    <col min="2577" max="2577" width="10" style="16" customWidth="1"/>
    <col min="2578" max="2579" width="9" style="16" customWidth="1"/>
    <col min="2580" max="2580" width="8.125" style="16" customWidth="1"/>
    <col min="2581" max="2581" width="9" style="16" customWidth="1"/>
    <col min="2582" max="2818" width="9" style="16"/>
    <col min="2819" max="2819" width="12.5" style="16" customWidth="1"/>
    <col min="2820" max="2820" width="12" style="16" customWidth="1"/>
    <col min="2821" max="2822" width="10" style="16" customWidth="1"/>
    <col min="2823" max="2823" width="12" style="16" customWidth="1"/>
    <col min="2824" max="2824" width="9" style="16" customWidth="1"/>
    <col min="2825" max="2825" width="11" style="16" customWidth="1"/>
    <col min="2826" max="2826" width="10" style="16" customWidth="1"/>
    <col min="2827" max="2827" width="11" style="16" customWidth="1"/>
    <col min="2828" max="2828" width="9" style="16" customWidth="1"/>
    <col min="2829" max="2829" width="11" style="16" customWidth="1"/>
    <col min="2830" max="2830" width="9" style="16" customWidth="1"/>
    <col min="2831" max="2831" width="11" style="16" customWidth="1"/>
    <col min="2832" max="2832" width="8.125" style="16" customWidth="1"/>
    <col min="2833" max="2833" width="10" style="16" customWidth="1"/>
    <col min="2834" max="2835" width="9" style="16" customWidth="1"/>
    <col min="2836" max="2836" width="8.125" style="16" customWidth="1"/>
    <col min="2837" max="2837" width="9" style="16" customWidth="1"/>
    <col min="2838" max="3074" width="9" style="16"/>
    <col min="3075" max="3075" width="12.5" style="16" customWidth="1"/>
    <col min="3076" max="3076" width="12" style="16" customWidth="1"/>
    <col min="3077" max="3078" width="10" style="16" customWidth="1"/>
    <col min="3079" max="3079" width="12" style="16" customWidth="1"/>
    <col min="3080" max="3080" width="9" style="16" customWidth="1"/>
    <col min="3081" max="3081" width="11" style="16" customWidth="1"/>
    <col min="3082" max="3082" width="10" style="16" customWidth="1"/>
    <col min="3083" max="3083" width="11" style="16" customWidth="1"/>
    <col min="3084" max="3084" width="9" style="16" customWidth="1"/>
    <col min="3085" max="3085" width="11" style="16" customWidth="1"/>
    <col min="3086" max="3086" width="9" style="16" customWidth="1"/>
    <col min="3087" max="3087" width="11" style="16" customWidth="1"/>
    <col min="3088" max="3088" width="8.125" style="16" customWidth="1"/>
    <col min="3089" max="3089" width="10" style="16" customWidth="1"/>
    <col min="3090" max="3091" width="9" style="16" customWidth="1"/>
    <col min="3092" max="3092" width="8.125" style="16" customWidth="1"/>
    <col min="3093" max="3093" width="9" style="16" customWidth="1"/>
    <col min="3094" max="3330" width="9" style="16"/>
    <col min="3331" max="3331" width="12.5" style="16" customWidth="1"/>
    <col min="3332" max="3332" width="12" style="16" customWidth="1"/>
    <col min="3333" max="3334" width="10" style="16" customWidth="1"/>
    <col min="3335" max="3335" width="12" style="16" customWidth="1"/>
    <col min="3336" max="3336" width="9" style="16" customWidth="1"/>
    <col min="3337" max="3337" width="11" style="16" customWidth="1"/>
    <col min="3338" max="3338" width="10" style="16" customWidth="1"/>
    <col min="3339" max="3339" width="11" style="16" customWidth="1"/>
    <col min="3340" max="3340" width="9" style="16" customWidth="1"/>
    <col min="3341" max="3341" width="11" style="16" customWidth="1"/>
    <col min="3342" max="3342" width="9" style="16" customWidth="1"/>
    <col min="3343" max="3343" width="11" style="16" customWidth="1"/>
    <col min="3344" max="3344" width="8.125" style="16" customWidth="1"/>
    <col min="3345" max="3345" width="10" style="16" customWidth="1"/>
    <col min="3346" max="3347" width="9" style="16" customWidth="1"/>
    <col min="3348" max="3348" width="8.125" style="16" customWidth="1"/>
    <col min="3349" max="3349" width="9" style="16" customWidth="1"/>
    <col min="3350" max="3586" width="9" style="16"/>
    <col min="3587" max="3587" width="12.5" style="16" customWidth="1"/>
    <col min="3588" max="3588" width="12" style="16" customWidth="1"/>
    <col min="3589" max="3590" width="10" style="16" customWidth="1"/>
    <col min="3591" max="3591" width="12" style="16" customWidth="1"/>
    <col min="3592" max="3592" width="9" style="16" customWidth="1"/>
    <col min="3593" max="3593" width="11" style="16" customWidth="1"/>
    <col min="3594" max="3594" width="10" style="16" customWidth="1"/>
    <col min="3595" max="3595" width="11" style="16" customWidth="1"/>
    <col min="3596" max="3596" width="9" style="16" customWidth="1"/>
    <col min="3597" max="3597" width="11" style="16" customWidth="1"/>
    <col min="3598" max="3598" width="9" style="16" customWidth="1"/>
    <col min="3599" max="3599" width="11" style="16" customWidth="1"/>
    <col min="3600" max="3600" width="8.125" style="16" customWidth="1"/>
    <col min="3601" max="3601" width="10" style="16" customWidth="1"/>
    <col min="3602" max="3603" width="9" style="16" customWidth="1"/>
    <col min="3604" max="3604" width="8.125" style="16" customWidth="1"/>
    <col min="3605" max="3605" width="9" style="16" customWidth="1"/>
    <col min="3606" max="3842" width="9" style="16"/>
    <col min="3843" max="3843" width="12.5" style="16" customWidth="1"/>
    <col min="3844" max="3844" width="12" style="16" customWidth="1"/>
    <col min="3845" max="3846" width="10" style="16" customWidth="1"/>
    <col min="3847" max="3847" width="12" style="16" customWidth="1"/>
    <col min="3848" max="3848" width="9" style="16" customWidth="1"/>
    <col min="3849" max="3849" width="11" style="16" customWidth="1"/>
    <col min="3850" max="3850" width="10" style="16" customWidth="1"/>
    <col min="3851" max="3851" width="11" style="16" customWidth="1"/>
    <col min="3852" max="3852" width="9" style="16" customWidth="1"/>
    <col min="3853" max="3853" width="11" style="16" customWidth="1"/>
    <col min="3854" max="3854" width="9" style="16" customWidth="1"/>
    <col min="3855" max="3855" width="11" style="16" customWidth="1"/>
    <col min="3856" max="3856" width="8.125" style="16" customWidth="1"/>
    <col min="3857" max="3857" width="10" style="16" customWidth="1"/>
    <col min="3858" max="3859" width="9" style="16" customWidth="1"/>
    <col min="3860" max="3860" width="8.125" style="16" customWidth="1"/>
    <col min="3861" max="3861" width="9" style="16" customWidth="1"/>
    <col min="3862" max="4098" width="9" style="16"/>
    <col min="4099" max="4099" width="12.5" style="16" customWidth="1"/>
    <col min="4100" max="4100" width="12" style="16" customWidth="1"/>
    <col min="4101" max="4102" width="10" style="16" customWidth="1"/>
    <col min="4103" max="4103" width="12" style="16" customWidth="1"/>
    <col min="4104" max="4104" width="9" style="16" customWidth="1"/>
    <col min="4105" max="4105" width="11" style="16" customWidth="1"/>
    <col min="4106" max="4106" width="10" style="16" customWidth="1"/>
    <col min="4107" max="4107" width="11" style="16" customWidth="1"/>
    <col min="4108" max="4108" width="9" style="16" customWidth="1"/>
    <col min="4109" max="4109" width="11" style="16" customWidth="1"/>
    <col min="4110" max="4110" width="9" style="16" customWidth="1"/>
    <col min="4111" max="4111" width="11" style="16" customWidth="1"/>
    <col min="4112" max="4112" width="8.125" style="16" customWidth="1"/>
    <col min="4113" max="4113" width="10" style="16" customWidth="1"/>
    <col min="4114" max="4115" width="9" style="16" customWidth="1"/>
    <col min="4116" max="4116" width="8.125" style="16" customWidth="1"/>
    <col min="4117" max="4117" width="9" style="16" customWidth="1"/>
    <col min="4118" max="4354" width="9" style="16"/>
    <col min="4355" max="4355" width="12.5" style="16" customWidth="1"/>
    <col min="4356" max="4356" width="12" style="16" customWidth="1"/>
    <col min="4357" max="4358" width="10" style="16" customWidth="1"/>
    <col min="4359" max="4359" width="12" style="16" customWidth="1"/>
    <col min="4360" max="4360" width="9" style="16" customWidth="1"/>
    <col min="4361" max="4361" width="11" style="16" customWidth="1"/>
    <col min="4362" max="4362" width="10" style="16" customWidth="1"/>
    <col min="4363" max="4363" width="11" style="16" customWidth="1"/>
    <col min="4364" max="4364" width="9" style="16" customWidth="1"/>
    <col min="4365" max="4365" width="11" style="16" customWidth="1"/>
    <col min="4366" max="4366" width="9" style="16" customWidth="1"/>
    <col min="4367" max="4367" width="11" style="16" customWidth="1"/>
    <col min="4368" max="4368" width="8.125" style="16" customWidth="1"/>
    <col min="4369" max="4369" width="10" style="16" customWidth="1"/>
    <col min="4370" max="4371" width="9" style="16" customWidth="1"/>
    <col min="4372" max="4372" width="8.125" style="16" customWidth="1"/>
    <col min="4373" max="4373" width="9" style="16" customWidth="1"/>
    <col min="4374" max="4610" width="9" style="16"/>
    <col min="4611" max="4611" width="12.5" style="16" customWidth="1"/>
    <col min="4612" max="4612" width="12" style="16" customWidth="1"/>
    <col min="4613" max="4614" width="10" style="16" customWidth="1"/>
    <col min="4615" max="4615" width="12" style="16" customWidth="1"/>
    <col min="4616" max="4616" width="9" style="16" customWidth="1"/>
    <col min="4617" max="4617" width="11" style="16" customWidth="1"/>
    <col min="4618" max="4618" width="10" style="16" customWidth="1"/>
    <col min="4619" max="4619" width="11" style="16" customWidth="1"/>
    <col min="4620" max="4620" width="9" style="16" customWidth="1"/>
    <col min="4621" max="4621" width="11" style="16" customWidth="1"/>
    <col min="4622" max="4622" width="9" style="16" customWidth="1"/>
    <col min="4623" max="4623" width="11" style="16" customWidth="1"/>
    <col min="4624" max="4624" width="8.125" style="16" customWidth="1"/>
    <col min="4625" max="4625" width="10" style="16" customWidth="1"/>
    <col min="4626" max="4627" width="9" style="16" customWidth="1"/>
    <col min="4628" max="4628" width="8.125" style="16" customWidth="1"/>
    <col min="4629" max="4629" width="9" style="16" customWidth="1"/>
    <col min="4630" max="4866" width="9" style="16"/>
    <col min="4867" max="4867" width="12.5" style="16" customWidth="1"/>
    <col min="4868" max="4868" width="12" style="16" customWidth="1"/>
    <col min="4869" max="4870" width="10" style="16" customWidth="1"/>
    <col min="4871" max="4871" width="12" style="16" customWidth="1"/>
    <col min="4872" max="4872" width="9" style="16" customWidth="1"/>
    <col min="4873" max="4873" width="11" style="16" customWidth="1"/>
    <col min="4874" max="4874" width="10" style="16" customWidth="1"/>
    <col min="4875" max="4875" width="11" style="16" customWidth="1"/>
    <col min="4876" max="4876" width="9" style="16" customWidth="1"/>
    <col min="4877" max="4877" width="11" style="16" customWidth="1"/>
    <col min="4878" max="4878" width="9" style="16" customWidth="1"/>
    <col min="4879" max="4879" width="11" style="16" customWidth="1"/>
    <col min="4880" max="4880" width="8.125" style="16" customWidth="1"/>
    <col min="4881" max="4881" width="10" style="16" customWidth="1"/>
    <col min="4882" max="4883" width="9" style="16" customWidth="1"/>
    <col min="4884" max="4884" width="8.125" style="16" customWidth="1"/>
    <col min="4885" max="4885" width="9" style="16" customWidth="1"/>
    <col min="4886" max="5122" width="9" style="16"/>
    <col min="5123" max="5123" width="12.5" style="16" customWidth="1"/>
    <col min="5124" max="5124" width="12" style="16" customWidth="1"/>
    <col min="5125" max="5126" width="10" style="16" customWidth="1"/>
    <col min="5127" max="5127" width="12" style="16" customWidth="1"/>
    <col min="5128" max="5128" width="9" style="16" customWidth="1"/>
    <col min="5129" max="5129" width="11" style="16" customWidth="1"/>
    <col min="5130" max="5130" width="10" style="16" customWidth="1"/>
    <col min="5131" max="5131" width="11" style="16" customWidth="1"/>
    <col min="5132" max="5132" width="9" style="16" customWidth="1"/>
    <col min="5133" max="5133" width="11" style="16" customWidth="1"/>
    <col min="5134" max="5134" width="9" style="16" customWidth="1"/>
    <col min="5135" max="5135" width="11" style="16" customWidth="1"/>
    <col min="5136" max="5136" width="8.125" style="16" customWidth="1"/>
    <col min="5137" max="5137" width="10" style="16" customWidth="1"/>
    <col min="5138" max="5139" width="9" style="16" customWidth="1"/>
    <col min="5140" max="5140" width="8.125" style="16" customWidth="1"/>
    <col min="5141" max="5141" width="9" style="16" customWidth="1"/>
    <col min="5142" max="5378" width="9" style="16"/>
    <col min="5379" max="5379" width="12.5" style="16" customWidth="1"/>
    <col min="5380" max="5380" width="12" style="16" customWidth="1"/>
    <col min="5381" max="5382" width="10" style="16" customWidth="1"/>
    <col min="5383" max="5383" width="12" style="16" customWidth="1"/>
    <col min="5384" max="5384" width="9" style="16" customWidth="1"/>
    <col min="5385" max="5385" width="11" style="16" customWidth="1"/>
    <col min="5386" max="5386" width="10" style="16" customWidth="1"/>
    <col min="5387" max="5387" width="11" style="16" customWidth="1"/>
    <col min="5388" max="5388" width="9" style="16" customWidth="1"/>
    <col min="5389" max="5389" width="11" style="16" customWidth="1"/>
    <col min="5390" max="5390" width="9" style="16" customWidth="1"/>
    <col min="5391" max="5391" width="11" style="16" customWidth="1"/>
    <col min="5392" max="5392" width="8.125" style="16" customWidth="1"/>
    <col min="5393" max="5393" width="10" style="16" customWidth="1"/>
    <col min="5394" max="5395" width="9" style="16" customWidth="1"/>
    <col min="5396" max="5396" width="8.125" style="16" customWidth="1"/>
    <col min="5397" max="5397" width="9" style="16" customWidth="1"/>
    <col min="5398" max="5634" width="9" style="16"/>
    <col min="5635" max="5635" width="12.5" style="16" customWidth="1"/>
    <col min="5636" max="5636" width="12" style="16" customWidth="1"/>
    <col min="5637" max="5638" width="10" style="16" customWidth="1"/>
    <col min="5639" max="5639" width="12" style="16" customWidth="1"/>
    <col min="5640" max="5640" width="9" style="16" customWidth="1"/>
    <col min="5641" max="5641" width="11" style="16" customWidth="1"/>
    <col min="5642" max="5642" width="10" style="16" customWidth="1"/>
    <col min="5643" max="5643" width="11" style="16" customWidth="1"/>
    <col min="5644" max="5644" width="9" style="16" customWidth="1"/>
    <col min="5645" max="5645" width="11" style="16" customWidth="1"/>
    <col min="5646" max="5646" width="9" style="16" customWidth="1"/>
    <col min="5647" max="5647" width="11" style="16" customWidth="1"/>
    <col min="5648" max="5648" width="8.125" style="16" customWidth="1"/>
    <col min="5649" max="5649" width="10" style="16" customWidth="1"/>
    <col min="5650" max="5651" width="9" style="16" customWidth="1"/>
    <col min="5652" max="5652" width="8.125" style="16" customWidth="1"/>
    <col min="5653" max="5653" width="9" style="16" customWidth="1"/>
    <col min="5654" max="5890" width="9" style="16"/>
    <col min="5891" max="5891" width="12.5" style="16" customWidth="1"/>
    <col min="5892" max="5892" width="12" style="16" customWidth="1"/>
    <col min="5893" max="5894" width="10" style="16" customWidth="1"/>
    <col min="5895" max="5895" width="12" style="16" customWidth="1"/>
    <col min="5896" max="5896" width="9" style="16" customWidth="1"/>
    <col min="5897" max="5897" width="11" style="16" customWidth="1"/>
    <col min="5898" max="5898" width="10" style="16" customWidth="1"/>
    <col min="5899" max="5899" width="11" style="16" customWidth="1"/>
    <col min="5900" max="5900" width="9" style="16" customWidth="1"/>
    <col min="5901" max="5901" width="11" style="16" customWidth="1"/>
    <col min="5902" max="5902" width="9" style="16" customWidth="1"/>
    <col min="5903" max="5903" width="11" style="16" customWidth="1"/>
    <col min="5904" max="5904" width="8.125" style="16" customWidth="1"/>
    <col min="5905" max="5905" width="10" style="16" customWidth="1"/>
    <col min="5906" max="5907" width="9" style="16" customWidth="1"/>
    <col min="5908" max="5908" width="8.125" style="16" customWidth="1"/>
    <col min="5909" max="5909" width="9" style="16" customWidth="1"/>
    <col min="5910" max="6146" width="9" style="16"/>
    <col min="6147" max="6147" width="12.5" style="16" customWidth="1"/>
    <col min="6148" max="6148" width="12" style="16" customWidth="1"/>
    <col min="6149" max="6150" width="10" style="16" customWidth="1"/>
    <col min="6151" max="6151" width="12" style="16" customWidth="1"/>
    <col min="6152" max="6152" width="9" style="16" customWidth="1"/>
    <col min="6153" max="6153" width="11" style="16" customWidth="1"/>
    <col min="6154" max="6154" width="10" style="16" customWidth="1"/>
    <col min="6155" max="6155" width="11" style="16" customWidth="1"/>
    <col min="6156" max="6156" width="9" style="16" customWidth="1"/>
    <col min="6157" max="6157" width="11" style="16" customWidth="1"/>
    <col min="6158" max="6158" width="9" style="16" customWidth="1"/>
    <col min="6159" max="6159" width="11" style="16" customWidth="1"/>
    <col min="6160" max="6160" width="8.125" style="16" customWidth="1"/>
    <col min="6161" max="6161" width="10" style="16" customWidth="1"/>
    <col min="6162" max="6163" width="9" style="16" customWidth="1"/>
    <col min="6164" max="6164" width="8.125" style="16" customWidth="1"/>
    <col min="6165" max="6165" width="9" style="16" customWidth="1"/>
    <col min="6166" max="6402" width="9" style="16"/>
    <col min="6403" max="6403" width="12.5" style="16" customWidth="1"/>
    <col min="6404" max="6404" width="12" style="16" customWidth="1"/>
    <col min="6405" max="6406" width="10" style="16" customWidth="1"/>
    <col min="6407" max="6407" width="12" style="16" customWidth="1"/>
    <col min="6408" max="6408" width="9" style="16" customWidth="1"/>
    <col min="6409" max="6409" width="11" style="16" customWidth="1"/>
    <col min="6410" max="6410" width="10" style="16" customWidth="1"/>
    <col min="6411" max="6411" width="11" style="16" customWidth="1"/>
    <col min="6412" max="6412" width="9" style="16" customWidth="1"/>
    <col min="6413" max="6413" width="11" style="16" customWidth="1"/>
    <col min="6414" max="6414" width="9" style="16" customWidth="1"/>
    <col min="6415" max="6415" width="11" style="16" customWidth="1"/>
    <col min="6416" max="6416" width="8.125" style="16" customWidth="1"/>
    <col min="6417" max="6417" width="10" style="16" customWidth="1"/>
    <col min="6418" max="6419" width="9" style="16" customWidth="1"/>
    <col min="6420" max="6420" width="8.125" style="16" customWidth="1"/>
    <col min="6421" max="6421" width="9" style="16" customWidth="1"/>
    <col min="6422" max="6658" width="9" style="16"/>
    <col min="6659" max="6659" width="12.5" style="16" customWidth="1"/>
    <col min="6660" max="6660" width="12" style="16" customWidth="1"/>
    <col min="6661" max="6662" width="10" style="16" customWidth="1"/>
    <col min="6663" max="6663" width="12" style="16" customWidth="1"/>
    <col min="6664" max="6664" width="9" style="16" customWidth="1"/>
    <col min="6665" max="6665" width="11" style="16" customWidth="1"/>
    <col min="6666" max="6666" width="10" style="16" customWidth="1"/>
    <col min="6667" max="6667" width="11" style="16" customWidth="1"/>
    <col min="6668" max="6668" width="9" style="16" customWidth="1"/>
    <col min="6669" max="6669" width="11" style="16" customWidth="1"/>
    <col min="6670" max="6670" width="9" style="16" customWidth="1"/>
    <col min="6671" max="6671" width="11" style="16" customWidth="1"/>
    <col min="6672" max="6672" width="8.125" style="16" customWidth="1"/>
    <col min="6673" max="6673" width="10" style="16" customWidth="1"/>
    <col min="6674" max="6675" width="9" style="16" customWidth="1"/>
    <col min="6676" max="6676" width="8.125" style="16" customWidth="1"/>
    <col min="6677" max="6677" width="9" style="16" customWidth="1"/>
    <col min="6678" max="6914" width="9" style="16"/>
    <col min="6915" max="6915" width="12.5" style="16" customWidth="1"/>
    <col min="6916" max="6916" width="12" style="16" customWidth="1"/>
    <col min="6917" max="6918" width="10" style="16" customWidth="1"/>
    <col min="6919" max="6919" width="12" style="16" customWidth="1"/>
    <col min="6920" max="6920" width="9" style="16" customWidth="1"/>
    <col min="6921" max="6921" width="11" style="16" customWidth="1"/>
    <col min="6922" max="6922" width="10" style="16" customWidth="1"/>
    <col min="6923" max="6923" width="11" style="16" customWidth="1"/>
    <col min="6924" max="6924" width="9" style="16" customWidth="1"/>
    <col min="6925" max="6925" width="11" style="16" customWidth="1"/>
    <col min="6926" max="6926" width="9" style="16" customWidth="1"/>
    <col min="6927" max="6927" width="11" style="16" customWidth="1"/>
    <col min="6928" max="6928" width="8.125" style="16" customWidth="1"/>
    <col min="6929" max="6929" width="10" style="16" customWidth="1"/>
    <col min="6930" max="6931" width="9" style="16" customWidth="1"/>
    <col min="6932" max="6932" width="8.125" style="16" customWidth="1"/>
    <col min="6933" max="6933" width="9" style="16" customWidth="1"/>
    <col min="6934" max="7170" width="9" style="16"/>
    <col min="7171" max="7171" width="12.5" style="16" customWidth="1"/>
    <col min="7172" max="7172" width="12" style="16" customWidth="1"/>
    <col min="7173" max="7174" width="10" style="16" customWidth="1"/>
    <col min="7175" max="7175" width="12" style="16" customWidth="1"/>
    <col min="7176" max="7176" width="9" style="16" customWidth="1"/>
    <col min="7177" max="7177" width="11" style="16" customWidth="1"/>
    <col min="7178" max="7178" width="10" style="16" customWidth="1"/>
    <col min="7179" max="7179" width="11" style="16" customWidth="1"/>
    <col min="7180" max="7180" width="9" style="16" customWidth="1"/>
    <col min="7181" max="7181" width="11" style="16" customWidth="1"/>
    <col min="7182" max="7182" width="9" style="16" customWidth="1"/>
    <col min="7183" max="7183" width="11" style="16" customWidth="1"/>
    <col min="7184" max="7184" width="8.125" style="16" customWidth="1"/>
    <col min="7185" max="7185" width="10" style="16" customWidth="1"/>
    <col min="7186" max="7187" width="9" style="16" customWidth="1"/>
    <col min="7188" max="7188" width="8.125" style="16" customWidth="1"/>
    <col min="7189" max="7189" width="9" style="16" customWidth="1"/>
    <col min="7190" max="7426" width="9" style="16"/>
    <col min="7427" max="7427" width="12.5" style="16" customWidth="1"/>
    <col min="7428" max="7428" width="12" style="16" customWidth="1"/>
    <col min="7429" max="7430" width="10" style="16" customWidth="1"/>
    <col min="7431" max="7431" width="12" style="16" customWidth="1"/>
    <col min="7432" max="7432" width="9" style="16" customWidth="1"/>
    <col min="7433" max="7433" width="11" style="16" customWidth="1"/>
    <col min="7434" max="7434" width="10" style="16" customWidth="1"/>
    <col min="7435" max="7435" width="11" style="16" customWidth="1"/>
    <col min="7436" max="7436" width="9" style="16" customWidth="1"/>
    <col min="7437" max="7437" width="11" style="16" customWidth="1"/>
    <col min="7438" max="7438" width="9" style="16" customWidth="1"/>
    <col min="7439" max="7439" width="11" style="16" customWidth="1"/>
    <col min="7440" max="7440" width="8.125" style="16" customWidth="1"/>
    <col min="7441" max="7441" width="10" style="16" customWidth="1"/>
    <col min="7442" max="7443" width="9" style="16" customWidth="1"/>
    <col min="7444" max="7444" width="8.125" style="16" customWidth="1"/>
    <col min="7445" max="7445" width="9" style="16" customWidth="1"/>
    <col min="7446" max="7682" width="9" style="16"/>
    <col min="7683" max="7683" width="12.5" style="16" customWidth="1"/>
    <col min="7684" max="7684" width="12" style="16" customWidth="1"/>
    <col min="7685" max="7686" width="10" style="16" customWidth="1"/>
    <col min="7687" max="7687" width="12" style="16" customWidth="1"/>
    <col min="7688" max="7688" width="9" style="16" customWidth="1"/>
    <col min="7689" max="7689" width="11" style="16" customWidth="1"/>
    <col min="7690" max="7690" width="10" style="16" customWidth="1"/>
    <col min="7691" max="7691" width="11" style="16" customWidth="1"/>
    <col min="7692" max="7692" width="9" style="16" customWidth="1"/>
    <col min="7693" max="7693" width="11" style="16" customWidth="1"/>
    <col min="7694" max="7694" width="9" style="16" customWidth="1"/>
    <col min="7695" max="7695" width="11" style="16" customWidth="1"/>
    <col min="7696" max="7696" width="8.125" style="16" customWidth="1"/>
    <col min="7697" max="7697" width="10" style="16" customWidth="1"/>
    <col min="7698" max="7699" width="9" style="16" customWidth="1"/>
    <col min="7700" max="7700" width="8.125" style="16" customWidth="1"/>
    <col min="7701" max="7701" width="9" style="16" customWidth="1"/>
    <col min="7702" max="7938" width="9" style="16"/>
    <col min="7939" max="7939" width="12.5" style="16" customWidth="1"/>
    <col min="7940" max="7940" width="12" style="16" customWidth="1"/>
    <col min="7941" max="7942" width="10" style="16" customWidth="1"/>
    <col min="7943" max="7943" width="12" style="16" customWidth="1"/>
    <col min="7944" max="7944" width="9" style="16" customWidth="1"/>
    <col min="7945" max="7945" width="11" style="16" customWidth="1"/>
    <col min="7946" max="7946" width="10" style="16" customWidth="1"/>
    <col min="7947" max="7947" width="11" style="16" customWidth="1"/>
    <col min="7948" max="7948" width="9" style="16" customWidth="1"/>
    <col min="7949" max="7949" width="11" style="16" customWidth="1"/>
    <col min="7950" max="7950" width="9" style="16" customWidth="1"/>
    <col min="7951" max="7951" width="11" style="16" customWidth="1"/>
    <col min="7952" max="7952" width="8.125" style="16" customWidth="1"/>
    <col min="7953" max="7953" width="10" style="16" customWidth="1"/>
    <col min="7954" max="7955" width="9" style="16" customWidth="1"/>
    <col min="7956" max="7956" width="8.125" style="16" customWidth="1"/>
    <col min="7957" max="7957" width="9" style="16" customWidth="1"/>
    <col min="7958" max="8194" width="9" style="16"/>
    <col min="8195" max="8195" width="12.5" style="16" customWidth="1"/>
    <col min="8196" max="8196" width="12" style="16" customWidth="1"/>
    <col min="8197" max="8198" width="10" style="16" customWidth="1"/>
    <col min="8199" max="8199" width="12" style="16" customWidth="1"/>
    <col min="8200" max="8200" width="9" style="16" customWidth="1"/>
    <col min="8201" max="8201" width="11" style="16" customWidth="1"/>
    <col min="8202" max="8202" width="10" style="16" customWidth="1"/>
    <col min="8203" max="8203" width="11" style="16" customWidth="1"/>
    <col min="8204" max="8204" width="9" style="16" customWidth="1"/>
    <col min="8205" max="8205" width="11" style="16" customWidth="1"/>
    <col min="8206" max="8206" width="9" style="16" customWidth="1"/>
    <col min="8207" max="8207" width="11" style="16" customWidth="1"/>
    <col min="8208" max="8208" width="8.125" style="16" customWidth="1"/>
    <col min="8209" max="8209" width="10" style="16" customWidth="1"/>
    <col min="8210" max="8211" width="9" style="16" customWidth="1"/>
    <col min="8212" max="8212" width="8.125" style="16" customWidth="1"/>
    <col min="8213" max="8213" width="9" style="16" customWidth="1"/>
    <col min="8214" max="8450" width="9" style="16"/>
    <col min="8451" max="8451" width="12.5" style="16" customWidth="1"/>
    <col min="8452" max="8452" width="12" style="16" customWidth="1"/>
    <col min="8453" max="8454" width="10" style="16" customWidth="1"/>
    <col min="8455" max="8455" width="12" style="16" customWidth="1"/>
    <col min="8456" max="8456" width="9" style="16" customWidth="1"/>
    <col min="8457" max="8457" width="11" style="16" customWidth="1"/>
    <col min="8458" max="8458" width="10" style="16" customWidth="1"/>
    <col min="8459" max="8459" width="11" style="16" customWidth="1"/>
    <col min="8460" max="8460" width="9" style="16" customWidth="1"/>
    <col min="8461" max="8461" width="11" style="16" customWidth="1"/>
    <col min="8462" max="8462" width="9" style="16" customWidth="1"/>
    <col min="8463" max="8463" width="11" style="16" customWidth="1"/>
    <col min="8464" max="8464" width="8.125" style="16" customWidth="1"/>
    <col min="8465" max="8465" width="10" style="16" customWidth="1"/>
    <col min="8466" max="8467" width="9" style="16" customWidth="1"/>
    <col min="8468" max="8468" width="8.125" style="16" customWidth="1"/>
    <col min="8469" max="8469" width="9" style="16" customWidth="1"/>
    <col min="8470" max="8706" width="9" style="16"/>
    <col min="8707" max="8707" width="12.5" style="16" customWidth="1"/>
    <col min="8708" max="8708" width="12" style="16" customWidth="1"/>
    <col min="8709" max="8710" width="10" style="16" customWidth="1"/>
    <col min="8711" max="8711" width="12" style="16" customWidth="1"/>
    <col min="8712" max="8712" width="9" style="16" customWidth="1"/>
    <col min="8713" max="8713" width="11" style="16" customWidth="1"/>
    <col min="8714" max="8714" width="10" style="16" customWidth="1"/>
    <col min="8715" max="8715" width="11" style="16" customWidth="1"/>
    <col min="8716" max="8716" width="9" style="16" customWidth="1"/>
    <col min="8717" max="8717" width="11" style="16" customWidth="1"/>
    <col min="8718" max="8718" width="9" style="16" customWidth="1"/>
    <col min="8719" max="8719" width="11" style="16" customWidth="1"/>
    <col min="8720" max="8720" width="8.125" style="16" customWidth="1"/>
    <col min="8721" max="8721" width="10" style="16" customWidth="1"/>
    <col min="8722" max="8723" width="9" style="16" customWidth="1"/>
    <col min="8724" max="8724" width="8.125" style="16" customWidth="1"/>
    <col min="8725" max="8725" width="9" style="16" customWidth="1"/>
    <col min="8726" max="8962" width="9" style="16"/>
    <col min="8963" max="8963" width="12.5" style="16" customWidth="1"/>
    <col min="8964" max="8964" width="12" style="16" customWidth="1"/>
    <col min="8965" max="8966" width="10" style="16" customWidth="1"/>
    <col min="8967" max="8967" width="12" style="16" customWidth="1"/>
    <col min="8968" max="8968" width="9" style="16" customWidth="1"/>
    <col min="8969" max="8969" width="11" style="16" customWidth="1"/>
    <col min="8970" max="8970" width="10" style="16" customWidth="1"/>
    <col min="8971" max="8971" width="11" style="16" customWidth="1"/>
    <col min="8972" max="8972" width="9" style="16" customWidth="1"/>
    <col min="8973" max="8973" width="11" style="16" customWidth="1"/>
    <col min="8974" max="8974" width="9" style="16" customWidth="1"/>
    <col min="8975" max="8975" width="11" style="16" customWidth="1"/>
    <col min="8976" max="8976" width="8.125" style="16" customWidth="1"/>
    <col min="8977" max="8977" width="10" style="16" customWidth="1"/>
    <col min="8978" max="8979" width="9" style="16" customWidth="1"/>
    <col min="8980" max="8980" width="8.125" style="16" customWidth="1"/>
    <col min="8981" max="8981" width="9" style="16" customWidth="1"/>
    <col min="8982" max="9218" width="9" style="16"/>
    <col min="9219" max="9219" width="12.5" style="16" customWidth="1"/>
    <col min="9220" max="9220" width="12" style="16" customWidth="1"/>
    <col min="9221" max="9222" width="10" style="16" customWidth="1"/>
    <col min="9223" max="9223" width="12" style="16" customWidth="1"/>
    <col min="9224" max="9224" width="9" style="16" customWidth="1"/>
    <col min="9225" max="9225" width="11" style="16" customWidth="1"/>
    <col min="9226" max="9226" width="10" style="16" customWidth="1"/>
    <col min="9227" max="9227" width="11" style="16" customWidth="1"/>
    <col min="9228" max="9228" width="9" style="16" customWidth="1"/>
    <col min="9229" max="9229" width="11" style="16" customWidth="1"/>
    <col min="9230" max="9230" width="9" style="16" customWidth="1"/>
    <col min="9231" max="9231" width="11" style="16" customWidth="1"/>
    <col min="9232" max="9232" width="8.125" style="16" customWidth="1"/>
    <col min="9233" max="9233" width="10" style="16" customWidth="1"/>
    <col min="9234" max="9235" width="9" style="16" customWidth="1"/>
    <col min="9236" max="9236" width="8.125" style="16" customWidth="1"/>
    <col min="9237" max="9237" width="9" style="16" customWidth="1"/>
    <col min="9238" max="9474" width="9" style="16"/>
    <col min="9475" max="9475" width="12.5" style="16" customWidth="1"/>
    <col min="9476" max="9476" width="12" style="16" customWidth="1"/>
    <col min="9477" max="9478" width="10" style="16" customWidth="1"/>
    <col min="9479" max="9479" width="12" style="16" customWidth="1"/>
    <col min="9480" max="9480" width="9" style="16" customWidth="1"/>
    <col min="9481" max="9481" width="11" style="16" customWidth="1"/>
    <col min="9482" max="9482" width="10" style="16" customWidth="1"/>
    <col min="9483" max="9483" width="11" style="16" customWidth="1"/>
    <col min="9484" max="9484" width="9" style="16" customWidth="1"/>
    <col min="9485" max="9485" width="11" style="16" customWidth="1"/>
    <col min="9486" max="9486" width="9" style="16" customWidth="1"/>
    <col min="9487" max="9487" width="11" style="16" customWidth="1"/>
    <col min="9488" max="9488" width="8.125" style="16" customWidth="1"/>
    <col min="9489" max="9489" width="10" style="16" customWidth="1"/>
    <col min="9490" max="9491" width="9" style="16" customWidth="1"/>
    <col min="9492" max="9492" width="8.125" style="16" customWidth="1"/>
    <col min="9493" max="9493" width="9" style="16" customWidth="1"/>
    <col min="9494" max="9730" width="9" style="16"/>
    <col min="9731" max="9731" width="12.5" style="16" customWidth="1"/>
    <col min="9732" max="9732" width="12" style="16" customWidth="1"/>
    <col min="9733" max="9734" width="10" style="16" customWidth="1"/>
    <col min="9735" max="9735" width="12" style="16" customWidth="1"/>
    <col min="9736" max="9736" width="9" style="16" customWidth="1"/>
    <col min="9737" max="9737" width="11" style="16" customWidth="1"/>
    <col min="9738" max="9738" width="10" style="16" customWidth="1"/>
    <col min="9739" max="9739" width="11" style="16" customWidth="1"/>
    <col min="9740" max="9740" width="9" style="16" customWidth="1"/>
    <col min="9741" max="9741" width="11" style="16" customWidth="1"/>
    <col min="9742" max="9742" width="9" style="16" customWidth="1"/>
    <col min="9743" max="9743" width="11" style="16" customWidth="1"/>
    <col min="9744" max="9744" width="8.125" style="16" customWidth="1"/>
    <col min="9745" max="9745" width="10" style="16" customWidth="1"/>
    <col min="9746" max="9747" width="9" style="16" customWidth="1"/>
    <col min="9748" max="9748" width="8.125" style="16" customWidth="1"/>
    <col min="9749" max="9749" width="9" style="16" customWidth="1"/>
    <col min="9750" max="9986" width="9" style="16"/>
    <col min="9987" max="9987" width="12.5" style="16" customWidth="1"/>
    <col min="9988" max="9988" width="12" style="16" customWidth="1"/>
    <col min="9989" max="9990" width="10" style="16" customWidth="1"/>
    <col min="9991" max="9991" width="12" style="16" customWidth="1"/>
    <col min="9992" max="9992" width="9" style="16" customWidth="1"/>
    <col min="9993" max="9993" width="11" style="16" customWidth="1"/>
    <col min="9994" max="9994" width="10" style="16" customWidth="1"/>
    <col min="9995" max="9995" width="11" style="16" customWidth="1"/>
    <col min="9996" max="9996" width="9" style="16" customWidth="1"/>
    <col min="9997" max="9997" width="11" style="16" customWidth="1"/>
    <col min="9998" max="9998" width="9" style="16" customWidth="1"/>
    <col min="9999" max="9999" width="11" style="16" customWidth="1"/>
    <col min="10000" max="10000" width="8.125" style="16" customWidth="1"/>
    <col min="10001" max="10001" width="10" style="16" customWidth="1"/>
    <col min="10002" max="10003" width="9" style="16" customWidth="1"/>
    <col min="10004" max="10004" width="8.125" style="16" customWidth="1"/>
    <col min="10005" max="10005" width="9" style="16" customWidth="1"/>
    <col min="10006" max="10242" width="9" style="16"/>
    <col min="10243" max="10243" width="12.5" style="16" customWidth="1"/>
    <col min="10244" max="10244" width="12" style="16" customWidth="1"/>
    <col min="10245" max="10246" width="10" style="16" customWidth="1"/>
    <col min="10247" max="10247" width="12" style="16" customWidth="1"/>
    <col min="10248" max="10248" width="9" style="16" customWidth="1"/>
    <col min="10249" max="10249" width="11" style="16" customWidth="1"/>
    <col min="10250" max="10250" width="10" style="16" customWidth="1"/>
    <col min="10251" max="10251" width="11" style="16" customWidth="1"/>
    <col min="10252" max="10252" width="9" style="16" customWidth="1"/>
    <col min="10253" max="10253" width="11" style="16" customWidth="1"/>
    <col min="10254" max="10254" width="9" style="16" customWidth="1"/>
    <col min="10255" max="10255" width="11" style="16" customWidth="1"/>
    <col min="10256" max="10256" width="8.125" style="16" customWidth="1"/>
    <col min="10257" max="10257" width="10" style="16" customWidth="1"/>
    <col min="10258" max="10259" width="9" style="16" customWidth="1"/>
    <col min="10260" max="10260" width="8.125" style="16" customWidth="1"/>
    <col min="10261" max="10261" width="9" style="16" customWidth="1"/>
    <col min="10262" max="10498" width="9" style="16"/>
    <col min="10499" max="10499" width="12.5" style="16" customWidth="1"/>
    <col min="10500" max="10500" width="12" style="16" customWidth="1"/>
    <col min="10501" max="10502" width="10" style="16" customWidth="1"/>
    <col min="10503" max="10503" width="12" style="16" customWidth="1"/>
    <col min="10504" max="10504" width="9" style="16" customWidth="1"/>
    <col min="10505" max="10505" width="11" style="16" customWidth="1"/>
    <col min="10506" max="10506" width="10" style="16" customWidth="1"/>
    <col min="10507" max="10507" width="11" style="16" customWidth="1"/>
    <col min="10508" max="10508" width="9" style="16" customWidth="1"/>
    <col min="10509" max="10509" width="11" style="16" customWidth="1"/>
    <col min="10510" max="10510" width="9" style="16" customWidth="1"/>
    <col min="10511" max="10511" width="11" style="16" customWidth="1"/>
    <col min="10512" max="10512" width="8.125" style="16" customWidth="1"/>
    <col min="10513" max="10513" width="10" style="16" customWidth="1"/>
    <col min="10514" max="10515" width="9" style="16" customWidth="1"/>
    <col min="10516" max="10516" width="8.125" style="16" customWidth="1"/>
    <col min="10517" max="10517" width="9" style="16" customWidth="1"/>
    <col min="10518" max="10754" width="9" style="16"/>
    <col min="10755" max="10755" width="12.5" style="16" customWidth="1"/>
    <col min="10756" max="10756" width="12" style="16" customWidth="1"/>
    <col min="10757" max="10758" width="10" style="16" customWidth="1"/>
    <col min="10759" max="10759" width="12" style="16" customWidth="1"/>
    <col min="10760" max="10760" width="9" style="16" customWidth="1"/>
    <col min="10761" max="10761" width="11" style="16" customWidth="1"/>
    <col min="10762" max="10762" width="10" style="16" customWidth="1"/>
    <col min="10763" max="10763" width="11" style="16" customWidth="1"/>
    <col min="10764" max="10764" width="9" style="16" customWidth="1"/>
    <col min="10765" max="10765" width="11" style="16" customWidth="1"/>
    <col min="10766" max="10766" width="9" style="16" customWidth="1"/>
    <col min="10767" max="10767" width="11" style="16" customWidth="1"/>
    <col min="10768" max="10768" width="8.125" style="16" customWidth="1"/>
    <col min="10769" max="10769" width="10" style="16" customWidth="1"/>
    <col min="10770" max="10771" width="9" style="16" customWidth="1"/>
    <col min="10772" max="10772" width="8.125" style="16" customWidth="1"/>
    <col min="10773" max="10773" width="9" style="16" customWidth="1"/>
    <col min="10774" max="11010" width="9" style="16"/>
    <col min="11011" max="11011" width="12.5" style="16" customWidth="1"/>
    <col min="11012" max="11012" width="12" style="16" customWidth="1"/>
    <col min="11013" max="11014" width="10" style="16" customWidth="1"/>
    <col min="11015" max="11015" width="12" style="16" customWidth="1"/>
    <col min="11016" max="11016" width="9" style="16" customWidth="1"/>
    <col min="11017" max="11017" width="11" style="16" customWidth="1"/>
    <col min="11018" max="11018" width="10" style="16" customWidth="1"/>
    <col min="11019" max="11019" width="11" style="16" customWidth="1"/>
    <col min="11020" max="11020" width="9" style="16" customWidth="1"/>
    <col min="11021" max="11021" width="11" style="16" customWidth="1"/>
    <col min="11022" max="11022" width="9" style="16" customWidth="1"/>
    <col min="11023" max="11023" width="11" style="16" customWidth="1"/>
    <col min="11024" max="11024" width="8.125" style="16" customWidth="1"/>
    <col min="11025" max="11025" width="10" style="16" customWidth="1"/>
    <col min="11026" max="11027" width="9" style="16" customWidth="1"/>
    <col min="11028" max="11028" width="8.125" style="16" customWidth="1"/>
    <col min="11029" max="11029" width="9" style="16" customWidth="1"/>
    <col min="11030" max="11266" width="9" style="16"/>
    <col min="11267" max="11267" width="12.5" style="16" customWidth="1"/>
    <col min="11268" max="11268" width="12" style="16" customWidth="1"/>
    <col min="11269" max="11270" width="10" style="16" customWidth="1"/>
    <col min="11271" max="11271" width="12" style="16" customWidth="1"/>
    <col min="11272" max="11272" width="9" style="16" customWidth="1"/>
    <col min="11273" max="11273" width="11" style="16" customWidth="1"/>
    <col min="11274" max="11274" width="10" style="16" customWidth="1"/>
    <col min="11275" max="11275" width="11" style="16" customWidth="1"/>
    <col min="11276" max="11276" width="9" style="16" customWidth="1"/>
    <col min="11277" max="11277" width="11" style="16" customWidth="1"/>
    <col min="11278" max="11278" width="9" style="16" customWidth="1"/>
    <col min="11279" max="11279" width="11" style="16" customWidth="1"/>
    <col min="11280" max="11280" width="8.125" style="16" customWidth="1"/>
    <col min="11281" max="11281" width="10" style="16" customWidth="1"/>
    <col min="11282" max="11283" width="9" style="16" customWidth="1"/>
    <col min="11284" max="11284" width="8.125" style="16" customWidth="1"/>
    <col min="11285" max="11285" width="9" style="16" customWidth="1"/>
    <col min="11286" max="11522" width="9" style="16"/>
    <col min="11523" max="11523" width="12.5" style="16" customWidth="1"/>
    <col min="11524" max="11524" width="12" style="16" customWidth="1"/>
    <col min="11525" max="11526" width="10" style="16" customWidth="1"/>
    <col min="11527" max="11527" width="12" style="16" customWidth="1"/>
    <col min="11528" max="11528" width="9" style="16" customWidth="1"/>
    <col min="11529" max="11529" width="11" style="16" customWidth="1"/>
    <col min="11530" max="11530" width="10" style="16" customWidth="1"/>
    <col min="11531" max="11531" width="11" style="16" customWidth="1"/>
    <col min="11532" max="11532" width="9" style="16" customWidth="1"/>
    <col min="11533" max="11533" width="11" style="16" customWidth="1"/>
    <col min="11534" max="11534" width="9" style="16" customWidth="1"/>
    <col min="11535" max="11535" width="11" style="16" customWidth="1"/>
    <col min="11536" max="11536" width="8.125" style="16" customWidth="1"/>
    <col min="11537" max="11537" width="10" style="16" customWidth="1"/>
    <col min="11538" max="11539" width="9" style="16" customWidth="1"/>
    <col min="11540" max="11540" width="8.125" style="16" customWidth="1"/>
    <col min="11541" max="11541" width="9" style="16" customWidth="1"/>
    <col min="11542" max="11778" width="9" style="16"/>
    <col min="11779" max="11779" width="12.5" style="16" customWidth="1"/>
    <col min="11780" max="11780" width="12" style="16" customWidth="1"/>
    <col min="11781" max="11782" width="10" style="16" customWidth="1"/>
    <col min="11783" max="11783" width="12" style="16" customWidth="1"/>
    <col min="11784" max="11784" width="9" style="16" customWidth="1"/>
    <col min="11785" max="11785" width="11" style="16" customWidth="1"/>
    <col min="11786" max="11786" width="10" style="16" customWidth="1"/>
    <col min="11787" max="11787" width="11" style="16" customWidth="1"/>
    <col min="11788" max="11788" width="9" style="16" customWidth="1"/>
    <col min="11789" max="11789" width="11" style="16" customWidth="1"/>
    <col min="11790" max="11790" width="9" style="16" customWidth="1"/>
    <col min="11791" max="11791" width="11" style="16" customWidth="1"/>
    <col min="11792" max="11792" width="8.125" style="16" customWidth="1"/>
    <col min="11793" max="11793" width="10" style="16" customWidth="1"/>
    <col min="11794" max="11795" width="9" style="16" customWidth="1"/>
    <col min="11796" max="11796" width="8.125" style="16" customWidth="1"/>
    <col min="11797" max="11797" width="9" style="16" customWidth="1"/>
    <col min="11798" max="12034" width="9" style="16"/>
    <col min="12035" max="12035" width="12.5" style="16" customWidth="1"/>
    <col min="12036" max="12036" width="12" style="16" customWidth="1"/>
    <col min="12037" max="12038" width="10" style="16" customWidth="1"/>
    <col min="12039" max="12039" width="12" style="16" customWidth="1"/>
    <col min="12040" max="12040" width="9" style="16" customWidth="1"/>
    <col min="12041" max="12041" width="11" style="16" customWidth="1"/>
    <col min="12042" max="12042" width="10" style="16" customWidth="1"/>
    <col min="12043" max="12043" width="11" style="16" customWidth="1"/>
    <col min="12044" max="12044" width="9" style="16" customWidth="1"/>
    <col min="12045" max="12045" width="11" style="16" customWidth="1"/>
    <col min="12046" max="12046" width="9" style="16" customWidth="1"/>
    <col min="12047" max="12047" width="11" style="16" customWidth="1"/>
    <col min="12048" max="12048" width="8.125" style="16" customWidth="1"/>
    <col min="12049" max="12049" width="10" style="16" customWidth="1"/>
    <col min="12050" max="12051" width="9" style="16" customWidth="1"/>
    <col min="12052" max="12052" width="8.125" style="16" customWidth="1"/>
    <col min="12053" max="12053" width="9" style="16" customWidth="1"/>
    <col min="12054" max="12290" width="9" style="16"/>
    <col min="12291" max="12291" width="12.5" style="16" customWidth="1"/>
    <col min="12292" max="12292" width="12" style="16" customWidth="1"/>
    <col min="12293" max="12294" width="10" style="16" customWidth="1"/>
    <col min="12295" max="12295" width="12" style="16" customWidth="1"/>
    <col min="12296" max="12296" width="9" style="16" customWidth="1"/>
    <col min="12297" max="12297" width="11" style="16" customWidth="1"/>
    <col min="12298" max="12298" width="10" style="16" customWidth="1"/>
    <col min="12299" max="12299" width="11" style="16" customWidth="1"/>
    <col min="12300" max="12300" width="9" style="16" customWidth="1"/>
    <col min="12301" max="12301" width="11" style="16" customWidth="1"/>
    <col min="12302" max="12302" width="9" style="16" customWidth="1"/>
    <col min="12303" max="12303" width="11" style="16" customWidth="1"/>
    <col min="12304" max="12304" width="8.125" style="16" customWidth="1"/>
    <col min="12305" max="12305" width="10" style="16" customWidth="1"/>
    <col min="12306" max="12307" width="9" style="16" customWidth="1"/>
    <col min="12308" max="12308" width="8.125" style="16" customWidth="1"/>
    <col min="12309" max="12309" width="9" style="16" customWidth="1"/>
    <col min="12310" max="12546" width="9" style="16"/>
    <col min="12547" max="12547" width="12.5" style="16" customWidth="1"/>
    <col min="12548" max="12548" width="12" style="16" customWidth="1"/>
    <col min="12549" max="12550" width="10" style="16" customWidth="1"/>
    <col min="12551" max="12551" width="12" style="16" customWidth="1"/>
    <col min="12552" max="12552" width="9" style="16" customWidth="1"/>
    <col min="12553" max="12553" width="11" style="16" customWidth="1"/>
    <col min="12554" max="12554" width="10" style="16" customWidth="1"/>
    <col min="12555" max="12555" width="11" style="16" customWidth="1"/>
    <col min="12556" max="12556" width="9" style="16" customWidth="1"/>
    <col min="12557" max="12557" width="11" style="16" customWidth="1"/>
    <col min="12558" max="12558" width="9" style="16" customWidth="1"/>
    <col min="12559" max="12559" width="11" style="16" customWidth="1"/>
    <col min="12560" max="12560" width="8.125" style="16" customWidth="1"/>
    <col min="12561" max="12561" width="10" style="16" customWidth="1"/>
    <col min="12562" max="12563" width="9" style="16" customWidth="1"/>
    <col min="12564" max="12564" width="8.125" style="16" customWidth="1"/>
    <col min="12565" max="12565" width="9" style="16" customWidth="1"/>
    <col min="12566" max="12802" width="9" style="16"/>
    <col min="12803" max="12803" width="12.5" style="16" customWidth="1"/>
    <col min="12804" max="12804" width="12" style="16" customWidth="1"/>
    <col min="12805" max="12806" width="10" style="16" customWidth="1"/>
    <col min="12807" max="12807" width="12" style="16" customWidth="1"/>
    <col min="12808" max="12808" width="9" style="16" customWidth="1"/>
    <col min="12809" max="12809" width="11" style="16" customWidth="1"/>
    <col min="12810" max="12810" width="10" style="16" customWidth="1"/>
    <col min="12811" max="12811" width="11" style="16" customWidth="1"/>
    <col min="12812" max="12812" width="9" style="16" customWidth="1"/>
    <col min="12813" max="12813" width="11" style="16" customWidth="1"/>
    <col min="12814" max="12814" width="9" style="16" customWidth="1"/>
    <col min="12815" max="12815" width="11" style="16" customWidth="1"/>
    <col min="12816" max="12816" width="8.125" style="16" customWidth="1"/>
    <col min="12817" max="12817" width="10" style="16" customWidth="1"/>
    <col min="12818" max="12819" width="9" style="16" customWidth="1"/>
    <col min="12820" max="12820" width="8.125" style="16" customWidth="1"/>
    <col min="12821" max="12821" width="9" style="16" customWidth="1"/>
    <col min="12822" max="13058" width="9" style="16"/>
    <col min="13059" max="13059" width="12.5" style="16" customWidth="1"/>
    <col min="13060" max="13060" width="12" style="16" customWidth="1"/>
    <col min="13061" max="13062" width="10" style="16" customWidth="1"/>
    <col min="13063" max="13063" width="12" style="16" customWidth="1"/>
    <col min="13064" max="13064" width="9" style="16" customWidth="1"/>
    <col min="13065" max="13065" width="11" style="16" customWidth="1"/>
    <col min="13066" max="13066" width="10" style="16" customWidth="1"/>
    <col min="13067" max="13067" width="11" style="16" customWidth="1"/>
    <col min="13068" max="13068" width="9" style="16" customWidth="1"/>
    <col min="13069" max="13069" width="11" style="16" customWidth="1"/>
    <col min="13070" max="13070" width="9" style="16" customWidth="1"/>
    <col min="13071" max="13071" width="11" style="16" customWidth="1"/>
    <col min="13072" max="13072" width="8.125" style="16" customWidth="1"/>
    <col min="13073" max="13073" width="10" style="16" customWidth="1"/>
    <col min="13074" max="13075" width="9" style="16" customWidth="1"/>
    <col min="13076" max="13076" width="8.125" style="16" customWidth="1"/>
    <col min="13077" max="13077" width="9" style="16" customWidth="1"/>
    <col min="13078" max="13314" width="9" style="16"/>
    <col min="13315" max="13315" width="12.5" style="16" customWidth="1"/>
    <col min="13316" max="13316" width="12" style="16" customWidth="1"/>
    <col min="13317" max="13318" width="10" style="16" customWidth="1"/>
    <col min="13319" max="13319" width="12" style="16" customWidth="1"/>
    <col min="13320" max="13320" width="9" style="16" customWidth="1"/>
    <col min="13321" max="13321" width="11" style="16" customWidth="1"/>
    <col min="13322" max="13322" width="10" style="16" customWidth="1"/>
    <col min="13323" max="13323" width="11" style="16" customWidth="1"/>
    <col min="13324" max="13324" width="9" style="16" customWidth="1"/>
    <col min="13325" max="13325" width="11" style="16" customWidth="1"/>
    <col min="13326" max="13326" width="9" style="16" customWidth="1"/>
    <col min="13327" max="13327" width="11" style="16" customWidth="1"/>
    <col min="13328" max="13328" width="8.125" style="16" customWidth="1"/>
    <col min="13329" max="13329" width="10" style="16" customWidth="1"/>
    <col min="13330" max="13331" width="9" style="16" customWidth="1"/>
    <col min="13332" max="13332" width="8.125" style="16" customWidth="1"/>
    <col min="13333" max="13333" width="9" style="16" customWidth="1"/>
    <col min="13334" max="13570" width="9" style="16"/>
    <col min="13571" max="13571" width="12.5" style="16" customWidth="1"/>
    <col min="13572" max="13572" width="12" style="16" customWidth="1"/>
    <col min="13573" max="13574" width="10" style="16" customWidth="1"/>
    <col min="13575" max="13575" width="12" style="16" customWidth="1"/>
    <col min="13576" max="13576" width="9" style="16" customWidth="1"/>
    <col min="13577" max="13577" width="11" style="16" customWidth="1"/>
    <col min="13578" max="13578" width="10" style="16" customWidth="1"/>
    <col min="13579" max="13579" width="11" style="16" customWidth="1"/>
    <col min="13580" max="13580" width="9" style="16" customWidth="1"/>
    <col min="13581" max="13581" width="11" style="16" customWidth="1"/>
    <col min="13582" max="13582" width="9" style="16" customWidth="1"/>
    <col min="13583" max="13583" width="11" style="16" customWidth="1"/>
    <col min="13584" max="13584" width="8.125" style="16" customWidth="1"/>
    <col min="13585" max="13585" width="10" style="16" customWidth="1"/>
    <col min="13586" max="13587" width="9" style="16" customWidth="1"/>
    <col min="13588" max="13588" width="8.125" style="16" customWidth="1"/>
    <col min="13589" max="13589" width="9" style="16" customWidth="1"/>
    <col min="13590" max="13826" width="9" style="16"/>
    <col min="13827" max="13827" width="12.5" style="16" customWidth="1"/>
    <col min="13828" max="13828" width="12" style="16" customWidth="1"/>
    <col min="13829" max="13830" width="10" style="16" customWidth="1"/>
    <col min="13831" max="13831" width="12" style="16" customWidth="1"/>
    <col min="13832" max="13832" width="9" style="16" customWidth="1"/>
    <col min="13833" max="13833" width="11" style="16" customWidth="1"/>
    <col min="13834" max="13834" width="10" style="16" customWidth="1"/>
    <col min="13835" max="13835" width="11" style="16" customWidth="1"/>
    <col min="13836" max="13836" width="9" style="16" customWidth="1"/>
    <col min="13837" max="13837" width="11" style="16" customWidth="1"/>
    <col min="13838" max="13838" width="9" style="16" customWidth="1"/>
    <col min="13839" max="13839" width="11" style="16" customWidth="1"/>
    <col min="13840" max="13840" width="8.125" style="16" customWidth="1"/>
    <col min="13841" max="13841" width="10" style="16" customWidth="1"/>
    <col min="13842" max="13843" width="9" style="16" customWidth="1"/>
    <col min="13844" max="13844" width="8.125" style="16" customWidth="1"/>
    <col min="13845" max="13845" width="9" style="16" customWidth="1"/>
    <col min="13846" max="14082" width="9" style="16"/>
    <col min="14083" max="14083" width="12.5" style="16" customWidth="1"/>
    <col min="14084" max="14084" width="12" style="16" customWidth="1"/>
    <col min="14085" max="14086" width="10" style="16" customWidth="1"/>
    <col min="14087" max="14087" width="12" style="16" customWidth="1"/>
    <col min="14088" max="14088" width="9" style="16" customWidth="1"/>
    <col min="14089" max="14089" width="11" style="16" customWidth="1"/>
    <col min="14090" max="14090" width="10" style="16" customWidth="1"/>
    <col min="14091" max="14091" width="11" style="16" customWidth="1"/>
    <col min="14092" max="14092" width="9" style="16" customWidth="1"/>
    <col min="14093" max="14093" width="11" style="16" customWidth="1"/>
    <col min="14094" max="14094" width="9" style="16" customWidth="1"/>
    <col min="14095" max="14095" width="11" style="16" customWidth="1"/>
    <col min="14096" max="14096" width="8.125" style="16" customWidth="1"/>
    <col min="14097" max="14097" width="10" style="16" customWidth="1"/>
    <col min="14098" max="14099" width="9" style="16" customWidth="1"/>
    <col min="14100" max="14100" width="8.125" style="16" customWidth="1"/>
    <col min="14101" max="14101" width="9" style="16" customWidth="1"/>
    <col min="14102" max="14338" width="9" style="16"/>
    <col min="14339" max="14339" width="12.5" style="16" customWidth="1"/>
    <col min="14340" max="14340" width="12" style="16" customWidth="1"/>
    <col min="14341" max="14342" width="10" style="16" customWidth="1"/>
    <col min="14343" max="14343" width="12" style="16" customWidth="1"/>
    <col min="14344" max="14344" width="9" style="16" customWidth="1"/>
    <col min="14345" max="14345" width="11" style="16" customWidth="1"/>
    <col min="14346" max="14346" width="10" style="16" customWidth="1"/>
    <col min="14347" max="14347" width="11" style="16" customWidth="1"/>
    <col min="14348" max="14348" width="9" style="16" customWidth="1"/>
    <col min="14349" max="14349" width="11" style="16" customWidth="1"/>
    <col min="14350" max="14350" width="9" style="16" customWidth="1"/>
    <col min="14351" max="14351" width="11" style="16" customWidth="1"/>
    <col min="14352" max="14352" width="8.125" style="16" customWidth="1"/>
    <col min="14353" max="14353" width="10" style="16" customWidth="1"/>
    <col min="14354" max="14355" width="9" style="16" customWidth="1"/>
    <col min="14356" max="14356" width="8.125" style="16" customWidth="1"/>
    <col min="14357" max="14357" width="9" style="16" customWidth="1"/>
    <col min="14358" max="14594" width="9" style="16"/>
    <col min="14595" max="14595" width="12.5" style="16" customWidth="1"/>
    <col min="14596" max="14596" width="12" style="16" customWidth="1"/>
    <col min="14597" max="14598" width="10" style="16" customWidth="1"/>
    <col min="14599" max="14599" width="12" style="16" customWidth="1"/>
    <col min="14600" max="14600" width="9" style="16" customWidth="1"/>
    <col min="14601" max="14601" width="11" style="16" customWidth="1"/>
    <col min="14602" max="14602" width="10" style="16" customWidth="1"/>
    <col min="14603" max="14603" width="11" style="16" customWidth="1"/>
    <col min="14604" max="14604" width="9" style="16" customWidth="1"/>
    <col min="14605" max="14605" width="11" style="16" customWidth="1"/>
    <col min="14606" max="14606" width="9" style="16" customWidth="1"/>
    <col min="14607" max="14607" width="11" style="16" customWidth="1"/>
    <col min="14608" max="14608" width="8.125" style="16" customWidth="1"/>
    <col min="14609" max="14609" width="10" style="16" customWidth="1"/>
    <col min="14610" max="14611" width="9" style="16" customWidth="1"/>
    <col min="14612" max="14612" width="8.125" style="16" customWidth="1"/>
    <col min="14613" max="14613" width="9" style="16" customWidth="1"/>
    <col min="14614" max="14850" width="9" style="16"/>
    <col min="14851" max="14851" width="12.5" style="16" customWidth="1"/>
    <col min="14852" max="14852" width="12" style="16" customWidth="1"/>
    <col min="14853" max="14854" width="10" style="16" customWidth="1"/>
    <col min="14855" max="14855" width="12" style="16" customWidth="1"/>
    <col min="14856" max="14856" width="9" style="16" customWidth="1"/>
    <col min="14857" max="14857" width="11" style="16" customWidth="1"/>
    <col min="14858" max="14858" width="10" style="16" customWidth="1"/>
    <col min="14859" max="14859" width="11" style="16" customWidth="1"/>
    <col min="14860" max="14860" width="9" style="16" customWidth="1"/>
    <col min="14861" max="14861" width="11" style="16" customWidth="1"/>
    <col min="14862" max="14862" width="9" style="16" customWidth="1"/>
    <col min="14863" max="14863" width="11" style="16" customWidth="1"/>
    <col min="14864" max="14864" width="8.125" style="16" customWidth="1"/>
    <col min="14865" max="14865" width="10" style="16" customWidth="1"/>
    <col min="14866" max="14867" width="9" style="16" customWidth="1"/>
    <col min="14868" max="14868" width="8.125" style="16" customWidth="1"/>
    <col min="14869" max="14869" width="9" style="16" customWidth="1"/>
    <col min="14870" max="15106" width="9" style="16"/>
    <col min="15107" max="15107" width="12.5" style="16" customWidth="1"/>
    <col min="15108" max="15108" width="12" style="16" customWidth="1"/>
    <col min="15109" max="15110" width="10" style="16" customWidth="1"/>
    <col min="15111" max="15111" width="12" style="16" customWidth="1"/>
    <col min="15112" max="15112" width="9" style="16" customWidth="1"/>
    <col min="15113" max="15113" width="11" style="16" customWidth="1"/>
    <col min="15114" max="15114" width="10" style="16" customWidth="1"/>
    <col min="15115" max="15115" width="11" style="16" customWidth="1"/>
    <col min="15116" max="15116" width="9" style="16" customWidth="1"/>
    <col min="15117" max="15117" width="11" style="16" customWidth="1"/>
    <col min="15118" max="15118" width="9" style="16" customWidth="1"/>
    <col min="15119" max="15119" width="11" style="16" customWidth="1"/>
    <col min="15120" max="15120" width="8.125" style="16" customWidth="1"/>
    <col min="15121" max="15121" width="10" style="16" customWidth="1"/>
    <col min="15122" max="15123" width="9" style="16" customWidth="1"/>
    <col min="15124" max="15124" width="8.125" style="16" customWidth="1"/>
    <col min="15125" max="15125" width="9" style="16" customWidth="1"/>
    <col min="15126" max="15362" width="9" style="16"/>
    <col min="15363" max="15363" width="12.5" style="16" customWidth="1"/>
    <col min="15364" max="15364" width="12" style="16" customWidth="1"/>
    <col min="15365" max="15366" width="10" style="16" customWidth="1"/>
    <col min="15367" max="15367" width="12" style="16" customWidth="1"/>
    <col min="15368" max="15368" width="9" style="16" customWidth="1"/>
    <col min="15369" max="15369" width="11" style="16" customWidth="1"/>
    <col min="15370" max="15370" width="10" style="16" customWidth="1"/>
    <col min="15371" max="15371" width="11" style="16" customWidth="1"/>
    <col min="15372" max="15372" width="9" style="16" customWidth="1"/>
    <col min="15373" max="15373" width="11" style="16" customWidth="1"/>
    <col min="15374" max="15374" width="9" style="16" customWidth="1"/>
    <col min="15375" max="15375" width="11" style="16" customWidth="1"/>
    <col min="15376" max="15376" width="8.125" style="16" customWidth="1"/>
    <col min="15377" max="15377" width="10" style="16" customWidth="1"/>
    <col min="15378" max="15379" width="9" style="16" customWidth="1"/>
    <col min="15380" max="15380" width="8.125" style="16" customWidth="1"/>
    <col min="15381" max="15381" width="9" style="16" customWidth="1"/>
    <col min="15382" max="15618" width="9" style="16"/>
    <col min="15619" max="15619" width="12.5" style="16" customWidth="1"/>
    <col min="15620" max="15620" width="12" style="16" customWidth="1"/>
    <col min="15621" max="15622" width="10" style="16" customWidth="1"/>
    <col min="15623" max="15623" width="12" style="16" customWidth="1"/>
    <col min="15624" max="15624" width="9" style="16" customWidth="1"/>
    <col min="15625" max="15625" width="11" style="16" customWidth="1"/>
    <col min="15626" max="15626" width="10" style="16" customWidth="1"/>
    <col min="15627" max="15627" width="11" style="16" customWidth="1"/>
    <col min="15628" max="15628" width="9" style="16" customWidth="1"/>
    <col min="15629" max="15629" width="11" style="16" customWidth="1"/>
    <col min="15630" max="15630" width="9" style="16" customWidth="1"/>
    <col min="15631" max="15631" width="11" style="16" customWidth="1"/>
    <col min="15632" max="15632" width="8.125" style="16" customWidth="1"/>
    <col min="15633" max="15633" width="10" style="16" customWidth="1"/>
    <col min="15634" max="15635" width="9" style="16" customWidth="1"/>
    <col min="15636" max="15636" width="8.125" style="16" customWidth="1"/>
    <col min="15637" max="15637" width="9" style="16" customWidth="1"/>
    <col min="15638" max="15874" width="9" style="16"/>
    <col min="15875" max="15875" width="12.5" style="16" customWidth="1"/>
    <col min="15876" max="15876" width="12" style="16" customWidth="1"/>
    <col min="15877" max="15878" width="10" style="16" customWidth="1"/>
    <col min="15879" max="15879" width="12" style="16" customWidth="1"/>
    <col min="15880" max="15880" width="9" style="16" customWidth="1"/>
    <col min="15881" max="15881" width="11" style="16" customWidth="1"/>
    <col min="15882" max="15882" width="10" style="16" customWidth="1"/>
    <col min="15883" max="15883" width="11" style="16" customWidth="1"/>
    <col min="15884" max="15884" width="9" style="16" customWidth="1"/>
    <col min="15885" max="15885" width="11" style="16" customWidth="1"/>
    <col min="15886" max="15886" width="9" style="16" customWidth="1"/>
    <col min="15887" max="15887" width="11" style="16" customWidth="1"/>
    <col min="15888" max="15888" width="8.125" style="16" customWidth="1"/>
    <col min="15889" max="15889" width="10" style="16" customWidth="1"/>
    <col min="15890" max="15891" width="9" style="16" customWidth="1"/>
    <col min="15892" max="15892" width="8.125" style="16" customWidth="1"/>
    <col min="15893" max="15893" width="9" style="16" customWidth="1"/>
    <col min="15894" max="16130" width="9" style="16"/>
    <col min="16131" max="16131" width="12.5" style="16" customWidth="1"/>
    <col min="16132" max="16132" width="12" style="16" customWidth="1"/>
    <col min="16133" max="16134" width="10" style="16" customWidth="1"/>
    <col min="16135" max="16135" width="12" style="16" customWidth="1"/>
    <col min="16136" max="16136" width="9" style="16" customWidth="1"/>
    <col min="16137" max="16137" width="11" style="16" customWidth="1"/>
    <col min="16138" max="16138" width="10" style="16" customWidth="1"/>
    <col min="16139" max="16139" width="11" style="16" customWidth="1"/>
    <col min="16140" max="16140" width="9" style="16" customWidth="1"/>
    <col min="16141" max="16141" width="11" style="16" customWidth="1"/>
    <col min="16142" max="16142" width="9" style="16" customWidth="1"/>
    <col min="16143" max="16143" width="11" style="16" customWidth="1"/>
    <col min="16144" max="16144" width="8.125" style="16" customWidth="1"/>
    <col min="16145" max="16145" width="10" style="16" customWidth="1"/>
    <col min="16146" max="16147" width="9" style="16" customWidth="1"/>
    <col min="16148" max="16148" width="8.125" style="16" customWidth="1"/>
    <col min="16149" max="16149" width="9" style="16" customWidth="1"/>
    <col min="16150" max="16384" width="9" style="16"/>
  </cols>
  <sheetData>
    <row r="2" ht="14.25" spans="2:21">
      <c r="B2" s="108" t="s">
        <v>973</v>
      </c>
      <c r="C2" s="108"/>
      <c r="D2" s="108"/>
      <c r="E2" s="108"/>
      <c r="F2" s="108"/>
      <c r="G2" s="108"/>
      <c r="H2" s="108"/>
      <c r="I2" s="108"/>
      <c r="J2" s="108"/>
      <c r="K2" s="108"/>
      <c r="L2" s="108"/>
      <c r="M2" s="108"/>
      <c r="N2" s="108"/>
      <c r="O2" s="108"/>
      <c r="P2" s="108"/>
      <c r="Q2" s="108"/>
      <c r="R2" s="108"/>
      <c r="S2" s="108"/>
      <c r="T2" s="108"/>
      <c r="U2" s="108"/>
    </row>
    <row r="3" spans="2:21">
      <c r="B3" s="109" t="s">
        <v>974</v>
      </c>
      <c r="C3" s="110"/>
      <c r="D3" s="111"/>
      <c r="E3" s="112"/>
      <c r="F3" s="110"/>
      <c r="G3" s="111"/>
      <c r="H3" s="110"/>
      <c r="I3" s="111"/>
      <c r="J3" s="110"/>
      <c r="K3" s="111"/>
      <c r="L3" s="110"/>
      <c r="M3" s="111"/>
      <c r="N3" s="110"/>
      <c r="O3" s="111"/>
      <c r="P3" s="110"/>
      <c r="Q3" s="111"/>
      <c r="R3" s="110"/>
      <c r="S3" s="127" t="s">
        <v>975</v>
      </c>
      <c r="T3" s="127"/>
      <c r="U3" s="127"/>
    </row>
    <row r="4" ht="12.75" customHeight="1" spans="2:21">
      <c r="B4" s="113" t="s">
        <v>642</v>
      </c>
      <c r="C4" s="114" t="s">
        <v>976</v>
      </c>
      <c r="D4" s="115" t="s">
        <v>977</v>
      </c>
      <c r="E4" s="113" t="s">
        <v>978</v>
      </c>
      <c r="F4" s="113"/>
      <c r="G4" s="113"/>
      <c r="H4" s="113"/>
      <c r="I4" s="113"/>
      <c r="J4" s="113"/>
      <c r="K4" s="113"/>
      <c r="L4" s="113"/>
      <c r="M4" s="113"/>
      <c r="N4" s="113"/>
      <c r="O4" s="113"/>
      <c r="P4" s="113"/>
      <c r="Q4" s="113"/>
      <c r="R4" s="113"/>
      <c r="S4" s="113"/>
      <c r="T4" s="113" t="s">
        <v>979</v>
      </c>
      <c r="U4" s="113"/>
    </row>
    <row r="5" ht="12.75" customHeight="1" spans="2:21">
      <c r="B5" s="113"/>
      <c r="C5" s="114"/>
      <c r="D5" s="115"/>
      <c r="E5" s="116" t="s">
        <v>980</v>
      </c>
      <c r="F5" s="113" t="s">
        <v>981</v>
      </c>
      <c r="G5" s="113"/>
      <c r="H5" s="113"/>
      <c r="I5" s="113"/>
      <c r="J5" s="113"/>
      <c r="K5" s="113"/>
      <c r="L5" s="113"/>
      <c r="M5" s="113"/>
      <c r="N5" s="113"/>
      <c r="O5" s="113"/>
      <c r="P5" s="113"/>
      <c r="Q5" s="113"/>
      <c r="R5" s="113" t="s">
        <v>982</v>
      </c>
      <c r="S5" s="113"/>
      <c r="T5" s="113"/>
      <c r="U5" s="113"/>
    </row>
    <row r="6" spans="2:21">
      <c r="B6" s="113"/>
      <c r="C6" s="114"/>
      <c r="D6" s="115"/>
      <c r="E6" s="116"/>
      <c r="F6" s="113" t="s">
        <v>983</v>
      </c>
      <c r="G6" s="113"/>
      <c r="H6" s="113" t="s">
        <v>984</v>
      </c>
      <c r="I6" s="113"/>
      <c r="J6" s="113" t="s">
        <v>985</v>
      </c>
      <c r="K6" s="113"/>
      <c r="L6" s="113" t="s">
        <v>986</v>
      </c>
      <c r="M6" s="113"/>
      <c r="N6" s="113" t="s">
        <v>987</v>
      </c>
      <c r="O6" s="113"/>
      <c r="P6" s="113" t="s">
        <v>988</v>
      </c>
      <c r="Q6" s="113"/>
      <c r="R6" s="113"/>
      <c r="S6" s="113"/>
      <c r="T6" s="113"/>
      <c r="U6" s="113"/>
    </row>
    <row r="7" spans="2:21">
      <c r="B7" s="113"/>
      <c r="C7" s="114"/>
      <c r="D7" s="115"/>
      <c r="E7" s="116"/>
      <c r="F7" s="114" t="s">
        <v>68</v>
      </c>
      <c r="G7" s="115" t="s">
        <v>989</v>
      </c>
      <c r="H7" s="114" t="s">
        <v>68</v>
      </c>
      <c r="I7" s="115" t="s">
        <v>989</v>
      </c>
      <c r="J7" s="114" t="s">
        <v>68</v>
      </c>
      <c r="K7" s="115" t="s">
        <v>989</v>
      </c>
      <c r="L7" s="114" t="s">
        <v>68</v>
      </c>
      <c r="M7" s="115" t="s">
        <v>989</v>
      </c>
      <c r="N7" s="114" t="s">
        <v>68</v>
      </c>
      <c r="O7" s="115" t="s">
        <v>989</v>
      </c>
      <c r="P7" s="114" t="s">
        <v>68</v>
      </c>
      <c r="Q7" s="115" t="s">
        <v>989</v>
      </c>
      <c r="R7" s="114" t="s">
        <v>68</v>
      </c>
      <c r="S7" s="115" t="s">
        <v>990</v>
      </c>
      <c r="T7" s="114" t="s">
        <v>68</v>
      </c>
      <c r="U7" s="115" t="s">
        <v>989</v>
      </c>
    </row>
    <row r="8" spans="2:21">
      <c r="B8" s="117">
        <v>1</v>
      </c>
      <c r="C8" s="117">
        <v>4</v>
      </c>
      <c r="D8" s="118">
        <v>5</v>
      </c>
      <c r="E8" s="119">
        <v>6</v>
      </c>
      <c r="F8" s="117">
        <v>7</v>
      </c>
      <c r="G8" s="118">
        <v>8</v>
      </c>
      <c r="H8" s="117">
        <v>9</v>
      </c>
      <c r="I8" s="118">
        <v>10</v>
      </c>
      <c r="J8" s="117">
        <v>11</v>
      </c>
      <c r="K8" s="118">
        <v>12</v>
      </c>
      <c r="L8" s="117">
        <v>13</v>
      </c>
      <c r="M8" s="118">
        <v>14</v>
      </c>
      <c r="N8" s="117">
        <v>15</v>
      </c>
      <c r="O8" s="118">
        <v>16</v>
      </c>
      <c r="P8" s="117">
        <v>17</v>
      </c>
      <c r="Q8" s="118">
        <v>18</v>
      </c>
      <c r="R8" s="117">
        <v>19</v>
      </c>
      <c r="S8" s="118">
        <v>20</v>
      </c>
      <c r="T8" s="117">
        <v>21</v>
      </c>
      <c r="U8" s="118">
        <v>22</v>
      </c>
    </row>
    <row r="9" s="106" customFormat="1" ht="12.75" spans="2:21">
      <c r="B9" s="120" t="s">
        <v>859</v>
      </c>
      <c r="C9" s="121">
        <f t="shared" ref="C9:U9" si="0">C10+C11+C12+C13+C14+C15+C16+C17+C18+C19+C20+C21+C22+C23+C24+C25</f>
        <v>4394997.8679</v>
      </c>
      <c r="D9" s="122">
        <f t="shared" si="0"/>
        <v>260550370.019114</v>
      </c>
      <c r="E9" s="121">
        <f t="shared" si="0"/>
        <v>4383415.6449</v>
      </c>
      <c r="F9" s="121">
        <f t="shared" si="0"/>
        <v>3990943.1005</v>
      </c>
      <c r="G9" s="122">
        <f t="shared" si="0"/>
        <v>260221111.94018</v>
      </c>
      <c r="H9" s="121">
        <f t="shared" si="0"/>
        <v>942339.5181</v>
      </c>
      <c r="I9" s="122">
        <f t="shared" si="0"/>
        <v>43023573.488387</v>
      </c>
      <c r="J9" s="121">
        <f t="shared" si="0"/>
        <v>1374627.9894</v>
      </c>
      <c r="K9" s="122">
        <f t="shared" si="0"/>
        <v>94354954.272013</v>
      </c>
      <c r="L9" s="121">
        <f t="shared" si="0"/>
        <v>866222.1578</v>
      </c>
      <c r="M9" s="122">
        <f t="shared" si="0"/>
        <v>62157020.249863</v>
      </c>
      <c r="N9" s="121">
        <f t="shared" si="0"/>
        <v>742915.0208</v>
      </c>
      <c r="O9" s="122">
        <f t="shared" si="0"/>
        <v>54546404.386122</v>
      </c>
      <c r="P9" s="121">
        <f t="shared" si="0"/>
        <v>64838.4144</v>
      </c>
      <c r="Q9" s="122">
        <f t="shared" si="0"/>
        <v>6139159.543795</v>
      </c>
      <c r="R9" s="121">
        <f t="shared" si="0"/>
        <v>392472.5444</v>
      </c>
      <c r="S9" s="122">
        <f t="shared" si="0"/>
        <v>143497.925054</v>
      </c>
      <c r="T9" s="121">
        <f t="shared" si="0"/>
        <v>11582.223</v>
      </c>
      <c r="U9" s="122">
        <f t="shared" si="0"/>
        <v>329258.078934</v>
      </c>
    </row>
    <row r="10" s="107" customFormat="1" ht="12.75" spans="1:21">
      <c r="A10" s="107">
        <v>1</v>
      </c>
      <c r="B10" s="123" t="str">
        <f>[3]蓄积过渡表2!A7</f>
        <v>合肥市</v>
      </c>
      <c r="C10" s="124">
        <v>160820.7656</v>
      </c>
      <c r="D10" s="125">
        <v>6258068.520391</v>
      </c>
      <c r="E10" s="124">
        <v>160157.3962</v>
      </c>
      <c r="F10" s="124">
        <v>157438.5328</v>
      </c>
      <c r="G10" s="125">
        <v>6234512.817592</v>
      </c>
      <c r="H10" s="124">
        <v>41671.1416</v>
      </c>
      <c r="I10" s="125">
        <v>1063196.184526</v>
      </c>
      <c r="J10" s="124">
        <v>41502.3025</v>
      </c>
      <c r="K10" s="125">
        <v>1692416.770017</v>
      </c>
      <c r="L10" s="124">
        <v>31435.0026</v>
      </c>
      <c r="M10" s="125">
        <v>1532058.553088</v>
      </c>
      <c r="N10" s="124">
        <v>41143.6291</v>
      </c>
      <c r="O10" s="125">
        <v>1872966.593959</v>
      </c>
      <c r="P10" s="124">
        <v>1686.457</v>
      </c>
      <c r="Q10" s="125">
        <v>73874.716002</v>
      </c>
      <c r="R10" s="124">
        <v>2718.8634</v>
      </c>
      <c r="S10" s="125">
        <v>151.705942</v>
      </c>
      <c r="T10" s="124">
        <v>663.3694</v>
      </c>
      <c r="U10" s="125">
        <v>23555.702799</v>
      </c>
    </row>
    <row r="11" s="106" customFormat="1" ht="12.75" spans="1:21">
      <c r="A11" s="106">
        <v>2</v>
      </c>
      <c r="B11" s="126" t="str">
        <f>[3]蓄积过渡表2!A17</f>
        <v>淮北市</v>
      </c>
      <c r="C11" s="124">
        <v>34187.3643</v>
      </c>
      <c r="D11" s="125">
        <v>1829238.326077</v>
      </c>
      <c r="E11" s="124">
        <v>34178.2924</v>
      </c>
      <c r="F11" s="124">
        <v>34162.9665</v>
      </c>
      <c r="G11" s="125">
        <v>1829050.47158</v>
      </c>
      <c r="H11" s="124">
        <v>6612.0849</v>
      </c>
      <c r="I11" s="125">
        <v>197396.791102</v>
      </c>
      <c r="J11" s="124">
        <v>3568.4843</v>
      </c>
      <c r="K11" s="125">
        <v>122891.906801</v>
      </c>
      <c r="L11" s="124">
        <v>6382.7452</v>
      </c>
      <c r="M11" s="125">
        <v>323000.195026</v>
      </c>
      <c r="N11" s="124">
        <v>16628.3449</v>
      </c>
      <c r="O11" s="125">
        <v>1115693.406936</v>
      </c>
      <c r="P11" s="124">
        <v>971.3072</v>
      </c>
      <c r="Q11" s="125">
        <v>70068.171715</v>
      </c>
      <c r="R11" s="124">
        <v>15.3259</v>
      </c>
      <c r="S11" s="125">
        <v>0</v>
      </c>
      <c r="T11" s="124">
        <v>9.0719</v>
      </c>
      <c r="U11" s="125">
        <v>187.854497</v>
      </c>
    </row>
    <row r="12" s="106" customFormat="1" ht="12.75" spans="1:21">
      <c r="A12" s="106">
        <v>3</v>
      </c>
      <c r="B12" s="126" t="str">
        <f>[3]蓄积过渡表2!A22</f>
        <v>亳州市</v>
      </c>
      <c r="C12" s="124">
        <v>125328.4738</v>
      </c>
      <c r="D12" s="125">
        <v>7596571.56992599</v>
      </c>
      <c r="E12" s="124">
        <v>125229.3062</v>
      </c>
      <c r="F12" s="124">
        <v>125221.7473</v>
      </c>
      <c r="G12" s="125">
        <v>7591793.70963699</v>
      </c>
      <c r="H12" s="124">
        <v>13519.928</v>
      </c>
      <c r="I12" s="125">
        <v>659388.433905</v>
      </c>
      <c r="J12" s="124">
        <v>7726.804</v>
      </c>
      <c r="K12" s="125">
        <v>435889.029818</v>
      </c>
      <c r="L12" s="124">
        <v>46829.0422999999</v>
      </c>
      <c r="M12" s="125">
        <v>2895632.295932</v>
      </c>
      <c r="N12" s="124">
        <v>55653.2153</v>
      </c>
      <c r="O12" s="125">
        <v>3502263.00297899</v>
      </c>
      <c r="P12" s="124">
        <v>1492.7577</v>
      </c>
      <c r="Q12" s="125">
        <v>98620.947003</v>
      </c>
      <c r="R12" s="124">
        <v>7.5589</v>
      </c>
      <c r="S12" s="125">
        <v>0</v>
      </c>
      <c r="T12" s="124">
        <v>99.1676</v>
      </c>
      <c r="U12" s="125">
        <v>4777.860289</v>
      </c>
    </row>
    <row r="13" s="106" customFormat="1" ht="12.75" spans="1:21">
      <c r="A13" s="106">
        <v>4</v>
      </c>
      <c r="B13" s="126" t="str">
        <f>[3]蓄积过渡表2!A27</f>
        <v>宿州市</v>
      </c>
      <c r="C13" s="124">
        <v>188074.2262</v>
      </c>
      <c r="D13" s="125">
        <v>10603272.203726</v>
      </c>
      <c r="E13" s="124">
        <v>184342.463</v>
      </c>
      <c r="F13" s="124">
        <v>184236.9432</v>
      </c>
      <c r="G13" s="125">
        <v>10568144.614411</v>
      </c>
      <c r="H13" s="124">
        <v>17926.3823</v>
      </c>
      <c r="I13" s="125">
        <v>634715.575969</v>
      </c>
      <c r="J13" s="124">
        <v>39155.4012</v>
      </c>
      <c r="K13" s="125">
        <v>1518806.809892</v>
      </c>
      <c r="L13" s="124">
        <v>35709.4259</v>
      </c>
      <c r="M13" s="125">
        <v>2349446.324912</v>
      </c>
      <c r="N13" s="124">
        <v>84220.2111999999</v>
      </c>
      <c r="O13" s="125">
        <v>5441189.220656</v>
      </c>
      <c r="P13" s="124">
        <v>7225.5226</v>
      </c>
      <c r="Q13" s="125">
        <v>623986.682982001</v>
      </c>
      <c r="R13" s="124">
        <v>105.5198</v>
      </c>
      <c r="S13" s="125">
        <v>3053.692193</v>
      </c>
      <c r="T13" s="124">
        <v>3731.7632</v>
      </c>
      <c r="U13" s="125">
        <v>35127.589315</v>
      </c>
    </row>
    <row r="14" s="106" customFormat="1" ht="12.75" spans="1:21">
      <c r="A14" s="106">
        <v>5</v>
      </c>
      <c r="B14" s="126" t="str">
        <f>[3]蓄积过渡表2!A33</f>
        <v>蚌埠市</v>
      </c>
      <c r="C14" s="124">
        <v>62625.3912</v>
      </c>
      <c r="D14" s="125">
        <v>3268258.095596</v>
      </c>
      <c r="E14" s="124">
        <v>62487.1222</v>
      </c>
      <c r="F14" s="124">
        <v>62486.1188</v>
      </c>
      <c r="G14" s="125">
        <v>3264957.90394</v>
      </c>
      <c r="H14" s="124">
        <v>11261.0138</v>
      </c>
      <c r="I14" s="125">
        <v>397488.591918</v>
      </c>
      <c r="J14" s="124">
        <v>6752.51839999999</v>
      </c>
      <c r="K14" s="125">
        <v>293083.589671</v>
      </c>
      <c r="L14" s="124">
        <v>16151.9744</v>
      </c>
      <c r="M14" s="125">
        <v>980318.013065</v>
      </c>
      <c r="N14" s="124">
        <v>27622.3029</v>
      </c>
      <c r="O14" s="125">
        <v>1559426.356285</v>
      </c>
      <c r="P14" s="124">
        <v>698.309300000001</v>
      </c>
      <c r="Q14" s="125">
        <v>34641.353001</v>
      </c>
      <c r="R14" s="124">
        <v>1.0034</v>
      </c>
      <c r="S14" s="125">
        <v>0</v>
      </c>
      <c r="T14" s="124">
        <v>138.269</v>
      </c>
      <c r="U14" s="125">
        <v>3300.191656</v>
      </c>
    </row>
    <row r="15" s="106" customFormat="1" ht="12.75" spans="1:21">
      <c r="A15" s="106">
        <v>6</v>
      </c>
      <c r="B15" s="126" t="str">
        <f>[3]蓄积过渡表2!A41</f>
        <v>阜阳市</v>
      </c>
      <c r="C15" s="124">
        <v>168894.4143</v>
      </c>
      <c r="D15" s="125">
        <v>9768748.76001601</v>
      </c>
      <c r="E15" s="124">
        <v>168875.5456</v>
      </c>
      <c r="F15" s="124">
        <v>168734.2289</v>
      </c>
      <c r="G15" s="125">
        <v>9767851.13575501</v>
      </c>
      <c r="H15" s="124">
        <v>15678.3128</v>
      </c>
      <c r="I15" s="125">
        <v>671008.354725</v>
      </c>
      <c r="J15" s="124">
        <v>23904.2914</v>
      </c>
      <c r="K15" s="125">
        <v>1342012.70429</v>
      </c>
      <c r="L15" s="124">
        <v>54789.6107999999</v>
      </c>
      <c r="M15" s="125">
        <v>3200691.72157901</v>
      </c>
      <c r="N15" s="124">
        <v>70731.3162</v>
      </c>
      <c r="O15" s="125">
        <v>4288621.089976</v>
      </c>
      <c r="P15" s="124">
        <v>3630.6977</v>
      </c>
      <c r="Q15" s="125">
        <v>265517.265185</v>
      </c>
      <c r="R15" s="124">
        <v>141.3167</v>
      </c>
      <c r="S15" s="125">
        <v>440.072317</v>
      </c>
      <c r="T15" s="124">
        <v>18.8687</v>
      </c>
      <c r="U15" s="125">
        <v>897.624261</v>
      </c>
    </row>
    <row r="16" s="106" customFormat="1" ht="12.75" spans="1:21">
      <c r="A16" s="106">
        <v>7</v>
      </c>
      <c r="B16" s="126" t="str">
        <f>[3]蓄积过渡表2!A50</f>
        <v>淮南市</v>
      </c>
      <c r="C16" s="124">
        <v>48858.3348</v>
      </c>
      <c r="D16" s="125">
        <v>2484174.118392</v>
      </c>
      <c r="E16" s="124">
        <v>48797.9837</v>
      </c>
      <c r="F16" s="124">
        <v>48768.6649</v>
      </c>
      <c r="G16" s="125">
        <v>2482937.855882</v>
      </c>
      <c r="H16" s="124">
        <v>8629.5614</v>
      </c>
      <c r="I16" s="125">
        <v>277211.02281</v>
      </c>
      <c r="J16" s="124">
        <v>6552.1357</v>
      </c>
      <c r="K16" s="125">
        <v>270334.251703</v>
      </c>
      <c r="L16" s="124">
        <v>11140.3363</v>
      </c>
      <c r="M16" s="125">
        <v>675179.787127001</v>
      </c>
      <c r="N16" s="124">
        <v>21840.1616</v>
      </c>
      <c r="O16" s="125">
        <v>1223267.304886</v>
      </c>
      <c r="P16" s="124">
        <v>606.4699</v>
      </c>
      <c r="Q16" s="125">
        <v>36945.489356</v>
      </c>
      <c r="R16" s="124">
        <v>29.3188</v>
      </c>
      <c r="S16" s="125">
        <v>10.583085</v>
      </c>
      <c r="T16" s="124">
        <v>60.3511</v>
      </c>
      <c r="U16" s="125">
        <v>1236.26251</v>
      </c>
    </row>
    <row r="17" s="106" customFormat="1" ht="12.75" spans="1:21">
      <c r="A17" s="106">
        <v>8</v>
      </c>
      <c r="B17" s="126" t="str">
        <f>[3]蓄积过渡表2!A59</f>
        <v>滁州市</v>
      </c>
      <c r="C17" s="124">
        <v>210810.8796</v>
      </c>
      <c r="D17" s="125">
        <v>10346565.317224</v>
      </c>
      <c r="E17" s="124">
        <v>210301.2351</v>
      </c>
      <c r="F17" s="124">
        <v>208757.7906</v>
      </c>
      <c r="G17" s="125">
        <v>10331323.668771</v>
      </c>
      <c r="H17" s="124">
        <v>85839.0829</v>
      </c>
      <c r="I17" s="125">
        <v>2830879.034258</v>
      </c>
      <c r="J17" s="124">
        <v>46465.4063</v>
      </c>
      <c r="K17" s="125">
        <v>2376248.80237</v>
      </c>
      <c r="L17" s="124">
        <v>35681.4396</v>
      </c>
      <c r="M17" s="125">
        <v>2260243.690412</v>
      </c>
      <c r="N17" s="124">
        <v>35649.5241</v>
      </c>
      <c r="O17" s="125">
        <v>2520412.683316</v>
      </c>
      <c r="P17" s="124">
        <v>5122.3377</v>
      </c>
      <c r="Q17" s="125">
        <v>343539.458415</v>
      </c>
      <c r="R17" s="124">
        <v>1543.4445</v>
      </c>
      <c r="S17" s="125">
        <v>539.317984</v>
      </c>
      <c r="T17" s="124">
        <v>509.6445</v>
      </c>
      <c r="U17" s="125">
        <v>15241.648453</v>
      </c>
    </row>
    <row r="18" s="106" customFormat="1" ht="12.75" spans="1:21">
      <c r="A18" s="106">
        <v>9</v>
      </c>
      <c r="B18" s="126" t="str">
        <f>[3]蓄积过渡表2!A68</f>
        <v>六安市</v>
      </c>
      <c r="C18" s="124">
        <v>665100.6639</v>
      </c>
      <c r="D18" s="125">
        <v>39444333.282383</v>
      </c>
      <c r="E18" s="124">
        <v>663998.0921</v>
      </c>
      <c r="F18" s="124">
        <v>608219.2622</v>
      </c>
      <c r="G18" s="125">
        <v>39419514.094108</v>
      </c>
      <c r="H18" s="124">
        <v>122885.5657</v>
      </c>
      <c r="I18" s="125">
        <v>6891912.675724</v>
      </c>
      <c r="J18" s="124">
        <v>340030.822</v>
      </c>
      <c r="K18" s="125">
        <v>21966589.793701</v>
      </c>
      <c r="L18" s="124">
        <v>88135.0786000001</v>
      </c>
      <c r="M18" s="125">
        <v>6330237.959851</v>
      </c>
      <c r="N18" s="124">
        <v>56138.4692</v>
      </c>
      <c r="O18" s="125">
        <v>4114054.490403</v>
      </c>
      <c r="P18" s="124">
        <v>1029.3267</v>
      </c>
      <c r="Q18" s="125">
        <v>116719.174429</v>
      </c>
      <c r="R18" s="124">
        <v>55778.8299</v>
      </c>
      <c r="S18" s="125">
        <v>679.023932</v>
      </c>
      <c r="T18" s="124">
        <v>1102.5718</v>
      </c>
      <c r="U18" s="125">
        <v>24819.188275</v>
      </c>
    </row>
    <row r="19" s="106" customFormat="1" ht="12.75" spans="1:21">
      <c r="A19" s="106">
        <v>10</v>
      </c>
      <c r="B19" s="126" t="str">
        <f>[3]蓄积过渡表2!A76</f>
        <v>马鞍山市</v>
      </c>
      <c r="C19" s="124">
        <v>65466.5593</v>
      </c>
      <c r="D19" s="125">
        <v>2272231.359545</v>
      </c>
      <c r="E19" s="124">
        <v>65400.425</v>
      </c>
      <c r="F19" s="124">
        <v>64222.4831</v>
      </c>
      <c r="G19" s="125">
        <v>2269978.212285</v>
      </c>
      <c r="H19" s="124">
        <v>33979.9257</v>
      </c>
      <c r="I19" s="125">
        <v>769906.283888001</v>
      </c>
      <c r="J19" s="124">
        <v>16173.6693</v>
      </c>
      <c r="K19" s="125">
        <v>697205.798012</v>
      </c>
      <c r="L19" s="124">
        <v>6101.2985</v>
      </c>
      <c r="M19" s="125">
        <v>332008.259579</v>
      </c>
      <c r="N19" s="124">
        <v>7607.7571</v>
      </c>
      <c r="O19" s="125">
        <v>439395.914224</v>
      </c>
      <c r="P19" s="124">
        <v>359.8325</v>
      </c>
      <c r="Q19" s="125">
        <v>31461.956582</v>
      </c>
      <c r="R19" s="124">
        <v>1177.9419</v>
      </c>
      <c r="S19" s="125">
        <v>0</v>
      </c>
      <c r="T19" s="124">
        <v>66.1343</v>
      </c>
      <c r="U19" s="125">
        <v>2253.14726</v>
      </c>
    </row>
    <row r="20" s="106" customFormat="1" ht="12.75" spans="1:21">
      <c r="A20" s="106">
        <v>11</v>
      </c>
      <c r="B20" s="126" t="str">
        <f>[3]蓄积过渡表2!A83</f>
        <v>芜湖市</v>
      </c>
      <c r="C20" s="124">
        <v>111668.1186</v>
      </c>
      <c r="D20" s="125">
        <v>4240660.003373</v>
      </c>
      <c r="E20" s="124">
        <v>111619.0779</v>
      </c>
      <c r="F20" s="124">
        <v>100176.8351</v>
      </c>
      <c r="G20" s="125">
        <v>4239444.99855</v>
      </c>
      <c r="H20" s="124">
        <v>49539.5645999999</v>
      </c>
      <c r="I20" s="125">
        <v>1650207.01314</v>
      </c>
      <c r="J20" s="124">
        <v>29610.7405</v>
      </c>
      <c r="K20" s="125">
        <v>1427242.294708</v>
      </c>
      <c r="L20" s="124">
        <v>12873.1788</v>
      </c>
      <c r="M20" s="125">
        <v>674625.492163</v>
      </c>
      <c r="N20" s="124">
        <v>7710.3508</v>
      </c>
      <c r="O20" s="125">
        <v>458265.675832</v>
      </c>
      <c r="P20" s="124">
        <v>443.0004</v>
      </c>
      <c r="Q20" s="125">
        <v>29104.522707</v>
      </c>
      <c r="R20" s="124">
        <v>11442.2428</v>
      </c>
      <c r="S20" s="125">
        <v>79.388694</v>
      </c>
      <c r="T20" s="124">
        <v>49.0407</v>
      </c>
      <c r="U20" s="125">
        <v>1215.004823</v>
      </c>
    </row>
    <row r="21" s="106" customFormat="1" ht="12.75" spans="1:21">
      <c r="A21" s="106">
        <v>12</v>
      </c>
      <c r="B21" s="126" t="str">
        <f>[3]蓄积过渡表2!A92</f>
        <v>宣城市</v>
      </c>
      <c r="C21" s="124">
        <v>720006.9103</v>
      </c>
      <c r="D21" s="125">
        <v>32439760.368309</v>
      </c>
      <c r="E21" s="124">
        <v>718069.2364</v>
      </c>
      <c r="F21" s="124">
        <v>540576.5847</v>
      </c>
      <c r="G21" s="125">
        <v>32383846.915992</v>
      </c>
      <c r="H21" s="124">
        <v>195677.3372</v>
      </c>
      <c r="I21" s="125">
        <v>8544822.14706099</v>
      </c>
      <c r="J21" s="124">
        <v>200263.9852</v>
      </c>
      <c r="K21" s="125">
        <v>13347102.638106</v>
      </c>
      <c r="L21" s="124">
        <v>78899.911</v>
      </c>
      <c r="M21" s="125">
        <v>5592520.495468</v>
      </c>
      <c r="N21" s="124">
        <v>60863.5002</v>
      </c>
      <c r="O21" s="125">
        <v>4489694.960642</v>
      </c>
      <c r="P21" s="124">
        <v>4871.8511</v>
      </c>
      <c r="Q21" s="125">
        <v>409706.674715</v>
      </c>
      <c r="R21" s="124">
        <v>177492.6517</v>
      </c>
      <c r="S21" s="125">
        <v>125667.931995</v>
      </c>
      <c r="T21" s="124">
        <v>1937.6739</v>
      </c>
      <c r="U21" s="125">
        <v>55913.452317</v>
      </c>
    </row>
    <row r="22" s="106" customFormat="1" ht="12.75" spans="1:21">
      <c r="A22" s="106">
        <v>13</v>
      </c>
      <c r="B22" s="126" t="str">
        <f>[3]蓄积过渡表2!A100</f>
        <v>铜陵市</v>
      </c>
      <c r="C22" s="124">
        <v>74158.4747999999</v>
      </c>
      <c r="D22" s="125">
        <v>3881381.977305</v>
      </c>
      <c r="E22" s="124">
        <v>73465.0373999999</v>
      </c>
      <c r="F22" s="124">
        <v>69433.2856999999</v>
      </c>
      <c r="G22" s="125">
        <v>3863393.300546</v>
      </c>
      <c r="H22" s="124">
        <v>22342.1618</v>
      </c>
      <c r="I22" s="125">
        <v>953661.803466</v>
      </c>
      <c r="J22" s="124">
        <v>16994.2296</v>
      </c>
      <c r="K22" s="125">
        <v>915258.806666</v>
      </c>
      <c r="L22" s="124">
        <v>21980.8785</v>
      </c>
      <c r="M22" s="125">
        <v>1421514.65122</v>
      </c>
      <c r="N22" s="124">
        <v>7908.3035</v>
      </c>
      <c r="O22" s="125">
        <v>557531.636840001</v>
      </c>
      <c r="P22" s="124">
        <v>207.7123</v>
      </c>
      <c r="Q22" s="125">
        <v>15426.402354</v>
      </c>
      <c r="R22" s="124">
        <v>4031.7517</v>
      </c>
      <c r="S22" s="125">
        <v>281.0421</v>
      </c>
      <c r="T22" s="124">
        <v>693.4374</v>
      </c>
      <c r="U22" s="125">
        <v>17988.676759</v>
      </c>
    </row>
    <row r="23" s="106" customFormat="1" ht="12.75" spans="1:21">
      <c r="A23" s="106">
        <v>14</v>
      </c>
      <c r="B23" s="126" t="str">
        <f>[3]蓄积过渡表2!A105</f>
        <v>池州市</v>
      </c>
      <c r="C23" s="124">
        <v>492772.0353</v>
      </c>
      <c r="D23" s="125">
        <v>31154412.722839</v>
      </c>
      <c r="E23" s="124">
        <v>492270.0453</v>
      </c>
      <c r="F23" s="124">
        <v>455145.3984</v>
      </c>
      <c r="G23" s="125">
        <v>31138424.460389</v>
      </c>
      <c r="H23" s="124">
        <v>135975.04</v>
      </c>
      <c r="I23" s="125">
        <v>6743390.032445</v>
      </c>
      <c r="J23" s="124">
        <v>202806.1806</v>
      </c>
      <c r="K23" s="125">
        <v>15350703.281361</v>
      </c>
      <c r="L23" s="124">
        <v>60301.4933</v>
      </c>
      <c r="M23" s="125">
        <v>4589695.5785</v>
      </c>
      <c r="N23" s="124">
        <v>51556.0928</v>
      </c>
      <c r="O23" s="125">
        <v>4063098.670667</v>
      </c>
      <c r="P23" s="124">
        <v>4506.5917</v>
      </c>
      <c r="Q23" s="125">
        <v>391536.897416</v>
      </c>
      <c r="R23" s="124">
        <v>37124.6469</v>
      </c>
      <c r="S23" s="125">
        <v>6733.802891</v>
      </c>
      <c r="T23" s="124">
        <v>501.99</v>
      </c>
      <c r="U23" s="125">
        <v>15988.26245</v>
      </c>
    </row>
    <row r="24" s="106" customFormat="1" ht="12.75" spans="1:21">
      <c r="A24" s="106">
        <v>15</v>
      </c>
      <c r="B24" s="126" t="str">
        <f>[3]蓄积过渡表2!A111</f>
        <v>安庆市</v>
      </c>
      <c r="C24" s="124">
        <v>521575.016</v>
      </c>
      <c r="D24" s="125">
        <v>33462674.470854</v>
      </c>
      <c r="E24" s="124">
        <v>519935.4875</v>
      </c>
      <c r="F24" s="124">
        <v>494313.7804</v>
      </c>
      <c r="G24" s="125">
        <v>33350817.773938</v>
      </c>
      <c r="H24" s="124">
        <v>66146.0296</v>
      </c>
      <c r="I24" s="125">
        <v>3332555.072323</v>
      </c>
      <c r="J24" s="124">
        <v>159522.3852</v>
      </c>
      <c r="K24" s="125">
        <v>10827199.105365</v>
      </c>
      <c r="L24" s="124">
        <v>223496.1764</v>
      </c>
      <c r="M24" s="125">
        <v>15850728.169527</v>
      </c>
      <c r="N24" s="124">
        <v>43070.2121</v>
      </c>
      <c r="O24" s="125">
        <v>3132164.51678</v>
      </c>
      <c r="P24" s="124">
        <v>2078.9771</v>
      </c>
      <c r="Q24" s="125">
        <v>208170.909943</v>
      </c>
      <c r="R24" s="124">
        <v>25621.7071</v>
      </c>
      <c r="S24" s="125">
        <v>2529.690145</v>
      </c>
      <c r="T24" s="124">
        <v>1639.5285</v>
      </c>
      <c r="U24" s="125">
        <v>111856.696916</v>
      </c>
    </row>
    <row r="25" s="106" customFormat="1" ht="12.75" spans="1:21">
      <c r="A25" s="106">
        <v>16</v>
      </c>
      <c r="B25" s="126" t="str">
        <f>[3]蓄积过渡表2!A122</f>
        <v>黄山市</v>
      </c>
      <c r="C25" s="124">
        <v>744650.2399</v>
      </c>
      <c r="D25" s="125">
        <v>61500018.923158</v>
      </c>
      <c r="E25" s="124">
        <v>744288.8989</v>
      </c>
      <c r="F25" s="124">
        <v>669048.4779</v>
      </c>
      <c r="G25" s="125">
        <v>61485120.006804</v>
      </c>
      <c r="H25" s="124">
        <v>114656.3858</v>
      </c>
      <c r="I25" s="125">
        <v>7405834.47112701</v>
      </c>
      <c r="J25" s="124">
        <v>233598.6332</v>
      </c>
      <c r="K25" s="125">
        <v>21771968.689532</v>
      </c>
      <c r="L25" s="124">
        <v>136314.5656</v>
      </c>
      <c r="M25" s="125">
        <v>13149119.062414</v>
      </c>
      <c r="N25" s="124">
        <v>154571.6298</v>
      </c>
      <c r="O25" s="125">
        <v>15768358.861741</v>
      </c>
      <c r="P25" s="124">
        <v>29907.2635</v>
      </c>
      <c r="Q25" s="125">
        <v>3389838.92199</v>
      </c>
      <c r="R25" s="124">
        <v>75240.421</v>
      </c>
      <c r="S25" s="125">
        <v>3331.673776</v>
      </c>
      <c r="T25" s="124">
        <v>361.341</v>
      </c>
      <c r="U25" s="125">
        <v>14898.916354</v>
      </c>
    </row>
  </sheetData>
  <mergeCells count="16">
    <mergeCell ref="B2:U2"/>
    <mergeCell ref="S3:U3"/>
    <mergeCell ref="E4:S4"/>
    <mergeCell ref="F5:Q5"/>
    <mergeCell ref="F6:G6"/>
    <mergeCell ref="H6:I6"/>
    <mergeCell ref="J6:K6"/>
    <mergeCell ref="L6:M6"/>
    <mergeCell ref="N6:O6"/>
    <mergeCell ref="P6:Q6"/>
    <mergeCell ref="B4:B7"/>
    <mergeCell ref="C4:C7"/>
    <mergeCell ref="D4:D7"/>
    <mergeCell ref="E5:E7"/>
    <mergeCell ref="T4:U6"/>
    <mergeCell ref="R5:S6"/>
  </mergeCells>
  <pageMargins left="0.7" right="0.7" top="0.75" bottom="0.75" header="0.3" footer="0.3"/>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CC23"/>
  <sheetViews>
    <sheetView topLeftCell="O1" workbookViewId="0">
      <selection activeCell="A1" sqref="A1:Z1"/>
    </sheetView>
  </sheetViews>
  <sheetFormatPr defaultColWidth="9" defaultRowHeight="13.5"/>
  <sheetData>
    <row r="2" s="16" customFormat="1" ht="12.75" customHeight="1" spans="2:28">
      <c r="B2" s="70" t="s">
        <v>642</v>
      </c>
      <c r="C2" s="71" t="s">
        <v>831</v>
      </c>
      <c r="D2" s="72"/>
      <c r="E2" s="72"/>
      <c r="F2" s="73" t="s">
        <v>834</v>
      </c>
      <c r="G2" s="73"/>
      <c r="H2" s="73"/>
      <c r="I2" s="73"/>
      <c r="J2" s="73"/>
      <c r="K2" s="73"/>
      <c r="L2" s="73"/>
      <c r="M2" s="73"/>
      <c r="N2" s="73"/>
      <c r="O2" s="73"/>
      <c r="P2" s="73"/>
      <c r="Q2" s="73"/>
      <c r="R2" s="73"/>
      <c r="S2" s="73"/>
      <c r="T2" s="73"/>
      <c r="U2" s="73"/>
      <c r="V2" s="73"/>
      <c r="W2" s="73"/>
      <c r="X2" s="73"/>
      <c r="Y2" s="87"/>
      <c r="Z2" s="93" t="s">
        <v>835</v>
      </c>
      <c r="AA2" s="94" t="s">
        <v>836</v>
      </c>
      <c r="AB2" s="95" t="s">
        <v>837</v>
      </c>
    </row>
    <row r="3" s="16" customFormat="1" ht="12.75" customHeight="1" spans="2:28">
      <c r="B3" s="74"/>
      <c r="C3" s="75"/>
      <c r="D3" s="70" t="s">
        <v>88</v>
      </c>
      <c r="E3" s="76"/>
      <c r="F3" s="77" t="s">
        <v>838</v>
      </c>
      <c r="G3" s="78"/>
      <c r="H3" s="79" t="s">
        <v>839</v>
      </c>
      <c r="I3" s="86" t="s">
        <v>840</v>
      </c>
      <c r="J3" s="73"/>
      <c r="K3" s="73"/>
      <c r="L3" s="87"/>
      <c r="M3" s="77"/>
      <c r="N3" s="88" t="s">
        <v>841</v>
      </c>
      <c r="O3" s="89"/>
      <c r="P3" s="79" t="s">
        <v>842</v>
      </c>
      <c r="Q3" s="92" t="s">
        <v>843</v>
      </c>
      <c r="R3" s="77"/>
      <c r="S3" s="77"/>
      <c r="T3" s="78"/>
      <c r="U3" s="92" t="s">
        <v>844</v>
      </c>
      <c r="V3" s="77"/>
      <c r="W3" s="77"/>
      <c r="X3" s="78"/>
      <c r="Y3" s="79" t="s">
        <v>845</v>
      </c>
      <c r="Z3" s="96"/>
      <c r="AA3" s="97"/>
      <c r="AB3" s="98"/>
    </row>
    <row r="4" s="16" customFormat="1" spans="2:28">
      <c r="B4" s="74"/>
      <c r="C4" s="75"/>
      <c r="D4" s="74"/>
      <c r="E4" s="70" t="s">
        <v>357</v>
      </c>
      <c r="F4" s="80" t="s">
        <v>846</v>
      </c>
      <c r="G4" s="79" t="s">
        <v>847</v>
      </c>
      <c r="H4" s="81"/>
      <c r="I4" s="79" t="s">
        <v>357</v>
      </c>
      <c r="J4" s="86" t="s">
        <v>848</v>
      </c>
      <c r="K4" s="87"/>
      <c r="L4" s="79" t="s">
        <v>849</v>
      </c>
      <c r="M4" s="79" t="s">
        <v>357</v>
      </c>
      <c r="N4" s="79" t="s">
        <v>850</v>
      </c>
      <c r="O4" s="79" t="s">
        <v>851</v>
      </c>
      <c r="P4" s="81"/>
      <c r="Q4" s="79" t="s">
        <v>357</v>
      </c>
      <c r="R4" s="79" t="s">
        <v>852</v>
      </c>
      <c r="S4" s="79" t="s">
        <v>853</v>
      </c>
      <c r="T4" s="79" t="s">
        <v>854</v>
      </c>
      <c r="U4" s="79" t="s">
        <v>357</v>
      </c>
      <c r="V4" s="79" t="s">
        <v>855</v>
      </c>
      <c r="W4" s="79" t="s">
        <v>856</v>
      </c>
      <c r="X4" s="79" t="s">
        <v>857</v>
      </c>
      <c r="Y4" s="81"/>
      <c r="Z4" s="96"/>
      <c r="AA4" s="97"/>
      <c r="AB4" s="98"/>
    </row>
    <row r="5" s="16" customFormat="1" spans="2:28">
      <c r="B5" s="82"/>
      <c r="C5" s="75"/>
      <c r="D5" s="74"/>
      <c r="E5" s="74"/>
      <c r="F5" s="83"/>
      <c r="G5" s="81"/>
      <c r="H5" s="81"/>
      <c r="I5" s="81"/>
      <c r="J5" s="90" t="s">
        <v>858</v>
      </c>
      <c r="K5" s="91" t="s">
        <v>368</v>
      </c>
      <c r="L5" s="81"/>
      <c r="M5" s="81"/>
      <c r="N5" s="81"/>
      <c r="O5" s="81"/>
      <c r="P5" s="81"/>
      <c r="Q5" s="81"/>
      <c r="R5" s="81"/>
      <c r="S5" s="81"/>
      <c r="T5" s="81"/>
      <c r="U5" s="81"/>
      <c r="V5" s="81"/>
      <c r="W5" s="81"/>
      <c r="X5" s="81"/>
      <c r="Y5" s="81"/>
      <c r="Z5" s="96"/>
      <c r="AA5" s="97"/>
      <c r="AB5" s="99"/>
    </row>
    <row r="6" s="16" customFormat="1" spans="2:28">
      <c r="B6" s="84">
        <v>1</v>
      </c>
      <c r="C6" s="85">
        <v>2</v>
      </c>
      <c r="D6" s="84">
        <v>5</v>
      </c>
      <c r="E6" s="84">
        <v>6</v>
      </c>
      <c r="F6" s="84">
        <v>7</v>
      </c>
      <c r="G6" s="84">
        <v>8</v>
      </c>
      <c r="H6" s="84">
        <v>9</v>
      </c>
      <c r="I6" s="84">
        <v>10</v>
      </c>
      <c r="J6" s="84">
        <v>11</v>
      </c>
      <c r="K6" s="84">
        <v>12</v>
      </c>
      <c r="L6" s="84">
        <v>13</v>
      </c>
      <c r="M6" s="84">
        <v>14</v>
      </c>
      <c r="N6" s="84">
        <v>15</v>
      </c>
      <c r="O6" s="84">
        <v>16</v>
      </c>
      <c r="P6" s="84">
        <v>17</v>
      </c>
      <c r="Q6" s="84">
        <v>18</v>
      </c>
      <c r="R6" s="84">
        <v>19</v>
      </c>
      <c r="S6" s="84">
        <v>20</v>
      </c>
      <c r="T6" s="84">
        <v>21</v>
      </c>
      <c r="U6" s="84">
        <v>22</v>
      </c>
      <c r="V6" s="84">
        <v>23</v>
      </c>
      <c r="W6" s="84">
        <v>24</v>
      </c>
      <c r="X6" s="84">
        <v>25</v>
      </c>
      <c r="Y6" s="84">
        <v>26</v>
      </c>
      <c r="Z6" s="84">
        <v>27</v>
      </c>
      <c r="AA6" s="84">
        <v>28</v>
      </c>
      <c r="AB6" s="100">
        <v>29</v>
      </c>
    </row>
    <row r="7" s="16" customFormat="1" spans="1:81">
      <c r="A7" s="35" t="s">
        <v>31</v>
      </c>
      <c r="B7" s="16" t="s">
        <v>859</v>
      </c>
      <c r="C7" s="16">
        <v>14017228.8479</v>
      </c>
      <c r="D7" s="16">
        <v>4962619.1049</v>
      </c>
      <c r="E7" s="16">
        <v>4383415.6449</v>
      </c>
      <c r="F7" s="16">
        <v>3990943.1005</v>
      </c>
      <c r="G7" s="16">
        <v>392472.544399999</v>
      </c>
      <c r="H7" s="16">
        <v>11582.223</v>
      </c>
      <c r="I7" s="16">
        <v>210930.9703</v>
      </c>
      <c r="J7" s="16">
        <v>106883.514</v>
      </c>
      <c r="K7" s="16">
        <v>23336.6527</v>
      </c>
      <c r="L7" s="16">
        <v>80710.8036</v>
      </c>
      <c r="M7" s="16">
        <v>220130.2434</v>
      </c>
      <c r="N7" s="16">
        <v>219843.0569</v>
      </c>
      <c r="O7" s="16">
        <v>287.1865</v>
      </c>
      <c r="P7" s="16">
        <v>7947.9809</v>
      </c>
      <c r="Q7" s="16">
        <v>87734.5163</v>
      </c>
      <c r="R7" s="16">
        <v>55038.8072</v>
      </c>
      <c r="S7" s="16">
        <v>5041.7946</v>
      </c>
      <c r="T7" s="16">
        <v>27653.9145</v>
      </c>
      <c r="U7" s="16">
        <v>38726.5442</v>
      </c>
      <c r="V7" s="16">
        <v>26220.1732</v>
      </c>
      <c r="W7" s="16">
        <v>579.6206</v>
      </c>
      <c r="X7" s="16">
        <v>11926.7504</v>
      </c>
      <c r="Y7" s="16">
        <v>2150.9819</v>
      </c>
      <c r="AA7" s="101">
        <f t="shared" ref="AA7:AA23" si="0">(E7+J7+K7)/C7</f>
        <v>0.322006286733074</v>
      </c>
      <c r="AB7" s="102"/>
      <c r="AD7" s="103">
        <f t="shared" ref="AD7:AD23" si="1">D7-E7-H7-I7-M7-Q7-U7-Y7-P7</f>
        <v>-2.81943357549608e-11</v>
      </c>
      <c r="AE7" s="103">
        <f t="shared" ref="AE7:AE23" si="2">E7-F7-G7</f>
        <v>5.23868948221207e-10</v>
      </c>
      <c r="AF7" s="103">
        <f t="shared" ref="AF7:AF23" si="3">I7-J7-K7-L7</f>
        <v>0</v>
      </c>
      <c r="AG7" s="103">
        <f t="shared" ref="AG7:AG23" si="4">M7-N7-O7</f>
        <v>1.06865627458319e-11</v>
      </c>
      <c r="AH7" s="103">
        <f t="shared" ref="AH7:AH23" si="5">Q7-R7-S7-T7</f>
        <v>0</v>
      </c>
      <c r="AI7" s="103">
        <f t="shared" ref="AI7:AI23" si="6">U7-V7-W7-X7</f>
        <v>0</v>
      </c>
      <c r="AJ7" s="16" t="e">
        <f>D7-SUM(#REF!)</f>
        <v>#REF!</v>
      </c>
      <c r="AK7" s="16" t="e">
        <f>E7-SUM(#REF!)</f>
        <v>#REF!</v>
      </c>
      <c r="AL7" s="16" t="e">
        <f>F7-SUM(#REF!)</f>
        <v>#REF!</v>
      </c>
      <c r="AM7" s="16" t="e">
        <f>G7-SUM(#REF!)</f>
        <v>#REF!</v>
      </c>
      <c r="AN7" s="16" t="e">
        <f>H7-SUM(#REF!)</f>
        <v>#REF!</v>
      </c>
      <c r="AO7" s="16" t="e">
        <f>I7-SUM(#REF!)</f>
        <v>#REF!</v>
      </c>
      <c r="AP7" s="16" t="e">
        <f>J7-SUM(#REF!)</f>
        <v>#REF!</v>
      </c>
      <c r="AQ7" s="16" t="e">
        <f>K7-SUM(#REF!)</f>
        <v>#REF!</v>
      </c>
      <c r="AR7" s="16" t="e">
        <f>L7-SUM(#REF!)</f>
        <v>#REF!</v>
      </c>
      <c r="AS7" s="16" t="e">
        <f>M7-SUM(#REF!)</f>
        <v>#REF!</v>
      </c>
      <c r="AT7" s="16" t="e">
        <f>N7-SUM(#REF!)</f>
        <v>#REF!</v>
      </c>
      <c r="AU7" s="16" t="e">
        <f>O7-SUM(#REF!)</f>
        <v>#REF!</v>
      </c>
      <c r="AV7" s="16" t="e">
        <f>P7-SUM(#REF!)</f>
        <v>#REF!</v>
      </c>
      <c r="AW7" s="16" t="e">
        <f>Q7-SUM(#REF!)</f>
        <v>#REF!</v>
      </c>
      <c r="AX7" s="16" t="e">
        <f>R7-SUM(#REF!)</f>
        <v>#REF!</v>
      </c>
      <c r="AY7" s="16" t="e">
        <f>S7-SUM(#REF!)</f>
        <v>#REF!</v>
      </c>
      <c r="AZ7" s="16" t="e">
        <f>T7-SUM(#REF!)</f>
        <v>#REF!</v>
      </c>
      <c r="BA7" s="16" t="e">
        <f>U7-SUM(#REF!)</f>
        <v>#REF!</v>
      </c>
      <c r="BB7" s="16" t="e">
        <f>V7-SUM(#REF!)</f>
        <v>#REF!</v>
      </c>
      <c r="BC7" s="16" t="e">
        <f>W7-SUM(#REF!)</f>
        <v>#REF!</v>
      </c>
      <c r="BD7" s="16" t="e">
        <f>X7-SUM(#REF!)</f>
        <v>#REF!</v>
      </c>
      <c r="BE7" s="16" t="e">
        <f>Y7-SUM(#REF!)</f>
        <v>#REF!</v>
      </c>
      <c r="BF7" s="104" t="e">
        <f>D7-#REF!-#REF!-#REF!-#REF!</f>
        <v>#REF!</v>
      </c>
      <c r="BG7" s="104" t="e">
        <f>E7-#REF!-#REF!-#REF!-#REF!</f>
        <v>#REF!</v>
      </c>
      <c r="BH7" s="104" t="e">
        <f>F7-#REF!-#REF!-#REF!-#REF!</f>
        <v>#REF!</v>
      </c>
      <c r="BI7" s="104" t="e">
        <f>G7-#REF!-#REF!-#REF!-#REF!</f>
        <v>#REF!</v>
      </c>
      <c r="BJ7" s="104" t="e">
        <f>H7-#REF!-#REF!-#REF!-#REF!</f>
        <v>#REF!</v>
      </c>
      <c r="BK7" s="104" t="e">
        <f>I7-#REF!-#REF!-#REF!-#REF!</f>
        <v>#REF!</v>
      </c>
      <c r="BL7" s="104" t="e">
        <f>J7-#REF!-#REF!-#REF!-#REF!</f>
        <v>#REF!</v>
      </c>
      <c r="BM7" s="104" t="e">
        <f>K7-#REF!-#REF!-#REF!-#REF!</f>
        <v>#REF!</v>
      </c>
      <c r="BN7" s="104" t="e">
        <f>L7-#REF!-#REF!-#REF!-#REF!</f>
        <v>#REF!</v>
      </c>
      <c r="BO7" s="104" t="e">
        <f>M7-#REF!-#REF!-#REF!-#REF!</f>
        <v>#REF!</v>
      </c>
      <c r="BP7" s="104" t="e">
        <f>N7-#REF!-#REF!-#REF!-#REF!</f>
        <v>#REF!</v>
      </c>
      <c r="BQ7" s="104" t="e">
        <f>O7-#REF!-#REF!-#REF!-#REF!</f>
        <v>#REF!</v>
      </c>
      <c r="BR7" s="104" t="e">
        <f>P7-#REF!-#REF!-#REF!-#REF!</f>
        <v>#REF!</v>
      </c>
      <c r="BS7" s="104" t="e">
        <f>Q7-#REF!-#REF!-#REF!-#REF!</f>
        <v>#REF!</v>
      </c>
      <c r="BT7" s="104" t="e">
        <f>R7-#REF!-#REF!-#REF!-#REF!</f>
        <v>#REF!</v>
      </c>
      <c r="BU7" s="104" t="e">
        <f>S7-#REF!-#REF!-#REF!-#REF!</f>
        <v>#REF!</v>
      </c>
      <c r="BV7" s="104" t="e">
        <f>T7-#REF!-#REF!-#REF!-#REF!</f>
        <v>#REF!</v>
      </c>
      <c r="BW7" s="104" t="e">
        <f>U7-#REF!-#REF!-#REF!-#REF!</f>
        <v>#REF!</v>
      </c>
      <c r="BX7" s="104" t="e">
        <f>V7-#REF!-#REF!-#REF!-#REF!</f>
        <v>#REF!</v>
      </c>
      <c r="BY7" s="104" t="e">
        <f>W7-#REF!-#REF!-#REF!-#REF!</f>
        <v>#REF!</v>
      </c>
      <c r="BZ7" s="104" t="e">
        <f>X7-#REF!-#REF!-#REF!-#REF!</f>
        <v>#REF!</v>
      </c>
      <c r="CA7" s="104" t="e">
        <f>Y7-#REF!-#REF!-#REF!-#REF!</f>
        <v>#REF!</v>
      </c>
      <c r="CB7" s="104"/>
      <c r="CC7" s="105"/>
    </row>
    <row r="8" s="16" customFormat="1" spans="1:79">
      <c r="A8" s="16">
        <v>1</v>
      </c>
      <c r="B8" s="16" t="s">
        <v>371</v>
      </c>
      <c r="C8" s="16">
        <v>1143048.7975</v>
      </c>
      <c r="D8" s="16">
        <v>189026.2039</v>
      </c>
      <c r="E8" s="16">
        <v>160157.3962</v>
      </c>
      <c r="F8" s="16">
        <v>157438.5328</v>
      </c>
      <c r="G8" s="16">
        <v>2718.8634</v>
      </c>
      <c r="H8" s="16">
        <v>663.3694</v>
      </c>
      <c r="I8" s="16">
        <v>6115.9373</v>
      </c>
      <c r="J8" s="16">
        <v>1912.8528</v>
      </c>
      <c r="K8" s="16">
        <v>518.606699999999</v>
      </c>
      <c r="L8" s="16">
        <v>3684.4778</v>
      </c>
      <c r="M8" s="16">
        <v>12331.8576</v>
      </c>
      <c r="N8" s="16">
        <v>12321.8489</v>
      </c>
      <c r="O8" s="16">
        <v>10.0087</v>
      </c>
      <c r="P8" s="16">
        <v>481.7141</v>
      </c>
      <c r="Q8" s="16">
        <v>4960.11249999999</v>
      </c>
      <c r="R8" s="16">
        <v>849.3951</v>
      </c>
      <c r="S8" s="16">
        <v>155.6964</v>
      </c>
      <c r="T8" s="16">
        <v>3955.02099999999</v>
      </c>
      <c r="U8" s="16">
        <v>4276.4555</v>
      </c>
      <c r="V8" s="16">
        <v>3332.7463</v>
      </c>
      <c r="W8" s="16">
        <v>3.7206</v>
      </c>
      <c r="X8" s="16">
        <v>939.9886</v>
      </c>
      <c r="Y8" s="16">
        <v>39.3613</v>
      </c>
      <c r="AA8" s="101">
        <f t="shared" si="0"/>
        <v>0.142241395166684</v>
      </c>
      <c r="AB8" s="102"/>
      <c r="AD8" s="103">
        <f t="shared" si="1"/>
        <v>1.42676981340628e-11</v>
      </c>
      <c r="AE8" s="103">
        <f t="shared" si="2"/>
        <v>0</v>
      </c>
      <c r="AF8" s="103">
        <f t="shared" si="3"/>
        <v>0</v>
      </c>
      <c r="AG8" s="103">
        <f t="shared" si="4"/>
        <v>-1.50102152929321e-12</v>
      </c>
      <c r="AH8" s="103">
        <f t="shared" si="5"/>
        <v>0</v>
      </c>
      <c r="AI8" s="103">
        <f t="shared" si="6"/>
        <v>0</v>
      </c>
      <c r="AJ8" s="16">
        <f t="shared" ref="AJ8:AJ23" si="7">D8-SUM(D9:D13)</f>
        <v>-488076.7275</v>
      </c>
      <c r="AK8" s="16">
        <f t="shared" ref="AK8:AK23" si="8">E8-SUM(E9:E13)</f>
        <v>-414955.3332</v>
      </c>
      <c r="AL8" s="16">
        <f t="shared" ref="AL8:AL23" si="9">F8-SUM(F9:F13)</f>
        <v>-417403.4719</v>
      </c>
      <c r="AM8" s="16">
        <f t="shared" ref="AM8:AM23" si="10">G8-SUM(G9:G13)</f>
        <v>2448.1387</v>
      </c>
      <c r="AN8" s="16">
        <f t="shared" ref="AN8:AN23" si="11">H8-SUM(H9:H13)</f>
        <v>-3333.771</v>
      </c>
      <c r="AO8" s="16">
        <f t="shared" ref="AO8:AO23" si="12">I8-SUM(I9:I13)</f>
        <v>-3392.148</v>
      </c>
      <c r="AP8" s="16">
        <f t="shared" ref="AP8:AP23" si="13">J8-SUM(J9:J13)</f>
        <v>-1741.582</v>
      </c>
      <c r="AQ8" s="16">
        <f t="shared" ref="AQ8:AQ23" si="14">K8-SUM(K9:K13)</f>
        <v>-1051.2692</v>
      </c>
      <c r="AR8" s="16">
        <f t="shared" ref="AR8:AR23" si="15">L8-SUM(L9:L13)</f>
        <v>-599.2968</v>
      </c>
      <c r="AS8" s="16">
        <f t="shared" ref="AS8:AS23" si="16">M8-SUM(M9:M13)</f>
        <v>-47505.0709</v>
      </c>
      <c r="AT8" s="16">
        <f t="shared" ref="AT8:AT23" si="17">N8-SUM(N9:N13)</f>
        <v>-47515.0796</v>
      </c>
      <c r="AU8" s="16">
        <f t="shared" ref="AU8:AU23" si="18">O8-SUM(O9:O13)</f>
        <v>10.0087</v>
      </c>
      <c r="AV8" s="16">
        <f t="shared" ref="AV8:AV23" si="19">P8-SUM(P9:P13)</f>
        <v>-1503.402</v>
      </c>
      <c r="AW8" s="16">
        <f t="shared" ref="AW8:AW23" si="20">Q8-SUM(Q9:Q13)</f>
        <v>-12688.6922</v>
      </c>
      <c r="AX8" s="16">
        <f t="shared" ref="AX8:AX23" si="21">R8-SUM(R9:R13)</f>
        <v>-9118.8253</v>
      </c>
      <c r="AY8" s="16">
        <f t="shared" ref="AY8:AY23" si="22">S8-SUM(S9:S13)</f>
        <v>130.6478</v>
      </c>
      <c r="AZ8" s="16">
        <f t="shared" ref="AZ8:AZ23" si="23">T8-SUM(T9:T13)</f>
        <v>-3700.51470000001</v>
      </c>
      <c r="BA8" s="16">
        <f t="shared" ref="BA8:BA23" si="24">U8-SUM(U9:U13)</f>
        <v>-4435.0946</v>
      </c>
      <c r="BB8" s="16">
        <f t="shared" ref="BB8:BB23" si="25">V8-SUM(V9:V13)</f>
        <v>541.9367</v>
      </c>
      <c r="BC8" s="16">
        <f t="shared" ref="BC8:BC23" si="26">W8-SUM(W9:W13)</f>
        <v>-8.2883</v>
      </c>
      <c r="BD8" s="16">
        <f t="shared" ref="BD8:BD23" si="27">X8-SUM(X9:X13)</f>
        <v>-4968.743</v>
      </c>
      <c r="BE8" s="16">
        <f t="shared" ref="BE8:BE23" si="28">Y8-SUM(Y9:Y13)</f>
        <v>-263.2156</v>
      </c>
      <c r="BF8" s="104">
        <f t="shared" ref="BF8:BF23" si="29">D8-D14-D20-D26-D32</f>
        <v>49519.3715000001</v>
      </c>
      <c r="BG8" s="104">
        <f t="shared" ref="BG8:BG23" si="30">E8-E14-E20-E26-E32</f>
        <v>37894.3751000001</v>
      </c>
      <c r="BH8" s="104">
        <f t="shared" ref="BH8:BH23" si="31">F8-F14-F20-F26-F32</f>
        <v>39236.5822000001</v>
      </c>
      <c r="BI8" s="104">
        <f t="shared" ref="BI8:BI23" si="32">G8-G14-G20-G26-G32</f>
        <v>-1342.2071</v>
      </c>
      <c r="BJ8" s="104">
        <f t="shared" ref="BJ8:BJ23" si="33">H8-H14-H20-H26-H32</f>
        <v>-90.4191</v>
      </c>
      <c r="BK8" s="104">
        <f t="shared" ref="BK8:BK23" si="34">I8-I14-I20-I26-I32</f>
        <v>2200.5186</v>
      </c>
      <c r="BL8" s="104">
        <f t="shared" ref="BL8:BL23" si="35">J8-J14-J20-J26-J32</f>
        <v>766.3234</v>
      </c>
      <c r="BM8" s="104">
        <f t="shared" ref="BM8:BM23" si="36">K8-K14-K20-K26-K32</f>
        <v>403.014499999999</v>
      </c>
      <c r="BN8" s="104">
        <f t="shared" ref="BN8:BN23" si="37">L8-L14-L20-L26-L32</f>
        <v>1031.1807</v>
      </c>
      <c r="BO8" s="104">
        <f t="shared" ref="BO8:BO23" si="38">M8-M14-M20-M26-M32</f>
        <v>5320.0483</v>
      </c>
      <c r="BP8" s="104">
        <f t="shared" ref="BP8:BP23" si="39">N8-N14-N20-N26-N32</f>
        <v>5310.0396</v>
      </c>
      <c r="BQ8" s="104">
        <f t="shared" ref="BQ8:BQ23" si="40">O8-O14-O20-O26-O32</f>
        <v>10.0087</v>
      </c>
      <c r="BR8" s="104">
        <f t="shared" ref="BR8:BR23" si="41">P8-P14-P20-P26-P32</f>
        <v>216.5105</v>
      </c>
      <c r="BS8" s="104">
        <f t="shared" ref="BS8:BS23" si="42">Q8-Q14-Q20-Q26-Q32</f>
        <v>1631.18659999999</v>
      </c>
      <c r="BT8" s="104">
        <f t="shared" ref="BT8:BT23" si="43">R8-R14-R20-R26-R32</f>
        <v>-1567.3104</v>
      </c>
      <c r="BU8" s="104">
        <f t="shared" ref="BU8:BU23" si="44">S8-S14-S20-S26-S32</f>
        <v>77.0857</v>
      </c>
      <c r="BV8" s="104">
        <f t="shared" ref="BV8:BV23" si="45">T8-T14-T20-T26-T32</f>
        <v>3121.41129999999</v>
      </c>
      <c r="BW8" s="104">
        <f t="shared" ref="BW8:BW23" si="46">U8-U14-U20-U26-U32</f>
        <v>2356.7226</v>
      </c>
      <c r="BX8" s="104">
        <f t="shared" ref="BX8:BX23" si="47">V8-V14-V20-V26-V32</f>
        <v>1621.1972</v>
      </c>
      <c r="BY8" s="104">
        <f t="shared" ref="BY8:BY23" si="48">W8-W14-W20-W26-W32</f>
        <v>-4.0431</v>
      </c>
      <c r="BZ8" s="104">
        <f t="shared" ref="BZ8:BZ23" si="49">X8-X14-X20-X26-X32</f>
        <v>739.5685</v>
      </c>
      <c r="CA8" s="104">
        <f t="shared" ref="CA8:CA23" si="50">Y8-Y14-Y20-Y26-Y32</f>
        <v>-9.5711</v>
      </c>
    </row>
    <row r="9" s="16" customFormat="1" spans="1:79">
      <c r="A9" s="16">
        <v>2</v>
      </c>
      <c r="B9" s="16" t="s">
        <v>237</v>
      </c>
      <c r="C9" s="16">
        <v>274145.256</v>
      </c>
      <c r="D9" s="16">
        <v>43996.4659</v>
      </c>
      <c r="E9" s="16">
        <v>34178.2924</v>
      </c>
      <c r="F9" s="16">
        <v>34162.9665</v>
      </c>
      <c r="G9" s="16">
        <v>15.3259</v>
      </c>
      <c r="H9" s="16">
        <v>9.0719</v>
      </c>
      <c r="I9" s="16">
        <v>2328.6289</v>
      </c>
      <c r="J9" s="16">
        <v>1701.4756</v>
      </c>
      <c r="K9" s="16">
        <v>382.0254</v>
      </c>
      <c r="L9" s="16">
        <v>245.1279</v>
      </c>
      <c r="M9" s="16">
        <v>4519.008</v>
      </c>
      <c r="N9" s="16">
        <v>4519.008</v>
      </c>
      <c r="O9" s="16">
        <v>0</v>
      </c>
      <c r="P9" s="16">
        <v>141.0268</v>
      </c>
      <c r="Q9" s="16">
        <v>1203.0411</v>
      </c>
      <c r="R9" s="16">
        <v>825.8192</v>
      </c>
      <c r="S9" s="16">
        <v>1.3609</v>
      </c>
      <c r="T9" s="16">
        <v>375.861</v>
      </c>
      <c r="U9" s="16">
        <v>1616.1641</v>
      </c>
      <c r="V9" s="16">
        <v>548.4141</v>
      </c>
      <c r="W9" s="16">
        <v>3.2598</v>
      </c>
      <c r="X9" s="16">
        <v>1064.4902</v>
      </c>
      <c r="Y9" s="16">
        <v>1.2327</v>
      </c>
      <c r="AA9" s="101">
        <f t="shared" si="0"/>
        <v>0.132272190039283</v>
      </c>
      <c r="AB9" s="102"/>
      <c r="AD9" s="103">
        <f t="shared" si="1"/>
        <v>4.20641299569979e-12</v>
      </c>
      <c r="AE9" s="103">
        <f t="shared" si="2"/>
        <v>-3.81916720471054e-12</v>
      </c>
      <c r="AF9" s="103">
        <f t="shared" si="3"/>
        <v>0</v>
      </c>
      <c r="AG9" s="103">
        <f t="shared" si="4"/>
        <v>0</v>
      </c>
      <c r="AH9" s="103">
        <f t="shared" si="5"/>
        <v>0</v>
      </c>
      <c r="AI9" s="103">
        <f t="shared" si="6"/>
        <v>0</v>
      </c>
      <c r="AJ9" s="16">
        <f t="shared" si="7"/>
        <v>-642883.8193</v>
      </c>
      <c r="AK9" s="16">
        <f t="shared" si="8"/>
        <v>-555554.1283</v>
      </c>
      <c r="AL9" s="16">
        <f t="shared" si="9"/>
        <v>-555284.7366</v>
      </c>
      <c r="AM9" s="16">
        <f t="shared" si="10"/>
        <v>-269.3917</v>
      </c>
      <c r="AN9" s="16">
        <f t="shared" si="11"/>
        <v>-4039.3477</v>
      </c>
      <c r="AO9" s="16">
        <f t="shared" si="12"/>
        <v>-5129.3423</v>
      </c>
      <c r="AP9" s="16">
        <f t="shared" si="13"/>
        <v>-400.6866</v>
      </c>
      <c r="AQ9" s="16">
        <f t="shared" si="14"/>
        <v>-812.9454</v>
      </c>
      <c r="AR9" s="16">
        <f t="shared" si="15"/>
        <v>-3915.7103</v>
      </c>
      <c r="AS9" s="16">
        <f t="shared" si="16"/>
        <v>-54354.3733</v>
      </c>
      <c r="AT9" s="16">
        <f t="shared" si="17"/>
        <v>-54354.3733</v>
      </c>
      <c r="AU9" s="16">
        <f t="shared" si="18"/>
        <v>0</v>
      </c>
      <c r="AV9" s="16">
        <f t="shared" si="19"/>
        <v>-1886.7216</v>
      </c>
      <c r="AW9" s="16">
        <f t="shared" si="20"/>
        <v>-15997.996</v>
      </c>
      <c r="AX9" s="16">
        <f t="shared" si="21"/>
        <v>-8728.2745</v>
      </c>
      <c r="AY9" s="16">
        <f t="shared" si="22"/>
        <v>-22.3268</v>
      </c>
      <c r="AZ9" s="16">
        <f t="shared" si="23"/>
        <v>-7247.3947</v>
      </c>
      <c r="BA9" s="16">
        <f t="shared" si="24"/>
        <v>-5602.2784</v>
      </c>
      <c r="BB9" s="16">
        <f t="shared" si="25"/>
        <v>-1728.8409</v>
      </c>
      <c r="BC9" s="16">
        <f t="shared" si="26"/>
        <v>-11.8497</v>
      </c>
      <c r="BD9" s="16">
        <f t="shared" si="27"/>
        <v>-3861.5878</v>
      </c>
      <c r="BE9" s="16">
        <f t="shared" si="28"/>
        <v>-319.6317</v>
      </c>
      <c r="BF9" s="104">
        <f t="shared" si="29"/>
        <v>-780989.388</v>
      </c>
      <c r="BG9" s="104">
        <f t="shared" si="30"/>
        <v>-668392.988</v>
      </c>
      <c r="BH9" s="104">
        <f t="shared" si="31"/>
        <v>-629740.2225</v>
      </c>
      <c r="BI9" s="104">
        <f t="shared" si="32"/>
        <v>-38652.7655</v>
      </c>
      <c r="BJ9" s="104">
        <f t="shared" si="33"/>
        <v>-1002.5626</v>
      </c>
      <c r="BK9" s="104">
        <f t="shared" si="34"/>
        <v>-31850.5939</v>
      </c>
      <c r="BL9" s="104">
        <f t="shared" si="35"/>
        <v>-8301.0523</v>
      </c>
      <c r="BM9" s="104">
        <f t="shared" si="36"/>
        <v>-1134.35470000001</v>
      </c>
      <c r="BN9" s="104">
        <f t="shared" si="37"/>
        <v>-22415.1869</v>
      </c>
      <c r="BO9" s="104">
        <f t="shared" si="38"/>
        <v>-53794.5535</v>
      </c>
      <c r="BP9" s="104">
        <f t="shared" si="39"/>
        <v>-53567.5485</v>
      </c>
      <c r="BQ9" s="104">
        <f t="shared" si="40"/>
        <v>-227.005</v>
      </c>
      <c r="BR9" s="104">
        <f t="shared" si="41"/>
        <v>-1266.9071</v>
      </c>
      <c r="BS9" s="104">
        <f t="shared" si="42"/>
        <v>-17657.0645</v>
      </c>
      <c r="BT9" s="104">
        <f t="shared" si="43"/>
        <v>-13133.6322</v>
      </c>
      <c r="BU9" s="104">
        <f t="shared" si="44"/>
        <v>-297.0031</v>
      </c>
      <c r="BV9" s="104">
        <f t="shared" si="45"/>
        <v>-4226.4292</v>
      </c>
      <c r="BW9" s="104">
        <f t="shared" si="46"/>
        <v>-6271.5163</v>
      </c>
      <c r="BX9" s="104">
        <f t="shared" si="47"/>
        <v>-5654.9847</v>
      </c>
      <c r="BY9" s="104">
        <f t="shared" si="48"/>
        <v>-69.0584</v>
      </c>
      <c r="BZ9" s="104">
        <f t="shared" si="49"/>
        <v>-547.4732</v>
      </c>
      <c r="CA9" s="104">
        <f t="shared" si="50"/>
        <v>-753.2021</v>
      </c>
    </row>
    <row r="10" s="16" customFormat="1" spans="1:79">
      <c r="A10" s="16">
        <v>3</v>
      </c>
      <c r="B10" s="16" t="s">
        <v>388</v>
      </c>
      <c r="C10" s="16">
        <v>852265.750100001</v>
      </c>
      <c r="D10" s="16">
        <v>140664.0413</v>
      </c>
      <c r="E10" s="16">
        <v>125229.3062</v>
      </c>
      <c r="F10" s="16">
        <v>125221.7473</v>
      </c>
      <c r="G10" s="16">
        <v>7.5589</v>
      </c>
      <c r="H10" s="16">
        <v>99.1676</v>
      </c>
      <c r="I10" s="16">
        <v>431.2078</v>
      </c>
      <c r="J10" s="16">
        <v>2.2419</v>
      </c>
      <c r="K10" s="16">
        <v>94.8812</v>
      </c>
      <c r="L10" s="16">
        <v>334.0847</v>
      </c>
      <c r="M10" s="16">
        <v>12041.6051</v>
      </c>
      <c r="N10" s="16">
        <v>12041.6051</v>
      </c>
      <c r="O10" s="16">
        <v>0</v>
      </c>
      <c r="P10" s="16">
        <v>122.7957</v>
      </c>
      <c r="Q10" s="16">
        <v>1215.5359</v>
      </c>
      <c r="R10" s="16">
        <v>1179.6651</v>
      </c>
      <c r="S10" s="16">
        <v>15.5944</v>
      </c>
      <c r="T10" s="16">
        <v>20.2764</v>
      </c>
      <c r="U10" s="16">
        <v>1519.0885</v>
      </c>
      <c r="V10" s="16">
        <v>0</v>
      </c>
      <c r="W10" s="16">
        <v>0</v>
      </c>
      <c r="X10" s="16">
        <v>1519.0885</v>
      </c>
      <c r="Y10" s="16">
        <v>5.3345</v>
      </c>
      <c r="AA10" s="101">
        <f t="shared" si="0"/>
        <v>0.147050880884624</v>
      </c>
      <c r="AB10" s="102"/>
      <c r="AD10" s="103">
        <f t="shared" si="1"/>
        <v>3.69482222595252e-12</v>
      </c>
      <c r="AE10" s="103">
        <f t="shared" si="2"/>
        <v>3.63176155815381e-12</v>
      </c>
      <c r="AF10" s="103">
        <f t="shared" si="3"/>
        <v>0</v>
      </c>
      <c r="AG10" s="103">
        <f t="shared" si="4"/>
        <v>0</v>
      </c>
      <c r="AH10" s="103">
        <f t="shared" si="5"/>
        <v>1.45661260830821e-13</v>
      </c>
      <c r="AI10" s="103">
        <f t="shared" si="6"/>
        <v>0</v>
      </c>
      <c r="AJ10" s="16">
        <f t="shared" si="7"/>
        <v>-674203.0033</v>
      </c>
      <c r="AK10" s="16">
        <f t="shared" si="8"/>
        <v>-549575.0434</v>
      </c>
      <c r="AL10" s="16">
        <f t="shared" si="9"/>
        <v>-547761.9991</v>
      </c>
      <c r="AM10" s="16">
        <f t="shared" si="10"/>
        <v>-1813.0443</v>
      </c>
      <c r="AN10" s="16">
        <f t="shared" si="11"/>
        <v>-4359.7289</v>
      </c>
      <c r="AO10" s="16">
        <f t="shared" si="12"/>
        <v>-10136.4172</v>
      </c>
      <c r="AP10" s="16">
        <f t="shared" si="13"/>
        <v>-3900.8785</v>
      </c>
      <c r="AQ10" s="16">
        <f t="shared" si="14"/>
        <v>-1524.7396</v>
      </c>
      <c r="AR10" s="16">
        <f t="shared" si="15"/>
        <v>-4710.7991</v>
      </c>
      <c r="AS10" s="16">
        <f t="shared" si="16"/>
        <v>-75522.3584</v>
      </c>
      <c r="AT10" s="16">
        <f t="shared" si="17"/>
        <v>-75522.3584</v>
      </c>
      <c r="AU10" s="16">
        <f t="shared" si="18"/>
        <v>0</v>
      </c>
      <c r="AV10" s="16">
        <f t="shared" si="19"/>
        <v>-3025.7913</v>
      </c>
      <c r="AW10" s="16">
        <f t="shared" si="20"/>
        <v>-21513.4903</v>
      </c>
      <c r="AX10" s="16">
        <f t="shared" si="21"/>
        <v>-10425.8551</v>
      </c>
      <c r="AY10" s="16">
        <f t="shared" si="22"/>
        <v>-1.5692</v>
      </c>
      <c r="AZ10" s="16">
        <f t="shared" si="23"/>
        <v>-11086.066</v>
      </c>
      <c r="BA10" s="16">
        <f t="shared" si="24"/>
        <v>-9104.8064</v>
      </c>
      <c r="BB10" s="16">
        <f t="shared" si="25"/>
        <v>-5894.3873</v>
      </c>
      <c r="BC10" s="16">
        <f t="shared" si="26"/>
        <v>-33.55</v>
      </c>
      <c r="BD10" s="16">
        <f t="shared" si="27"/>
        <v>-3176.8691</v>
      </c>
      <c r="BE10" s="16">
        <f t="shared" si="28"/>
        <v>-965.3674</v>
      </c>
      <c r="BF10" s="104">
        <f t="shared" si="29"/>
        <v>-1154940.2253</v>
      </c>
      <c r="BG10" s="104">
        <f t="shared" si="30"/>
        <v>-1058704.2734</v>
      </c>
      <c r="BH10" s="104">
        <f t="shared" si="31"/>
        <v>-977311.2953</v>
      </c>
      <c r="BI10" s="104">
        <f t="shared" si="32"/>
        <v>-81392.9781</v>
      </c>
      <c r="BJ10" s="104">
        <f t="shared" si="33"/>
        <v>-2642.9327</v>
      </c>
      <c r="BK10" s="104">
        <f t="shared" si="34"/>
        <v>-37837.9888</v>
      </c>
      <c r="BL10" s="104">
        <f t="shared" si="35"/>
        <v>-13465.7475</v>
      </c>
      <c r="BM10" s="104">
        <f t="shared" si="36"/>
        <v>-12842.4424</v>
      </c>
      <c r="BN10" s="104">
        <f t="shared" si="37"/>
        <v>-11529.7989</v>
      </c>
      <c r="BO10" s="104">
        <f t="shared" si="38"/>
        <v>-27893.4655</v>
      </c>
      <c r="BP10" s="104">
        <f t="shared" si="39"/>
        <v>-27887.2583</v>
      </c>
      <c r="BQ10" s="104">
        <f t="shared" si="40"/>
        <v>-6.2072</v>
      </c>
      <c r="BR10" s="104">
        <f t="shared" si="41"/>
        <v>-1103.8025</v>
      </c>
      <c r="BS10" s="104">
        <f t="shared" si="42"/>
        <v>-19101.9601</v>
      </c>
      <c r="BT10" s="104">
        <f t="shared" si="43"/>
        <v>-9809.2003</v>
      </c>
      <c r="BU10" s="104">
        <f t="shared" si="44"/>
        <v>-4158.9677</v>
      </c>
      <c r="BV10" s="104">
        <f t="shared" si="45"/>
        <v>-5133.7921</v>
      </c>
      <c r="BW10" s="104">
        <f t="shared" si="46"/>
        <v>-7461.1121</v>
      </c>
      <c r="BX10" s="104">
        <f t="shared" si="47"/>
        <v>-6942.2547</v>
      </c>
      <c r="BY10" s="104">
        <f t="shared" si="48"/>
        <v>-415.0677</v>
      </c>
      <c r="BZ10" s="104">
        <f t="shared" si="49"/>
        <v>-103.7897</v>
      </c>
      <c r="CA10" s="104">
        <f t="shared" si="50"/>
        <v>-194.6902</v>
      </c>
    </row>
    <row r="11" s="16" customFormat="1" spans="1:79">
      <c r="A11" s="16">
        <v>4</v>
      </c>
      <c r="B11" s="16" t="s">
        <v>238</v>
      </c>
      <c r="C11" s="16">
        <v>993940.1351</v>
      </c>
      <c r="D11" s="16">
        <v>224248.7103</v>
      </c>
      <c r="E11" s="16">
        <v>184342.463</v>
      </c>
      <c r="F11" s="16">
        <v>184236.9432</v>
      </c>
      <c r="G11" s="16">
        <v>105.5198</v>
      </c>
      <c r="H11" s="16">
        <v>3731.7632</v>
      </c>
      <c r="I11" s="16">
        <v>4179.4665</v>
      </c>
      <c r="J11" s="16">
        <v>605.4348</v>
      </c>
      <c r="K11" s="16">
        <v>696.9507</v>
      </c>
      <c r="L11" s="16">
        <v>2877.081</v>
      </c>
      <c r="M11" s="16">
        <v>20082.9752</v>
      </c>
      <c r="N11" s="16">
        <v>20082.9752</v>
      </c>
      <c r="O11" s="16">
        <v>0</v>
      </c>
      <c r="P11" s="16">
        <v>301.0447</v>
      </c>
      <c r="Q11" s="16">
        <v>8554.9795</v>
      </c>
      <c r="R11" s="16">
        <v>5388.0518</v>
      </c>
      <c r="S11" s="16">
        <v>7.2351</v>
      </c>
      <c r="T11" s="16">
        <v>3159.6926</v>
      </c>
      <c r="U11" s="16">
        <v>3044.0201</v>
      </c>
      <c r="V11" s="16">
        <v>1768.7815</v>
      </c>
      <c r="W11" s="16">
        <v>1.4893</v>
      </c>
      <c r="X11" s="16">
        <v>1273.7493</v>
      </c>
      <c r="Y11" s="16">
        <v>11.9981</v>
      </c>
      <c r="AA11" s="101">
        <f t="shared" si="0"/>
        <v>0.186776690007917</v>
      </c>
      <c r="AB11" s="102"/>
      <c r="AD11" s="103">
        <f t="shared" si="1"/>
        <v>1.33582034322899e-11</v>
      </c>
      <c r="AE11" s="103">
        <f t="shared" si="2"/>
        <v>-1.9980461729574e-11</v>
      </c>
      <c r="AF11" s="103">
        <f t="shared" si="3"/>
        <v>0</v>
      </c>
      <c r="AG11" s="103">
        <f t="shared" si="4"/>
        <v>0</v>
      </c>
      <c r="AH11" s="103">
        <f t="shared" si="5"/>
        <v>0</v>
      </c>
      <c r="AI11" s="103">
        <f t="shared" si="6"/>
        <v>0</v>
      </c>
      <c r="AJ11" s="16">
        <f t="shared" si="7"/>
        <v>-1077127.2793</v>
      </c>
      <c r="AK11" s="16">
        <f t="shared" si="8"/>
        <v>-970117.5157</v>
      </c>
      <c r="AL11" s="16">
        <f t="shared" si="9"/>
        <v>-912729.1222</v>
      </c>
      <c r="AM11" s="16">
        <f t="shared" si="10"/>
        <v>-57388.3935</v>
      </c>
      <c r="AN11" s="16">
        <f t="shared" si="11"/>
        <v>1902.0581</v>
      </c>
      <c r="AO11" s="16">
        <f t="shared" si="12"/>
        <v>-21074.4985</v>
      </c>
      <c r="AP11" s="16">
        <f t="shared" si="13"/>
        <v>-8825.5476</v>
      </c>
      <c r="AQ11" s="16">
        <f t="shared" si="14"/>
        <v>-7409.2083</v>
      </c>
      <c r="AR11" s="16">
        <f t="shared" si="15"/>
        <v>-4839.7426</v>
      </c>
      <c r="AS11" s="16">
        <f t="shared" si="16"/>
        <v>-62093.2379</v>
      </c>
      <c r="AT11" s="16">
        <f t="shared" si="17"/>
        <v>-62087.0307</v>
      </c>
      <c r="AU11" s="16">
        <f t="shared" si="18"/>
        <v>-6.2072</v>
      </c>
      <c r="AV11" s="16">
        <f t="shared" si="19"/>
        <v>-3461.1348</v>
      </c>
      <c r="AW11" s="16">
        <f t="shared" si="20"/>
        <v>-11366.2918</v>
      </c>
      <c r="AX11" s="16">
        <f t="shared" si="21"/>
        <v>-4166.6504</v>
      </c>
      <c r="AY11" s="16">
        <f t="shared" si="22"/>
        <v>-257.3027</v>
      </c>
      <c r="AZ11" s="16">
        <f t="shared" si="23"/>
        <v>-6942.3387</v>
      </c>
      <c r="BA11" s="16">
        <f t="shared" si="24"/>
        <v>-9882.1125</v>
      </c>
      <c r="BB11" s="16">
        <f t="shared" si="25"/>
        <v>-6440.3551</v>
      </c>
      <c r="BC11" s="16">
        <f t="shared" si="26"/>
        <v>-353.1623</v>
      </c>
      <c r="BD11" s="16">
        <f t="shared" si="27"/>
        <v>-3088.5951</v>
      </c>
      <c r="BE11" s="16">
        <f t="shared" si="28"/>
        <v>-1034.5462</v>
      </c>
      <c r="BF11" s="104">
        <f t="shared" si="29"/>
        <v>-683928.0999</v>
      </c>
      <c r="BG11" s="104">
        <f t="shared" si="30"/>
        <v>-625346.8609</v>
      </c>
      <c r="BH11" s="104">
        <f t="shared" si="31"/>
        <v>-549034.0178</v>
      </c>
      <c r="BI11" s="104">
        <f t="shared" si="32"/>
        <v>-76312.8431</v>
      </c>
      <c r="BJ11" s="104">
        <f t="shared" si="33"/>
        <v>3304.2879</v>
      </c>
      <c r="BK11" s="104">
        <f t="shared" si="34"/>
        <v>-68163.1841</v>
      </c>
      <c r="BL11" s="104">
        <f t="shared" si="35"/>
        <v>-54487.8061</v>
      </c>
      <c r="BM11" s="104">
        <f t="shared" si="36"/>
        <v>-2010.40860000002</v>
      </c>
      <c r="BN11" s="104">
        <f t="shared" si="37"/>
        <v>-11664.9694</v>
      </c>
      <c r="BO11" s="104">
        <f t="shared" si="38"/>
        <v>5505.3289</v>
      </c>
      <c r="BP11" s="104">
        <f t="shared" si="39"/>
        <v>5509.1234</v>
      </c>
      <c r="BQ11" s="104">
        <f t="shared" si="40"/>
        <v>-3.7945</v>
      </c>
      <c r="BR11" s="104">
        <f t="shared" si="41"/>
        <v>-1227.6402</v>
      </c>
      <c r="BS11" s="104">
        <f t="shared" si="42"/>
        <v>2392.1658</v>
      </c>
      <c r="BT11" s="104">
        <f t="shared" si="43"/>
        <v>670.828</v>
      </c>
      <c r="BU11" s="104">
        <f t="shared" si="44"/>
        <v>3.4544</v>
      </c>
      <c r="BV11" s="104">
        <f t="shared" si="45"/>
        <v>1717.8834</v>
      </c>
      <c r="BW11" s="104">
        <f t="shared" si="46"/>
        <v>-32.0032999999997</v>
      </c>
      <c r="BX11" s="104">
        <f t="shared" si="47"/>
        <v>-138.7377</v>
      </c>
      <c r="BY11" s="104">
        <f t="shared" si="48"/>
        <v>-28.5831</v>
      </c>
      <c r="BZ11" s="104">
        <f t="shared" si="49"/>
        <v>135.3175</v>
      </c>
      <c r="CA11" s="104">
        <f t="shared" si="50"/>
        <v>-360.194</v>
      </c>
    </row>
    <row r="12" s="16" customFormat="1" spans="1:79">
      <c r="A12" s="16">
        <v>5</v>
      </c>
      <c r="B12" s="16" t="s">
        <v>239</v>
      </c>
      <c r="C12" s="16">
        <v>595101.5963</v>
      </c>
      <c r="D12" s="16">
        <v>75395.7043</v>
      </c>
      <c r="E12" s="16">
        <v>62487.1222</v>
      </c>
      <c r="F12" s="16">
        <v>62486.1188</v>
      </c>
      <c r="G12" s="16">
        <v>1.0034</v>
      </c>
      <c r="H12" s="16">
        <v>138.269</v>
      </c>
      <c r="I12" s="16">
        <v>890.7232</v>
      </c>
      <c r="J12" s="16">
        <v>488.3503</v>
      </c>
      <c r="K12" s="16">
        <v>180.5842</v>
      </c>
      <c r="L12" s="16">
        <v>221.7887</v>
      </c>
      <c r="M12" s="16">
        <v>7194.5968</v>
      </c>
      <c r="N12" s="16">
        <v>7194.5968</v>
      </c>
      <c r="O12" s="16">
        <v>0</v>
      </c>
      <c r="P12" s="16">
        <v>509.7152</v>
      </c>
      <c r="Q12" s="16">
        <v>2427.2462</v>
      </c>
      <c r="R12" s="16">
        <v>1457.2284</v>
      </c>
      <c r="S12" s="16">
        <v>0.8582</v>
      </c>
      <c r="T12" s="16">
        <v>969.1596</v>
      </c>
      <c r="U12" s="16">
        <v>1469.9434</v>
      </c>
      <c r="V12" s="16">
        <v>249.4551</v>
      </c>
      <c r="W12" s="16">
        <v>0.512</v>
      </c>
      <c r="X12" s="16">
        <v>1219.9763</v>
      </c>
      <c r="Y12" s="16">
        <v>278.0883</v>
      </c>
      <c r="AA12" s="101">
        <f t="shared" si="0"/>
        <v>0.106126511998402</v>
      </c>
      <c r="AB12" s="102"/>
      <c r="AD12" s="103">
        <f t="shared" si="1"/>
        <v>-1.36424205265939e-12</v>
      </c>
      <c r="AE12" s="103">
        <f t="shared" si="2"/>
        <v>1.4201972931005e-12</v>
      </c>
      <c r="AF12" s="103">
        <f t="shared" si="3"/>
        <v>0</v>
      </c>
      <c r="AG12" s="103">
        <f t="shared" si="4"/>
        <v>0</v>
      </c>
      <c r="AH12" s="103">
        <f t="shared" si="5"/>
        <v>0</v>
      </c>
      <c r="AI12" s="103">
        <f t="shared" si="6"/>
        <v>0</v>
      </c>
      <c r="AJ12" s="16">
        <f t="shared" si="7"/>
        <v>-1229458.2897</v>
      </c>
      <c r="AK12" s="16">
        <f t="shared" si="8"/>
        <v>-1094886.1593</v>
      </c>
      <c r="AL12" s="16">
        <f t="shared" si="9"/>
        <v>-1036216.3109</v>
      </c>
      <c r="AM12" s="16">
        <f t="shared" si="10"/>
        <v>-58669.8484</v>
      </c>
      <c r="AN12" s="16">
        <f t="shared" si="11"/>
        <v>-1619.3014</v>
      </c>
      <c r="AO12" s="16">
        <f t="shared" si="12"/>
        <v>-26017.4244</v>
      </c>
      <c r="AP12" s="16">
        <f t="shared" si="13"/>
        <v>-9497.2306</v>
      </c>
      <c r="AQ12" s="16">
        <f t="shared" si="14"/>
        <v>-7908.341</v>
      </c>
      <c r="AR12" s="16">
        <f t="shared" si="15"/>
        <v>-8611.8528</v>
      </c>
      <c r="AS12" s="16">
        <f t="shared" si="16"/>
        <v>-73081.5306</v>
      </c>
      <c r="AT12" s="16">
        <f t="shared" si="17"/>
        <v>-73075.3234</v>
      </c>
      <c r="AU12" s="16">
        <f t="shared" si="18"/>
        <v>-6.2072</v>
      </c>
      <c r="AV12" s="16">
        <f t="shared" si="19"/>
        <v>-3598.4249</v>
      </c>
      <c r="AW12" s="16">
        <f t="shared" si="20"/>
        <v>-16872.4901</v>
      </c>
      <c r="AX12" s="16">
        <f t="shared" si="21"/>
        <v>-7688.6697</v>
      </c>
      <c r="AY12" s="16">
        <f t="shared" si="22"/>
        <v>-262.9016</v>
      </c>
      <c r="AZ12" s="16">
        <f t="shared" si="23"/>
        <v>-8920.9188</v>
      </c>
      <c r="BA12" s="16">
        <f t="shared" si="24"/>
        <v>-12716.0695</v>
      </c>
      <c r="BB12" s="16">
        <f t="shared" si="25"/>
        <v>-9445.8244</v>
      </c>
      <c r="BC12" s="16">
        <f t="shared" si="26"/>
        <v>-353.6276</v>
      </c>
      <c r="BD12" s="16">
        <f t="shared" si="27"/>
        <v>-2916.6175</v>
      </c>
      <c r="BE12" s="16">
        <f t="shared" si="28"/>
        <v>-666.8895</v>
      </c>
      <c r="BF12" s="104">
        <f t="shared" si="29"/>
        <v>-59061.7132</v>
      </c>
      <c r="BG12" s="104">
        <f t="shared" si="30"/>
        <v>-49131.9557</v>
      </c>
      <c r="BH12" s="104">
        <f t="shared" si="31"/>
        <v>-37690.7163</v>
      </c>
      <c r="BI12" s="104">
        <f t="shared" si="32"/>
        <v>-11441.2394</v>
      </c>
      <c r="BJ12" s="104">
        <f t="shared" si="33"/>
        <v>89.2283</v>
      </c>
      <c r="BK12" s="104">
        <f t="shared" si="34"/>
        <v>-5324.162</v>
      </c>
      <c r="BL12" s="104">
        <f t="shared" si="35"/>
        <v>-913.3638</v>
      </c>
      <c r="BM12" s="104">
        <f t="shared" si="36"/>
        <v>-193.3393</v>
      </c>
      <c r="BN12" s="104">
        <f t="shared" si="37"/>
        <v>-4217.4589</v>
      </c>
      <c r="BO12" s="104">
        <f t="shared" si="38"/>
        <v>-3516.5913</v>
      </c>
      <c r="BP12" s="104">
        <f t="shared" si="39"/>
        <v>-3513.865</v>
      </c>
      <c r="BQ12" s="104">
        <f t="shared" si="40"/>
        <v>-2.7263</v>
      </c>
      <c r="BR12" s="104">
        <f t="shared" si="41"/>
        <v>-61.0114</v>
      </c>
      <c r="BS12" s="104">
        <f t="shared" si="42"/>
        <v>-1623.0323</v>
      </c>
      <c r="BT12" s="104">
        <f t="shared" si="43"/>
        <v>-1589.7611</v>
      </c>
      <c r="BU12" s="104">
        <f t="shared" si="44"/>
        <v>-42.8558</v>
      </c>
      <c r="BV12" s="104">
        <f t="shared" si="45"/>
        <v>9.58459999999991</v>
      </c>
      <c r="BW12" s="104">
        <f t="shared" si="46"/>
        <v>254.9746</v>
      </c>
      <c r="BX12" s="104">
        <f t="shared" si="47"/>
        <v>-634.7469</v>
      </c>
      <c r="BY12" s="104">
        <f t="shared" si="48"/>
        <v>-5.6158</v>
      </c>
      <c r="BZ12" s="104">
        <f t="shared" si="49"/>
        <v>895.3373</v>
      </c>
      <c r="CA12" s="104">
        <f t="shared" si="50"/>
        <v>250.8366</v>
      </c>
    </row>
    <row r="13" s="16" customFormat="1" spans="1:79">
      <c r="A13" s="16">
        <v>6</v>
      </c>
      <c r="B13" s="16" t="s">
        <v>617</v>
      </c>
      <c r="C13" s="16">
        <v>1012217.9553</v>
      </c>
      <c r="D13" s="16">
        <v>192798.0096</v>
      </c>
      <c r="E13" s="16">
        <v>168875.5456</v>
      </c>
      <c r="F13" s="16">
        <v>168734.2289</v>
      </c>
      <c r="G13" s="16">
        <v>141.3167</v>
      </c>
      <c r="H13" s="16">
        <v>18.8687</v>
      </c>
      <c r="I13" s="16">
        <v>1678.0589</v>
      </c>
      <c r="J13" s="16">
        <v>856.9322</v>
      </c>
      <c r="K13" s="16">
        <v>215.4344</v>
      </c>
      <c r="L13" s="16">
        <v>605.6923</v>
      </c>
      <c r="M13" s="16">
        <v>15998.7434</v>
      </c>
      <c r="N13" s="16">
        <v>15998.7434</v>
      </c>
      <c r="O13" s="16">
        <v>0</v>
      </c>
      <c r="P13" s="16">
        <v>910.5337</v>
      </c>
      <c r="Q13" s="16">
        <v>4248.002</v>
      </c>
      <c r="R13" s="16">
        <v>1117.4559</v>
      </c>
      <c r="S13" s="16">
        <v>0</v>
      </c>
      <c r="T13" s="16">
        <v>3130.5461</v>
      </c>
      <c r="U13" s="16">
        <v>1062.334</v>
      </c>
      <c r="V13" s="16">
        <v>224.1589</v>
      </c>
      <c r="W13" s="16">
        <v>6.7478</v>
      </c>
      <c r="X13" s="16">
        <v>831.4273</v>
      </c>
      <c r="Y13" s="16">
        <v>5.9233</v>
      </c>
      <c r="AA13" s="101">
        <f t="shared" si="0"/>
        <v>0.16789655954051</v>
      </c>
      <c r="AB13" s="102"/>
      <c r="AD13" s="103">
        <f t="shared" si="1"/>
        <v>-2.08046913030557e-11</v>
      </c>
      <c r="AE13" s="103">
        <f t="shared" si="2"/>
        <v>2.48689957516035e-11</v>
      </c>
      <c r="AF13" s="103">
        <f t="shared" si="3"/>
        <v>0</v>
      </c>
      <c r="AG13" s="103">
        <f t="shared" si="4"/>
        <v>0</v>
      </c>
      <c r="AH13" s="103">
        <f t="shared" si="5"/>
        <v>0</v>
      </c>
      <c r="AI13" s="103">
        <f t="shared" si="6"/>
        <v>0</v>
      </c>
      <c r="AJ13" s="16">
        <f t="shared" si="7"/>
        <v>-1053715.3923</v>
      </c>
      <c r="AK13" s="16">
        <f t="shared" si="8"/>
        <v>-931241.2682</v>
      </c>
      <c r="AL13" s="16">
        <f t="shared" si="9"/>
        <v>-861410.807</v>
      </c>
      <c r="AM13" s="16">
        <f t="shared" si="10"/>
        <v>-69830.4612</v>
      </c>
      <c r="AN13" s="16">
        <f t="shared" si="11"/>
        <v>-1768.8737</v>
      </c>
      <c r="AO13" s="16">
        <f t="shared" si="12"/>
        <v>-29766.915</v>
      </c>
      <c r="AP13" s="16">
        <f t="shared" si="13"/>
        <v>-9673.4306</v>
      </c>
      <c r="AQ13" s="16">
        <f t="shared" si="14"/>
        <v>-8031.9799</v>
      </c>
      <c r="AR13" s="16">
        <f t="shared" si="15"/>
        <v>-12061.5045</v>
      </c>
      <c r="AS13" s="16">
        <f t="shared" si="16"/>
        <v>-58989.8287</v>
      </c>
      <c r="AT13" s="16">
        <f t="shared" si="17"/>
        <v>-58980.8952</v>
      </c>
      <c r="AU13" s="16">
        <f t="shared" si="18"/>
        <v>-8.9335</v>
      </c>
      <c r="AV13" s="16">
        <f t="shared" si="19"/>
        <v>-2857.7993</v>
      </c>
      <c r="AW13" s="16">
        <f t="shared" si="20"/>
        <v>-14854.0108</v>
      </c>
      <c r="AX13" s="16">
        <f t="shared" si="21"/>
        <v>-9957.9758</v>
      </c>
      <c r="AY13" s="16">
        <f t="shared" si="22"/>
        <v>-307.4738</v>
      </c>
      <c r="AZ13" s="16">
        <f t="shared" si="23"/>
        <v>-4588.5612</v>
      </c>
      <c r="BA13" s="16">
        <f t="shared" si="24"/>
        <v>-13276.3137</v>
      </c>
      <c r="BB13" s="16">
        <f t="shared" si="25"/>
        <v>-10131.1637</v>
      </c>
      <c r="BC13" s="16">
        <f t="shared" si="26"/>
        <v>-346.7718</v>
      </c>
      <c r="BD13" s="16">
        <f t="shared" si="27"/>
        <v>-2798.3782</v>
      </c>
      <c r="BE13" s="16">
        <f t="shared" si="28"/>
        <v>-960.3829</v>
      </c>
      <c r="BF13" s="104">
        <f t="shared" si="29"/>
        <v>-600960.7794</v>
      </c>
      <c r="BG13" s="104">
        <f t="shared" si="30"/>
        <v>-549193.6908</v>
      </c>
      <c r="BH13" s="104">
        <f t="shared" si="31"/>
        <v>-371842.3558</v>
      </c>
      <c r="BI13" s="104">
        <f t="shared" si="32"/>
        <v>-177351.335</v>
      </c>
      <c r="BJ13" s="104">
        <f t="shared" si="33"/>
        <v>-1918.8052</v>
      </c>
      <c r="BK13" s="104">
        <f t="shared" si="34"/>
        <v>-38707.5149</v>
      </c>
      <c r="BL13" s="104">
        <f t="shared" si="35"/>
        <v>-19347.2925</v>
      </c>
      <c r="BM13" s="104">
        <f t="shared" si="36"/>
        <v>-3382.15699999999</v>
      </c>
      <c r="BN13" s="104">
        <f t="shared" si="37"/>
        <v>-15978.0654</v>
      </c>
      <c r="BO13" s="104">
        <f t="shared" si="38"/>
        <v>-1413.4381</v>
      </c>
      <c r="BP13" s="104">
        <f t="shared" si="39"/>
        <v>-1375.9933</v>
      </c>
      <c r="BQ13" s="104">
        <f t="shared" si="40"/>
        <v>-37.4448</v>
      </c>
      <c r="BR13" s="104">
        <f t="shared" si="41"/>
        <v>428.5302</v>
      </c>
      <c r="BS13" s="104">
        <f t="shared" si="42"/>
        <v>-8157.9774</v>
      </c>
      <c r="BT13" s="104">
        <f t="shared" si="43"/>
        <v>-7974.5002</v>
      </c>
      <c r="BU13" s="104">
        <f t="shared" si="44"/>
        <v>-262.0181</v>
      </c>
      <c r="BV13" s="104">
        <f t="shared" si="45"/>
        <v>78.5409</v>
      </c>
      <c r="BW13" s="104">
        <f t="shared" si="46"/>
        <v>-1597.5985</v>
      </c>
      <c r="BX13" s="104">
        <f t="shared" si="47"/>
        <v>-2223.5346</v>
      </c>
      <c r="BY13" s="104">
        <f t="shared" si="48"/>
        <v>-25.7935</v>
      </c>
      <c r="BZ13" s="104">
        <f t="shared" si="49"/>
        <v>651.7296</v>
      </c>
      <c r="CA13" s="104">
        <f t="shared" si="50"/>
        <v>-400.2847</v>
      </c>
    </row>
    <row r="14" s="16" customFormat="1" spans="1:79">
      <c r="A14" s="16">
        <v>7</v>
      </c>
      <c r="B14" s="16" t="s">
        <v>240</v>
      </c>
      <c r="C14" s="16">
        <v>553116.6375</v>
      </c>
      <c r="D14" s="16">
        <v>53773.8197</v>
      </c>
      <c r="E14" s="16">
        <v>48797.9837</v>
      </c>
      <c r="F14" s="16">
        <v>48768.6649</v>
      </c>
      <c r="G14" s="16">
        <v>29.3188</v>
      </c>
      <c r="H14" s="16">
        <v>60.3511</v>
      </c>
      <c r="I14" s="16">
        <v>278.5148</v>
      </c>
      <c r="J14" s="16">
        <v>149.203</v>
      </c>
      <c r="K14" s="16">
        <v>7.12029999999999</v>
      </c>
      <c r="L14" s="16">
        <v>122.1915</v>
      </c>
      <c r="M14" s="16">
        <v>3555.4608</v>
      </c>
      <c r="N14" s="16">
        <v>3555.4608</v>
      </c>
      <c r="O14" s="16">
        <v>0</v>
      </c>
      <c r="P14" s="16">
        <v>183.6591</v>
      </c>
      <c r="Q14" s="16">
        <v>755.2735</v>
      </c>
      <c r="R14" s="16">
        <v>411.6925</v>
      </c>
      <c r="S14" s="16">
        <v>0</v>
      </c>
      <c r="T14" s="16">
        <v>343.581</v>
      </c>
      <c r="U14" s="16">
        <v>123.0565</v>
      </c>
      <c r="V14" s="16">
        <v>34.8595</v>
      </c>
      <c r="W14" s="16">
        <v>6.3604</v>
      </c>
      <c r="X14" s="16">
        <v>81.8366</v>
      </c>
      <c r="Y14" s="16">
        <v>19.5202</v>
      </c>
      <c r="AA14" s="101">
        <f t="shared" si="0"/>
        <v>0.0885062999031556</v>
      </c>
      <c r="AB14" s="102"/>
      <c r="AD14" s="103">
        <f t="shared" si="1"/>
        <v>3.35376171278767e-12</v>
      </c>
      <c r="AE14" s="103">
        <f t="shared" si="2"/>
        <v>-6.3558047713741e-12</v>
      </c>
      <c r="AF14" s="103">
        <f t="shared" si="3"/>
        <v>0</v>
      </c>
      <c r="AG14" s="103">
        <f t="shared" si="4"/>
        <v>0</v>
      </c>
      <c r="AH14" s="103">
        <f t="shared" si="5"/>
        <v>0</v>
      </c>
      <c r="AI14" s="103">
        <f t="shared" si="6"/>
        <v>0</v>
      </c>
      <c r="AJ14" s="16">
        <f t="shared" si="7"/>
        <v>-1932724.5515</v>
      </c>
      <c r="AK14" s="16">
        <f t="shared" si="8"/>
        <v>-1720590.0828</v>
      </c>
      <c r="AL14" s="16">
        <f t="shared" si="9"/>
        <v>-1473184.2908</v>
      </c>
      <c r="AM14" s="16">
        <f t="shared" si="10"/>
        <v>-247405.792</v>
      </c>
      <c r="AN14" s="16">
        <f t="shared" si="11"/>
        <v>-3604.7141</v>
      </c>
      <c r="AO14" s="16">
        <f t="shared" si="12"/>
        <v>-71273.5181</v>
      </c>
      <c r="AP14" s="16">
        <f t="shared" si="13"/>
        <v>-30436.1815</v>
      </c>
      <c r="AQ14" s="16">
        <f t="shared" si="14"/>
        <v>-11830.7651</v>
      </c>
      <c r="AR14" s="16">
        <f t="shared" si="15"/>
        <v>-29006.5715</v>
      </c>
      <c r="AS14" s="16">
        <f t="shared" si="16"/>
        <v>-85289.832</v>
      </c>
      <c r="AT14" s="16">
        <f t="shared" si="17"/>
        <v>-85243.4537</v>
      </c>
      <c r="AU14" s="16">
        <f t="shared" si="18"/>
        <v>-46.3783</v>
      </c>
      <c r="AV14" s="16">
        <f t="shared" si="19"/>
        <v>-3883.0183</v>
      </c>
      <c r="AW14" s="16">
        <f t="shared" si="20"/>
        <v>-29997.4452</v>
      </c>
      <c r="AX14" s="16">
        <f t="shared" si="21"/>
        <v>-19344.0028</v>
      </c>
      <c r="AY14" s="16">
        <f t="shared" si="22"/>
        <v>-569.4919</v>
      </c>
      <c r="AZ14" s="16">
        <f t="shared" si="23"/>
        <v>-10083.9505</v>
      </c>
      <c r="BA14" s="16">
        <f t="shared" si="24"/>
        <v>-16752.4672</v>
      </c>
      <c r="BB14" s="16">
        <f t="shared" si="25"/>
        <v>-12733.2971</v>
      </c>
      <c r="BC14" s="16">
        <f t="shared" si="26"/>
        <v>-373.3401</v>
      </c>
      <c r="BD14" s="16">
        <f t="shared" si="27"/>
        <v>-3645.83</v>
      </c>
      <c r="BE14" s="16">
        <f t="shared" si="28"/>
        <v>-1333.4738</v>
      </c>
      <c r="BF14" s="104">
        <f t="shared" si="29"/>
        <v>-31959.1929999999</v>
      </c>
      <c r="BG14" s="104">
        <f t="shared" si="30"/>
        <v>-24667.0536999999</v>
      </c>
      <c r="BH14" s="104">
        <f t="shared" si="31"/>
        <v>-20664.6207999999</v>
      </c>
      <c r="BI14" s="104">
        <f t="shared" si="32"/>
        <v>-4002.4329</v>
      </c>
      <c r="BJ14" s="104">
        <f t="shared" si="33"/>
        <v>-633.0863</v>
      </c>
      <c r="BK14" s="104">
        <f t="shared" si="34"/>
        <v>-3358.3891</v>
      </c>
      <c r="BL14" s="104">
        <f t="shared" si="35"/>
        <v>-848.1234</v>
      </c>
      <c r="BM14" s="104">
        <f t="shared" si="36"/>
        <v>-101.3516</v>
      </c>
      <c r="BN14" s="104">
        <f t="shared" si="37"/>
        <v>-2408.9141</v>
      </c>
      <c r="BO14" s="104">
        <f t="shared" si="38"/>
        <v>99.1122999999998</v>
      </c>
      <c r="BP14" s="104">
        <f t="shared" si="39"/>
        <v>99.1122999999998</v>
      </c>
      <c r="BQ14" s="104">
        <f t="shared" si="40"/>
        <v>0</v>
      </c>
      <c r="BR14" s="104">
        <f t="shared" si="41"/>
        <v>102.1146</v>
      </c>
      <c r="BS14" s="104">
        <f t="shared" si="42"/>
        <v>-1818.3789</v>
      </c>
      <c r="BT14" s="104">
        <f t="shared" si="43"/>
        <v>-1593.3205</v>
      </c>
      <c r="BU14" s="104">
        <f t="shared" si="44"/>
        <v>-78.6107</v>
      </c>
      <c r="BV14" s="104">
        <f t="shared" si="45"/>
        <v>-146.4477</v>
      </c>
      <c r="BW14" s="104">
        <f t="shared" si="46"/>
        <v>-1673.6199</v>
      </c>
      <c r="BX14" s="104">
        <f t="shared" si="47"/>
        <v>-1641.8301</v>
      </c>
      <c r="BY14" s="104">
        <f t="shared" si="48"/>
        <v>4.9571</v>
      </c>
      <c r="BZ14" s="104">
        <f t="shared" si="49"/>
        <v>-36.7469</v>
      </c>
      <c r="CA14" s="104">
        <f t="shared" si="50"/>
        <v>-9.892</v>
      </c>
    </row>
    <row r="15" s="16" customFormat="1" spans="1:79">
      <c r="A15" s="16">
        <v>8</v>
      </c>
      <c r="B15" s="16" t="s">
        <v>241</v>
      </c>
      <c r="C15" s="16">
        <v>1352026.4952</v>
      </c>
      <c r="D15" s="16">
        <v>268650.8007</v>
      </c>
      <c r="E15" s="16">
        <v>210301.2351</v>
      </c>
      <c r="F15" s="16">
        <v>208757.7906</v>
      </c>
      <c r="G15" s="16">
        <v>1543.4445</v>
      </c>
      <c r="H15" s="16">
        <v>509.6445</v>
      </c>
      <c r="I15" s="16">
        <v>3540.8616</v>
      </c>
      <c r="J15" s="16">
        <v>1803.2001</v>
      </c>
      <c r="K15" s="16">
        <v>519.5312</v>
      </c>
      <c r="L15" s="16">
        <v>1218.1303</v>
      </c>
      <c r="M15" s="16">
        <v>40732.1873</v>
      </c>
      <c r="N15" s="16">
        <v>40732.1873</v>
      </c>
      <c r="O15" s="16">
        <v>0</v>
      </c>
      <c r="P15" s="16">
        <v>1243.6343</v>
      </c>
      <c r="Q15" s="16">
        <v>6743.525</v>
      </c>
      <c r="R15" s="16">
        <v>3231.0916</v>
      </c>
      <c r="S15" s="16">
        <v>9.0703</v>
      </c>
      <c r="T15" s="16">
        <v>3503.3631</v>
      </c>
      <c r="U15" s="16">
        <v>4924.5409</v>
      </c>
      <c r="V15" s="16">
        <v>3617.1323</v>
      </c>
      <c r="W15" s="16">
        <v>18.4405</v>
      </c>
      <c r="X15" s="16">
        <v>1288.9681</v>
      </c>
      <c r="Y15" s="16">
        <v>655.172</v>
      </c>
      <c r="AA15" s="101">
        <f t="shared" si="0"/>
        <v>0.157263165444511</v>
      </c>
      <c r="AB15" s="102"/>
      <c r="AD15" s="103">
        <f t="shared" si="1"/>
        <v>3.47881723428145e-11</v>
      </c>
      <c r="AE15" s="103">
        <f t="shared" si="2"/>
        <v>-1.68256519827992e-11</v>
      </c>
      <c r="AF15" s="103">
        <f t="shared" si="3"/>
        <v>0</v>
      </c>
      <c r="AG15" s="103">
        <f t="shared" si="4"/>
        <v>0</v>
      </c>
      <c r="AH15" s="103">
        <f t="shared" si="5"/>
        <v>0</v>
      </c>
      <c r="AI15" s="103">
        <f t="shared" si="6"/>
        <v>0</v>
      </c>
      <c r="AJ15" s="16">
        <f t="shared" si="7"/>
        <v>-1534929.7825</v>
      </c>
      <c r="AK15" s="16">
        <f t="shared" si="8"/>
        <v>-1422250.6337</v>
      </c>
      <c r="AL15" s="16">
        <f t="shared" si="9"/>
        <v>-1173870.6602</v>
      </c>
      <c r="AM15" s="16">
        <f t="shared" si="10"/>
        <v>-248379.9735</v>
      </c>
      <c r="AN15" s="16">
        <f t="shared" si="11"/>
        <v>-3339.2136</v>
      </c>
      <c r="AO15" s="16">
        <f t="shared" si="12"/>
        <v>-68107.2136</v>
      </c>
      <c r="AP15" s="16">
        <f t="shared" si="13"/>
        <v>-27976.3107</v>
      </c>
      <c r="AQ15" s="16">
        <f t="shared" si="14"/>
        <v>-10907.2949</v>
      </c>
      <c r="AR15" s="16">
        <f t="shared" si="15"/>
        <v>-29223.608</v>
      </c>
      <c r="AS15" s="16">
        <f t="shared" si="16"/>
        <v>-10837.2667</v>
      </c>
      <c r="AT15" s="16">
        <f t="shared" si="17"/>
        <v>-10790.8884</v>
      </c>
      <c r="AU15" s="16">
        <f t="shared" si="18"/>
        <v>-46.3783</v>
      </c>
      <c r="AV15" s="16">
        <f t="shared" si="19"/>
        <v>-1660.9533</v>
      </c>
      <c r="AW15" s="16">
        <f t="shared" si="20"/>
        <v>-19839.3211</v>
      </c>
      <c r="AX15" s="16">
        <f t="shared" si="21"/>
        <v>-15298.5251</v>
      </c>
      <c r="AY15" s="16">
        <f t="shared" si="22"/>
        <v>-629.962</v>
      </c>
      <c r="AZ15" s="16">
        <f t="shared" si="23"/>
        <v>-3910.834</v>
      </c>
      <c r="BA15" s="16">
        <f t="shared" si="24"/>
        <v>-8823.1183</v>
      </c>
      <c r="BB15" s="16">
        <f t="shared" si="25"/>
        <v>-7210.5816</v>
      </c>
      <c r="BC15" s="16">
        <f t="shared" si="26"/>
        <v>-344.2228</v>
      </c>
      <c r="BD15" s="16">
        <f t="shared" si="27"/>
        <v>-1268.3139</v>
      </c>
      <c r="BE15" s="16">
        <f t="shared" si="28"/>
        <v>-72.0622000000001</v>
      </c>
      <c r="BF15" s="104">
        <f t="shared" si="29"/>
        <v>-287684.2525</v>
      </c>
      <c r="BG15" s="104">
        <f t="shared" si="30"/>
        <v>-281968.8102</v>
      </c>
      <c r="BH15" s="104">
        <f t="shared" si="31"/>
        <v>-246387.6078</v>
      </c>
      <c r="BI15" s="104">
        <f t="shared" si="32"/>
        <v>-35581.2024</v>
      </c>
      <c r="BJ15" s="104">
        <f t="shared" si="33"/>
        <v>7.65449999999998</v>
      </c>
      <c r="BK15" s="104">
        <f t="shared" si="34"/>
        <v>-27097.4996</v>
      </c>
      <c r="BL15" s="104">
        <f t="shared" si="35"/>
        <v>-6396.1277</v>
      </c>
      <c r="BM15" s="104">
        <f t="shared" si="36"/>
        <v>-477.317700000006</v>
      </c>
      <c r="BN15" s="104">
        <f t="shared" si="37"/>
        <v>-20224.0542</v>
      </c>
      <c r="BO15" s="104">
        <f t="shared" si="38"/>
        <v>23150.8131</v>
      </c>
      <c r="BP15" s="104">
        <f t="shared" si="39"/>
        <v>23377.8181</v>
      </c>
      <c r="BQ15" s="104">
        <f t="shared" si="40"/>
        <v>-227.005</v>
      </c>
      <c r="BR15" s="104">
        <f t="shared" si="41"/>
        <v>1079.3347</v>
      </c>
      <c r="BS15" s="104">
        <f t="shared" si="42"/>
        <v>-5373.0556</v>
      </c>
      <c r="BT15" s="104">
        <f t="shared" si="43"/>
        <v>-7497.2682</v>
      </c>
      <c r="BU15" s="104">
        <f t="shared" si="44"/>
        <v>-280.2234</v>
      </c>
      <c r="BV15" s="104">
        <f t="shared" si="45"/>
        <v>2404.436</v>
      </c>
      <c r="BW15" s="104">
        <f t="shared" si="46"/>
        <v>1961.4014</v>
      </c>
      <c r="BX15" s="104">
        <f t="shared" si="47"/>
        <v>1030.8658</v>
      </c>
      <c r="BY15" s="104">
        <f t="shared" si="48"/>
        <v>-35.4372</v>
      </c>
      <c r="BZ15" s="104">
        <f t="shared" si="49"/>
        <v>965.9728</v>
      </c>
      <c r="CA15" s="104">
        <f t="shared" si="50"/>
        <v>555.9092</v>
      </c>
    </row>
    <row r="16" s="16" customFormat="1" spans="1:79">
      <c r="A16" s="16">
        <v>9</v>
      </c>
      <c r="B16" s="16" t="s">
        <v>242</v>
      </c>
      <c r="C16" s="16">
        <v>1545370.5369</v>
      </c>
      <c r="D16" s="16">
        <v>710757.6553</v>
      </c>
      <c r="E16" s="16">
        <v>663998.0921</v>
      </c>
      <c r="F16" s="16">
        <v>608219.2622</v>
      </c>
      <c r="G16" s="16">
        <v>55778.8299</v>
      </c>
      <c r="H16" s="16">
        <v>1102.5718</v>
      </c>
      <c r="I16" s="16">
        <v>18865.8065</v>
      </c>
      <c r="J16" s="16">
        <v>6133.2968</v>
      </c>
      <c r="K16" s="16">
        <v>7183.4889</v>
      </c>
      <c r="L16" s="16">
        <v>5549.0208</v>
      </c>
      <c r="M16" s="16">
        <v>14695.2248</v>
      </c>
      <c r="N16" s="16">
        <v>14689.0176</v>
      </c>
      <c r="O16" s="16">
        <v>6.2072</v>
      </c>
      <c r="P16" s="16">
        <v>914.6372</v>
      </c>
      <c r="Q16" s="16">
        <v>5747.2246</v>
      </c>
      <c r="R16" s="16">
        <v>3337.2338</v>
      </c>
      <c r="S16" s="16">
        <v>254.6093</v>
      </c>
      <c r="T16" s="16">
        <v>2155.3815</v>
      </c>
      <c r="U16" s="16">
        <v>5346.2578</v>
      </c>
      <c r="V16" s="16">
        <v>4083.5308</v>
      </c>
      <c r="W16" s="16">
        <v>322.5909</v>
      </c>
      <c r="X16" s="16">
        <v>940.1361</v>
      </c>
      <c r="Y16" s="16">
        <v>87.8405</v>
      </c>
      <c r="AA16" s="101">
        <f t="shared" si="0"/>
        <v>0.438286392568793</v>
      </c>
      <c r="AB16" s="102"/>
      <c r="AD16" s="103">
        <f t="shared" si="1"/>
        <v>-2.14868123293854e-11</v>
      </c>
      <c r="AE16" s="103">
        <f t="shared" si="2"/>
        <v>0</v>
      </c>
      <c r="AF16" s="103">
        <f t="shared" si="3"/>
        <v>0</v>
      </c>
      <c r="AG16" s="103">
        <f t="shared" si="4"/>
        <v>7.38964445190504e-13</v>
      </c>
      <c r="AH16" s="103">
        <f t="shared" si="5"/>
        <v>0</v>
      </c>
      <c r="AI16" s="103">
        <f t="shared" si="6"/>
        <v>0</v>
      </c>
      <c r="AJ16" s="16">
        <f t="shared" si="7"/>
        <v>-938400.3258</v>
      </c>
      <c r="AK16" s="16">
        <f t="shared" si="8"/>
        <v>-796825.7299</v>
      </c>
      <c r="AL16" s="16">
        <f t="shared" si="9"/>
        <v>-621335.3248</v>
      </c>
      <c r="AM16" s="16">
        <f t="shared" si="10"/>
        <v>-175490.4051</v>
      </c>
      <c r="AN16" s="16">
        <f t="shared" si="11"/>
        <v>-2145.7045</v>
      </c>
      <c r="AO16" s="16">
        <f t="shared" si="12"/>
        <v>-64554.8234</v>
      </c>
      <c r="AP16" s="16">
        <f t="shared" si="13"/>
        <v>-25712.245</v>
      </c>
      <c r="AQ16" s="16">
        <f t="shared" si="14"/>
        <v>1943.3028</v>
      </c>
      <c r="AR16" s="16">
        <f t="shared" si="15"/>
        <v>-40785.8812</v>
      </c>
      <c r="AS16" s="16">
        <f t="shared" si="16"/>
        <v>-39760.3786</v>
      </c>
      <c r="AT16" s="16">
        <f t="shared" si="17"/>
        <v>-39499.4097</v>
      </c>
      <c r="AU16" s="16">
        <f t="shared" si="18"/>
        <v>-260.9689</v>
      </c>
      <c r="AV16" s="16">
        <f t="shared" si="19"/>
        <v>-1239.6128</v>
      </c>
      <c r="AW16" s="16">
        <f t="shared" si="20"/>
        <v>-27204.9775</v>
      </c>
      <c r="AX16" s="16">
        <f t="shared" si="21"/>
        <v>-22583.5089</v>
      </c>
      <c r="AY16" s="16">
        <f t="shared" si="22"/>
        <v>-419.1074</v>
      </c>
      <c r="AZ16" s="16">
        <f t="shared" si="23"/>
        <v>-4202.3612</v>
      </c>
      <c r="BA16" s="16">
        <f t="shared" si="24"/>
        <v>-6018.2831</v>
      </c>
      <c r="BB16" s="16">
        <f t="shared" si="25"/>
        <v>-5246.9188</v>
      </c>
      <c r="BC16" s="16">
        <f t="shared" si="26"/>
        <v>228.6408</v>
      </c>
      <c r="BD16" s="16">
        <f t="shared" si="27"/>
        <v>-1000.0051</v>
      </c>
      <c r="BE16" s="16">
        <f t="shared" si="28"/>
        <v>-650.816</v>
      </c>
      <c r="BF16" s="104">
        <f t="shared" si="29"/>
        <v>125911.044</v>
      </c>
      <c r="BG16" s="104">
        <f t="shared" si="30"/>
        <v>144062.6046</v>
      </c>
      <c r="BH16" s="104">
        <f t="shared" si="31"/>
        <v>113905.4818</v>
      </c>
      <c r="BI16" s="104">
        <f t="shared" si="32"/>
        <v>30157.1228</v>
      </c>
      <c r="BJ16" s="104">
        <f t="shared" si="33"/>
        <v>-536.9567</v>
      </c>
      <c r="BK16" s="104">
        <f t="shared" si="34"/>
        <v>-537.583600000002</v>
      </c>
      <c r="BL16" s="104">
        <f t="shared" si="35"/>
        <v>-1201.39579999999</v>
      </c>
      <c r="BM16" s="104">
        <f t="shared" si="36"/>
        <v>1429.6542</v>
      </c>
      <c r="BN16" s="104">
        <f t="shared" si="37"/>
        <v>-765.842</v>
      </c>
      <c r="BO16" s="104">
        <f t="shared" si="38"/>
        <v>-10544.621</v>
      </c>
      <c r="BP16" s="104">
        <f t="shared" si="39"/>
        <v>-10550.8282</v>
      </c>
      <c r="BQ16" s="104">
        <f t="shared" si="40"/>
        <v>6.2072</v>
      </c>
      <c r="BR16" s="104">
        <f t="shared" si="41"/>
        <v>602.6762</v>
      </c>
      <c r="BS16" s="104">
        <f t="shared" si="42"/>
        <v>-8823.0468</v>
      </c>
      <c r="BT16" s="104">
        <f t="shared" si="43"/>
        <v>-4314.3978</v>
      </c>
      <c r="BU16" s="104">
        <f t="shared" si="44"/>
        <v>-3665.3435</v>
      </c>
      <c r="BV16" s="104">
        <f t="shared" si="45"/>
        <v>-843.3055</v>
      </c>
      <c r="BW16" s="104">
        <f t="shared" si="46"/>
        <v>1712.315</v>
      </c>
      <c r="BX16" s="104">
        <f t="shared" si="47"/>
        <v>1224.8069</v>
      </c>
      <c r="BY16" s="104">
        <f t="shared" si="48"/>
        <v>230.1141</v>
      </c>
      <c r="BZ16" s="104">
        <f t="shared" si="49"/>
        <v>257.394</v>
      </c>
      <c r="CA16" s="104">
        <f t="shared" si="50"/>
        <v>-24.3437</v>
      </c>
    </row>
    <row r="17" s="16" customFormat="1" spans="1:79">
      <c r="A17" s="16">
        <v>10</v>
      </c>
      <c r="B17" s="16" t="s">
        <v>243</v>
      </c>
      <c r="C17" s="16">
        <v>406699.7635</v>
      </c>
      <c r="D17" s="16">
        <v>78873.7087</v>
      </c>
      <c r="E17" s="16">
        <v>65400.425</v>
      </c>
      <c r="F17" s="16">
        <v>64222.4831</v>
      </c>
      <c r="G17" s="16">
        <v>1177.9419</v>
      </c>
      <c r="H17" s="16">
        <v>66.1343</v>
      </c>
      <c r="I17" s="16">
        <v>2544.9058</v>
      </c>
      <c r="J17" s="16">
        <v>1042.9488</v>
      </c>
      <c r="K17" s="16">
        <v>163.3504</v>
      </c>
      <c r="L17" s="16">
        <v>1338.6066</v>
      </c>
      <c r="M17" s="16">
        <v>5294.5111</v>
      </c>
      <c r="N17" s="16">
        <v>5294.5111</v>
      </c>
      <c r="O17" s="16">
        <v>0</v>
      </c>
      <c r="P17" s="16">
        <v>855.6758</v>
      </c>
      <c r="Q17" s="16">
        <v>1805.7112</v>
      </c>
      <c r="R17" s="16">
        <v>1048.4243</v>
      </c>
      <c r="S17" s="16">
        <v>0.0802</v>
      </c>
      <c r="T17" s="16">
        <v>757.2067</v>
      </c>
      <c r="U17" s="16">
        <v>2729.8237</v>
      </c>
      <c r="V17" s="16">
        <v>1735.598</v>
      </c>
      <c r="W17" s="16">
        <v>0</v>
      </c>
      <c r="X17" s="16">
        <v>994.2257</v>
      </c>
      <c r="Y17" s="16">
        <v>176.5218</v>
      </c>
      <c r="AA17" s="101">
        <f t="shared" si="0"/>
        <v>0.163773697891516</v>
      </c>
      <c r="AB17" s="102"/>
      <c r="AD17" s="103">
        <f t="shared" si="1"/>
        <v>0</v>
      </c>
      <c r="AE17" s="103">
        <f t="shared" si="2"/>
        <v>5.22959453519434e-12</v>
      </c>
      <c r="AF17" s="103">
        <f t="shared" si="3"/>
        <v>0</v>
      </c>
      <c r="AG17" s="103">
        <f t="shared" si="4"/>
        <v>0</v>
      </c>
      <c r="AH17" s="103">
        <f t="shared" si="5"/>
        <v>0</v>
      </c>
      <c r="AI17" s="103">
        <f t="shared" si="6"/>
        <v>0</v>
      </c>
      <c r="AJ17" s="16">
        <f t="shared" si="7"/>
        <v>-2076257.175</v>
      </c>
      <c r="AK17" s="16">
        <f t="shared" si="8"/>
        <v>-1849958.4595</v>
      </c>
      <c r="AL17" s="16">
        <f t="shared" si="9"/>
        <v>-1595423.4012</v>
      </c>
      <c r="AM17" s="16">
        <f t="shared" si="10"/>
        <v>-254535.0583</v>
      </c>
      <c r="AN17" s="16">
        <f t="shared" si="11"/>
        <v>-4755.5362</v>
      </c>
      <c r="AO17" s="16">
        <f t="shared" si="12"/>
        <v>-97734.2084</v>
      </c>
      <c r="AP17" s="16">
        <f t="shared" si="13"/>
        <v>-37094.3368</v>
      </c>
      <c r="AQ17" s="16">
        <f t="shared" si="14"/>
        <v>-10667.32</v>
      </c>
      <c r="AR17" s="16">
        <f t="shared" si="15"/>
        <v>-49972.5516</v>
      </c>
      <c r="AS17" s="16">
        <f t="shared" si="16"/>
        <v>-69106.427</v>
      </c>
      <c r="AT17" s="16">
        <f t="shared" si="17"/>
        <v>-68839.2509</v>
      </c>
      <c r="AU17" s="16">
        <f t="shared" si="18"/>
        <v>-267.1761</v>
      </c>
      <c r="AV17" s="16">
        <f t="shared" si="19"/>
        <v>-754.8594</v>
      </c>
      <c r="AW17" s="16">
        <f t="shared" si="20"/>
        <v>-43911.0511</v>
      </c>
      <c r="AX17" s="16">
        <f t="shared" si="21"/>
        <v>-31475.5257</v>
      </c>
      <c r="AY17" s="16">
        <f t="shared" si="22"/>
        <v>-4593.5091</v>
      </c>
      <c r="AZ17" s="16">
        <f t="shared" si="23"/>
        <v>-7842.0163</v>
      </c>
      <c r="BA17" s="16">
        <f t="shared" si="24"/>
        <v>-9538.8363</v>
      </c>
      <c r="BB17" s="16">
        <f t="shared" si="25"/>
        <v>-8717.9775</v>
      </c>
      <c r="BC17" s="16">
        <f t="shared" si="26"/>
        <v>-186.4269</v>
      </c>
      <c r="BD17" s="16">
        <f t="shared" si="27"/>
        <v>-634.4319</v>
      </c>
      <c r="BE17" s="16">
        <f t="shared" si="28"/>
        <v>-497.7971</v>
      </c>
      <c r="BF17" s="104">
        <f t="shared" si="29"/>
        <v>-750429.3928</v>
      </c>
      <c r="BG17" s="104">
        <f t="shared" si="30"/>
        <v>-678888.4739</v>
      </c>
      <c r="BH17" s="104">
        <f t="shared" si="31"/>
        <v>-604825.9948</v>
      </c>
      <c r="BI17" s="104">
        <f t="shared" si="32"/>
        <v>-74062.4791</v>
      </c>
      <c r="BJ17" s="104">
        <f t="shared" si="33"/>
        <v>-295.2067</v>
      </c>
      <c r="BK17" s="104">
        <f t="shared" si="34"/>
        <v>-67252.839</v>
      </c>
      <c r="BL17" s="104">
        <f t="shared" si="35"/>
        <v>-53007.3433</v>
      </c>
      <c r="BM17" s="104">
        <f t="shared" si="36"/>
        <v>-2380.65850000002</v>
      </c>
      <c r="BN17" s="104">
        <f t="shared" si="37"/>
        <v>-11864.8372</v>
      </c>
      <c r="BO17" s="104">
        <f t="shared" si="38"/>
        <v>-3988.6241</v>
      </c>
      <c r="BP17" s="104">
        <f t="shared" si="39"/>
        <v>-3984.8296</v>
      </c>
      <c r="BQ17" s="104">
        <f t="shared" si="40"/>
        <v>-3.7945</v>
      </c>
      <c r="BR17" s="104">
        <f t="shared" si="41"/>
        <v>182.6667</v>
      </c>
      <c r="BS17" s="104">
        <f t="shared" si="42"/>
        <v>-2551.3913</v>
      </c>
      <c r="BT17" s="104">
        <f t="shared" si="43"/>
        <v>-2620.3752</v>
      </c>
      <c r="BU17" s="104">
        <f t="shared" si="44"/>
        <v>-3.6203</v>
      </c>
      <c r="BV17" s="104">
        <f t="shared" si="45"/>
        <v>72.6042</v>
      </c>
      <c r="BW17" s="104">
        <f t="shared" si="46"/>
        <v>2383.624</v>
      </c>
      <c r="BX17" s="104">
        <f t="shared" si="47"/>
        <v>1563.6768</v>
      </c>
      <c r="BY17" s="104">
        <f t="shared" si="48"/>
        <v>-30.0724</v>
      </c>
      <c r="BZ17" s="104">
        <f t="shared" si="49"/>
        <v>850.0196</v>
      </c>
      <c r="CA17" s="104">
        <f t="shared" si="50"/>
        <v>-19.1485</v>
      </c>
    </row>
    <row r="18" s="16" customFormat="1" spans="1:79">
      <c r="A18" s="16">
        <v>11</v>
      </c>
      <c r="B18" s="16" t="s">
        <v>244</v>
      </c>
      <c r="C18" s="16">
        <v>600841.1488</v>
      </c>
      <c r="D18" s="16">
        <v>134457.4175</v>
      </c>
      <c r="E18" s="16">
        <v>111619.0779</v>
      </c>
      <c r="F18" s="16">
        <v>100176.8351</v>
      </c>
      <c r="G18" s="16">
        <v>11442.2428</v>
      </c>
      <c r="H18" s="16">
        <v>49.0407</v>
      </c>
      <c r="I18" s="16">
        <v>6214.8852</v>
      </c>
      <c r="J18" s="16">
        <v>1401.7141</v>
      </c>
      <c r="K18" s="16">
        <v>373.9235</v>
      </c>
      <c r="L18" s="16">
        <v>4439.2476</v>
      </c>
      <c r="M18" s="16">
        <v>10711.1881</v>
      </c>
      <c r="N18" s="16">
        <v>10708.4618</v>
      </c>
      <c r="O18" s="16">
        <v>2.7263</v>
      </c>
      <c r="P18" s="16">
        <v>570.7266</v>
      </c>
      <c r="Q18" s="16">
        <v>4050.2785</v>
      </c>
      <c r="R18" s="16">
        <v>3046.9895</v>
      </c>
      <c r="S18" s="16">
        <v>43.714</v>
      </c>
      <c r="T18" s="16">
        <v>959.575</v>
      </c>
      <c r="U18" s="16">
        <v>1214.9688</v>
      </c>
      <c r="V18" s="16">
        <v>884.202</v>
      </c>
      <c r="W18" s="16">
        <v>6.1278</v>
      </c>
      <c r="X18" s="16">
        <v>324.639</v>
      </c>
      <c r="Y18" s="16">
        <v>27.2517</v>
      </c>
      <c r="AA18" s="101">
        <f t="shared" si="0"/>
        <v>0.188726613891994</v>
      </c>
      <c r="AB18" s="102"/>
      <c r="AD18" s="103">
        <f t="shared" si="1"/>
        <v>5.22959453519434e-12</v>
      </c>
      <c r="AE18" s="103">
        <f t="shared" si="2"/>
        <v>0</v>
      </c>
      <c r="AF18" s="103">
        <f t="shared" si="3"/>
        <v>0</v>
      </c>
      <c r="AG18" s="103">
        <f t="shared" si="4"/>
        <v>2.64677169070637e-13</v>
      </c>
      <c r="AH18" s="103">
        <f t="shared" si="5"/>
        <v>0</v>
      </c>
      <c r="AI18" s="103">
        <f t="shared" si="6"/>
        <v>0</v>
      </c>
      <c r="AJ18" s="16">
        <f t="shared" si="7"/>
        <v>-2715519.1502</v>
      </c>
      <c r="AK18" s="16">
        <f t="shared" si="8"/>
        <v>-2436409.6276</v>
      </c>
      <c r="AL18" s="16">
        <f t="shared" si="9"/>
        <v>-2128340.692</v>
      </c>
      <c r="AM18" s="16">
        <f t="shared" si="10"/>
        <v>-308068.9356</v>
      </c>
      <c r="AN18" s="16">
        <f t="shared" si="11"/>
        <v>-5084.9301</v>
      </c>
      <c r="AO18" s="16">
        <f t="shared" si="12"/>
        <v>-157647.0886</v>
      </c>
      <c r="AP18" s="16">
        <f t="shared" si="13"/>
        <v>-89384.1495</v>
      </c>
      <c r="AQ18" s="16">
        <f t="shared" si="14"/>
        <v>-12626.8323</v>
      </c>
      <c r="AR18" s="16">
        <f t="shared" si="15"/>
        <v>-55636.1068</v>
      </c>
      <c r="AS18" s="16">
        <f t="shared" si="16"/>
        <v>-62261.6971</v>
      </c>
      <c r="AT18" s="16">
        <f t="shared" si="17"/>
        <v>-61996.1791</v>
      </c>
      <c r="AU18" s="16">
        <f t="shared" si="18"/>
        <v>-265.518</v>
      </c>
      <c r="AV18" s="16">
        <f t="shared" si="19"/>
        <v>-1142.0911</v>
      </c>
      <c r="AW18" s="16">
        <f t="shared" si="20"/>
        <v>-41973.3078</v>
      </c>
      <c r="AX18" s="16">
        <f t="shared" si="21"/>
        <v>-30098.7705</v>
      </c>
      <c r="AY18" s="16">
        <f t="shared" si="22"/>
        <v>-4509.8618</v>
      </c>
      <c r="AZ18" s="16">
        <f t="shared" si="23"/>
        <v>-7364.6755</v>
      </c>
      <c r="BA18" s="16">
        <f t="shared" si="24"/>
        <v>-10184.9221</v>
      </c>
      <c r="BB18" s="16">
        <f t="shared" si="25"/>
        <v>-8857.0927</v>
      </c>
      <c r="BC18" s="16">
        <f t="shared" si="26"/>
        <v>-204.2437</v>
      </c>
      <c r="BD18" s="16">
        <f t="shared" si="27"/>
        <v>-1123.5857</v>
      </c>
      <c r="BE18" s="16">
        <f t="shared" si="28"/>
        <v>-815.4858</v>
      </c>
      <c r="BF18" s="104">
        <f t="shared" si="29"/>
        <v>134457.4175</v>
      </c>
      <c r="BG18" s="104">
        <f t="shared" si="30"/>
        <v>111619.0779</v>
      </c>
      <c r="BH18" s="104">
        <f t="shared" si="31"/>
        <v>100176.8351</v>
      </c>
      <c r="BI18" s="104">
        <f t="shared" si="32"/>
        <v>11442.2428</v>
      </c>
      <c r="BJ18" s="104">
        <f t="shared" si="33"/>
        <v>49.0407</v>
      </c>
      <c r="BK18" s="104">
        <f t="shared" si="34"/>
        <v>6214.8852</v>
      </c>
      <c r="BL18" s="104">
        <f t="shared" si="35"/>
        <v>1401.7141</v>
      </c>
      <c r="BM18" s="104">
        <f t="shared" si="36"/>
        <v>373.9235</v>
      </c>
      <c r="BN18" s="104">
        <f t="shared" si="37"/>
        <v>4439.2476</v>
      </c>
      <c r="BO18" s="104">
        <f t="shared" si="38"/>
        <v>10711.1881</v>
      </c>
      <c r="BP18" s="104">
        <f t="shared" si="39"/>
        <v>10708.4618</v>
      </c>
      <c r="BQ18" s="104">
        <f t="shared" si="40"/>
        <v>2.7263</v>
      </c>
      <c r="BR18" s="104">
        <f t="shared" si="41"/>
        <v>570.7266</v>
      </c>
      <c r="BS18" s="104">
        <f t="shared" si="42"/>
        <v>4050.2785</v>
      </c>
      <c r="BT18" s="104">
        <f t="shared" si="43"/>
        <v>3046.9895</v>
      </c>
      <c r="BU18" s="104">
        <f t="shared" si="44"/>
        <v>43.714</v>
      </c>
      <c r="BV18" s="104">
        <f t="shared" si="45"/>
        <v>959.575</v>
      </c>
      <c r="BW18" s="104">
        <f t="shared" si="46"/>
        <v>1214.9688</v>
      </c>
      <c r="BX18" s="104">
        <f t="shared" si="47"/>
        <v>884.202</v>
      </c>
      <c r="BY18" s="104">
        <f t="shared" si="48"/>
        <v>6.1278</v>
      </c>
      <c r="BZ18" s="104">
        <f t="shared" si="49"/>
        <v>324.639</v>
      </c>
      <c r="CA18" s="104">
        <f t="shared" si="50"/>
        <v>27.2517</v>
      </c>
    </row>
    <row r="19" s="16" customFormat="1" spans="1:79">
      <c r="A19" s="16">
        <v>12</v>
      </c>
      <c r="B19" s="16" t="s">
        <v>247</v>
      </c>
      <c r="C19" s="16">
        <v>1232249.8787</v>
      </c>
      <c r="D19" s="16">
        <v>793758.789</v>
      </c>
      <c r="E19" s="16">
        <v>718069.2364</v>
      </c>
      <c r="F19" s="16">
        <v>540576.5847</v>
      </c>
      <c r="G19" s="16">
        <v>177492.6517</v>
      </c>
      <c r="H19" s="16">
        <v>1937.6739</v>
      </c>
      <c r="I19" s="16">
        <v>40385.5738</v>
      </c>
      <c r="J19" s="16">
        <v>20204.2247</v>
      </c>
      <c r="K19" s="16">
        <v>3597.59139999999</v>
      </c>
      <c r="L19" s="16">
        <v>16583.7577</v>
      </c>
      <c r="M19" s="16">
        <v>17412.1815</v>
      </c>
      <c r="N19" s="16">
        <v>17374.7367</v>
      </c>
      <c r="O19" s="16">
        <v>37.4448</v>
      </c>
      <c r="P19" s="16">
        <v>482.0035</v>
      </c>
      <c r="Q19" s="16">
        <v>12405.9794</v>
      </c>
      <c r="R19" s="16">
        <v>9091.9561</v>
      </c>
      <c r="S19" s="16">
        <v>262.0181</v>
      </c>
      <c r="T19" s="16">
        <v>3052.0052</v>
      </c>
      <c r="U19" s="16">
        <v>2659.9325</v>
      </c>
      <c r="V19" s="16">
        <v>2447.6935</v>
      </c>
      <c r="W19" s="16">
        <v>32.5413</v>
      </c>
      <c r="X19" s="16">
        <v>179.6977</v>
      </c>
      <c r="Y19" s="16">
        <v>406.208</v>
      </c>
      <c r="AA19" s="101">
        <f t="shared" si="0"/>
        <v>0.602045952954493</v>
      </c>
      <c r="AB19" s="102"/>
      <c r="AD19" s="103">
        <f t="shared" si="1"/>
        <v>-5.42286215932108e-11</v>
      </c>
      <c r="AE19" s="103">
        <f t="shared" si="2"/>
        <v>0</v>
      </c>
      <c r="AF19" s="103">
        <f t="shared" si="3"/>
        <v>0</v>
      </c>
      <c r="AG19" s="103">
        <f t="shared" si="4"/>
        <v>-2.51532128459075e-12</v>
      </c>
      <c r="AH19" s="103">
        <f t="shared" si="5"/>
        <v>0</v>
      </c>
      <c r="AI19" s="103">
        <f t="shared" si="6"/>
        <v>0</v>
      </c>
      <c r="AJ19" s="16">
        <f t="shared" si="7"/>
        <v>-1262458.9897</v>
      </c>
      <c r="AK19" s="16">
        <f t="shared" si="8"/>
        <v>-1111890.2327</v>
      </c>
      <c r="AL19" s="16">
        <f t="shared" si="9"/>
        <v>-1147364.3577</v>
      </c>
      <c r="AM19" s="16">
        <f t="shared" si="10"/>
        <v>35474.125</v>
      </c>
      <c r="AN19" s="16">
        <f t="shared" si="11"/>
        <v>-1258.623</v>
      </c>
      <c r="AO19" s="16">
        <f t="shared" si="12"/>
        <v>-83090.8262</v>
      </c>
      <c r="AP19" s="16">
        <f t="shared" si="13"/>
        <v>-50377.4142</v>
      </c>
      <c r="AQ19" s="16">
        <f t="shared" si="14"/>
        <v>-5805.57300000004</v>
      </c>
      <c r="AR19" s="16">
        <f t="shared" si="15"/>
        <v>-26907.839</v>
      </c>
      <c r="AS19" s="16">
        <f t="shared" si="16"/>
        <v>-38148.5222</v>
      </c>
      <c r="AT19" s="16">
        <f t="shared" si="17"/>
        <v>-37955.1675</v>
      </c>
      <c r="AU19" s="16">
        <f t="shared" si="18"/>
        <v>-193.3547</v>
      </c>
      <c r="AV19" s="16">
        <f t="shared" si="19"/>
        <v>-748.8107</v>
      </c>
      <c r="AW19" s="16">
        <f t="shared" si="20"/>
        <v>-21211.6275</v>
      </c>
      <c r="AX19" s="16">
        <f t="shared" si="21"/>
        <v>-14961.8478</v>
      </c>
      <c r="AY19" s="16">
        <f t="shared" si="22"/>
        <v>-4029.5396</v>
      </c>
      <c r="AZ19" s="16">
        <f t="shared" si="23"/>
        <v>-2220.2401</v>
      </c>
      <c r="BA19" s="16">
        <f t="shared" si="24"/>
        <v>-6080.0259</v>
      </c>
      <c r="BB19" s="16">
        <f t="shared" si="25"/>
        <v>-4845.9077</v>
      </c>
      <c r="BC19" s="16">
        <f t="shared" si="26"/>
        <v>-145.2889</v>
      </c>
      <c r="BD19" s="16">
        <f t="shared" si="27"/>
        <v>-1088.8293</v>
      </c>
      <c r="BE19" s="16">
        <f t="shared" si="28"/>
        <v>-30.3215</v>
      </c>
      <c r="BF19" s="104">
        <f t="shared" si="29"/>
        <v>793758.789</v>
      </c>
      <c r="BG19" s="104">
        <f t="shared" si="30"/>
        <v>718069.2364</v>
      </c>
      <c r="BH19" s="104">
        <f t="shared" si="31"/>
        <v>540576.5847</v>
      </c>
      <c r="BI19" s="104">
        <f t="shared" si="32"/>
        <v>177492.6517</v>
      </c>
      <c r="BJ19" s="104">
        <f t="shared" si="33"/>
        <v>1937.6739</v>
      </c>
      <c r="BK19" s="104">
        <f t="shared" si="34"/>
        <v>40385.5738</v>
      </c>
      <c r="BL19" s="104">
        <f t="shared" si="35"/>
        <v>20204.2247</v>
      </c>
      <c r="BM19" s="104">
        <f t="shared" si="36"/>
        <v>3597.59139999999</v>
      </c>
      <c r="BN19" s="104">
        <f t="shared" si="37"/>
        <v>16583.7577</v>
      </c>
      <c r="BO19" s="104">
        <f t="shared" si="38"/>
        <v>17412.1815</v>
      </c>
      <c r="BP19" s="104">
        <f t="shared" si="39"/>
        <v>17374.7367</v>
      </c>
      <c r="BQ19" s="104">
        <f t="shared" si="40"/>
        <v>37.4448</v>
      </c>
      <c r="BR19" s="104">
        <f t="shared" si="41"/>
        <v>482.0035</v>
      </c>
      <c r="BS19" s="104">
        <f t="shared" si="42"/>
        <v>12405.9794</v>
      </c>
      <c r="BT19" s="104">
        <f t="shared" si="43"/>
        <v>9091.9561</v>
      </c>
      <c r="BU19" s="104">
        <f t="shared" si="44"/>
        <v>262.0181</v>
      </c>
      <c r="BV19" s="104">
        <f t="shared" si="45"/>
        <v>3052.0052</v>
      </c>
      <c r="BW19" s="104">
        <f t="shared" si="46"/>
        <v>2659.9325</v>
      </c>
      <c r="BX19" s="104">
        <f t="shared" si="47"/>
        <v>2447.6935</v>
      </c>
      <c r="BY19" s="104">
        <f t="shared" si="48"/>
        <v>32.5413</v>
      </c>
      <c r="BZ19" s="104">
        <f t="shared" si="49"/>
        <v>179.6977</v>
      </c>
      <c r="CA19" s="104">
        <f t="shared" si="50"/>
        <v>406.208</v>
      </c>
    </row>
    <row r="20" s="16" customFormat="1" spans="1:79">
      <c r="A20" s="16">
        <v>13</v>
      </c>
      <c r="B20" s="16" t="s">
        <v>246</v>
      </c>
      <c r="C20" s="16">
        <v>299068.8265</v>
      </c>
      <c r="D20" s="16">
        <v>85733.0126999999</v>
      </c>
      <c r="E20" s="16">
        <v>73465.0373999999</v>
      </c>
      <c r="F20" s="16">
        <v>69433.2856999999</v>
      </c>
      <c r="G20" s="16">
        <v>4031.7517</v>
      </c>
      <c r="H20" s="16">
        <v>693.4374</v>
      </c>
      <c r="I20" s="16">
        <v>3636.9039</v>
      </c>
      <c r="J20" s="16">
        <v>997.3264</v>
      </c>
      <c r="K20" s="16">
        <v>108.4719</v>
      </c>
      <c r="L20" s="16">
        <v>2531.1056</v>
      </c>
      <c r="M20" s="16">
        <v>3456.3485</v>
      </c>
      <c r="N20" s="16">
        <v>3456.3485</v>
      </c>
      <c r="O20" s="16">
        <v>0</v>
      </c>
      <c r="P20" s="16">
        <v>81.5445</v>
      </c>
      <c r="Q20" s="16">
        <v>2573.6524</v>
      </c>
      <c r="R20" s="16">
        <v>2005.013</v>
      </c>
      <c r="S20" s="16">
        <v>78.6107</v>
      </c>
      <c r="T20" s="16">
        <v>490.0287</v>
      </c>
      <c r="U20" s="16">
        <v>1796.6764</v>
      </c>
      <c r="V20" s="16">
        <v>1676.6896</v>
      </c>
      <c r="W20" s="16">
        <v>1.4033</v>
      </c>
      <c r="X20" s="16">
        <v>118.5835</v>
      </c>
      <c r="Y20" s="16">
        <v>29.4122</v>
      </c>
      <c r="AA20" s="101">
        <f t="shared" si="0"/>
        <v>0.249343392197381</v>
      </c>
      <c r="AB20" s="102"/>
      <c r="AD20" s="103">
        <f t="shared" si="1"/>
        <v>5.41433564649196e-12</v>
      </c>
      <c r="AE20" s="103">
        <f t="shared" si="2"/>
        <v>-6.3664629124105e-12</v>
      </c>
      <c r="AF20" s="103">
        <f t="shared" si="3"/>
        <v>0</v>
      </c>
      <c r="AG20" s="103">
        <f t="shared" si="4"/>
        <v>0</v>
      </c>
      <c r="AH20" s="103">
        <f t="shared" si="5"/>
        <v>0</v>
      </c>
      <c r="AI20" s="103">
        <f t="shared" si="6"/>
        <v>1.27897692436818e-13</v>
      </c>
      <c r="AJ20" s="16">
        <f t="shared" si="7"/>
        <v>-1884751.7533</v>
      </c>
      <c r="AK20" s="16">
        <f t="shared" si="8"/>
        <v>-1683029.3943</v>
      </c>
      <c r="AL20" s="16">
        <f t="shared" si="9"/>
        <v>-1549074.371</v>
      </c>
      <c r="AM20" s="16">
        <f t="shared" si="10"/>
        <v>-133955.0233</v>
      </c>
      <c r="AN20" s="16">
        <f t="shared" si="11"/>
        <v>-1809.4221</v>
      </c>
      <c r="AO20" s="16">
        <f t="shared" si="12"/>
        <v>-116202.5922</v>
      </c>
      <c r="AP20" s="16">
        <f t="shared" si="13"/>
        <v>-68586.9861</v>
      </c>
      <c r="AQ20" s="16">
        <f t="shared" si="14"/>
        <v>-9186.22060000003</v>
      </c>
      <c r="AR20" s="16">
        <f t="shared" si="15"/>
        <v>-38429.3855</v>
      </c>
      <c r="AS20" s="16">
        <f t="shared" si="16"/>
        <v>-48648.0067</v>
      </c>
      <c r="AT20" s="16">
        <f t="shared" si="17"/>
        <v>-48417.2072</v>
      </c>
      <c r="AU20" s="16">
        <f t="shared" si="18"/>
        <v>-230.7995</v>
      </c>
      <c r="AV20" s="16">
        <f t="shared" si="19"/>
        <v>-1067.7252</v>
      </c>
      <c r="AW20" s="16">
        <f t="shared" si="20"/>
        <v>-28470.3021</v>
      </c>
      <c r="AX20" s="16">
        <f t="shared" si="21"/>
        <v>-20043.7779</v>
      </c>
      <c r="AY20" s="16">
        <f t="shared" si="22"/>
        <v>-4134.3363</v>
      </c>
      <c r="AZ20" s="16">
        <f t="shared" si="23"/>
        <v>-4292.1879</v>
      </c>
      <c r="BA20" s="16">
        <f t="shared" si="24"/>
        <v>-5146.6056</v>
      </c>
      <c r="BB20" s="16">
        <f t="shared" si="25"/>
        <v>-3940.222</v>
      </c>
      <c r="BC20" s="16">
        <f t="shared" si="26"/>
        <v>-175.0236</v>
      </c>
      <c r="BD20" s="16">
        <f t="shared" si="27"/>
        <v>-1031.36</v>
      </c>
      <c r="BE20" s="16">
        <f t="shared" si="28"/>
        <v>-377.7051</v>
      </c>
      <c r="BF20" s="104">
        <f t="shared" si="29"/>
        <v>85733.0126999999</v>
      </c>
      <c r="BG20" s="104">
        <f t="shared" si="30"/>
        <v>73465.0373999999</v>
      </c>
      <c r="BH20" s="104">
        <f t="shared" si="31"/>
        <v>69433.2856999999</v>
      </c>
      <c r="BI20" s="104">
        <f t="shared" si="32"/>
        <v>4031.7517</v>
      </c>
      <c r="BJ20" s="104">
        <f t="shared" si="33"/>
        <v>693.4374</v>
      </c>
      <c r="BK20" s="104">
        <f t="shared" si="34"/>
        <v>3636.9039</v>
      </c>
      <c r="BL20" s="104">
        <f t="shared" si="35"/>
        <v>997.3264</v>
      </c>
      <c r="BM20" s="104">
        <f t="shared" si="36"/>
        <v>108.4719</v>
      </c>
      <c r="BN20" s="104">
        <f t="shared" si="37"/>
        <v>2531.1056</v>
      </c>
      <c r="BO20" s="104">
        <f t="shared" si="38"/>
        <v>3456.3485</v>
      </c>
      <c r="BP20" s="104">
        <f t="shared" si="39"/>
        <v>3456.3485</v>
      </c>
      <c r="BQ20" s="104">
        <f t="shared" si="40"/>
        <v>0</v>
      </c>
      <c r="BR20" s="104">
        <f t="shared" si="41"/>
        <v>81.5445</v>
      </c>
      <c r="BS20" s="104">
        <f t="shared" si="42"/>
        <v>2573.6524</v>
      </c>
      <c r="BT20" s="104">
        <f t="shared" si="43"/>
        <v>2005.013</v>
      </c>
      <c r="BU20" s="104">
        <f t="shared" si="44"/>
        <v>78.6107</v>
      </c>
      <c r="BV20" s="104">
        <f t="shared" si="45"/>
        <v>490.0287</v>
      </c>
      <c r="BW20" s="104">
        <f t="shared" si="46"/>
        <v>1796.6764</v>
      </c>
      <c r="BX20" s="104">
        <f t="shared" si="47"/>
        <v>1676.6896</v>
      </c>
      <c r="BY20" s="104">
        <f t="shared" si="48"/>
        <v>1.4033</v>
      </c>
      <c r="BZ20" s="104">
        <f t="shared" si="49"/>
        <v>118.5835</v>
      </c>
      <c r="CA20" s="104">
        <f t="shared" si="50"/>
        <v>29.4122</v>
      </c>
    </row>
    <row r="21" s="16" customFormat="1" spans="1:79">
      <c r="A21" s="16">
        <v>14</v>
      </c>
      <c r="B21" s="16" t="s">
        <v>248</v>
      </c>
      <c r="C21" s="16">
        <v>836450.3979</v>
      </c>
      <c r="D21" s="16">
        <v>556335.0532</v>
      </c>
      <c r="E21" s="16">
        <v>492270.0453</v>
      </c>
      <c r="F21" s="16">
        <v>455145.3984</v>
      </c>
      <c r="G21" s="16">
        <v>37124.6469</v>
      </c>
      <c r="H21" s="16">
        <v>501.99</v>
      </c>
      <c r="I21" s="16">
        <v>30638.3612</v>
      </c>
      <c r="J21" s="16">
        <v>8199.3278</v>
      </c>
      <c r="K21" s="16">
        <v>996.848900000006</v>
      </c>
      <c r="L21" s="16">
        <v>21442.1845</v>
      </c>
      <c r="M21" s="16">
        <v>17581.3742</v>
      </c>
      <c r="N21" s="16">
        <v>17354.3692</v>
      </c>
      <c r="O21" s="16">
        <v>227.005</v>
      </c>
      <c r="P21" s="16">
        <v>164.2996</v>
      </c>
      <c r="Q21" s="16">
        <v>12116.5806</v>
      </c>
      <c r="R21" s="16">
        <v>10728.3598</v>
      </c>
      <c r="S21" s="16">
        <v>289.2937</v>
      </c>
      <c r="T21" s="16">
        <v>1098.9271</v>
      </c>
      <c r="U21" s="16">
        <v>2963.1395</v>
      </c>
      <c r="V21" s="16">
        <v>2586.2665</v>
      </c>
      <c r="W21" s="16">
        <v>53.8777</v>
      </c>
      <c r="X21" s="16">
        <v>322.9953</v>
      </c>
      <c r="Y21" s="16">
        <v>99.2628</v>
      </c>
      <c r="AA21" s="101">
        <f t="shared" si="0"/>
        <v>0.599516986612698</v>
      </c>
      <c r="AB21" s="102"/>
      <c r="AD21" s="103">
        <f t="shared" si="1"/>
        <v>-2.74837930192007e-11</v>
      </c>
      <c r="AE21" s="103">
        <f t="shared" si="2"/>
        <v>0</v>
      </c>
      <c r="AF21" s="103">
        <f t="shared" si="3"/>
        <v>0</v>
      </c>
      <c r="AG21" s="103">
        <f t="shared" si="4"/>
        <v>-2.61479726759717e-12</v>
      </c>
      <c r="AH21" s="103">
        <f t="shared" si="5"/>
        <v>0</v>
      </c>
      <c r="AI21" s="103">
        <f t="shared" si="6"/>
        <v>0</v>
      </c>
      <c r="AJ21" s="16">
        <f t="shared" si="7"/>
        <v>-857814.6596</v>
      </c>
      <c r="AK21" s="16">
        <f t="shared" si="8"/>
        <v>-771954.3411</v>
      </c>
      <c r="AL21" s="16">
        <f t="shared" si="9"/>
        <v>-708216.8599</v>
      </c>
      <c r="AM21" s="16">
        <f t="shared" si="10"/>
        <v>-63737.4812</v>
      </c>
      <c r="AN21" s="16">
        <f t="shared" si="11"/>
        <v>-1498.8795</v>
      </c>
      <c r="AO21" s="16">
        <f t="shared" si="12"/>
        <v>-58562.7737</v>
      </c>
      <c r="AP21" s="16">
        <f t="shared" si="13"/>
        <v>-53185.6569</v>
      </c>
      <c r="AQ21" s="16">
        <f t="shared" si="14"/>
        <v>-7300.99470000001</v>
      </c>
      <c r="AR21" s="16">
        <f t="shared" si="15"/>
        <v>1923.8779</v>
      </c>
      <c r="AS21" s="16">
        <f t="shared" si="16"/>
        <v>-16941.6068</v>
      </c>
      <c r="AT21" s="16">
        <f t="shared" si="17"/>
        <v>-17164.8173</v>
      </c>
      <c r="AU21" s="16">
        <f t="shared" si="18"/>
        <v>223.2105</v>
      </c>
      <c r="AV21" s="16">
        <f t="shared" si="19"/>
        <v>-820.6705</v>
      </c>
      <c r="AW21" s="16">
        <f t="shared" si="20"/>
        <v>-6810.7933</v>
      </c>
      <c r="AX21" s="16">
        <f t="shared" si="21"/>
        <v>-592.0713</v>
      </c>
      <c r="AY21" s="16">
        <f t="shared" si="22"/>
        <v>-3634.3596</v>
      </c>
      <c r="AZ21" s="16">
        <f t="shared" si="23"/>
        <v>-2584.3624</v>
      </c>
      <c r="BA21" s="16">
        <f t="shared" si="24"/>
        <v>-1017.003</v>
      </c>
      <c r="BB21" s="16">
        <f t="shared" si="25"/>
        <v>-444.3786</v>
      </c>
      <c r="BC21" s="16">
        <f t="shared" si="26"/>
        <v>-68.6715</v>
      </c>
      <c r="BD21" s="16">
        <f t="shared" si="27"/>
        <v>-503.9529</v>
      </c>
      <c r="BE21" s="16">
        <f t="shared" si="28"/>
        <v>-208.5917</v>
      </c>
      <c r="BF21" s="104">
        <f t="shared" si="29"/>
        <v>556335.0532</v>
      </c>
      <c r="BG21" s="104">
        <f t="shared" si="30"/>
        <v>492270.0453</v>
      </c>
      <c r="BH21" s="104">
        <f t="shared" si="31"/>
        <v>455145.3984</v>
      </c>
      <c r="BI21" s="104">
        <f t="shared" si="32"/>
        <v>37124.6469</v>
      </c>
      <c r="BJ21" s="104">
        <f t="shared" si="33"/>
        <v>501.99</v>
      </c>
      <c r="BK21" s="104">
        <f t="shared" si="34"/>
        <v>30638.3612</v>
      </c>
      <c r="BL21" s="104">
        <f t="shared" si="35"/>
        <v>8199.3278</v>
      </c>
      <c r="BM21" s="104">
        <f t="shared" si="36"/>
        <v>996.848900000006</v>
      </c>
      <c r="BN21" s="104">
        <f t="shared" si="37"/>
        <v>21442.1845</v>
      </c>
      <c r="BO21" s="104">
        <f t="shared" si="38"/>
        <v>17581.3742</v>
      </c>
      <c r="BP21" s="104">
        <f t="shared" si="39"/>
        <v>17354.3692</v>
      </c>
      <c r="BQ21" s="104">
        <f t="shared" si="40"/>
        <v>227.005</v>
      </c>
      <c r="BR21" s="104">
        <f t="shared" si="41"/>
        <v>164.2996</v>
      </c>
      <c r="BS21" s="104">
        <f t="shared" si="42"/>
        <v>12116.5806</v>
      </c>
      <c r="BT21" s="104">
        <f t="shared" si="43"/>
        <v>10728.3598</v>
      </c>
      <c r="BU21" s="104">
        <f t="shared" si="44"/>
        <v>289.2937</v>
      </c>
      <c r="BV21" s="104">
        <f t="shared" si="45"/>
        <v>1098.9271</v>
      </c>
      <c r="BW21" s="104">
        <f t="shared" si="46"/>
        <v>2963.1395</v>
      </c>
      <c r="BX21" s="104">
        <f t="shared" si="47"/>
        <v>2586.2665</v>
      </c>
      <c r="BY21" s="104">
        <f t="shared" si="48"/>
        <v>53.8777</v>
      </c>
      <c r="BZ21" s="104">
        <f t="shared" si="49"/>
        <v>322.9953</v>
      </c>
      <c r="CA21" s="104">
        <f t="shared" si="50"/>
        <v>99.2628</v>
      </c>
    </row>
    <row r="22" s="16" customFormat="1" spans="1:79">
      <c r="A22" s="16">
        <v>15</v>
      </c>
      <c r="B22" s="16" t="s">
        <v>245</v>
      </c>
      <c r="C22" s="16">
        <v>1352558.9239</v>
      </c>
      <c r="D22" s="16">
        <v>584846.6113</v>
      </c>
      <c r="E22" s="16">
        <v>519935.4875</v>
      </c>
      <c r="F22" s="16">
        <v>494313.7804</v>
      </c>
      <c r="G22" s="16">
        <v>25621.7071</v>
      </c>
      <c r="H22" s="16">
        <v>1639.5285</v>
      </c>
      <c r="I22" s="16">
        <v>19403.3901</v>
      </c>
      <c r="J22" s="16">
        <v>7334.69259999999</v>
      </c>
      <c r="K22" s="16">
        <v>5753.8347</v>
      </c>
      <c r="L22" s="16">
        <v>6314.8628</v>
      </c>
      <c r="M22" s="16">
        <v>25239.8458</v>
      </c>
      <c r="N22" s="16">
        <v>25239.8458</v>
      </c>
      <c r="O22" s="16">
        <v>0</v>
      </c>
      <c r="P22" s="16">
        <v>311.961</v>
      </c>
      <c r="Q22" s="16">
        <v>14570.2714</v>
      </c>
      <c r="R22" s="16">
        <v>7651.6316</v>
      </c>
      <c r="S22" s="16">
        <v>3919.9528</v>
      </c>
      <c r="T22" s="16">
        <v>2998.687</v>
      </c>
      <c r="U22" s="16">
        <v>3633.9428</v>
      </c>
      <c r="V22" s="16">
        <v>2858.7239</v>
      </c>
      <c r="W22" s="16">
        <v>92.4768</v>
      </c>
      <c r="X22" s="16">
        <v>682.7421</v>
      </c>
      <c r="Y22" s="16">
        <v>112.1842</v>
      </c>
      <c r="AA22" s="101">
        <f t="shared" si="0"/>
        <v>0.394085614594199</v>
      </c>
      <c r="AB22" s="102"/>
      <c r="AD22" s="103">
        <f t="shared" si="1"/>
        <v>-1.93267624126747e-12</v>
      </c>
      <c r="AE22" s="103">
        <f t="shared" si="2"/>
        <v>0</v>
      </c>
      <c r="AF22" s="103">
        <f t="shared" si="3"/>
        <v>9.09494701772928e-12</v>
      </c>
      <c r="AG22" s="103">
        <f t="shared" si="4"/>
        <v>0</v>
      </c>
      <c r="AH22" s="103">
        <f t="shared" si="5"/>
        <v>0</v>
      </c>
      <c r="AI22" s="103">
        <f t="shared" si="6"/>
        <v>0</v>
      </c>
      <c r="AJ22" s="16">
        <f t="shared" si="7"/>
        <v>-244456.4902</v>
      </c>
      <c r="AK22" s="16">
        <f t="shared" si="8"/>
        <v>-224353.4114</v>
      </c>
      <c r="AL22" s="16">
        <f t="shared" si="9"/>
        <v>-174734.6975</v>
      </c>
      <c r="AM22" s="16">
        <f t="shared" si="10"/>
        <v>-49618.7139</v>
      </c>
      <c r="AN22" s="16">
        <f t="shared" si="11"/>
        <v>1278.1875</v>
      </c>
      <c r="AO22" s="16">
        <f t="shared" si="12"/>
        <v>-50394.3547</v>
      </c>
      <c r="AP22" s="16">
        <f t="shared" si="13"/>
        <v>-46715.5995</v>
      </c>
      <c r="AQ22" s="16">
        <f t="shared" si="14"/>
        <v>3209.82579999998</v>
      </c>
      <c r="AR22" s="16">
        <f t="shared" si="15"/>
        <v>-6888.581</v>
      </c>
      <c r="AS22" s="16">
        <f t="shared" si="16"/>
        <v>15956.7106</v>
      </c>
      <c r="AT22" s="16">
        <f t="shared" si="17"/>
        <v>15960.5051</v>
      </c>
      <c r="AU22" s="16">
        <f t="shared" si="18"/>
        <v>-3.7945</v>
      </c>
      <c r="AV22" s="16">
        <f t="shared" si="19"/>
        <v>-361.0481</v>
      </c>
      <c r="AW22" s="16">
        <f t="shared" si="20"/>
        <v>10213.1689</v>
      </c>
      <c r="AX22" s="16">
        <f t="shared" si="21"/>
        <v>3982.8321</v>
      </c>
      <c r="AY22" s="16">
        <f t="shared" si="22"/>
        <v>3916.2523</v>
      </c>
      <c r="AZ22" s="16">
        <f t="shared" si="23"/>
        <v>2314.0845</v>
      </c>
      <c r="BA22" s="16">
        <f t="shared" si="24"/>
        <v>3287.7431</v>
      </c>
      <c r="BB22" s="16">
        <f t="shared" si="25"/>
        <v>2686.8027</v>
      </c>
      <c r="BC22" s="16">
        <f t="shared" si="26"/>
        <v>62.4044</v>
      </c>
      <c r="BD22" s="16">
        <f t="shared" si="27"/>
        <v>538.536</v>
      </c>
      <c r="BE22" s="16">
        <f t="shared" si="28"/>
        <v>-83.4861</v>
      </c>
      <c r="BF22" s="104">
        <f t="shared" si="29"/>
        <v>584846.6113</v>
      </c>
      <c r="BG22" s="104">
        <f t="shared" si="30"/>
        <v>519935.4875</v>
      </c>
      <c r="BH22" s="104">
        <f t="shared" si="31"/>
        <v>494313.7804</v>
      </c>
      <c r="BI22" s="104">
        <f t="shared" si="32"/>
        <v>25621.7071</v>
      </c>
      <c r="BJ22" s="104">
        <f t="shared" si="33"/>
        <v>1639.5285</v>
      </c>
      <c r="BK22" s="104">
        <f t="shared" si="34"/>
        <v>19403.3901</v>
      </c>
      <c r="BL22" s="104">
        <f t="shared" si="35"/>
        <v>7334.69259999999</v>
      </c>
      <c r="BM22" s="104">
        <f t="shared" si="36"/>
        <v>5753.8347</v>
      </c>
      <c r="BN22" s="104">
        <f t="shared" si="37"/>
        <v>6314.8628</v>
      </c>
      <c r="BO22" s="104">
        <f t="shared" si="38"/>
        <v>25239.8458</v>
      </c>
      <c r="BP22" s="104">
        <f t="shared" si="39"/>
        <v>25239.8458</v>
      </c>
      <c r="BQ22" s="104">
        <f t="shared" si="40"/>
        <v>0</v>
      </c>
      <c r="BR22" s="104">
        <f t="shared" si="41"/>
        <v>311.961</v>
      </c>
      <c r="BS22" s="104">
        <f t="shared" si="42"/>
        <v>14570.2714</v>
      </c>
      <c r="BT22" s="104">
        <f t="shared" si="43"/>
        <v>7651.6316</v>
      </c>
      <c r="BU22" s="104">
        <f t="shared" si="44"/>
        <v>3919.9528</v>
      </c>
      <c r="BV22" s="104">
        <f t="shared" si="45"/>
        <v>2998.687</v>
      </c>
      <c r="BW22" s="104">
        <f t="shared" si="46"/>
        <v>3633.9428</v>
      </c>
      <c r="BX22" s="104">
        <f t="shared" si="47"/>
        <v>2858.7239</v>
      </c>
      <c r="BY22" s="104">
        <f t="shared" si="48"/>
        <v>92.4768</v>
      </c>
      <c r="BZ22" s="104">
        <f t="shared" si="49"/>
        <v>682.7421</v>
      </c>
      <c r="CA22" s="104">
        <f t="shared" si="50"/>
        <v>112.1842</v>
      </c>
    </row>
    <row r="23" s="16" customFormat="1" spans="1:79">
      <c r="A23" s="16">
        <v>16</v>
      </c>
      <c r="B23" s="16" t="s">
        <v>249</v>
      </c>
      <c r="C23" s="16">
        <v>968126.748699999</v>
      </c>
      <c r="D23" s="16">
        <v>829303.1015</v>
      </c>
      <c r="E23" s="16">
        <v>744288.8989</v>
      </c>
      <c r="F23" s="16">
        <v>669048.4779</v>
      </c>
      <c r="G23" s="16">
        <v>75240.421</v>
      </c>
      <c r="H23" s="16">
        <v>361.341</v>
      </c>
      <c r="I23" s="16">
        <v>69797.7448</v>
      </c>
      <c r="J23" s="16">
        <v>54050.2921</v>
      </c>
      <c r="K23" s="16">
        <v>2544.00890000002</v>
      </c>
      <c r="L23" s="16">
        <v>13203.4438</v>
      </c>
      <c r="M23" s="16">
        <v>9283.1352</v>
      </c>
      <c r="N23" s="16">
        <v>9279.3407</v>
      </c>
      <c r="O23" s="16">
        <v>3.7945</v>
      </c>
      <c r="P23" s="16">
        <v>673.0091</v>
      </c>
      <c r="Q23" s="16">
        <v>4357.1025</v>
      </c>
      <c r="R23" s="16">
        <v>3668.7995</v>
      </c>
      <c r="S23" s="16">
        <v>3.7005</v>
      </c>
      <c r="T23" s="16">
        <v>684.6025</v>
      </c>
      <c r="U23" s="16">
        <v>346.1997</v>
      </c>
      <c r="V23" s="16">
        <v>171.9212</v>
      </c>
      <c r="W23" s="16">
        <v>30.0724</v>
      </c>
      <c r="X23" s="16">
        <v>144.2061</v>
      </c>
      <c r="Y23" s="16">
        <v>195.6703</v>
      </c>
      <c r="AA23" s="101">
        <f t="shared" si="0"/>
        <v>0.827250358463317</v>
      </c>
      <c r="AB23" s="102"/>
      <c r="AD23" s="103">
        <f t="shared" si="1"/>
        <v>-4.08135747420602e-11</v>
      </c>
      <c r="AE23" s="103">
        <f t="shared" si="2"/>
        <v>0</v>
      </c>
      <c r="AF23" s="103">
        <f t="shared" si="3"/>
        <v>-1.63709046319127e-11</v>
      </c>
      <c r="AG23" s="103">
        <f t="shared" si="4"/>
        <v>-2.93098878501041e-14</v>
      </c>
      <c r="AH23" s="103">
        <f t="shared" si="5"/>
        <v>0</v>
      </c>
      <c r="AI23" s="103">
        <f t="shared" si="6"/>
        <v>0</v>
      </c>
      <c r="AJ23" s="16">
        <f t="shared" si="7"/>
        <v>829303.1015</v>
      </c>
      <c r="AK23" s="16">
        <f t="shared" si="8"/>
        <v>744288.8989</v>
      </c>
      <c r="AL23" s="16">
        <f t="shared" si="9"/>
        <v>669048.4779</v>
      </c>
      <c r="AM23" s="16">
        <f t="shared" si="10"/>
        <v>75240.421</v>
      </c>
      <c r="AN23" s="16">
        <f t="shared" si="11"/>
        <v>361.341</v>
      </c>
      <c r="AO23" s="16">
        <f t="shared" si="12"/>
        <v>69797.7448</v>
      </c>
      <c r="AP23" s="16">
        <f t="shared" si="13"/>
        <v>54050.2921</v>
      </c>
      <c r="AQ23" s="16">
        <f t="shared" si="14"/>
        <v>2544.00890000002</v>
      </c>
      <c r="AR23" s="16">
        <f t="shared" si="15"/>
        <v>13203.4438</v>
      </c>
      <c r="AS23" s="16">
        <f t="shared" si="16"/>
        <v>9283.1352</v>
      </c>
      <c r="AT23" s="16">
        <f t="shared" si="17"/>
        <v>9279.3407</v>
      </c>
      <c r="AU23" s="16">
        <f t="shared" si="18"/>
        <v>3.7945</v>
      </c>
      <c r="AV23" s="16">
        <f t="shared" si="19"/>
        <v>673.0091</v>
      </c>
      <c r="AW23" s="16">
        <f t="shared" si="20"/>
        <v>4357.1025</v>
      </c>
      <c r="AX23" s="16">
        <f t="shared" si="21"/>
        <v>3668.7995</v>
      </c>
      <c r="AY23" s="16">
        <f t="shared" si="22"/>
        <v>3.7005</v>
      </c>
      <c r="AZ23" s="16">
        <f t="shared" si="23"/>
        <v>684.6025</v>
      </c>
      <c r="BA23" s="16">
        <f t="shared" si="24"/>
        <v>346.1997</v>
      </c>
      <c r="BB23" s="16">
        <f t="shared" si="25"/>
        <v>171.9212</v>
      </c>
      <c r="BC23" s="16">
        <f t="shared" si="26"/>
        <v>30.0724</v>
      </c>
      <c r="BD23" s="16">
        <f t="shared" si="27"/>
        <v>144.2061</v>
      </c>
      <c r="BE23" s="16">
        <f t="shared" si="28"/>
        <v>195.6703</v>
      </c>
      <c r="BF23" s="104">
        <f t="shared" si="29"/>
        <v>829303.1015</v>
      </c>
      <c r="BG23" s="104">
        <f t="shared" si="30"/>
        <v>744288.8989</v>
      </c>
      <c r="BH23" s="104">
        <f t="shared" si="31"/>
        <v>669048.4779</v>
      </c>
      <c r="BI23" s="104">
        <f t="shared" si="32"/>
        <v>75240.421</v>
      </c>
      <c r="BJ23" s="104">
        <f t="shared" si="33"/>
        <v>361.341</v>
      </c>
      <c r="BK23" s="104">
        <f t="shared" si="34"/>
        <v>69797.7448</v>
      </c>
      <c r="BL23" s="104">
        <f t="shared" si="35"/>
        <v>54050.2921</v>
      </c>
      <c r="BM23" s="104">
        <f t="shared" si="36"/>
        <v>2544.00890000002</v>
      </c>
      <c r="BN23" s="104">
        <f t="shared" si="37"/>
        <v>13203.4438</v>
      </c>
      <c r="BO23" s="104">
        <f t="shared" si="38"/>
        <v>9283.1352</v>
      </c>
      <c r="BP23" s="104">
        <f t="shared" si="39"/>
        <v>9279.3407</v>
      </c>
      <c r="BQ23" s="104">
        <f t="shared" si="40"/>
        <v>3.7945</v>
      </c>
      <c r="BR23" s="104">
        <f t="shared" si="41"/>
        <v>673.0091</v>
      </c>
      <c r="BS23" s="104">
        <f t="shared" si="42"/>
        <v>4357.1025</v>
      </c>
      <c r="BT23" s="104">
        <f t="shared" si="43"/>
        <v>3668.7995</v>
      </c>
      <c r="BU23" s="104">
        <f t="shared" si="44"/>
        <v>3.7005</v>
      </c>
      <c r="BV23" s="104">
        <f t="shared" si="45"/>
        <v>684.6025</v>
      </c>
      <c r="BW23" s="104">
        <f t="shared" si="46"/>
        <v>346.1997</v>
      </c>
      <c r="BX23" s="104">
        <f t="shared" si="47"/>
        <v>171.9212</v>
      </c>
      <c r="BY23" s="104">
        <f t="shared" si="48"/>
        <v>30.0724</v>
      </c>
      <c r="BZ23" s="104">
        <f t="shared" si="49"/>
        <v>144.2061</v>
      </c>
      <c r="CA23" s="104">
        <f t="shared" si="50"/>
        <v>195.6703</v>
      </c>
    </row>
  </sheetData>
  <sortState ref="A8:CE23">
    <sortCondition ref="A8:A23"/>
  </sortState>
  <mergeCells count="31">
    <mergeCell ref="F2:Y2"/>
    <mergeCell ref="F3:G3"/>
    <mergeCell ref="I3:L3"/>
    <mergeCell ref="Q3:T3"/>
    <mergeCell ref="U3:X3"/>
    <mergeCell ref="J4:K4"/>
    <mergeCell ref="B2:B5"/>
    <mergeCell ref="C2:C5"/>
    <mergeCell ref="D3:D5"/>
    <mergeCell ref="E4:E5"/>
    <mergeCell ref="F4:F5"/>
    <mergeCell ref="G4:G5"/>
    <mergeCell ref="H3:H5"/>
    <mergeCell ref="I4:I5"/>
    <mergeCell ref="L4:L5"/>
    <mergeCell ref="M4:M5"/>
    <mergeCell ref="N4:N5"/>
    <mergeCell ref="O4:O5"/>
    <mergeCell ref="P3:P5"/>
    <mergeCell ref="Q4:Q5"/>
    <mergeCell ref="R4:R5"/>
    <mergeCell ref="S4:S5"/>
    <mergeCell ref="T4:T5"/>
    <mergeCell ref="U4:U5"/>
    <mergeCell ref="V4:V5"/>
    <mergeCell ref="W4:W5"/>
    <mergeCell ref="X4:X5"/>
    <mergeCell ref="Y3:Y5"/>
    <mergeCell ref="Z2:Z5"/>
    <mergeCell ref="AA2:AA5"/>
    <mergeCell ref="AB2:AB5"/>
  </mergeCells>
  <pageMargins left="0.7" right="0.7" top="0.75" bottom="0.75" header="0.3" footer="0.3"/>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workbookViewId="0">
      <selection activeCell="A1" sqref="A1:Z1"/>
    </sheetView>
  </sheetViews>
  <sheetFormatPr defaultColWidth="9" defaultRowHeight="13.5"/>
  <sheetData>
    <row r="1" spans="1:9">
      <c r="A1" s="52"/>
      <c r="B1" s="52"/>
      <c r="C1" s="52"/>
      <c r="D1" s="53"/>
      <c r="E1" s="53"/>
      <c r="F1" s="53"/>
      <c r="G1" s="53"/>
      <c r="H1" s="53"/>
      <c r="I1" s="67"/>
    </row>
    <row r="2" spans="1:10">
      <c r="A2" s="54" t="s">
        <v>991</v>
      </c>
      <c r="B2" s="55" t="s">
        <v>992</v>
      </c>
      <c r="C2" s="56"/>
      <c r="D2" s="54" t="s">
        <v>993</v>
      </c>
      <c r="E2" s="55" t="s">
        <v>994</v>
      </c>
      <c r="F2" s="57" t="s">
        <v>995</v>
      </c>
      <c r="G2" s="57" t="s">
        <v>996</v>
      </c>
      <c r="H2" s="58"/>
      <c r="I2" s="58"/>
      <c r="J2" s="58"/>
    </row>
    <row r="3" spans="1:10">
      <c r="A3" s="59"/>
      <c r="B3" s="60" t="s">
        <v>997</v>
      </c>
      <c r="C3" s="60" t="s">
        <v>998</v>
      </c>
      <c r="D3" s="60" t="s">
        <v>997</v>
      </c>
      <c r="E3" s="60" t="s">
        <v>999</v>
      </c>
      <c r="F3" s="60" t="s">
        <v>1000</v>
      </c>
      <c r="G3" s="60" t="s">
        <v>1000</v>
      </c>
      <c r="H3" s="60" t="s">
        <v>1001</v>
      </c>
      <c r="I3" s="68"/>
      <c r="J3" s="69" t="s">
        <v>1002</v>
      </c>
    </row>
    <row r="4" ht="14.25" spans="1:10">
      <c r="A4" s="61"/>
      <c r="B4" s="62"/>
      <c r="C4" s="62"/>
      <c r="D4" s="62"/>
      <c r="E4" s="62"/>
      <c r="F4" s="62"/>
      <c r="G4" s="62"/>
      <c r="H4" s="62"/>
      <c r="I4" s="62"/>
      <c r="J4" s="62"/>
    </row>
    <row r="5" spans="1:12">
      <c r="A5" s="63" t="s">
        <v>1003</v>
      </c>
      <c r="B5" s="64">
        <v>1239</v>
      </c>
      <c r="C5" s="64">
        <v>968</v>
      </c>
      <c r="D5" s="64">
        <v>14529</v>
      </c>
      <c r="E5" s="64">
        <v>14783658</v>
      </c>
      <c r="F5" s="64">
        <v>53775482</v>
      </c>
      <c r="G5" s="64">
        <v>29685330</v>
      </c>
      <c r="H5" s="64">
        <v>16092282</v>
      </c>
      <c r="I5" s="64"/>
      <c r="J5" s="64">
        <v>13639765</v>
      </c>
      <c r="L5">
        <f>F5/10000</f>
        <v>5377.5482</v>
      </c>
    </row>
    <row r="6" spans="1:12">
      <c r="A6" s="63" t="s">
        <v>1004</v>
      </c>
      <c r="B6" s="65">
        <v>81</v>
      </c>
      <c r="C6" s="65">
        <v>65</v>
      </c>
      <c r="D6" s="65">
        <v>1287</v>
      </c>
      <c r="E6" s="65">
        <v>1169973</v>
      </c>
      <c r="F6" s="65">
        <v>4213579</v>
      </c>
      <c r="G6" s="65">
        <v>2340579</v>
      </c>
      <c r="H6" s="65">
        <v>1269013</v>
      </c>
      <c r="I6" s="65"/>
      <c r="J6" s="65">
        <v>852674</v>
      </c>
      <c r="L6">
        <f t="shared" ref="L6:L21" si="0">F6/10000</f>
        <v>421.3579</v>
      </c>
    </row>
    <row r="7" spans="1:12">
      <c r="A7" s="63" t="s">
        <v>1005</v>
      </c>
      <c r="B7" s="65">
        <v>18</v>
      </c>
      <c r="C7" s="65">
        <v>18</v>
      </c>
      <c r="D7" s="65">
        <v>277</v>
      </c>
      <c r="E7" s="65">
        <v>416291</v>
      </c>
      <c r="F7" s="65">
        <v>1507130</v>
      </c>
      <c r="G7" s="65">
        <v>733462</v>
      </c>
      <c r="H7" s="65">
        <v>407477</v>
      </c>
      <c r="I7" s="65"/>
      <c r="J7" s="65">
        <v>444967</v>
      </c>
      <c r="L7">
        <f t="shared" si="0"/>
        <v>150.713</v>
      </c>
    </row>
    <row r="8" spans="1:12">
      <c r="A8" s="63" t="s">
        <v>1006</v>
      </c>
      <c r="B8" s="65">
        <v>79</v>
      </c>
      <c r="C8" s="65">
        <v>72</v>
      </c>
      <c r="D8" s="65">
        <v>1176</v>
      </c>
      <c r="E8" s="65">
        <v>1354170</v>
      </c>
      <c r="F8" s="65">
        <v>5242898</v>
      </c>
      <c r="G8" s="65">
        <v>2789027</v>
      </c>
      <c r="H8" s="65">
        <v>1498828</v>
      </c>
      <c r="I8" s="65"/>
      <c r="J8" s="65">
        <v>1260325</v>
      </c>
      <c r="L8">
        <f t="shared" si="0"/>
        <v>524.2898</v>
      </c>
    </row>
    <row r="9" spans="1:12">
      <c r="A9" s="63" t="s">
        <v>1007</v>
      </c>
      <c r="B9" s="65">
        <v>94</v>
      </c>
      <c r="C9" s="65">
        <v>71</v>
      </c>
      <c r="D9" s="65">
        <v>1159</v>
      </c>
      <c r="E9" s="65">
        <v>1341796</v>
      </c>
      <c r="F9" s="65">
        <v>5109717</v>
      </c>
      <c r="G9" s="65">
        <v>2975752</v>
      </c>
      <c r="H9" s="65">
        <v>1586213</v>
      </c>
      <c r="I9" s="65"/>
      <c r="J9" s="65">
        <v>1365718</v>
      </c>
      <c r="L9">
        <f t="shared" si="0"/>
        <v>510.9717</v>
      </c>
    </row>
    <row r="10" spans="1:12">
      <c r="A10" s="63" t="s">
        <v>1008</v>
      </c>
      <c r="B10" s="65">
        <v>55</v>
      </c>
      <c r="C10" s="65">
        <v>43</v>
      </c>
      <c r="D10" s="65">
        <v>888</v>
      </c>
      <c r="E10" s="65">
        <v>757099</v>
      </c>
      <c r="F10" s="65">
        <v>2948875</v>
      </c>
      <c r="G10" s="65">
        <v>1671379</v>
      </c>
      <c r="H10" s="65">
        <v>910887</v>
      </c>
      <c r="I10" s="65"/>
      <c r="J10" s="65">
        <v>881302</v>
      </c>
      <c r="L10">
        <f t="shared" si="0"/>
        <v>294.8875</v>
      </c>
    </row>
    <row r="11" spans="1:12">
      <c r="A11" s="63" t="s">
        <v>1009</v>
      </c>
      <c r="B11" s="65">
        <v>149</v>
      </c>
      <c r="C11" s="65">
        <v>125</v>
      </c>
      <c r="D11" s="65">
        <v>1538</v>
      </c>
      <c r="E11" s="65">
        <v>2347945</v>
      </c>
      <c r="F11" s="65">
        <v>9112092</v>
      </c>
      <c r="G11" s="65">
        <v>5064697</v>
      </c>
      <c r="H11" s="65">
        <v>2714591</v>
      </c>
      <c r="I11" s="65"/>
      <c r="J11" s="65">
        <v>2080262</v>
      </c>
      <c r="L11">
        <f t="shared" si="0"/>
        <v>911.2092</v>
      </c>
    </row>
    <row r="12" spans="1:12">
      <c r="A12" s="63" t="s">
        <v>1010</v>
      </c>
      <c r="B12" s="65">
        <v>71</v>
      </c>
      <c r="C12" s="65">
        <v>59</v>
      </c>
      <c r="D12" s="65">
        <v>826</v>
      </c>
      <c r="E12" s="65">
        <v>742648</v>
      </c>
      <c r="F12" s="65">
        <v>2561453</v>
      </c>
      <c r="G12" s="65">
        <v>1468750</v>
      </c>
      <c r="H12" s="65">
        <v>809067</v>
      </c>
      <c r="I12" s="65"/>
      <c r="J12" s="65">
        <v>817606</v>
      </c>
      <c r="L12">
        <f t="shared" si="0"/>
        <v>256.1453</v>
      </c>
    </row>
    <row r="13" spans="1:12">
      <c r="A13" s="63" t="s">
        <v>1011</v>
      </c>
      <c r="B13" s="65">
        <v>94</v>
      </c>
      <c r="C13" s="65">
        <v>85</v>
      </c>
      <c r="D13" s="65">
        <v>967</v>
      </c>
      <c r="E13" s="65">
        <v>919211</v>
      </c>
      <c r="F13" s="65">
        <v>3436860</v>
      </c>
      <c r="G13" s="65">
        <v>1938177</v>
      </c>
      <c r="H13" s="65">
        <v>1049755</v>
      </c>
      <c r="I13" s="65"/>
      <c r="J13" s="65">
        <v>977234</v>
      </c>
      <c r="L13">
        <f t="shared" si="0"/>
        <v>343.686</v>
      </c>
    </row>
    <row r="14" spans="1:12">
      <c r="A14" s="63" t="s">
        <v>1012</v>
      </c>
      <c r="B14" s="65">
        <v>130</v>
      </c>
      <c r="C14" s="65">
        <v>87</v>
      </c>
      <c r="D14" s="65">
        <v>1744</v>
      </c>
      <c r="E14" s="65">
        <v>1506327</v>
      </c>
      <c r="F14" s="65">
        <v>5243425</v>
      </c>
      <c r="G14" s="65">
        <v>2807307</v>
      </c>
      <c r="H14" s="65">
        <v>1548805</v>
      </c>
      <c r="I14" s="65"/>
      <c r="J14" s="65">
        <v>1434385</v>
      </c>
      <c r="L14">
        <f t="shared" si="0"/>
        <v>524.3425</v>
      </c>
    </row>
    <row r="15" spans="1:12">
      <c r="A15" s="63" t="s">
        <v>243</v>
      </c>
      <c r="B15" s="65">
        <v>35</v>
      </c>
      <c r="C15" s="65">
        <v>33</v>
      </c>
      <c r="D15" s="65">
        <v>393</v>
      </c>
      <c r="E15" s="65">
        <v>427222</v>
      </c>
      <c r="F15" s="65">
        <v>1480132</v>
      </c>
      <c r="G15" s="65">
        <v>774754</v>
      </c>
      <c r="H15" s="65">
        <v>431595</v>
      </c>
      <c r="I15" s="65"/>
      <c r="J15" s="65">
        <v>295143</v>
      </c>
      <c r="L15">
        <f t="shared" si="0"/>
        <v>148.0132</v>
      </c>
    </row>
    <row r="16" spans="1:12">
      <c r="A16" s="63" t="s">
        <v>1013</v>
      </c>
      <c r="B16" s="65">
        <v>44</v>
      </c>
      <c r="C16" s="65">
        <v>44</v>
      </c>
      <c r="D16" s="65">
        <v>632</v>
      </c>
      <c r="E16" s="65">
        <v>739747</v>
      </c>
      <c r="F16" s="65">
        <v>2418314</v>
      </c>
      <c r="G16" s="65">
        <v>1389659</v>
      </c>
      <c r="H16" s="65">
        <v>753947</v>
      </c>
      <c r="I16" s="65"/>
      <c r="J16" s="65">
        <v>533094</v>
      </c>
      <c r="L16">
        <f t="shared" si="0"/>
        <v>241.8314</v>
      </c>
    </row>
    <row r="17" spans="1:12">
      <c r="A17" s="63" t="s">
        <v>1014</v>
      </c>
      <c r="B17" s="65">
        <v>78</v>
      </c>
      <c r="C17" s="65">
        <v>60</v>
      </c>
      <c r="D17" s="65">
        <v>719</v>
      </c>
      <c r="E17" s="65">
        <v>739235</v>
      </c>
      <c r="F17" s="65">
        <v>2297646</v>
      </c>
      <c r="G17" s="65">
        <v>1300076</v>
      </c>
      <c r="H17" s="65">
        <v>705818</v>
      </c>
      <c r="I17" s="65"/>
      <c r="J17" s="65">
        <v>591112</v>
      </c>
      <c r="L17">
        <f t="shared" si="0"/>
        <v>229.7646</v>
      </c>
    </row>
    <row r="18" spans="1:12">
      <c r="A18" s="63" t="s">
        <v>1015</v>
      </c>
      <c r="B18" s="65">
        <v>34</v>
      </c>
      <c r="C18" s="65">
        <v>27</v>
      </c>
      <c r="D18" s="65">
        <v>368</v>
      </c>
      <c r="E18" s="65">
        <v>338210</v>
      </c>
      <c r="F18" s="65">
        <v>1157669</v>
      </c>
      <c r="G18" s="65">
        <v>672900</v>
      </c>
      <c r="H18" s="65">
        <v>370062</v>
      </c>
      <c r="I18" s="65"/>
      <c r="J18" s="65">
        <v>297725</v>
      </c>
      <c r="L18">
        <f t="shared" si="0"/>
        <v>115.7669</v>
      </c>
    </row>
    <row r="19" spans="1:12">
      <c r="A19" s="63" t="s">
        <v>1016</v>
      </c>
      <c r="B19" s="65">
        <v>45</v>
      </c>
      <c r="C19" s="65">
        <v>37</v>
      </c>
      <c r="D19" s="65">
        <v>578</v>
      </c>
      <c r="E19" s="65">
        <v>388643</v>
      </c>
      <c r="F19" s="65">
        <v>1360549</v>
      </c>
      <c r="G19" s="65">
        <v>721875</v>
      </c>
      <c r="H19" s="65">
        <v>390288</v>
      </c>
      <c r="I19" s="65"/>
      <c r="J19" s="65">
        <v>391770</v>
      </c>
      <c r="L19">
        <f t="shared" si="0"/>
        <v>136.0549</v>
      </c>
    </row>
    <row r="20" spans="1:12">
      <c r="A20" s="63" t="s">
        <v>1017</v>
      </c>
      <c r="B20" s="65">
        <v>131</v>
      </c>
      <c r="C20" s="65">
        <v>84</v>
      </c>
      <c r="D20" s="65">
        <v>1295</v>
      </c>
      <c r="E20" s="65">
        <v>1213615</v>
      </c>
      <c r="F20" s="65">
        <v>4478914</v>
      </c>
      <c r="G20" s="65">
        <v>2316291</v>
      </c>
      <c r="H20" s="65">
        <v>1266822</v>
      </c>
      <c r="I20" s="65"/>
      <c r="J20" s="65">
        <v>1054321</v>
      </c>
      <c r="L20">
        <f t="shared" si="0"/>
        <v>447.8914</v>
      </c>
    </row>
    <row r="21" spans="1:12">
      <c r="A21" s="63" t="s">
        <v>1018</v>
      </c>
      <c r="B21" s="65">
        <v>101</v>
      </c>
      <c r="C21" s="65">
        <v>58</v>
      </c>
      <c r="D21" s="65">
        <v>682</v>
      </c>
      <c r="E21" s="65">
        <v>381526</v>
      </c>
      <c r="F21" s="65">
        <v>1206229</v>
      </c>
      <c r="G21" s="65">
        <v>720645</v>
      </c>
      <c r="H21" s="65">
        <v>379114</v>
      </c>
      <c r="I21" s="65"/>
      <c r="J21" s="65">
        <v>362127</v>
      </c>
      <c r="L21">
        <f t="shared" si="0"/>
        <v>120.6229</v>
      </c>
    </row>
    <row r="22" ht="14.25" spans="1:10">
      <c r="A22" s="66"/>
      <c r="B22" s="66"/>
      <c r="C22" s="66"/>
      <c r="D22" s="66"/>
      <c r="E22" s="66"/>
      <c r="F22" s="66"/>
      <c r="G22" s="66"/>
      <c r="H22" s="66"/>
      <c r="I22" s="66"/>
      <c r="J22" s="66"/>
    </row>
  </sheetData>
  <mergeCells count="1">
    <mergeCell ref="A2:A3"/>
  </mergeCells>
  <pageMargins left="0.7" right="0.7" top="0.75" bottom="0.75" header="0.3" footer="0.3"/>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E25"/>
  <sheetViews>
    <sheetView workbookViewId="0">
      <selection activeCell="A1" sqref="A1:Z1"/>
    </sheetView>
  </sheetViews>
  <sheetFormatPr defaultColWidth="9" defaultRowHeight="13.5" outlineLevelCol="4"/>
  <cols>
    <col min="2" max="2" width="14.25" customWidth="1"/>
  </cols>
  <sheetData>
    <row r="2" spans="1:1">
      <c r="A2" t="s">
        <v>1019</v>
      </c>
    </row>
    <row r="3" spans="1:1">
      <c r="A3" t="s">
        <v>1020</v>
      </c>
    </row>
    <row r="4" spans="1:3">
      <c r="A4" t="s">
        <v>1021</v>
      </c>
      <c r="B4" t="s">
        <v>1022</v>
      </c>
      <c r="C4" t="s">
        <v>1023</v>
      </c>
    </row>
    <row r="5" spans="1:4">
      <c r="A5" t="s">
        <v>1024</v>
      </c>
      <c r="B5" t="s">
        <v>1020</v>
      </c>
      <c r="C5" t="s">
        <v>1024</v>
      </c>
      <c r="D5" t="s">
        <v>1020</v>
      </c>
    </row>
    <row r="6" spans="1:3">
      <c r="A6" t="s">
        <v>1025</v>
      </c>
      <c r="C6" t="s">
        <v>1025</v>
      </c>
    </row>
    <row r="7" spans="1:4">
      <c r="A7" t="s">
        <v>1026</v>
      </c>
      <c r="B7" t="s">
        <v>1027</v>
      </c>
      <c r="C7" t="s">
        <v>1026</v>
      </c>
      <c r="D7" t="s">
        <v>1027</v>
      </c>
    </row>
    <row r="8" spans="1:5">
      <c r="A8" t="s">
        <v>1028</v>
      </c>
      <c r="B8">
        <v>7119.37</v>
      </c>
      <c r="C8">
        <v>34.65</v>
      </c>
      <c r="D8">
        <v>6365.9</v>
      </c>
      <c r="E8">
        <v>55.81</v>
      </c>
    </row>
    <row r="9" spans="1:5">
      <c r="A9" t="s">
        <v>1004</v>
      </c>
      <c r="B9">
        <v>770.44</v>
      </c>
      <c r="C9">
        <v>52.57</v>
      </c>
      <c r="D9">
        <v>818.9</v>
      </c>
      <c r="E9">
        <v>76.33</v>
      </c>
    </row>
    <row r="10" spans="1:5">
      <c r="A10" t="s">
        <v>1005</v>
      </c>
      <c r="B10">
        <v>218.72</v>
      </c>
      <c r="C10">
        <v>54.89</v>
      </c>
      <c r="D10">
        <v>227</v>
      </c>
      <c r="E10">
        <v>65.88</v>
      </c>
    </row>
    <row r="11" spans="1:5">
      <c r="A11" t="s">
        <v>1006</v>
      </c>
      <c r="B11">
        <v>662.99</v>
      </c>
      <c r="C11">
        <v>20.06</v>
      </c>
      <c r="D11">
        <v>526.3</v>
      </c>
      <c r="E11">
        <v>42.22</v>
      </c>
    </row>
    <row r="12" spans="1:5">
      <c r="A12" t="s">
        <v>1007</v>
      </c>
      <c r="B12">
        <v>658.27</v>
      </c>
      <c r="C12">
        <v>24.31</v>
      </c>
      <c r="D12">
        <v>570</v>
      </c>
      <c r="E12">
        <v>43.96</v>
      </c>
    </row>
    <row r="13" spans="1:5">
      <c r="A13" t="s">
        <v>1008</v>
      </c>
      <c r="B13">
        <v>386.3</v>
      </c>
      <c r="C13">
        <v>37.05</v>
      </c>
      <c r="D13">
        <v>341.2</v>
      </c>
      <c r="E13">
        <v>58.58</v>
      </c>
    </row>
    <row r="14" spans="1:5">
      <c r="A14" t="s">
        <v>1009</v>
      </c>
      <c r="B14">
        <v>1077.28</v>
      </c>
      <c r="C14">
        <v>24.5</v>
      </c>
      <c r="D14">
        <v>825.9</v>
      </c>
      <c r="E14">
        <v>44.62</v>
      </c>
    </row>
    <row r="15" spans="1:5">
      <c r="A15" t="s">
        <v>1010</v>
      </c>
      <c r="B15">
        <v>390.82</v>
      </c>
      <c r="C15">
        <v>45.62</v>
      </c>
      <c r="D15">
        <v>349</v>
      </c>
      <c r="E15">
        <v>65.04</v>
      </c>
    </row>
    <row r="16" spans="1:5">
      <c r="A16" t="s">
        <v>1011</v>
      </c>
      <c r="B16">
        <v>455.35</v>
      </c>
      <c r="C16">
        <v>34.44</v>
      </c>
      <c r="D16">
        <v>414.7</v>
      </c>
      <c r="E16">
        <v>54.54</v>
      </c>
    </row>
    <row r="17" spans="1:5">
      <c r="A17" t="s">
        <v>1012</v>
      </c>
      <c r="B17">
        <v>591.07</v>
      </c>
      <c r="C17">
        <v>23.33</v>
      </c>
      <c r="D17">
        <v>487.3</v>
      </c>
      <c r="E17">
        <v>47.09</v>
      </c>
    </row>
    <row r="18" spans="1:5">
      <c r="A18" t="s">
        <v>243</v>
      </c>
      <c r="B18">
        <v>229.14</v>
      </c>
      <c r="C18">
        <v>52</v>
      </c>
      <c r="D18">
        <v>236.1</v>
      </c>
      <c r="E18">
        <v>69.12</v>
      </c>
    </row>
    <row r="19" spans="1:5">
      <c r="A19" t="s">
        <v>1013</v>
      </c>
      <c r="B19">
        <v>389.84</v>
      </c>
      <c r="C19">
        <v>52.48</v>
      </c>
      <c r="D19">
        <v>377.8</v>
      </c>
      <c r="E19">
        <v>66.41</v>
      </c>
    </row>
    <row r="20" spans="1:5">
      <c r="A20" t="s">
        <v>1014</v>
      </c>
      <c r="B20">
        <v>278.77</v>
      </c>
      <c r="C20">
        <v>29.58</v>
      </c>
      <c r="D20">
        <v>266.1</v>
      </c>
      <c r="E20">
        <v>56.33</v>
      </c>
    </row>
    <row r="21" spans="1:5">
      <c r="A21" t="s">
        <v>1015</v>
      </c>
      <c r="B21">
        <v>170.58</v>
      </c>
      <c r="C21">
        <v>45.29</v>
      </c>
      <c r="D21">
        <v>164.1</v>
      </c>
      <c r="E21">
        <v>57.16</v>
      </c>
    </row>
    <row r="22" spans="1:5">
      <c r="A22" t="s">
        <v>1016</v>
      </c>
      <c r="B22">
        <v>162.29</v>
      </c>
      <c r="C22">
        <v>36.21</v>
      </c>
      <c r="D22">
        <v>148.5</v>
      </c>
      <c r="E22">
        <v>54.92</v>
      </c>
    </row>
    <row r="23" spans="1:5">
      <c r="A23" t="s">
        <v>1017</v>
      </c>
      <c r="B23">
        <v>528.58</v>
      </c>
      <c r="C23">
        <v>32.85</v>
      </c>
      <c r="D23">
        <v>472.3</v>
      </c>
      <c r="E23">
        <v>49.98</v>
      </c>
    </row>
    <row r="24" spans="1:5">
      <c r="A24" t="s">
        <v>1018</v>
      </c>
      <c r="B24">
        <v>148.92</v>
      </c>
      <c r="C24">
        <v>35.76</v>
      </c>
      <c r="D24">
        <v>142.1</v>
      </c>
      <c r="E24">
        <v>52.49</v>
      </c>
    </row>
    <row r="25" spans="1:5">
      <c r="A25" t="s">
        <v>1020</v>
      </c>
      <c r="B25" t="s">
        <v>1020</v>
      </c>
      <c r="C25" t="s">
        <v>1020</v>
      </c>
      <c r="D25" t="s">
        <v>1020</v>
      </c>
      <c r="E25" t="s">
        <v>1020</v>
      </c>
    </row>
  </sheetData>
  <pageMargins left="0.7" right="0.7" top="0.75" bottom="0.75" header="0.3" footer="0.3"/>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Z1"/>
    </sheetView>
  </sheetViews>
  <sheetFormatPr defaultColWidth="9" defaultRowHeight="13.5"/>
  <sheetData/>
  <pageMargins left="0.7" right="0.7" top="0.75" bottom="0.75" header="0.3" footer="0.3"/>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H21"/>
  <sheetViews>
    <sheetView workbookViewId="0">
      <selection activeCell="A1" sqref="A1:Z1"/>
    </sheetView>
  </sheetViews>
  <sheetFormatPr defaultColWidth="9" defaultRowHeight="13.5"/>
  <cols>
    <col min="1" max="1" width="5.875" style="16" customWidth="1"/>
    <col min="2" max="2" width="10.5" style="16" customWidth="1"/>
    <col min="3" max="3" width="13.625" style="17" customWidth="1"/>
    <col min="4" max="5" width="12.375" style="17" hidden="1" customWidth="1"/>
    <col min="6" max="6" width="9.875" style="17" hidden="1" customWidth="1"/>
    <col min="7" max="7" width="12.375" style="17" hidden="1" customWidth="1"/>
    <col min="8" max="8" width="9.875" style="16" hidden="1" customWidth="1"/>
    <col min="9" max="9" width="12.25" style="16" customWidth="1"/>
    <col min="10" max="10" width="14.5" style="16" customWidth="1"/>
    <col min="11" max="11" width="10.125" style="16" customWidth="1"/>
    <col min="12" max="12" width="9.875" style="16" customWidth="1"/>
    <col min="13" max="13" width="10.75" style="16" customWidth="1"/>
    <col min="14" max="14" width="9.875" style="16" customWidth="1"/>
    <col min="15" max="15" width="12" style="16" hidden="1" customWidth="1"/>
    <col min="16" max="16" width="12.625" style="16" hidden="1" customWidth="1"/>
    <col min="17" max="17" width="8" style="16" hidden="1" customWidth="1"/>
    <col min="18" max="18" width="13.625" style="16" hidden="1" customWidth="1"/>
    <col min="19" max="19" width="8" style="16" hidden="1" customWidth="1"/>
    <col min="20" max="20" width="10.875" style="18" customWidth="1"/>
    <col min="21" max="21" width="13.125" style="19" customWidth="1"/>
    <col min="22" max="22" width="12" style="18" customWidth="1"/>
    <col min="23" max="23" width="14.625" style="16" customWidth="1"/>
    <col min="24" max="24" width="8.375" style="16" customWidth="1"/>
    <col min="25" max="25" width="8.625" style="16" customWidth="1"/>
    <col min="26" max="26" width="8.875" style="16" customWidth="1"/>
    <col min="27" max="32" width="8" style="16" customWidth="1"/>
    <col min="33" max="33" width="9" style="16"/>
    <col min="34" max="34" width="22.375" style="16" customWidth="1"/>
    <col min="35" max="256" width="9" style="16"/>
    <col min="257" max="257" width="5.875" style="16" customWidth="1"/>
    <col min="258" max="258" width="10.5" style="16" customWidth="1"/>
    <col min="259" max="259" width="13.625" style="16" customWidth="1"/>
    <col min="260" max="261" width="12.375" style="16" customWidth="1"/>
    <col min="262" max="262" width="9.875" style="16" customWidth="1"/>
    <col min="263" max="263" width="12.375" style="16" customWidth="1"/>
    <col min="264" max="264" width="9.875" style="16" customWidth="1"/>
    <col min="265" max="265" width="12.25" style="16" customWidth="1"/>
    <col min="266" max="266" width="14.5" style="16" customWidth="1"/>
    <col min="267" max="267" width="10.125" style="16" customWidth="1"/>
    <col min="268" max="268" width="9.875" style="16" customWidth="1"/>
    <col min="269" max="269" width="10.75" style="16" customWidth="1"/>
    <col min="270" max="270" width="9.875" style="16" customWidth="1"/>
    <col min="271" max="275" width="9" style="16" hidden="1" customWidth="1"/>
    <col min="276" max="276" width="10.875" style="16" customWidth="1"/>
    <col min="277" max="277" width="13.125" style="16" customWidth="1"/>
    <col min="278" max="278" width="12" style="16" customWidth="1"/>
    <col min="279" max="279" width="14.625" style="16" customWidth="1"/>
    <col min="280" max="280" width="8.375" style="16" customWidth="1"/>
    <col min="281" max="281" width="8.625" style="16" customWidth="1"/>
    <col min="282" max="282" width="8.875" style="16" customWidth="1"/>
    <col min="283" max="288" width="8" style="16" customWidth="1"/>
    <col min="289" max="289" width="9" style="16"/>
    <col min="290" max="290" width="22.375" style="16" customWidth="1"/>
    <col min="291" max="512" width="9" style="16"/>
    <col min="513" max="513" width="5.875" style="16" customWidth="1"/>
    <col min="514" max="514" width="10.5" style="16" customWidth="1"/>
    <col min="515" max="515" width="13.625" style="16" customWidth="1"/>
    <col min="516" max="517" width="12.375" style="16" customWidth="1"/>
    <col min="518" max="518" width="9.875" style="16" customWidth="1"/>
    <col min="519" max="519" width="12.375" style="16" customWidth="1"/>
    <col min="520" max="520" width="9.875" style="16" customWidth="1"/>
    <col min="521" max="521" width="12.25" style="16" customWidth="1"/>
    <col min="522" max="522" width="14.5" style="16" customWidth="1"/>
    <col min="523" max="523" width="10.125" style="16" customWidth="1"/>
    <col min="524" max="524" width="9.875" style="16" customWidth="1"/>
    <col min="525" max="525" width="10.75" style="16" customWidth="1"/>
    <col min="526" max="526" width="9.875" style="16" customWidth="1"/>
    <col min="527" max="531" width="9" style="16" hidden="1" customWidth="1"/>
    <col min="532" max="532" width="10.875" style="16" customWidth="1"/>
    <col min="533" max="533" width="13.125" style="16" customWidth="1"/>
    <col min="534" max="534" width="12" style="16" customWidth="1"/>
    <col min="535" max="535" width="14.625" style="16" customWidth="1"/>
    <col min="536" max="536" width="8.375" style="16" customWidth="1"/>
    <col min="537" max="537" width="8.625" style="16" customWidth="1"/>
    <col min="538" max="538" width="8.875" style="16" customWidth="1"/>
    <col min="539" max="544" width="8" style="16" customWidth="1"/>
    <col min="545" max="545" width="9" style="16"/>
    <col min="546" max="546" width="22.375" style="16" customWidth="1"/>
    <col min="547" max="768" width="9" style="16"/>
    <col min="769" max="769" width="5.875" style="16" customWidth="1"/>
    <col min="770" max="770" width="10.5" style="16" customWidth="1"/>
    <col min="771" max="771" width="13.625" style="16" customWidth="1"/>
    <col min="772" max="773" width="12.375" style="16" customWidth="1"/>
    <col min="774" max="774" width="9.875" style="16" customWidth="1"/>
    <col min="775" max="775" width="12.375" style="16" customWidth="1"/>
    <col min="776" max="776" width="9.875" style="16" customWidth="1"/>
    <col min="777" max="777" width="12.25" style="16" customWidth="1"/>
    <col min="778" max="778" width="14.5" style="16" customWidth="1"/>
    <col min="779" max="779" width="10.125" style="16" customWidth="1"/>
    <col min="780" max="780" width="9.875" style="16" customWidth="1"/>
    <col min="781" max="781" width="10.75" style="16" customWidth="1"/>
    <col min="782" max="782" width="9.875" style="16" customWidth="1"/>
    <col min="783" max="787" width="9" style="16" hidden="1" customWidth="1"/>
    <col min="788" max="788" width="10.875" style="16" customWidth="1"/>
    <col min="789" max="789" width="13.125" style="16" customWidth="1"/>
    <col min="790" max="790" width="12" style="16" customWidth="1"/>
    <col min="791" max="791" width="14.625" style="16" customWidth="1"/>
    <col min="792" max="792" width="8.375" style="16" customWidth="1"/>
    <col min="793" max="793" width="8.625" style="16" customWidth="1"/>
    <col min="794" max="794" width="8.875" style="16" customWidth="1"/>
    <col min="795" max="800" width="8" style="16" customWidth="1"/>
    <col min="801" max="801" width="9" style="16"/>
    <col min="802" max="802" width="22.375" style="16" customWidth="1"/>
    <col min="803" max="1024" width="9" style="16"/>
    <col min="1025" max="1025" width="5.875" style="16" customWidth="1"/>
    <col min="1026" max="1026" width="10.5" style="16" customWidth="1"/>
    <col min="1027" max="1027" width="13.625" style="16" customWidth="1"/>
    <col min="1028" max="1029" width="12.375" style="16" customWidth="1"/>
    <col min="1030" max="1030" width="9.875" style="16" customWidth="1"/>
    <col min="1031" max="1031" width="12.375" style="16" customWidth="1"/>
    <col min="1032" max="1032" width="9.875" style="16" customWidth="1"/>
    <col min="1033" max="1033" width="12.25" style="16" customWidth="1"/>
    <col min="1034" max="1034" width="14.5" style="16" customWidth="1"/>
    <col min="1035" max="1035" width="10.125" style="16" customWidth="1"/>
    <col min="1036" max="1036" width="9.875" style="16" customWidth="1"/>
    <col min="1037" max="1037" width="10.75" style="16" customWidth="1"/>
    <col min="1038" max="1038" width="9.875" style="16" customWidth="1"/>
    <col min="1039" max="1043" width="9" style="16" hidden="1" customWidth="1"/>
    <col min="1044" max="1044" width="10.875" style="16" customWidth="1"/>
    <col min="1045" max="1045" width="13.125" style="16" customWidth="1"/>
    <col min="1046" max="1046" width="12" style="16" customWidth="1"/>
    <col min="1047" max="1047" width="14.625" style="16" customWidth="1"/>
    <col min="1048" max="1048" width="8.375" style="16" customWidth="1"/>
    <col min="1049" max="1049" width="8.625" style="16" customWidth="1"/>
    <col min="1050" max="1050" width="8.875" style="16" customWidth="1"/>
    <col min="1051" max="1056" width="8" style="16" customWidth="1"/>
    <col min="1057" max="1057" width="9" style="16"/>
    <col min="1058" max="1058" width="22.375" style="16" customWidth="1"/>
    <col min="1059" max="1280" width="9" style="16"/>
    <col min="1281" max="1281" width="5.875" style="16" customWidth="1"/>
    <col min="1282" max="1282" width="10.5" style="16" customWidth="1"/>
    <col min="1283" max="1283" width="13.625" style="16" customWidth="1"/>
    <col min="1284" max="1285" width="12.375" style="16" customWidth="1"/>
    <col min="1286" max="1286" width="9.875" style="16" customWidth="1"/>
    <col min="1287" max="1287" width="12.375" style="16" customWidth="1"/>
    <col min="1288" max="1288" width="9.875" style="16" customWidth="1"/>
    <col min="1289" max="1289" width="12.25" style="16" customWidth="1"/>
    <col min="1290" max="1290" width="14.5" style="16" customWidth="1"/>
    <col min="1291" max="1291" width="10.125" style="16" customWidth="1"/>
    <col min="1292" max="1292" width="9.875" style="16" customWidth="1"/>
    <col min="1293" max="1293" width="10.75" style="16" customWidth="1"/>
    <col min="1294" max="1294" width="9.875" style="16" customWidth="1"/>
    <col min="1295" max="1299" width="9" style="16" hidden="1" customWidth="1"/>
    <col min="1300" max="1300" width="10.875" style="16" customWidth="1"/>
    <col min="1301" max="1301" width="13.125" style="16" customWidth="1"/>
    <col min="1302" max="1302" width="12" style="16" customWidth="1"/>
    <col min="1303" max="1303" width="14.625" style="16" customWidth="1"/>
    <col min="1304" max="1304" width="8.375" style="16" customWidth="1"/>
    <col min="1305" max="1305" width="8.625" style="16" customWidth="1"/>
    <col min="1306" max="1306" width="8.875" style="16" customWidth="1"/>
    <col min="1307" max="1312" width="8" style="16" customWidth="1"/>
    <col min="1313" max="1313" width="9" style="16"/>
    <col min="1314" max="1314" width="22.375" style="16" customWidth="1"/>
    <col min="1315" max="1536" width="9" style="16"/>
    <col min="1537" max="1537" width="5.875" style="16" customWidth="1"/>
    <col min="1538" max="1538" width="10.5" style="16" customWidth="1"/>
    <col min="1539" max="1539" width="13.625" style="16" customWidth="1"/>
    <col min="1540" max="1541" width="12.375" style="16" customWidth="1"/>
    <col min="1542" max="1542" width="9.875" style="16" customWidth="1"/>
    <col min="1543" max="1543" width="12.375" style="16" customWidth="1"/>
    <col min="1544" max="1544" width="9.875" style="16" customWidth="1"/>
    <col min="1545" max="1545" width="12.25" style="16" customWidth="1"/>
    <col min="1546" max="1546" width="14.5" style="16" customWidth="1"/>
    <col min="1547" max="1547" width="10.125" style="16" customWidth="1"/>
    <col min="1548" max="1548" width="9.875" style="16" customWidth="1"/>
    <col min="1549" max="1549" width="10.75" style="16" customWidth="1"/>
    <col min="1550" max="1550" width="9.875" style="16" customWidth="1"/>
    <col min="1551" max="1555" width="9" style="16" hidden="1" customWidth="1"/>
    <col min="1556" max="1556" width="10.875" style="16" customWidth="1"/>
    <col min="1557" max="1557" width="13.125" style="16" customWidth="1"/>
    <col min="1558" max="1558" width="12" style="16" customWidth="1"/>
    <col min="1559" max="1559" width="14.625" style="16" customWidth="1"/>
    <col min="1560" max="1560" width="8.375" style="16" customWidth="1"/>
    <col min="1561" max="1561" width="8.625" style="16" customWidth="1"/>
    <col min="1562" max="1562" width="8.875" style="16" customWidth="1"/>
    <col min="1563" max="1568" width="8" style="16" customWidth="1"/>
    <col min="1569" max="1569" width="9" style="16"/>
    <col min="1570" max="1570" width="22.375" style="16" customWidth="1"/>
    <col min="1571" max="1792" width="9" style="16"/>
    <col min="1793" max="1793" width="5.875" style="16" customWidth="1"/>
    <col min="1794" max="1794" width="10.5" style="16" customWidth="1"/>
    <col min="1795" max="1795" width="13.625" style="16" customWidth="1"/>
    <col min="1796" max="1797" width="12.375" style="16" customWidth="1"/>
    <col min="1798" max="1798" width="9.875" style="16" customWidth="1"/>
    <col min="1799" max="1799" width="12.375" style="16" customWidth="1"/>
    <col min="1800" max="1800" width="9.875" style="16" customWidth="1"/>
    <col min="1801" max="1801" width="12.25" style="16" customWidth="1"/>
    <col min="1802" max="1802" width="14.5" style="16" customWidth="1"/>
    <col min="1803" max="1803" width="10.125" style="16" customWidth="1"/>
    <col min="1804" max="1804" width="9.875" style="16" customWidth="1"/>
    <col min="1805" max="1805" width="10.75" style="16" customWidth="1"/>
    <col min="1806" max="1806" width="9.875" style="16" customWidth="1"/>
    <col min="1807" max="1811" width="9" style="16" hidden="1" customWidth="1"/>
    <col min="1812" max="1812" width="10.875" style="16" customWidth="1"/>
    <col min="1813" max="1813" width="13.125" style="16" customWidth="1"/>
    <col min="1814" max="1814" width="12" style="16" customWidth="1"/>
    <col min="1815" max="1815" width="14.625" style="16" customWidth="1"/>
    <col min="1816" max="1816" width="8.375" style="16" customWidth="1"/>
    <col min="1817" max="1817" width="8.625" style="16" customWidth="1"/>
    <col min="1818" max="1818" width="8.875" style="16" customWidth="1"/>
    <col min="1819" max="1824" width="8" style="16" customWidth="1"/>
    <col min="1825" max="1825" width="9" style="16"/>
    <col min="1826" max="1826" width="22.375" style="16" customWidth="1"/>
    <col min="1827" max="2048" width="9" style="16"/>
    <col min="2049" max="2049" width="5.875" style="16" customWidth="1"/>
    <col min="2050" max="2050" width="10.5" style="16" customWidth="1"/>
    <col min="2051" max="2051" width="13.625" style="16" customWidth="1"/>
    <col min="2052" max="2053" width="12.375" style="16" customWidth="1"/>
    <col min="2054" max="2054" width="9.875" style="16" customWidth="1"/>
    <col min="2055" max="2055" width="12.375" style="16" customWidth="1"/>
    <col min="2056" max="2056" width="9.875" style="16" customWidth="1"/>
    <col min="2057" max="2057" width="12.25" style="16" customWidth="1"/>
    <col min="2058" max="2058" width="14.5" style="16" customWidth="1"/>
    <col min="2059" max="2059" width="10.125" style="16" customWidth="1"/>
    <col min="2060" max="2060" width="9.875" style="16" customWidth="1"/>
    <col min="2061" max="2061" width="10.75" style="16" customWidth="1"/>
    <col min="2062" max="2062" width="9.875" style="16" customWidth="1"/>
    <col min="2063" max="2067" width="9" style="16" hidden="1" customWidth="1"/>
    <col min="2068" max="2068" width="10.875" style="16" customWidth="1"/>
    <col min="2069" max="2069" width="13.125" style="16" customWidth="1"/>
    <col min="2070" max="2070" width="12" style="16" customWidth="1"/>
    <col min="2071" max="2071" width="14.625" style="16" customWidth="1"/>
    <col min="2072" max="2072" width="8.375" style="16" customWidth="1"/>
    <col min="2073" max="2073" width="8.625" style="16" customWidth="1"/>
    <col min="2074" max="2074" width="8.875" style="16" customWidth="1"/>
    <col min="2075" max="2080" width="8" style="16" customWidth="1"/>
    <col min="2081" max="2081" width="9" style="16"/>
    <col min="2082" max="2082" width="22.375" style="16" customWidth="1"/>
    <col min="2083" max="2304" width="9" style="16"/>
    <col min="2305" max="2305" width="5.875" style="16" customWidth="1"/>
    <col min="2306" max="2306" width="10.5" style="16" customWidth="1"/>
    <col min="2307" max="2307" width="13.625" style="16" customWidth="1"/>
    <col min="2308" max="2309" width="12.375" style="16" customWidth="1"/>
    <col min="2310" max="2310" width="9.875" style="16" customWidth="1"/>
    <col min="2311" max="2311" width="12.375" style="16" customWidth="1"/>
    <col min="2312" max="2312" width="9.875" style="16" customWidth="1"/>
    <col min="2313" max="2313" width="12.25" style="16" customWidth="1"/>
    <col min="2314" max="2314" width="14.5" style="16" customWidth="1"/>
    <col min="2315" max="2315" width="10.125" style="16" customWidth="1"/>
    <col min="2316" max="2316" width="9.875" style="16" customWidth="1"/>
    <col min="2317" max="2317" width="10.75" style="16" customWidth="1"/>
    <col min="2318" max="2318" width="9.875" style="16" customWidth="1"/>
    <col min="2319" max="2323" width="9" style="16" hidden="1" customWidth="1"/>
    <col min="2324" max="2324" width="10.875" style="16" customWidth="1"/>
    <col min="2325" max="2325" width="13.125" style="16" customWidth="1"/>
    <col min="2326" max="2326" width="12" style="16" customWidth="1"/>
    <col min="2327" max="2327" width="14.625" style="16" customWidth="1"/>
    <col min="2328" max="2328" width="8.375" style="16" customWidth="1"/>
    <col min="2329" max="2329" width="8.625" style="16" customWidth="1"/>
    <col min="2330" max="2330" width="8.875" style="16" customWidth="1"/>
    <col min="2331" max="2336" width="8" style="16" customWidth="1"/>
    <col min="2337" max="2337" width="9" style="16"/>
    <col min="2338" max="2338" width="22.375" style="16" customWidth="1"/>
    <col min="2339" max="2560" width="9" style="16"/>
    <col min="2561" max="2561" width="5.875" style="16" customWidth="1"/>
    <col min="2562" max="2562" width="10.5" style="16" customWidth="1"/>
    <col min="2563" max="2563" width="13.625" style="16" customWidth="1"/>
    <col min="2564" max="2565" width="12.375" style="16" customWidth="1"/>
    <col min="2566" max="2566" width="9.875" style="16" customWidth="1"/>
    <col min="2567" max="2567" width="12.375" style="16" customWidth="1"/>
    <col min="2568" max="2568" width="9.875" style="16" customWidth="1"/>
    <col min="2569" max="2569" width="12.25" style="16" customWidth="1"/>
    <col min="2570" max="2570" width="14.5" style="16" customWidth="1"/>
    <col min="2571" max="2571" width="10.125" style="16" customWidth="1"/>
    <col min="2572" max="2572" width="9.875" style="16" customWidth="1"/>
    <col min="2573" max="2573" width="10.75" style="16" customWidth="1"/>
    <col min="2574" max="2574" width="9.875" style="16" customWidth="1"/>
    <col min="2575" max="2579" width="9" style="16" hidden="1" customWidth="1"/>
    <col min="2580" max="2580" width="10.875" style="16" customWidth="1"/>
    <col min="2581" max="2581" width="13.125" style="16" customWidth="1"/>
    <col min="2582" max="2582" width="12" style="16" customWidth="1"/>
    <col min="2583" max="2583" width="14.625" style="16" customWidth="1"/>
    <col min="2584" max="2584" width="8.375" style="16" customWidth="1"/>
    <col min="2585" max="2585" width="8.625" style="16" customWidth="1"/>
    <col min="2586" max="2586" width="8.875" style="16" customWidth="1"/>
    <col min="2587" max="2592" width="8" style="16" customWidth="1"/>
    <col min="2593" max="2593" width="9" style="16"/>
    <col min="2594" max="2594" width="22.375" style="16" customWidth="1"/>
    <col min="2595" max="2816" width="9" style="16"/>
    <col min="2817" max="2817" width="5.875" style="16" customWidth="1"/>
    <col min="2818" max="2818" width="10.5" style="16" customWidth="1"/>
    <col min="2819" max="2819" width="13.625" style="16" customWidth="1"/>
    <col min="2820" max="2821" width="12.375" style="16" customWidth="1"/>
    <col min="2822" max="2822" width="9.875" style="16" customWidth="1"/>
    <col min="2823" max="2823" width="12.375" style="16" customWidth="1"/>
    <col min="2824" max="2824" width="9.875" style="16" customWidth="1"/>
    <col min="2825" max="2825" width="12.25" style="16" customWidth="1"/>
    <col min="2826" max="2826" width="14.5" style="16" customWidth="1"/>
    <col min="2827" max="2827" width="10.125" style="16" customWidth="1"/>
    <col min="2828" max="2828" width="9.875" style="16" customWidth="1"/>
    <col min="2829" max="2829" width="10.75" style="16" customWidth="1"/>
    <col min="2830" max="2830" width="9.875" style="16" customWidth="1"/>
    <col min="2831" max="2835" width="9" style="16" hidden="1" customWidth="1"/>
    <col min="2836" max="2836" width="10.875" style="16" customWidth="1"/>
    <col min="2837" max="2837" width="13.125" style="16" customWidth="1"/>
    <col min="2838" max="2838" width="12" style="16" customWidth="1"/>
    <col min="2839" max="2839" width="14.625" style="16" customWidth="1"/>
    <col min="2840" max="2840" width="8.375" style="16" customWidth="1"/>
    <col min="2841" max="2841" width="8.625" style="16" customWidth="1"/>
    <col min="2842" max="2842" width="8.875" style="16" customWidth="1"/>
    <col min="2843" max="2848" width="8" style="16" customWidth="1"/>
    <col min="2849" max="2849" width="9" style="16"/>
    <col min="2850" max="2850" width="22.375" style="16" customWidth="1"/>
    <col min="2851" max="3072" width="9" style="16"/>
    <col min="3073" max="3073" width="5.875" style="16" customWidth="1"/>
    <col min="3074" max="3074" width="10.5" style="16" customWidth="1"/>
    <col min="3075" max="3075" width="13.625" style="16" customWidth="1"/>
    <col min="3076" max="3077" width="12.375" style="16" customWidth="1"/>
    <col min="3078" max="3078" width="9.875" style="16" customWidth="1"/>
    <col min="3079" max="3079" width="12.375" style="16" customWidth="1"/>
    <col min="3080" max="3080" width="9.875" style="16" customWidth="1"/>
    <col min="3081" max="3081" width="12.25" style="16" customWidth="1"/>
    <col min="3082" max="3082" width="14.5" style="16" customWidth="1"/>
    <col min="3083" max="3083" width="10.125" style="16" customWidth="1"/>
    <col min="3084" max="3084" width="9.875" style="16" customWidth="1"/>
    <col min="3085" max="3085" width="10.75" style="16" customWidth="1"/>
    <col min="3086" max="3086" width="9.875" style="16" customWidth="1"/>
    <col min="3087" max="3091" width="9" style="16" hidden="1" customWidth="1"/>
    <col min="3092" max="3092" width="10.875" style="16" customWidth="1"/>
    <col min="3093" max="3093" width="13.125" style="16" customWidth="1"/>
    <col min="3094" max="3094" width="12" style="16" customWidth="1"/>
    <col min="3095" max="3095" width="14.625" style="16" customWidth="1"/>
    <col min="3096" max="3096" width="8.375" style="16" customWidth="1"/>
    <col min="3097" max="3097" width="8.625" style="16" customWidth="1"/>
    <col min="3098" max="3098" width="8.875" style="16" customWidth="1"/>
    <col min="3099" max="3104" width="8" style="16" customWidth="1"/>
    <col min="3105" max="3105" width="9" style="16"/>
    <col min="3106" max="3106" width="22.375" style="16" customWidth="1"/>
    <col min="3107" max="3328" width="9" style="16"/>
    <col min="3329" max="3329" width="5.875" style="16" customWidth="1"/>
    <col min="3330" max="3330" width="10.5" style="16" customWidth="1"/>
    <col min="3331" max="3331" width="13.625" style="16" customWidth="1"/>
    <col min="3332" max="3333" width="12.375" style="16" customWidth="1"/>
    <col min="3334" max="3334" width="9.875" style="16" customWidth="1"/>
    <col min="3335" max="3335" width="12.375" style="16" customWidth="1"/>
    <col min="3336" max="3336" width="9.875" style="16" customWidth="1"/>
    <col min="3337" max="3337" width="12.25" style="16" customWidth="1"/>
    <col min="3338" max="3338" width="14.5" style="16" customWidth="1"/>
    <col min="3339" max="3339" width="10.125" style="16" customWidth="1"/>
    <col min="3340" max="3340" width="9.875" style="16" customWidth="1"/>
    <col min="3341" max="3341" width="10.75" style="16" customWidth="1"/>
    <col min="3342" max="3342" width="9.875" style="16" customWidth="1"/>
    <col min="3343" max="3347" width="9" style="16" hidden="1" customWidth="1"/>
    <col min="3348" max="3348" width="10.875" style="16" customWidth="1"/>
    <col min="3349" max="3349" width="13.125" style="16" customWidth="1"/>
    <col min="3350" max="3350" width="12" style="16" customWidth="1"/>
    <col min="3351" max="3351" width="14.625" style="16" customWidth="1"/>
    <col min="3352" max="3352" width="8.375" style="16" customWidth="1"/>
    <col min="3353" max="3353" width="8.625" style="16" customWidth="1"/>
    <col min="3354" max="3354" width="8.875" style="16" customWidth="1"/>
    <col min="3355" max="3360" width="8" style="16" customWidth="1"/>
    <col min="3361" max="3361" width="9" style="16"/>
    <col min="3362" max="3362" width="22.375" style="16" customWidth="1"/>
    <col min="3363" max="3584" width="9" style="16"/>
    <col min="3585" max="3585" width="5.875" style="16" customWidth="1"/>
    <col min="3586" max="3586" width="10.5" style="16" customWidth="1"/>
    <col min="3587" max="3587" width="13.625" style="16" customWidth="1"/>
    <col min="3588" max="3589" width="12.375" style="16" customWidth="1"/>
    <col min="3590" max="3590" width="9.875" style="16" customWidth="1"/>
    <col min="3591" max="3591" width="12.375" style="16" customWidth="1"/>
    <col min="3592" max="3592" width="9.875" style="16" customWidth="1"/>
    <col min="3593" max="3593" width="12.25" style="16" customWidth="1"/>
    <col min="3594" max="3594" width="14.5" style="16" customWidth="1"/>
    <col min="3595" max="3595" width="10.125" style="16" customWidth="1"/>
    <col min="3596" max="3596" width="9.875" style="16" customWidth="1"/>
    <col min="3597" max="3597" width="10.75" style="16" customWidth="1"/>
    <col min="3598" max="3598" width="9.875" style="16" customWidth="1"/>
    <col min="3599" max="3603" width="9" style="16" hidden="1" customWidth="1"/>
    <col min="3604" max="3604" width="10.875" style="16" customWidth="1"/>
    <col min="3605" max="3605" width="13.125" style="16" customWidth="1"/>
    <col min="3606" max="3606" width="12" style="16" customWidth="1"/>
    <col min="3607" max="3607" width="14.625" style="16" customWidth="1"/>
    <col min="3608" max="3608" width="8.375" style="16" customWidth="1"/>
    <col min="3609" max="3609" width="8.625" style="16" customWidth="1"/>
    <col min="3610" max="3610" width="8.875" style="16" customWidth="1"/>
    <col min="3611" max="3616" width="8" style="16" customWidth="1"/>
    <col min="3617" max="3617" width="9" style="16"/>
    <col min="3618" max="3618" width="22.375" style="16" customWidth="1"/>
    <col min="3619" max="3840" width="9" style="16"/>
    <col min="3841" max="3841" width="5.875" style="16" customWidth="1"/>
    <col min="3842" max="3842" width="10.5" style="16" customWidth="1"/>
    <col min="3843" max="3843" width="13.625" style="16" customWidth="1"/>
    <col min="3844" max="3845" width="12.375" style="16" customWidth="1"/>
    <col min="3846" max="3846" width="9.875" style="16" customWidth="1"/>
    <col min="3847" max="3847" width="12.375" style="16" customWidth="1"/>
    <col min="3848" max="3848" width="9.875" style="16" customWidth="1"/>
    <col min="3849" max="3849" width="12.25" style="16" customWidth="1"/>
    <col min="3850" max="3850" width="14.5" style="16" customWidth="1"/>
    <col min="3851" max="3851" width="10.125" style="16" customWidth="1"/>
    <col min="3852" max="3852" width="9.875" style="16" customWidth="1"/>
    <col min="3853" max="3853" width="10.75" style="16" customWidth="1"/>
    <col min="3854" max="3854" width="9.875" style="16" customWidth="1"/>
    <col min="3855" max="3859" width="9" style="16" hidden="1" customWidth="1"/>
    <col min="3860" max="3860" width="10.875" style="16" customWidth="1"/>
    <col min="3861" max="3861" width="13.125" style="16" customWidth="1"/>
    <col min="3862" max="3862" width="12" style="16" customWidth="1"/>
    <col min="3863" max="3863" width="14.625" style="16" customWidth="1"/>
    <col min="3864" max="3864" width="8.375" style="16" customWidth="1"/>
    <col min="3865" max="3865" width="8.625" style="16" customWidth="1"/>
    <col min="3866" max="3866" width="8.875" style="16" customWidth="1"/>
    <col min="3867" max="3872" width="8" style="16" customWidth="1"/>
    <col min="3873" max="3873" width="9" style="16"/>
    <col min="3874" max="3874" width="22.375" style="16" customWidth="1"/>
    <col min="3875" max="4096" width="9" style="16"/>
    <col min="4097" max="4097" width="5.875" style="16" customWidth="1"/>
    <col min="4098" max="4098" width="10.5" style="16" customWidth="1"/>
    <col min="4099" max="4099" width="13.625" style="16" customWidth="1"/>
    <col min="4100" max="4101" width="12.375" style="16" customWidth="1"/>
    <col min="4102" max="4102" width="9.875" style="16" customWidth="1"/>
    <col min="4103" max="4103" width="12.375" style="16" customWidth="1"/>
    <col min="4104" max="4104" width="9.875" style="16" customWidth="1"/>
    <col min="4105" max="4105" width="12.25" style="16" customWidth="1"/>
    <col min="4106" max="4106" width="14.5" style="16" customWidth="1"/>
    <col min="4107" max="4107" width="10.125" style="16" customWidth="1"/>
    <col min="4108" max="4108" width="9.875" style="16" customWidth="1"/>
    <col min="4109" max="4109" width="10.75" style="16" customWidth="1"/>
    <col min="4110" max="4110" width="9.875" style="16" customWidth="1"/>
    <col min="4111" max="4115" width="9" style="16" hidden="1" customWidth="1"/>
    <col min="4116" max="4116" width="10.875" style="16" customWidth="1"/>
    <col min="4117" max="4117" width="13.125" style="16" customWidth="1"/>
    <col min="4118" max="4118" width="12" style="16" customWidth="1"/>
    <col min="4119" max="4119" width="14.625" style="16" customWidth="1"/>
    <col min="4120" max="4120" width="8.375" style="16" customWidth="1"/>
    <col min="4121" max="4121" width="8.625" style="16" customWidth="1"/>
    <col min="4122" max="4122" width="8.875" style="16" customWidth="1"/>
    <col min="4123" max="4128" width="8" style="16" customWidth="1"/>
    <col min="4129" max="4129" width="9" style="16"/>
    <col min="4130" max="4130" width="22.375" style="16" customWidth="1"/>
    <col min="4131" max="4352" width="9" style="16"/>
    <col min="4353" max="4353" width="5.875" style="16" customWidth="1"/>
    <col min="4354" max="4354" width="10.5" style="16" customWidth="1"/>
    <col min="4355" max="4355" width="13.625" style="16" customWidth="1"/>
    <col min="4356" max="4357" width="12.375" style="16" customWidth="1"/>
    <col min="4358" max="4358" width="9.875" style="16" customWidth="1"/>
    <col min="4359" max="4359" width="12.375" style="16" customWidth="1"/>
    <col min="4360" max="4360" width="9.875" style="16" customWidth="1"/>
    <col min="4361" max="4361" width="12.25" style="16" customWidth="1"/>
    <col min="4362" max="4362" width="14.5" style="16" customWidth="1"/>
    <col min="4363" max="4363" width="10.125" style="16" customWidth="1"/>
    <col min="4364" max="4364" width="9.875" style="16" customWidth="1"/>
    <col min="4365" max="4365" width="10.75" style="16" customWidth="1"/>
    <col min="4366" max="4366" width="9.875" style="16" customWidth="1"/>
    <col min="4367" max="4371" width="9" style="16" hidden="1" customWidth="1"/>
    <col min="4372" max="4372" width="10.875" style="16" customWidth="1"/>
    <col min="4373" max="4373" width="13.125" style="16" customWidth="1"/>
    <col min="4374" max="4374" width="12" style="16" customWidth="1"/>
    <col min="4375" max="4375" width="14.625" style="16" customWidth="1"/>
    <col min="4376" max="4376" width="8.375" style="16" customWidth="1"/>
    <col min="4377" max="4377" width="8.625" style="16" customWidth="1"/>
    <col min="4378" max="4378" width="8.875" style="16" customWidth="1"/>
    <col min="4379" max="4384" width="8" style="16" customWidth="1"/>
    <col min="4385" max="4385" width="9" style="16"/>
    <col min="4386" max="4386" width="22.375" style="16" customWidth="1"/>
    <col min="4387" max="4608" width="9" style="16"/>
    <col min="4609" max="4609" width="5.875" style="16" customWidth="1"/>
    <col min="4610" max="4610" width="10.5" style="16" customWidth="1"/>
    <col min="4611" max="4611" width="13.625" style="16" customWidth="1"/>
    <col min="4612" max="4613" width="12.375" style="16" customWidth="1"/>
    <col min="4614" max="4614" width="9.875" style="16" customWidth="1"/>
    <col min="4615" max="4615" width="12.375" style="16" customWidth="1"/>
    <col min="4616" max="4616" width="9.875" style="16" customWidth="1"/>
    <col min="4617" max="4617" width="12.25" style="16" customWidth="1"/>
    <col min="4618" max="4618" width="14.5" style="16" customWidth="1"/>
    <col min="4619" max="4619" width="10.125" style="16" customWidth="1"/>
    <col min="4620" max="4620" width="9.875" style="16" customWidth="1"/>
    <col min="4621" max="4621" width="10.75" style="16" customWidth="1"/>
    <col min="4622" max="4622" width="9.875" style="16" customWidth="1"/>
    <col min="4623" max="4627" width="9" style="16" hidden="1" customWidth="1"/>
    <col min="4628" max="4628" width="10.875" style="16" customWidth="1"/>
    <col min="4629" max="4629" width="13.125" style="16" customWidth="1"/>
    <col min="4630" max="4630" width="12" style="16" customWidth="1"/>
    <col min="4631" max="4631" width="14.625" style="16" customWidth="1"/>
    <col min="4632" max="4632" width="8.375" style="16" customWidth="1"/>
    <col min="4633" max="4633" width="8.625" style="16" customWidth="1"/>
    <col min="4634" max="4634" width="8.875" style="16" customWidth="1"/>
    <col min="4635" max="4640" width="8" style="16" customWidth="1"/>
    <col min="4641" max="4641" width="9" style="16"/>
    <col min="4642" max="4642" width="22.375" style="16" customWidth="1"/>
    <col min="4643" max="4864" width="9" style="16"/>
    <col min="4865" max="4865" width="5.875" style="16" customWidth="1"/>
    <col min="4866" max="4866" width="10.5" style="16" customWidth="1"/>
    <col min="4867" max="4867" width="13.625" style="16" customWidth="1"/>
    <col min="4868" max="4869" width="12.375" style="16" customWidth="1"/>
    <col min="4870" max="4870" width="9.875" style="16" customWidth="1"/>
    <col min="4871" max="4871" width="12.375" style="16" customWidth="1"/>
    <col min="4872" max="4872" width="9.875" style="16" customWidth="1"/>
    <col min="4873" max="4873" width="12.25" style="16" customWidth="1"/>
    <col min="4874" max="4874" width="14.5" style="16" customWidth="1"/>
    <col min="4875" max="4875" width="10.125" style="16" customWidth="1"/>
    <col min="4876" max="4876" width="9.875" style="16" customWidth="1"/>
    <col min="4877" max="4877" width="10.75" style="16" customWidth="1"/>
    <col min="4878" max="4878" width="9.875" style="16" customWidth="1"/>
    <col min="4879" max="4883" width="9" style="16" hidden="1" customWidth="1"/>
    <col min="4884" max="4884" width="10.875" style="16" customWidth="1"/>
    <col min="4885" max="4885" width="13.125" style="16" customWidth="1"/>
    <col min="4886" max="4886" width="12" style="16" customWidth="1"/>
    <col min="4887" max="4887" width="14.625" style="16" customWidth="1"/>
    <col min="4888" max="4888" width="8.375" style="16" customWidth="1"/>
    <col min="4889" max="4889" width="8.625" style="16" customWidth="1"/>
    <col min="4890" max="4890" width="8.875" style="16" customWidth="1"/>
    <col min="4891" max="4896" width="8" style="16" customWidth="1"/>
    <col min="4897" max="4897" width="9" style="16"/>
    <col min="4898" max="4898" width="22.375" style="16" customWidth="1"/>
    <col min="4899" max="5120" width="9" style="16"/>
    <col min="5121" max="5121" width="5.875" style="16" customWidth="1"/>
    <col min="5122" max="5122" width="10.5" style="16" customWidth="1"/>
    <col min="5123" max="5123" width="13.625" style="16" customWidth="1"/>
    <col min="5124" max="5125" width="12.375" style="16" customWidth="1"/>
    <col min="5126" max="5126" width="9.875" style="16" customWidth="1"/>
    <col min="5127" max="5127" width="12.375" style="16" customWidth="1"/>
    <col min="5128" max="5128" width="9.875" style="16" customWidth="1"/>
    <col min="5129" max="5129" width="12.25" style="16" customWidth="1"/>
    <col min="5130" max="5130" width="14.5" style="16" customWidth="1"/>
    <col min="5131" max="5131" width="10.125" style="16" customWidth="1"/>
    <col min="5132" max="5132" width="9.875" style="16" customWidth="1"/>
    <col min="5133" max="5133" width="10.75" style="16" customWidth="1"/>
    <col min="5134" max="5134" width="9.875" style="16" customWidth="1"/>
    <col min="5135" max="5139" width="9" style="16" hidden="1" customWidth="1"/>
    <col min="5140" max="5140" width="10.875" style="16" customWidth="1"/>
    <col min="5141" max="5141" width="13.125" style="16" customWidth="1"/>
    <col min="5142" max="5142" width="12" style="16" customWidth="1"/>
    <col min="5143" max="5143" width="14.625" style="16" customWidth="1"/>
    <col min="5144" max="5144" width="8.375" style="16" customWidth="1"/>
    <col min="5145" max="5145" width="8.625" style="16" customWidth="1"/>
    <col min="5146" max="5146" width="8.875" style="16" customWidth="1"/>
    <col min="5147" max="5152" width="8" style="16" customWidth="1"/>
    <col min="5153" max="5153" width="9" style="16"/>
    <col min="5154" max="5154" width="22.375" style="16" customWidth="1"/>
    <col min="5155" max="5376" width="9" style="16"/>
    <col min="5377" max="5377" width="5.875" style="16" customWidth="1"/>
    <col min="5378" max="5378" width="10.5" style="16" customWidth="1"/>
    <col min="5379" max="5379" width="13.625" style="16" customWidth="1"/>
    <col min="5380" max="5381" width="12.375" style="16" customWidth="1"/>
    <col min="5382" max="5382" width="9.875" style="16" customWidth="1"/>
    <col min="5383" max="5383" width="12.375" style="16" customWidth="1"/>
    <col min="5384" max="5384" width="9.875" style="16" customWidth="1"/>
    <col min="5385" max="5385" width="12.25" style="16" customWidth="1"/>
    <col min="5386" max="5386" width="14.5" style="16" customWidth="1"/>
    <col min="5387" max="5387" width="10.125" style="16" customWidth="1"/>
    <col min="5388" max="5388" width="9.875" style="16" customWidth="1"/>
    <col min="5389" max="5389" width="10.75" style="16" customWidth="1"/>
    <col min="5390" max="5390" width="9.875" style="16" customWidth="1"/>
    <col min="5391" max="5395" width="9" style="16" hidden="1" customWidth="1"/>
    <col min="5396" max="5396" width="10.875" style="16" customWidth="1"/>
    <col min="5397" max="5397" width="13.125" style="16" customWidth="1"/>
    <col min="5398" max="5398" width="12" style="16" customWidth="1"/>
    <col min="5399" max="5399" width="14.625" style="16" customWidth="1"/>
    <col min="5400" max="5400" width="8.375" style="16" customWidth="1"/>
    <col min="5401" max="5401" width="8.625" style="16" customWidth="1"/>
    <col min="5402" max="5402" width="8.875" style="16" customWidth="1"/>
    <col min="5403" max="5408" width="8" style="16" customWidth="1"/>
    <col min="5409" max="5409" width="9" style="16"/>
    <col min="5410" max="5410" width="22.375" style="16" customWidth="1"/>
    <col min="5411" max="5632" width="9" style="16"/>
    <col min="5633" max="5633" width="5.875" style="16" customWidth="1"/>
    <col min="5634" max="5634" width="10.5" style="16" customWidth="1"/>
    <col min="5635" max="5635" width="13.625" style="16" customWidth="1"/>
    <col min="5636" max="5637" width="12.375" style="16" customWidth="1"/>
    <col min="5638" max="5638" width="9.875" style="16" customWidth="1"/>
    <col min="5639" max="5639" width="12.375" style="16" customWidth="1"/>
    <col min="5640" max="5640" width="9.875" style="16" customWidth="1"/>
    <col min="5641" max="5641" width="12.25" style="16" customWidth="1"/>
    <col min="5642" max="5642" width="14.5" style="16" customWidth="1"/>
    <col min="5643" max="5643" width="10.125" style="16" customWidth="1"/>
    <col min="5644" max="5644" width="9.875" style="16" customWidth="1"/>
    <col min="5645" max="5645" width="10.75" style="16" customWidth="1"/>
    <col min="5646" max="5646" width="9.875" style="16" customWidth="1"/>
    <col min="5647" max="5651" width="9" style="16" hidden="1" customWidth="1"/>
    <col min="5652" max="5652" width="10.875" style="16" customWidth="1"/>
    <col min="5653" max="5653" width="13.125" style="16" customWidth="1"/>
    <col min="5654" max="5654" width="12" style="16" customWidth="1"/>
    <col min="5655" max="5655" width="14.625" style="16" customWidth="1"/>
    <col min="5656" max="5656" width="8.375" style="16" customWidth="1"/>
    <col min="5657" max="5657" width="8.625" style="16" customWidth="1"/>
    <col min="5658" max="5658" width="8.875" style="16" customWidth="1"/>
    <col min="5659" max="5664" width="8" style="16" customWidth="1"/>
    <col min="5665" max="5665" width="9" style="16"/>
    <col min="5666" max="5666" width="22.375" style="16" customWidth="1"/>
    <col min="5667" max="5888" width="9" style="16"/>
    <col min="5889" max="5889" width="5.875" style="16" customWidth="1"/>
    <col min="5890" max="5890" width="10.5" style="16" customWidth="1"/>
    <col min="5891" max="5891" width="13.625" style="16" customWidth="1"/>
    <col min="5892" max="5893" width="12.375" style="16" customWidth="1"/>
    <col min="5894" max="5894" width="9.875" style="16" customWidth="1"/>
    <col min="5895" max="5895" width="12.375" style="16" customWidth="1"/>
    <col min="5896" max="5896" width="9.875" style="16" customWidth="1"/>
    <col min="5897" max="5897" width="12.25" style="16" customWidth="1"/>
    <col min="5898" max="5898" width="14.5" style="16" customWidth="1"/>
    <col min="5899" max="5899" width="10.125" style="16" customWidth="1"/>
    <col min="5900" max="5900" width="9.875" style="16" customWidth="1"/>
    <col min="5901" max="5901" width="10.75" style="16" customWidth="1"/>
    <col min="5902" max="5902" width="9.875" style="16" customWidth="1"/>
    <col min="5903" max="5907" width="9" style="16" hidden="1" customWidth="1"/>
    <col min="5908" max="5908" width="10.875" style="16" customWidth="1"/>
    <col min="5909" max="5909" width="13.125" style="16" customWidth="1"/>
    <col min="5910" max="5910" width="12" style="16" customWidth="1"/>
    <col min="5911" max="5911" width="14.625" style="16" customWidth="1"/>
    <col min="5912" max="5912" width="8.375" style="16" customWidth="1"/>
    <col min="5913" max="5913" width="8.625" style="16" customWidth="1"/>
    <col min="5914" max="5914" width="8.875" style="16" customWidth="1"/>
    <col min="5915" max="5920" width="8" style="16" customWidth="1"/>
    <col min="5921" max="5921" width="9" style="16"/>
    <col min="5922" max="5922" width="22.375" style="16" customWidth="1"/>
    <col min="5923" max="6144" width="9" style="16"/>
    <col min="6145" max="6145" width="5.875" style="16" customWidth="1"/>
    <col min="6146" max="6146" width="10.5" style="16" customWidth="1"/>
    <col min="6147" max="6147" width="13.625" style="16" customWidth="1"/>
    <col min="6148" max="6149" width="12.375" style="16" customWidth="1"/>
    <col min="6150" max="6150" width="9.875" style="16" customWidth="1"/>
    <col min="6151" max="6151" width="12.375" style="16" customWidth="1"/>
    <col min="6152" max="6152" width="9.875" style="16" customWidth="1"/>
    <col min="6153" max="6153" width="12.25" style="16" customWidth="1"/>
    <col min="6154" max="6154" width="14.5" style="16" customWidth="1"/>
    <col min="6155" max="6155" width="10.125" style="16" customWidth="1"/>
    <col min="6156" max="6156" width="9.875" style="16" customWidth="1"/>
    <col min="6157" max="6157" width="10.75" style="16" customWidth="1"/>
    <col min="6158" max="6158" width="9.875" style="16" customWidth="1"/>
    <col min="6159" max="6163" width="9" style="16" hidden="1" customWidth="1"/>
    <col min="6164" max="6164" width="10.875" style="16" customWidth="1"/>
    <col min="6165" max="6165" width="13.125" style="16" customWidth="1"/>
    <col min="6166" max="6166" width="12" style="16" customWidth="1"/>
    <col min="6167" max="6167" width="14.625" style="16" customWidth="1"/>
    <col min="6168" max="6168" width="8.375" style="16" customWidth="1"/>
    <col min="6169" max="6169" width="8.625" style="16" customWidth="1"/>
    <col min="6170" max="6170" width="8.875" style="16" customWidth="1"/>
    <col min="6171" max="6176" width="8" style="16" customWidth="1"/>
    <col min="6177" max="6177" width="9" style="16"/>
    <col min="6178" max="6178" width="22.375" style="16" customWidth="1"/>
    <col min="6179" max="6400" width="9" style="16"/>
    <col min="6401" max="6401" width="5.875" style="16" customWidth="1"/>
    <col min="6402" max="6402" width="10.5" style="16" customWidth="1"/>
    <col min="6403" max="6403" width="13.625" style="16" customWidth="1"/>
    <col min="6404" max="6405" width="12.375" style="16" customWidth="1"/>
    <col min="6406" max="6406" width="9.875" style="16" customWidth="1"/>
    <col min="6407" max="6407" width="12.375" style="16" customWidth="1"/>
    <col min="6408" max="6408" width="9.875" style="16" customWidth="1"/>
    <col min="6409" max="6409" width="12.25" style="16" customWidth="1"/>
    <col min="6410" max="6410" width="14.5" style="16" customWidth="1"/>
    <col min="6411" max="6411" width="10.125" style="16" customWidth="1"/>
    <col min="6412" max="6412" width="9.875" style="16" customWidth="1"/>
    <col min="6413" max="6413" width="10.75" style="16" customWidth="1"/>
    <col min="6414" max="6414" width="9.875" style="16" customWidth="1"/>
    <col min="6415" max="6419" width="9" style="16" hidden="1" customWidth="1"/>
    <col min="6420" max="6420" width="10.875" style="16" customWidth="1"/>
    <col min="6421" max="6421" width="13.125" style="16" customWidth="1"/>
    <col min="6422" max="6422" width="12" style="16" customWidth="1"/>
    <col min="6423" max="6423" width="14.625" style="16" customWidth="1"/>
    <col min="6424" max="6424" width="8.375" style="16" customWidth="1"/>
    <col min="6425" max="6425" width="8.625" style="16" customWidth="1"/>
    <col min="6426" max="6426" width="8.875" style="16" customWidth="1"/>
    <col min="6427" max="6432" width="8" style="16" customWidth="1"/>
    <col min="6433" max="6433" width="9" style="16"/>
    <col min="6434" max="6434" width="22.375" style="16" customWidth="1"/>
    <col min="6435" max="6656" width="9" style="16"/>
    <col min="6657" max="6657" width="5.875" style="16" customWidth="1"/>
    <col min="6658" max="6658" width="10.5" style="16" customWidth="1"/>
    <col min="6659" max="6659" width="13.625" style="16" customWidth="1"/>
    <col min="6660" max="6661" width="12.375" style="16" customWidth="1"/>
    <col min="6662" max="6662" width="9.875" style="16" customWidth="1"/>
    <col min="6663" max="6663" width="12.375" style="16" customWidth="1"/>
    <col min="6664" max="6664" width="9.875" style="16" customWidth="1"/>
    <col min="6665" max="6665" width="12.25" style="16" customWidth="1"/>
    <col min="6666" max="6666" width="14.5" style="16" customWidth="1"/>
    <col min="6667" max="6667" width="10.125" style="16" customWidth="1"/>
    <col min="6668" max="6668" width="9.875" style="16" customWidth="1"/>
    <col min="6669" max="6669" width="10.75" style="16" customWidth="1"/>
    <col min="6670" max="6670" width="9.875" style="16" customWidth="1"/>
    <col min="6671" max="6675" width="9" style="16" hidden="1" customWidth="1"/>
    <col min="6676" max="6676" width="10.875" style="16" customWidth="1"/>
    <col min="6677" max="6677" width="13.125" style="16" customWidth="1"/>
    <col min="6678" max="6678" width="12" style="16" customWidth="1"/>
    <col min="6679" max="6679" width="14.625" style="16" customWidth="1"/>
    <col min="6680" max="6680" width="8.375" style="16" customWidth="1"/>
    <col min="6681" max="6681" width="8.625" style="16" customWidth="1"/>
    <col min="6682" max="6682" width="8.875" style="16" customWidth="1"/>
    <col min="6683" max="6688" width="8" style="16" customWidth="1"/>
    <col min="6689" max="6689" width="9" style="16"/>
    <col min="6690" max="6690" width="22.375" style="16" customWidth="1"/>
    <col min="6691" max="6912" width="9" style="16"/>
    <col min="6913" max="6913" width="5.875" style="16" customWidth="1"/>
    <col min="6914" max="6914" width="10.5" style="16" customWidth="1"/>
    <col min="6915" max="6915" width="13.625" style="16" customWidth="1"/>
    <col min="6916" max="6917" width="12.375" style="16" customWidth="1"/>
    <col min="6918" max="6918" width="9.875" style="16" customWidth="1"/>
    <col min="6919" max="6919" width="12.375" style="16" customWidth="1"/>
    <col min="6920" max="6920" width="9.875" style="16" customWidth="1"/>
    <col min="6921" max="6921" width="12.25" style="16" customWidth="1"/>
    <col min="6922" max="6922" width="14.5" style="16" customWidth="1"/>
    <col min="6923" max="6923" width="10.125" style="16" customWidth="1"/>
    <col min="6924" max="6924" width="9.875" style="16" customWidth="1"/>
    <col min="6925" max="6925" width="10.75" style="16" customWidth="1"/>
    <col min="6926" max="6926" width="9.875" style="16" customWidth="1"/>
    <col min="6927" max="6931" width="9" style="16" hidden="1" customWidth="1"/>
    <col min="6932" max="6932" width="10.875" style="16" customWidth="1"/>
    <col min="6933" max="6933" width="13.125" style="16" customWidth="1"/>
    <col min="6934" max="6934" width="12" style="16" customWidth="1"/>
    <col min="6935" max="6935" width="14.625" style="16" customWidth="1"/>
    <col min="6936" max="6936" width="8.375" style="16" customWidth="1"/>
    <col min="6937" max="6937" width="8.625" style="16" customWidth="1"/>
    <col min="6938" max="6938" width="8.875" style="16" customWidth="1"/>
    <col min="6939" max="6944" width="8" style="16" customWidth="1"/>
    <col min="6945" max="6945" width="9" style="16"/>
    <col min="6946" max="6946" width="22.375" style="16" customWidth="1"/>
    <col min="6947" max="7168" width="9" style="16"/>
    <col min="7169" max="7169" width="5.875" style="16" customWidth="1"/>
    <col min="7170" max="7170" width="10.5" style="16" customWidth="1"/>
    <col min="7171" max="7171" width="13.625" style="16" customWidth="1"/>
    <col min="7172" max="7173" width="12.375" style="16" customWidth="1"/>
    <col min="7174" max="7174" width="9.875" style="16" customWidth="1"/>
    <col min="7175" max="7175" width="12.375" style="16" customWidth="1"/>
    <col min="7176" max="7176" width="9.875" style="16" customWidth="1"/>
    <col min="7177" max="7177" width="12.25" style="16" customWidth="1"/>
    <col min="7178" max="7178" width="14.5" style="16" customWidth="1"/>
    <col min="7179" max="7179" width="10.125" style="16" customWidth="1"/>
    <col min="7180" max="7180" width="9.875" style="16" customWidth="1"/>
    <col min="7181" max="7181" width="10.75" style="16" customWidth="1"/>
    <col min="7182" max="7182" width="9.875" style="16" customWidth="1"/>
    <col min="7183" max="7187" width="9" style="16" hidden="1" customWidth="1"/>
    <col min="7188" max="7188" width="10.875" style="16" customWidth="1"/>
    <col min="7189" max="7189" width="13.125" style="16" customWidth="1"/>
    <col min="7190" max="7190" width="12" style="16" customWidth="1"/>
    <col min="7191" max="7191" width="14.625" style="16" customWidth="1"/>
    <col min="7192" max="7192" width="8.375" style="16" customWidth="1"/>
    <col min="7193" max="7193" width="8.625" style="16" customWidth="1"/>
    <col min="7194" max="7194" width="8.875" style="16" customWidth="1"/>
    <col min="7195" max="7200" width="8" style="16" customWidth="1"/>
    <col min="7201" max="7201" width="9" style="16"/>
    <col min="7202" max="7202" width="22.375" style="16" customWidth="1"/>
    <col min="7203" max="7424" width="9" style="16"/>
    <col min="7425" max="7425" width="5.875" style="16" customWidth="1"/>
    <col min="7426" max="7426" width="10.5" style="16" customWidth="1"/>
    <col min="7427" max="7427" width="13.625" style="16" customWidth="1"/>
    <col min="7428" max="7429" width="12.375" style="16" customWidth="1"/>
    <col min="7430" max="7430" width="9.875" style="16" customWidth="1"/>
    <col min="7431" max="7431" width="12.375" style="16" customWidth="1"/>
    <col min="7432" max="7432" width="9.875" style="16" customWidth="1"/>
    <col min="7433" max="7433" width="12.25" style="16" customWidth="1"/>
    <col min="7434" max="7434" width="14.5" style="16" customWidth="1"/>
    <col min="7435" max="7435" width="10.125" style="16" customWidth="1"/>
    <col min="7436" max="7436" width="9.875" style="16" customWidth="1"/>
    <col min="7437" max="7437" width="10.75" style="16" customWidth="1"/>
    <col min="7438" max="7438" width="9.875" style="16" customWidth="1"/>
    <col min="7439" max="7443" width="9" style="16" hidden="1" customWidth="1"/>
    <col min="7444" max="7444" width="10.875" style="16" customWidth="1"/>
    <col min="7445" max="7445" width="13.125" style="16" customWidth="1"/>
    <col min="7446" max="7446" width="12" style="16" customWidth="1"/>
    <col min="7447" max="7447" width="14.625" style="16" customWidth="1"/>
    <col min="7448" max="7448" width="8.375" style="16" customWidth="1"/>
    <col min="7449" max="7449" width="8.625" style="16" customWidth="1"/>
    <col min="7450" max="7450" width="8.875" style="16" customWidth="1"/>
    <col min="7451" max="7456" width="8" style="16" customWidth="1"/>
    <col min="7457" max="7457" width="9" style="16"/>
    <col min="7458" max="7458" width="22.375" style="16" customWidth="1"/>
    <col min="7459" max="7680" width="9" style="16"/>
    <col min="7681" max="7681" width="5.875" style="16" customWidth="1"/>
    <col min="7682" max="7682" width="10.5" style="16" customWidth="1"/>
    <col min="7683" max="7683" width="13.625" style="16" customWidth="1"/>
    <col min="7684" max="7685" width="12.375" style="16" customWidth="1"/>
    <col min="7686" max="7686" width="9.875" style="16" customWidth="1"/>
    <col min="7687" max="7687" width="12.375" style="16" customWidth="1"/>
    <col min="7688" max="7688" width="9.875" style="16" customWidth="1"/>
    <col min="7689" max="7689" width="12.25" style="16" customWidth="1"/>
    <col min="7690" max="7690" width="14.5" style="16" customWidth="1"/>
    <col min="7691" max="7691" width="10.125" style="16" customWidth="1"/>
    <col min="7692" max="7692" width="9.875" style="16" customWidth="1"/>
    <col min="7693" max="7693" width="10.75" style="16" customWidth="1"/>
    <col min="7694" max="7694" width="9.875" style="16" customWidth="1"/>
    <col min="7695" max="7699" width="9" style="16" hidden="1" customWidth="1"/>
    <col min="7700" max="7700" width="10.875" style="16" customWidth="1"/>
    <col min="7701" max="7701" width="13.125" style="16" customWidth="1"/>
    <col min="7702" max="7702" width="12" style="16" customWidth="1"/>
    <col min="7703" max="7703" width="14.625" style="16" customWidth="1"/>
    <col min="7704" max="7704" width="8.375" style="16" customWidth="1"/>
    <col min="7705" max="7705" width="8.625" style="16" customWidth="1"/>
    <col min="7706" max="7706" width="8.875" style="16" customWidth="1"/>
    <col min="7707" max="7712" width="8" style="16" customWidth="1"/>
    <col min="7713" max="7713" width="9" style="16"/>
    <col min="7714" max="7714" width="22.375" style="16" customWidth="1"/>
    <col min="7715" max="7936" width="9" style="16"/>
    <col min="7937" max="7937" width="5.875" style="16" customWidth="1"/>
    <col min="7938" max="7938" width="10.5" style="16" customWidth="1"/>
    <col min="7939" max="7939" width="13.625" style="16" customWidth="1"/>
    <col min="7940" max="7941" width="12.375" style="16" customWidth="1"/>
    <col min="7942" max="7942" width="9.875" style="16" customWidth="1"/>
    <col min="7943" max="7943" width="12.375" style="16" customWidth="1"/>
    <col min="7944" max="7944" width="9.875" style="16" customWidth="1"/>
    <col min="7945" max="7945" width="12.25" style="16" customWidth="1"/>
    <col min="7946" max="7946" width="14.5" style="16" customWidth="1"/>
    <col min="7947" max="7947" width="10.125" style="16" customWidth="1"/>
    <col min="7948" max="7948" width="9.875" style="16" customWidth="1"/>
    <col min="7949" max="7949" width="10.75" style="16" customWidth="1"/>
    <col min="7950" max="7950" width="9.875" style="16" customWidth="1"/>
    <col min="7951" max="7955" width="9" style="16" hidden="1" customWidth="1"/>
    <col min="7956" max="7956" width="10.875" style="16" customWidth="1"/>
    <col min="7957" max="7957" width="13.125" style="16" customWidth="1"/>
    <col min="7958" max="7958" width="12" style="16" customWidth="1"/>
    <col min="7959" max="7959" width="14.625" style="16" customWidth="1"/>
    <col min="7960" max="7960" width="8.375" style="16" customWidth="1"/>
    <col min="7961" max="7961" width="8.625" style="16" customWidth="1"/>
    <col min="7962" max="7962" width="8.875" style="16" customWidth="1"/>
    <col min="7963" max="7968" width="8" style="16" customWidth="1"/>
    <col min="7969" max="7969" width="9" style="16"/>
    <col min="7970" max="7970" width="22.375" style="16" customWidth="1"/>
    <col min="7971" max="8192" width="9" style="16"/>
    <col min="8193" max="8193" width="5.875" style="16" customWidth="1"/>
    <col min="8194" max="8194" width="10.5" style="16" customWidth="1"/>
    <col min="8195" max="8195" width="13.625" style="16" customWidth="1"/>
    <col min="8196" max="8197" width="12.375" style="16" customWidth="1"/>
    <col min="8198" max="8198" width="9.875" style="16" customWidth="1"/>
    <col min="8199" max="8199" width="12.375" style="16" customWidth="1"/>
    <col min="8200" max="8200" width="9.875" style="16" customWidth="1"/>
    <col min="8201" max="8201" width="12.25" style="16" customWidth="1"/>
    <col min="8202" max="8202" width="14.5" style="16" customWidth="1"/>
    <col min="8203" max="8203" width="10.125" style="16" customWidth="1"/>
    <col min="8204" max="8204" width="9.875" style="16" customWidth="1"/>
    <col min="8205" max="8205" width="10.75" style="16" customWidth="1"/>
    <col min="8206" max="8206" width="9.875" style="16" customWidth="1"/>
    <col min="8207" max="8211" width="9" style="16" hidden="1" customWidth="1"/>
    <col min="8212" max="8212" width="10.875" style="16" customWidth="1"/>
    <col min="8213" max="8213" width="13.125" style="16" customWidth="1"/>
    <col min="8214" max="8214" width="12" style="16" customWidth="1"/>
    <col min="8215" max="8215" width="14.625" style="16" customWidth="1"/>
    <col min="8216" max="8216" width="8.375" style="16" customWidth="1"/>
    <col min="8217" max="8217" width="8.625" style="16" customWidth="1"/>
    <col min="8218" max="8218" width="8.875" style="16" customWidth="1"/>
    <col min="8219" max="8224" width="8" style="16" customWidth="1"/>
    <col min="8225" max="8225" width="9" style="16"/>
    <col min="8226" max="8226" width="22.375" style="16" customWidth="1"/>
    <col min="8227" max="8448" width="9" style="16"/>
    <col min="8449" max="8449" width="5.875" style="16" customWidth="1"/>
    <col min="8450" max="8450" width="10.5" style="16" customWidth="1"/>
    <col min="8451" max="8451" width="13.625" style="16" customWidth="1"/>
    <col min="8452" max="8453" width="12.375" style="16" customWidth="1"/>
    <col min="8454" max="8454" width="9.875" style="16" customWidth="1"/>
    <col min="8455" max="8455" width="12.375" style="16" customWidth="1"/>
    <col min="8456" max="8456" width="9.875" style="16" customWidth="1"/>
    <col min="8457" max="8457" width="12.25" style="16" customWidth="1"/>
    <col min="8458" max="8458" width="14.5" style="16" customWidth="1"/>
    <col min="8459" max="8459" width="10.125" style="16" customWidth="1"/>
    <col min="8460" max="8460" width="9.875" style="16" customWidth="1"/>
    <col min="8461" max="8461" width="10.75" style="16" customWidth="1"/>
    <col min="8462" max="8462" width="9.875" style="16" customWidth="1"/>
    <col min="8463" max="8467" width="9" style="16" hidden="1" customWidth="1"/>
    <col min="8468" max="8468" width="10.875" style="16" customWidth="1"/>
    <col min="8469" max="8469" width="13.125" style="16" customWidth="1"/>
    <col min="8470" max="8470" width="12" style="16" customWidth="1"/>
    <col min="8471" max="8471" width="14.625" style="16" customWidth="1"/>
    <col min="8472" max="8472" width="8.375" style="16" customWidth="1"/>
    <col min="8473" max="8473" width="8.625" style="16" customWidth="1"/>
    <col min="8474" max="8474" width="8.875" style="16" customWidth="1"/>
    <col min="8475" max="8480" width="8" style="16" customWidth="1"/>
    <col min="8481" max="8481" width="9" style="16"/>
    <col min="8482" max="8482" width="22.375" style="16" customWidth="1"/>
    <col min="8483" max="8704" width="9" style="16"/>
    <col min="8705" max="8705" width="5.875" style="16" customWidth="1"/>
    <col min="8706" max="8706" width="10.5" style="16" customWidth="1"/>
    <col min="8707" max="8707" width="13.625" style="16" customWidth="1"/>
    <col min="8708" max="8709" width="12.375" style="16" customWidth="1"/>
    <col min="8710" max="8710" width="9.875" style="16" customWidth="1"/>
    <col min="8711" max="8711" width="12.375" style="16" customWidth="1"/>
    <col min="8712" max="8712" width="9.875" style="16" customWidth="1"/>
    <col min="8713" max="8713" width="12.25" style="16" customWidth="1"/>
    <col min="8714" max="8714" width="14.5" style="16" customWidth="1"/>
    <col min="8715" max="8715" width="10.125" style="16" customWidth="1"/>
    <col min="8716" max="8716" width="9.875" style="16" customWidth="1"/>
    <col min="8717" max="8717" width="10.75" style="16" customWidth="1"/>
    <col min="8718" max="8718" width="9.875" style="16" customWidth="1"/>
    <col min="8719" max="8723" width="9" style="16" hidden="1" customWidth="1"/>
    <col min="8724" max="8724" width="10.875" style="16" customWidth="1"/>
    <col min="8725" max="8725" width="13.125" style="16" customWidth="1"/>
    <col min="8726" max="8726" width="12" style="16" customWidth="1"/>
    <col min="8727" max="8727" width="14.625" style="16" customWidth="1"/>
    <col min="8728" max="8728" width="8.375" style="16" customWidth="1"/>
    <col min="8729" max="8729" width="8.625" style="16" customWidth="1"/>
    <col min="8730" max="8730" width="8.875" style="16" customWidth="1"/>
    <col min="8731" max="8736" width="8" style="16" customWidth="1"/>
    <col min="8737" max="8737" width="9" style="16"/>
    <col min="8738" max="8738" width="22.375" style="16" customWidth="1"/>
    <col min="8739" max="8960" width="9" style="16"/>
    <col min="8961" max="8961" width="5.875" style="16" customWidth="1"/>
    <col min="8962" max="8962" width="10.5" style="16" customWidth="1"/>
    <col min="8963" max="8963" width="13.625" style="16" customWidth="1"/>
    <col min="8964" max="8965" width="12.375" style="16" customWidth="1"/>
    <col min="8966" max="8966" width="9.875" style="16" customWidth="1"/>
    <col min="8967" max="8967" width="12.375" style="16" customWidth="1"/>
    <col min="8968" max="8968" width="9.875" style="16" customWidth="1"/>
    <col min="8969" max="8969" width="12.25" style="16" customWidth="1"/>
    <col min="8970" max="8970" width="14.5" style="16" customWidth="1"/>
    <col min="8971" max="8971" width="10.125" style="16" customWidth="1"/>
    <col min="8972" max="8972" width="9.875" style="16" customWidth="1"/>
    <col min="8973" max="8973" width="10.75" style="16" customWidth="1"/>
    <col min="8974" max="8974" width="9.875" style="16" customWidth="1"/>
    <col min="8975" max="8979" width="9" style="16" hidden="1" customWidth="1"/>
    <col min="8980" max="8980" width="10.875" style="16" customWidth="1"/>
    <col min="8981" max="8981" width="13.125" style="16" customWidth="1"/>
    <col min="8982" max="8982" width="12" style="16" customWidth="1"/>
    <col min="8983" max="8983" width="14.625" style="16" customWidth="1"/>
    <col min="8984" max="8984" width="8.375" style="16" customWidth="1"/>
    <col min="8985" max="8985" width="8.625" style="16" customWidth="1"/>
    <col min="8986" max="8986" width="8.875" style="16" customWidth="1"/>
    <col min="8987" max="8992" width="8" style="16" customWidth="1"/>
    <col min="8993" max="8993" width="9" style="16"/>
    <col min="8994" max="8994" width="22.375" style="16" customWidth="1"/>
    <col min="8995" max="9216" width="9" style="16"/>
    <col min="9217" max="9217" width="5.875" style="16" customWidth="1"/>
    <col min="9218" max="9218" width="10.5" style="16" customWidth="1"/>
    <col min="9219" max="9219" width="13.625" style="16" customWidth="1"/>
    <col min="9220" max="9221" width="12.375" style="16" customWidth="1"/>
    <col min="9222" max="9222" width="9.875" style="16" customWidth="1"/>
    <col min="9223" max="9223" width="12.375" style="16" customWidth="1"/>
    <col min="9224" max="9224" width="9.875" style="16" customWidth="1"/>
    <col min="9225" max="9225" width="12.25" style="16" customWidth="1"/>
    <col min="9226" max="9226" width="14.5" style="16" customWidth="1"/>
    <col min="9227" max="9227" width="10.125" style="16" customWidth="1"/>
    <col min="9228" max="9228" width="9.875" style="16" customWidth="1"/>
    <col min="9229" max="9229" width="10.75" style="16" customWidth="1"/>
    <col min="9230" max="9230" width="9.875" style="16" customWidth="1"/>
    <col min="9231" max="9235" width="9" style="16" hidden="1" customWidth="1"/>
    <col min="9236" max="9236" width="10.875" style="16" customWidth="1"/>
    <col min="9237" max="9237" width="13.125" style="16" customWidth="1"/>
    <col min="9238" max="9238" width="12" style="16" customWidth="1"/>
    <col min="9239" max="9239" width="14.625" style="16" customWidth="1"/>
    <col min="9240" max="9240" width="8.375" style="16" customWidth="1"/>
    <col min="9241" max="9241" width="8.625" style="16" customWidth="1"/>
    <col min="9242" max="9242" width="8.875" style="16" customWidth="1"/>
    <col min="9243" max="9248" width="8" style="16" customWidth="1"/>
    <col min="9249" max="9249" width="9" style="16"/>
    <col min="9250" max="9250" width="22.375" style="16" customWidth="1"/>
    <col min="9251" max="9472" width="9" style="16"/>
    <col min="9473" max="9473" width="5.875" style="16" customWidth="1"/>
    <col min="9474" max="9474" width="10.5" style="16" customWidth="1"/>
    <col min="9475" max="9475" width="13.625" style="16" customWidth="1"/>
    <col min="9476" max="9477" width="12.375" style="16" customWidth="1"/>
    <col min="9478" max="9478" width="9.875" style="16" customWidth="1"/>
    <col min="9479" max="9479" width="12.375" style="16" customWidth="1"/>
    <col min="9480" max="9480" width="9.875" style="16" customWidth="1"/>
    <col min="9481" max="9481" width="12.25" style="16" customWidth="1"/>
    <col min="9482" max="9482" width="14.5" style="16" customWidth="1"/>
    <col min="9483" max="9483" width="10.125" style="16" customWidth="1"/>
    <col min="9484" max="9484" width="9.875" style="16" customWidth="1"/>
    <col min="9485" max="9485" width="10.75" style="16" customWidth="1"/>
    <col min="9486" max="9486" width="9.875" style="16" customWidth="1"/>
    <col min="9487" max="9491" width="9" style="16" hidden="1" customWidth="1"/>
    <col min="9492" max="9492" width="10.875" style="16" customWidth="1"/>
    <col min="9493" max="9493" width="13.125" style="16" customWidth="1"/>
    <col min="9494" max="9494" width="12" style="16" customWidth="1"/>
    <col min="9495" max="9495" width="14.625" style="16" customWidth="1"/>
    <col min="9496" max="9496" width="8.375" style="16" customWidth="1"/>
    <col min="9497" max="9497" width="8.625" style="16" customWidth="1"/>
    <col min="9498" max="9498" width="8.875" style="16" customWidth="1"/>
    <col min="9499" max="9504" width="8" style="16" customWidth="1"/>
    <col min="9505" max="9505" width="9" style="16"/>
    <col min="9506" max="9506" width="22.375" style="16" customWidth="1"/>
    <col min="9507" max="9728" width="9" style="16"/>
    <col min="9729" max="9729" width="5.875" style="16" customWidth="1"/>
    <col min="9730" max="9730" width="10.5" style="16" customWidth="1"/>
    <col min="9731" max="9731" width="13.625" style="16" customWidth="1"/>
    <col min="9732" max="9733" width="12.375" style="16" customWidth="1"/>
    <col min="9734" max="9734" width="9.875" style="16" customWidth="1"/>
    <col min="9735" max="9735" width="12.375" style="16" customWidth="1"/>
    <col min="9736" max="9736" width="9.875" style="16" customWidth="1"/>
    <col min="9737" max="9737" width="12.25" style="16" customWidth="1"/>
    <col min="9738" max="9738" width="14.5" style="16" customWidth="1"/>
    <col min="9739" max="9739" width="10.125" style="16" customWidth="1"/>
    <col min="9740" max="9740" width="9.875" style="16" customWidth="1"/>
    <col min="9741" max="9741" width="10.75" style="16" customWidth="1"/>
    <col min="9742" max="9742" width="9.875" style="16" customWidth="1"/>
    <col min="9743" max="9747" width="9" style="16" hidden="1" customWidth="1"/>
    <col min="9748" max="9748" width="10.875" style="16" customWidth="1"/>
    <col min="9749" max="9749" width="13.125" style="16" customWidth="1"/>
    <col min="9750" max="9750" width="12" style="16" customWidth="1"/>
    <col min="9751" max="9751" width="14.625" style="16" customWidth="1"/>
    <col min="9752" max="9752" width="8.375" style="16" customWidth="1"/>
    <col min="9753" max="9753" width="8.625" style="16" customWidth="1"/>
    <col min="9754" max="9754" width="8.875" style="16" customWidth="1"/>
    <col min="9755" max="9760" width="8" style="16" customWidth="1"/>
    <col min="9761" max="9761" width="9" style="16"/>
    <col min="9762" max="9762" width="22.375" style="16" customWidth="1"/>
    <col min="9763" max="9984" width="9" style="16"/>
    <col min="9985" max="9985" width="5.875" style="16" customWidth="1"/>
    <col min="9986" max="9986" width="10.5" style="16" customWidth="1"/>
    <col min="9987" max="9987" width="13.625" style="16" customWidth="1"/>
    <col min="9988" max="9989" width="12.375" style="16" customWidth="1"/>
    <col min="9990" max="9990" width="9.875" style="16" customWidth="1"/>
    <col min="9991" max="9991" width="12.375" style="16" customWidth="1"/>
    <col min="9992" max="9992" width="9.875" style="16" customWidth="1"/>
    <col min="9993" max="9993" width="12.25" style="16" customWidth="1"/>
    <col min="9994" max="9994" width="14.5" style="16" customWidth="1"/>
    <col min="9995" max="9995" width="10.125" style="16" customWidth="1"/>
    <col min="9996" max="9996" width="9.875" style="16" customWidth="1"/>
    <col min="9997" max="9997" width="10.75" style="16" customWidth="1"/>
    <col min="9998" max="9998" width="9.875" style="16" customWidth="1"/>
    <col min="9999" max="10003" width="9" style="16" hidden="1" customWidth="1"/>
    <col min="10004" max="10004" width="10.875" style="16" customWidth="1"/>
    <col min="10005" max="10005" width="13.125" style="16" customWidth="1"/>
    <col min="10006" max="10006" width="12" style="16" customWidth="1"/>
    <col min="10007" max="10007" width="14.625" style="16" customWidth="1"/>
    <col min="10008" max="10008" width="8.375" style="16" customWidth="1"/>
    <col min="10009" max="10009" width="8.625" style="16" customWidth="1"/>
    <col min="10010" max="10010" width="8.875" style="16" customWidth="1"/>
    <col min="10011" max="10016" width="8" style="16" customWidth="1"/>
    <col min="10017" max="10017" width="9" style="16"/>
    <col min="10018" max="10018" width="22.375" style="16" customWidth="1"/>
    <col min="10019" max="10240" width="9" style="16"/>
    <col min="10241" max="10241" width="5.875" style="16" customWidth="1"/>
    <col min="10242" max="10242" width="10.5" style="16" customWidth="1"/>
    <col min="10243" max="10243" width="13.625" style="16" customWidth="1"/>
    <col min="10244" max="10245" width="12.375" style="16" customWidth="1"/>
    <col min="10246" max="10246" width="9.875" style="16" customWidth="1"/>
    <col min="10247" max="10247" width="12.375" style="16" customWidth="1"/>
    <col min="10248" max="10248" width="9.875" style="16" customWidth="1"/>
    <col min="10249" max="10249" width="12.25" style="16" customWidth="1"/>
    <col min="10250" max="10250" width="14.5" style="16" customWidth="1"/>
    <col min="10251" max="10251" width="10.125" style="16" customWidth="1"/>
    <col min="10252" max="10252" width="9.875" style="16" customWidth="1"/>
    <col min="10253" max="10253" width="10.75" style="16" customWidth="1"/>
    <col min="10254" max="10254" width="9.875" style="16" customWidth="1"/>
    <col min="10255" max="10259" width="9" style="16" hidden="1" customWidth="1"/>
    <col min="10260" max="10260" width="10.875" style="16" customWidth="1"/>
    <col min="10261" max="10261" width="13.125" style="16" customWidth="1"/>
    <col min="10262" max="10262" width="12" style="16" customWidth="1"/>
    <col min="10263" max="10263" width="14.625" style="16" customWidth="1"/>
    <col min="10264" max="10264" width="8.375" style="16" customWidth="1"/>
    <col min="10265" max="10265" width="8.625" style="16" customWidth="1"/>
    <col min="10266" max="10266" width="8.875" style="16" customWidth="1"/>
    <col min="10267" max="10272" width="8" style="16" customWidth="1"/>
    <col min="10273" max="10273" width="9" style="16"/>
    <col min="10274" max="10274" width="22.375" style="16" customWidth="1"/>
    <col min="10275" max="10496" width="9" style="16"/>
    <col min="10497" max="10497" width="5.875" style="16" customWidth="1"/>
    <col min="10498" max="10498" width="10.5" style="16" customWidth="1"/>
    <col min="10499" max="10499" width="13.625" style="16" customWidth="1"/>
    <col min="10500" max="10501" width="12.375" style="16" customWidth="1"/>
    <col min="10502" max="10502" width="9.875" style="16" customWidth="1"/>
    <col min="10503" max="10503" width="12.375" style="16" customWidth="1"/>
    <col min="10504" max="10504" width="9.875" style="16" customWidth="1"/>
    <col min="10505" max="10505" width="12.25" style="16" customWidth="1"/>
    <col min="10506" max="10506" width="14.5" style="16" customWidth="1"/>
    <col min="10507" max="10507" width="10.125" style="16" customWidth="1"/>
    <col min="10508" max="10508" width="9.875" style="16" customWidth="1"/>
    <col min="10509" max="10509" width="10.75" style="16" customWidth="1"/>
    <col min="10510" max="10510" width="9.875" style="16" customWidth="1"/>
    <col min="10511" max="10515" width="9" style="16" hidden="1" customWidth="1"/>
    <col min="10516" max="10516" width="10.875" style="16" customWidth="1"/>
    <col min="10517" max="10517" width="13.125" style="16" customWidth="1"/>
    <col min="10518" max="10518" width="12" style="16" customWidth="1"/>
    <col min="10519" max="10519" width="14.625" style="16" customWidth="1"/>
    <col min="10520" max="10520" width="8.375" style="16" customWidth="1"/>
    <col min="10521" max="10521" width="8.625" style="16" customWidth="1"/>
    <col min="10522" max="10522" width="8.875" style="16" customWidth="1"/>
    <col min="10523" max="10528" width="8" style="16" customWidth="1"/>
    <col min="10529" max="10529" width="9" style="16"/>
    <col min="10530" max="10530" width="22.375" style="16" customWidth="1"/>
    <col min="10531" max="10752" width="9" style="16"/>
    <col min="10753" max="10753" width="5.875" style="16" customWidth="1"/>
    <col min="10754" max="10754" width="10.5" style="16" customWidth="1"/>
    <col min="10755" max="10755" width="13.625" style="16" customWidth="1"/>
    <col min="10756" max="10757" width="12.375" style="16" customWidth="1"/>
    <col min="10758" max="10758" width="9.875" style="16" customWidth="1"/>
    <col min="10759" max="10759" width="12.375" style="16" customWidth="1"/>
    <col min="10760" max="10760" width="9.875" style="16" customWidth="1"/>
    <col min="10761" max="10761" width="12.25" style="16" customWidth="1"/>
    <col min="10762" max="10762" width="14.5" style="16" customWidth="1"/>
    <col min="10763" max="10763" width="10.125" style="16" customWidth="1"/>
    <col min="10764" max="10764" width="9.875" style="16" customWidth="1"/>
    <col min="10765" max="10765" width="10.75" style="16" customWidth="1"/>
    <col min="10766" max="10766" width="9.875" style="16" customWidth="1"/>
    <col min="10767" max="10771" width="9" style="16" hidden="1" customWidth="1"/>
    <col min="10772" max="10772" width="10.875" style="16" customWidth="1"/>
    <col min="10773" max="10773" width="13.125" style="16" customWidth="1"/>
    <col min="10774" max="10774" width="12" style="16" customWidth="1"/>
    <col min="10775" max="10775" width="14.625" style="16" customWidth="1"/>
    <col min="10776" max="10776" width="8.375" style="16" customWidth="1"/>
    <col min="10777" max="10777" width="8.625" style="16" customWidth="1"/>
    <col min="10778" max="10778" width="8.875" style="16" customWidth="1"/>
    <col min="10779" max="10784" width="8" style="16" customWidth="1"/>
    <col min="10785" max="10785" width="9" style="16"/>
    <col min="10786" max="10786" width="22.375" style="16" customWidth="1"/>
    <col min="10787" max="11008" width="9" style="16"/>
    <col min="11009" max="11009" width="5.875" style="16" customWidth="1"/>
    <col min="11010" max="11010" width="10.5" style="16" customWidth="1"/>
    <col min="11011" max="11011" width="13.625" style="16" customWidth="1"/>
    <col min="11012" max="11013" width="12.375" style="16" customWidth="1"/>
    <col min="11014" max="11014" width="9.875" style="16" customWidth="1"/>
    <col min="11015" max="11015" width="12.375" style="16" customWidth="1"/>
    <col min="11016" max="11016" width="9.875" style="16" customWidth="1"/>
    <col min="11017" max="11017" width="12.25" style="16" customWidth="1"/>
    <col min="11018" max="11018" width="14.5" style="16" customWidth="1"/>
    <col min="11019" max="11019" width="10.125" style="16" customWidth="1"/>
    <col min="11020" max="11020" width="9.875" style="16" customWidth="1"/>
    <col min="11021" max="11021" width="10.75" style="16" customWidth="1"/>
    <col min="11022" max="11022" width="9.875" style="16" customWidth="1"/>
    <col min="11023" max="11027" width="9" style="16" hidden="1" customWidth="1"/>
    <col min="11028" max="11028" width="10.875" style="16" customWidth="1"/>
    <col min="11029" max="11029" width="13.125" style="16" customWidth="1"/>
    <col min="11030" max="11030" width="12" style="16" customWidth="1"/>
    <col min="11031" max="11031" width="14.625" style="16" customWidth="1"/>
    <col min="11032" max="11032" width="8.375" style="16" customWidth="1"/>
    <col min="11033" max="11033" width="8.625" style="16" customWidth="1"/>
    <col min="11034" max="11034" width="8.875" style="16" customWidth="1"/>
    <col min="11035" max="11040" width="8" style="16" customWidth="1"/>
    <col min="11041" max="11041" width="9" style="16"/>
    <col min="11042" max="11042" width="22.375" style="16" customWidth="1"/>
    <col min="11043" max="11264" width="9" style="16"/>
    <col min="11265" max="11265" width="5.875" style="16" customWidth="1"/>
    <col min="11266" max="11266" width="10.5" style="16" customWidth="1"/>
    <col min="11267" max="11267" width="13.625" style="16" customWidth="1"/>
    <col min="11268" max="11269" width="12.375" style="16" customWidth="1"/>
    <col min="11270" max="11270" width="9.875" style="16" customWidth="1"/>
    <col min="11271" max="11271" width="12.375" style="16" customWidth="1"/>
    <col min="11272" max="11272" width="9.875" style="16" customWidth="1"/>
    <col min="11273" max="11273" width="12.25" style="16" customWidth="1"/>
    <col min="11274" max="11274" width="14.5" style="16" customWidth="1"/>
    <col min="11275" max="11275" width="10.125" style="16" customWidth="1"/>
    <col min="11276" max="11276" width="9.875" style="16" customWidth="1"/>
    <col min="11277" max="11277" width="10.75" style="16" customWidth="1"/>
    <col min="11278" max="11278" width="9.875" style="16" customWidth="1"/>
    <col min="11279" max="11283" width="9" style="16" hidden="1" customWidth="1"/>
    <col min="11284" max="11284" width="10.875" style="16" customWidth="1"/>
    <col min="11285" max="11285" width="13.125" style="16" customWidth="1"/>
    <col min="11286" max="11286" width="12" style="16" customWidth="1"/>
    <col min="11287" max="11287" width="14.625" style="16" customWidth="1"/>
    <col min="11288" max="11288" width="8.375" style="16" customWidth="1"/>
    <col min="11289" max="11289" width="8.625" style="16" customWidth="1"/>
    <col min="11290" max="11290" width="8.875" style="16" customWidth="1"/>
    <col min="11291" max="11296" width="8" style="16" customWidth="1"/>
    <col min="11297" max="11297" width="9" style="16"/>
    <col min="11298" max="11298" width="22.375" style="16" customWidth="1"/>
    <col min="11299" max="11520" width="9" style="16"/>
    <col min="11521" max="11521" width="5.875" style="16" customWidth="1"/>
    <col min="11522" max="11522" width="10.5" style="16" customWidth="1"/>
    <col min="11523" max="11523" width="13.625" style="16" customWidth="1"/>
    <col min="11524" max="11525" width="12.375" style="16" customWidth="1"/>
    <col min="11526" max="11526" width="9.875" style="16" customWidth="1"/>
    <col min="11527" max="11527" width="12.375" style="16" customWidth="1"/>
    <col min="11528" max="11528" width="9.875" style="16" customWidth="1"/>
    <col min="11529" max="11529" width="12.25" style="16" customWidth="1"/>
    <col min="11530" max="11530" width="14.5" style="16" customWidth="1"/>
    <col min="11531" max="11531" width="10.125" style="16" customWidth="1"/>
    <col min="11532" max="11532" width="9.875" style="16" customWidth="1"/>
    <col min="11533" max="11533" width="10.75" style="16" customWidth="1"/>
    <col min="11534" max="11534" width="9.875" style="16" customWidth="1"/>
    <col min="11535" max="11539" width="9" style="16" hidden="1" customWidth="1"/>
    <col min="11540" max="11540" width="10.875" style="16" customWidth="1"/>
    <col min="11541" max="11541" width="13.125" style="16" customWidth="1"/>
    <col min="11542" max="11542" width="12" style="16" customWidth="1"/>
    <col min="11543" max="11543" width="14.625" style="16" customWidth="1"/>
    <col min="11544" max="11544" width="8.375" style="16" customWidth="1"/>
    <col min="11545" max="11545" width="8.625" style="16" customWidth="1"/>
    <col min="11546" max="11546" width="8.875" style="16" customWidth="1"/>
    <col min="11547" max="11552" width="8" style="16" customWidth="1"/>
    <col min="11553" max="11553" width="9" style="16"/>
    <col min="11554" max="11554" width="22.375" style="16" customWidth="1"/>
    <col min="11555" max="11776" width="9" style="16"/>
    <col min="11777" max="11777" width="5.875" style="16" customWidth="1"/>
    <col min="11778" max="11778" width="10.5" style="16" customWidth="1"/>
    <col min="11779" max="11779" width="13.625" style="16" customWidth="1"/>
    <col min="11780" max="11781" width="12.375" style="16" customWidth="1"/>
    <col min="11782" max="11782" width="9.875" style="16" customWidth="1"/>
    <col min="11783" max="11783" width="12.375" style="16" customWidth="1"/>
    <col min="11784" max="11784" width="9.875" style="16" customWidth="1"/>
    <col min="11785" max="11785" width="12.25" style="16" customWidth="1"/>
    <col min="11786" max="11786" width="14.5" style="16" customWidth="1"/>
    <col min="11787" max="11787" width="10.125" style="16" customWidth="1"/>
    <col min="11788" max="11788" width="9.875" style="16" customWidth="1"/>
    <col min="11789" max="11789" width="10.75" style="16" customWidth="1"/>
    <col min="11790" max="11790" width="9.875" style="16" customWidth="1"/>
    <col min="11791" max="11795" width="9" style="16" hidden="1" customWidth="1"/>
    <col min="11796" max="11796" width="10.875" style="16" customWidth="1"/>
    <col min="11797" max="11797" width="13.125" style="16" customWidth="1"/>
    <col min="11798" max="11798" width="12" style="16" customWidth="1"/>
    <col min="11799" max="11799" width="14.625" style="16" customWidth="1"/>
    <col min="11800" max="11800" width="8.375" style="16" customWidth="1"/>
    <col min="11801" max="11801" width="8.625" style="16" customWidth="1"/>
    <col min="11802" max="11802" width="8.875" style="16" customWidth="1"/>
    <col min="11803" max="11808" width="8" style="16" customWidth="1"/>
    <col min="11809" max="11809" width="9" style="16"/>
    <col min="11810" max="11810" width="22.375" style="16" customWidth="1"/>
    <col min="11811" max="12032" width="9" style="16"/>
    <col min="12033" max="12033" width="5.875" style="16" customWidth="1"/>
    <col min="12034" max="12034" width="10.5" style="16" customWidth="1"/>
    <col min="12035" max="12035" width="13.625" style="16" customWidth="1"/>
    <col min="12036" max="12037" width="12.375" style="16" customWidth="1"/>
    <col min="12038" max="12038" width="9.875" style="16" customWidth="1"/>
    <col min="12039" max="12039" width="12.375" style="16" customWidth="1"/>
    <col min="12040" max="12040" width="9.875" style="16" customWidth="1"/>
    <col min="12041" max="12041" width="12.25" style="16" customWidth="1"/>
    <col min="12042" max="12042" width="14.5" style="16" customWidth="1"/>
    <col min="12043" max="12043" width="10.125" style="16" customWidth="1"/>
    <col min="12044" max="12044" width="9.875" style="16" customWidth="1"/>
    <col min="12045" max="12045" width="10.75" style="16" customWidth="1"/>
    <col min="12046" max="12046" width="9.875" style="16" customWidth="1"/>
    <col min="12047" max="12051" width="9" style="16" hidden="1" customWidth="1"/>
    <col min="12052" max="12052" width="10.875" style="16" customWidth="1"/>
    <col min="12053" max="12053" width="13.125" style="16" customWidth="1"/>
    <col min="12054" max="12054" width="12" style="16" customWidth="1"/>
    <col min="12055" max="12055" width="14.625" style="16" customWidth="1"/>
    <col min="12056" max="12056" width="8.375" style="16" customWidth="1"/>
    <col min="12057" max="12057" width="8.625" style="16" customWidth="1"/>
    <col min="12058" max="12058" width="8.875" style="16" customWidth="1"/>
    <col min="12059" max="12064" width="8" style="16" customWidth="1"/>
    <col min="12065" max="12065" width="9" style="16"/>
    <col min="12066" max="12066" width="22.375" style="16" customWidth="1"/>
    <col min="12067" max="12288" width="9" style="16"/>
    <col min="12289" max="12289" width="5.875" style="16" customWidth="1"/>
    <col min="12290" max="12290" width="10.5" style="16" customWidth="1"/>
    <col min="12291" max="12291" width="13.625" style="16" customWidth="1"/>
    <col min="12292" max="12293" width="12.375" style="16" customWidth="1"/>
    <col min="12294" max="12294" width="9.875" style="16" customWidth="1"/>
    <col min="12295" max="12295" width="12.375" style="16" customWidth="1"/>
    <col min="12296" max="12296" width="9.875" style="16" customWidth="1"/>
    <col min="12297" max="12297" width="12.25" style="16" customWidth="1"/>
    <col min="12298" max="12298" width="14.5" style="16" customWidth="1"/>
    <col min="12299" max="12299" width="10.125" style="16" customWidth="1"/>
    <col min="12300" max="12300" width="9.875" style="16" customWidth="1"/>
    <col min="12301" max="12301" width="10.75" style="16" customWidth="1"/>
    <col min="12302" max="12302" width="9.875" style="16" customWidth="1"/>
    <col min="12303" max="12307" width="9" style="16" hidden="1" customWidth="1"/>
    <col min="12308" max="12308" width="10.875" style="16" customWidth="1"/>
    <col min="12309" max="12309" width="13.125" style="16" customWidth="1"/>
    <col min="12310" max="12310" width="12" style="16" customWidth="1"/>
    <col min="12311" max="12311" width="14.625" style="16" customWidth="1"/>
    <col min="12312" max="12312" width="8.375" style="16" customWidth="1"/>
    <col min="12313" max="12313" width="8.625" style="16" customWidth="1"/>
    <col min="12314" max="12314" width="8.875" style="16" customWidth="1"/>
    <col min="12315" max="12320" width="8" style="16" customWidth="1"/>
    <col min="12321" max="12321" width="9" style="16"/>
    <col min="12322" max="12322" width="22.375" style="16" customWidth="1"/>
    <col min="12323" max="12544" width="9" style="16"/>
    <col min="12545" max="12545" width="5.875" style="16" customWidth="1"/>
    <col min="12546" max="12546" width="10.5" style="16" customWidth="1"/>
    <col min="12547" max="12547" width="13.625" style="16" customWidth="1"/>
    <col min="12548" max="12549" width="12.375" style="16" customWidth="1"/>
    <col min="12550" max="12550" width="9.875" style="16" customWidth="1"/>
    <col min="12551" max="12551" width="12.375" style="16" customWidth="1"/>
    <col min="12552" max="12552" width="9.875" style="16" customWidth="1"/>
    <col min="12553" max="12553" width="12.25" style="16" customWidth="1"/>
    <col min="12554" max="12554" width="14.5" style="16" customWidth="1"/>
    <col min="12555" max="12555" width="10.125" style="16" customWidth="1"/>
    <col min="12556" max="12556" width="9.875" style="16" customWidth="1"/>
    <col min="12557" max="12557" width="10.75" style="16" customWidth="1"/>
    <col min="12558" max="12558" width="9.875" style="16" customWidth="1"/>
    <col min="12559" max="12563" width="9" style="16" hidden="1" customWidth="1"/>
    <col min="12564" max="12564" width="10.875" style="16" customWidth="1"/>
    <col min="12565" max="12565" width="13.125" style="16" customWidth="1"/>
    <col min="12566" max="12566" width="12" style="16" customWidth="1"/>
    <col min="12567" max="12567" width="14.625" style="16" customWidth="1"/>
    <col min="12568" max="12568" width="8.375" style="16" customWidth="1"/>
    <col min="12569" max="12569" width="8.625" style="16" customWidth="1"/>
    <col min="12570" max="12570" width="8.875" style="16" customWidth="1"/>
    <col min="12571" max="12576" width="8" style="16" customWidth="1"/>
    <col min="12577" max="12577" width="9" style="16"/>
    <col min="12578" max="12578" width="22.375" style="16" customWidth="1"/>
    <col min="12579" max="12800" width="9" style="16"/>
    <col min="12801" max="12801" width="5.875" style="16" customWidth="1"/>
    <col min="12802" max="12802" width="10.5" style="16" customWidth="1"/>
    <col min="12803" max="12803" width="13.625" style="16" customWidth="1"/>
    <col min="12804" max="12805" width="12.375" style="16" customWidth="1"/>
    <col min="12806" max="12806" width="9.875" style="16" customWidth="1"/>
    <col min="12807" max="12807" width="12.375" style="16" customWidth="1"/>
    <col min="12808" max="12808" width="9.875" style="16" customWidth="1"/>
    <col min="12809" max="12809" width="12.25" style="16" customWidth="1"/>
    <col min="12810" max="12810" width="14.5" style="16" customWidth="1"/>
    <col min="12811" max="12811" width="10.125" style="16" customWidth="1"/>
    <col min="12812" max="12812" width="9.875" style="16" customWidth="1"/>
    <col min="12813" max="12813" width="10.75" style="16" customWidth="1"/>
    <col min="12814" max="12814" width="9.875" style="16" customWidth="1"/>
    <col min="12815" max="12819" width="9" style="16" hidden="1" customWidth="1"/>
    <col min="12820" max="12820" width="10.875" style="16" customWidth="1"/>
    <col min="12821" max="12821" width="13.125" style="16" customWidth="1"/>
    <col min="12822" max="12822" width="12" style="16" customWidth="1"/>
    <col min="12823" max="12823" width="14.625" style="16" customWidth="1"/>
    <col min="12824" max="12824" width="8.375" style="16" customWidth="1"/>
    <col min="12825" max="12825" width="8.625" style="16" customWidth="1"/>
    <col min="12826" max="12826" width="8.875" style="16" customWidth="1"/>
    <col min="12827" max="12832" width="8" style="16" customWidth="1"/>
    <col min="12833" max="12833" width="9" style="16"/>
    <col min="12834" max="12834" width="22.375" style="16" customWidth="1"/>
    <col min="12835" max="13056" width="9" style="16"/>
    <col min="13057" max="13057" width="5.875" style="16" customWidth="1"/>
    <col min="13058" max="13058" width="10.5" style="16" customWidth="1"/>
    <col min="13059" max="13059" width="13.625" style="16" customWidth="1"/>
    <col min="13060" max="13061" width="12.375" style="16" customWidth="1"/>
    <col min="13062" max="13062" width="9.875" style="16" customWidth="1"/>
    <col min="13063" max="13063" width="12.375" style="16" customWidth="1"/>
    <col min="13064" max="13064" width="9.875" style="16" customWidth="1"/>
    <col min="13065" max="13065" width="12.25" style="16" customWidth="1"/>
    <col min="13066" max="13066" width="14.5" style="16" customWidth="1"/>
    <col min="13067" max="13067" width="10.125" style="16" customWidth="1"/>
    <col min="13068" max="13068" width="9.875" style="16" customWidth="1"/>
    <col min="13069" max="13069" width="10.75" style="16" customWidth="1"/>
    <col min="13070" max="13070" width="9.875" style="16" customWidth="1"/>
    <col min="13071" max="13075" width="9" style="16" hidden="1" customWidth="1"/>
    <col min="13076" max="13076" width="10.875" style="16" customWidth="1"/>
    <col min="13077" max="13077" width="13.125" style="16" customWidth="1"/>
    <col min="13078" max="13078" width="12" style="16" customWidth="1"/>
    <col min="13079" max="13079" width="14.625" style="16" customWidth="1"/>
    <col min="13080" max="13080" width="8.375" style="16" customWidth="1"/>
    <col min="13081" max="13081" width="8.625" style="16" customWidth="1"/>
    <col min="13082" max="13082" width="8.875" style="16" customWidth="1"/>
    <col min="13083" max="13088" width="8" style="16" customWidth="1"/>
    <col min="13089" max="13089" width="9" style="16"/>
    <col min="13090" max="13090" width="22.375" style="16" customWidth="1"/>
    <col min="13091" max="13312" width="9" style="16"/>
    <col min="13313" max="13313" width="5.875" style="16" customWidth="1"/>
    <col min="13314" max="13314" width="10.5" style="16" customWidth="1"/>
    <col min="13315" max="13315" width="13.625" style="16" customWidth="1"/>
    <col min="13316" max="13317" width="12.375" style="16" customWidth="1"/>
    <col min="13318" max="13318" width="9.875" style="16" customWidth="1"/>
    <col min="13319" max="13319" width="12.375" style="16" customWidth="1"/>
    <col min="13320" max="13320" width="9.875" style="16" customWidth="1"/>
    <col min="13321" max="13321" width="12.25" style="16" customWidth="1"/>
    <col min="13322" max="13322" width="14.5" style="16" customWidth="1"/>
    <col min="13323" max="13323" width="10.125" style="16" customWidth="1"/>
    <col min="13324" max="13324" width="9.875" style="16" customWidth="1"/>
    <col min="13325" max="13325" width="10.75" style="16" customWidth="1"/>
    <col min="13326" max="13326" width="9.875" style="16" customWidth="1"/>
    <col min="13327" max="13331" width="9" style="16" hidden="1" customWidth="1"/>
    <col min="13332" max="13332" width="10.875" style="16" customWidth="1"/>
    <col min="13333" max="13333" width="13.125" style="16" customWidth="1"/>
    <col min="13334" max="13334" width="12" style="16" customWidth="1"/>
    <col min="13335" max="13335" width="14.625" style="16" customWidth="1"/>
    <col min="13336" max="13336" width="8.375" style="16" customWidth="1"/>
    <col min="13337" max="13337" width="8.625" style="16" customWidth="1"/>
    <col min="13338" max="13338" width="8.875" style="16" customWidth="1"/>
    <col min="13339" max="13344" width="8" style="16" customWidth="1"/>
    <col min="13345" max="13345" width="9" style="16"/>
    <col min="13346" max="13346" width="22.375" style="16" customWidth="1"/>
    <col min="13347" max="13568" width="9" style="16"/>
    <col min="13569" max="13569" width="5.875" style="16" customWidth="1"/>
    <col min="13570" max="13570" width="10.5" style="16" customWidth="1"/>
    <col min="13571" max="13571" width="13.625" style="16" customWidth="1"/>
    <col min="13572" max="13573" width="12.375" style="16" customWidth="1"/>
    <col min="13574" max="13574" width="9.875" style="16" customWidth="1"/>
    <col min="13575" max="13575" width="12.375" style="16" customWidth="1"/>
    <col min="13576" max="13576" width="9.875" style="16" customWidth="1"/>
    <col min="13577" max="13577" width="12.25" style="16" customWidth="1"/>
    <col min="13578" max="13578" width="14.5" style="16" customWidth="1"/>
    <col min="13579" max="13579" width="10.125" style="16" customWidth="1"/>
    <col min="13580" max="13580" width="9.875" style="16" customWidth="1"/>
    <col min="13581" max="13581" width="10.75" style="16" customWidth="1"/>
    <col min="13582" max="13582" width="9.875" style="16" customWidth="1"/>
    <col min="13583" max="13587" width="9" style="16" hidden="1" customWidth="1"/>
    <col min="13588" max="13588" width="10.875" style="16" customWidth="1"/>
    <col min="13589" max="13589" width="13.125" style="16" customWidth="1"/>
    <col min="13590" max="13590" width="12" style="16" customWidth="1"/>
    <col min="13591" max="13591" width="14.625" style="16" customWidth="1"/>
    <col min="13592" max="13592" width="8.375" style="16" customWidth="1"/>
    <col min="13593" max="13593" width="8.625" style="16" customWidth="1"/>
    <col min="13594" max="13594" width="8.875" style="16" customWidth="1"/>
    <col min="13595" max="13600" width="8" style="16" customWidth="1"/>
    <col min="13601" max="13601" width="9" style="16"/>
    <col min="13602" max="13602" width="22.375" style="16" customWidth="1"/>
    <col min="13603" max="13824" width="9" style="16"/>
    <col min="13825" max="13825" width="5.875" style="16" customWidth="1"/>
    <col min="13826" max="13826" width="10.5" style="16" customWidth="1"/>
    <col min="13827" max="13827" width="13.625" style="16" customWidth="1"/>
    <col min="13828" max="13829" width="12.375" style="16" customWidth="1"/>
    <col min="13830" max="13830" width="9.875" style="16" customWidth="1"/>
    <col min="13831" max="13831" width="12.375" style="16" customWidth="1"/>
    <col min="13832" max="13832" width="9.875" style="16" customWidth="1"/>
    <col min="13833" max="13833" width="12.25" style="16" customWidth="1"/>
    <col min="13834" max="13834" width="14.5" style="16" customWidth="1"/>
    <col min="13835" max="13835" width="10.125" style="16" customWidth="1"/>
    <col min="13836" max="13836" width="9.875" style="16" customWidth="1"/>
    <col min="13837" max="13837" width="10.75" style="16" customWidth="1"/>
    <col min="13838" max="13838" width="9.875" style="16" customWidth="1"/>
    <col min="13839" max="13843" width="9" style="16" hidden="1" customWidth="1"/>
    <col min="13844" max="13844" width="10.875" style="16" customWidth="1"/>
    <col min="13845" max="13845" width="13.125" style="16" customWidth="1"/>
    <col min="13846" max="13846" width="12" style="16" customWidth="1"/>
    <col min="13847" max="13847" width="14.625" style="16" customWidth="1"/>
    <col min="13848" max="13848" width="8.375" style="16" customWidth="1"/>
    <col min="13849" max="13849" width="8.625" style="16" customWidth="1"/>
    <col min="13850" max="13850" width="8.875" style="16" customWidth="1"/>
    <col min="13851" max="13856" width="8" style="16" customWidth="1"/>
    <col min="13857" max="13857" width="9" style="16"/>
    <col min="13858" max="13858" width="22.375" style="16" customWidth="1"/>
    <col min="13859" max="14080" width="9" style="16"/>
    <col min="14081" max="14081" width="5.875" style="16" customWidth="1"/>
    <col min="14082" max="14082" width="10.5" style="16" customWidth="1"/>
    <col min="14083" max="14083" width="13.625" style="16" customWidth="1"/>
    <col min="14084" max="14085" width="12.375" style="16" customWidth="1"/>
    <col min="14086" max="14086" width="9.875" style="16" customWidth="1"/>
    <col min="14087" max="14087" width="12.375" style="16" customWidth="1"/>
    <col min="14088" max="14088" width="9.875" style="16" customWidth="1"/>
    <col min="14089" max="14089" width="12.25" style="16" customWidth="1"/>
    <col min="14090" max="14090" width="14.5" style="16" customWidth="1"/>
    <col min="14091" max="14091" width="10.125" style="16" customWidth="1"/>
    <col min="14092" max="14092" width="9.875" style="16" customWidth="1"/>
    <col min="14093" max="14093" width="10.75" style="16" customWidth="1"/>
    <col min="14094" max="14094" width="9.875" style="16" customWidth="1"/>
    <col min="14095" max="14099" width="9" style="16" hidden="1" customWidth="1"/>
    <col min="14100" max="14100" width="10.875" style="16" customWidth="1"/>
    <col min="14101" max="14101" width="13.125" style="16" customWidth="1"/>
    <col min="14102" max="14102" width="12" style="16" customWidth="1"/>
    <col min="14103" max="14103" width="14.625" style="16" customWidth="1"/>
    <col min="14104" max="14104" width="8.375" style="16" customWidth="1"/>
    <col min="14105" max="14105" width="8.625" style="16" customWidth="1"/>
    <col min="14106" max="14106" width="8.875" style="16" customWidth="1"/>
    <col min="14107" max="14112" width="8" style="16" customWidth="1"/>
    <col min="14113" max="14113" width="9" style="16"/>
    <col min="14114" max="14114" width="22.375" style="16" customWidth="1"/>
    <col min="14115" max="14336" width="9" style="16"/>
    <col min="14337" max="14337" width="5.875" style="16" customWidth="1"/>
    <col min="14338" max="14338" width="10.5" style="16" customWidth="1"/>
    <col min="14339" max="14339" width="13.625" style="16" customWidth="1"/>
    <col min="14340" max="14341" width="12.375" style="16" customWidth="1"/>
    <col min="14342" max="14342" width="9.875" style="16" customWidth="1"/>
    <col min="14343" max="14343" width="12.375" style="16" customWidth="1"/>
    <col min="14344" max="14344" width="9.875" style="16" customWidth="1"/>
    <col min="14345" max="14345" width="12.25" style="16" customWidth="1"/>
    <col min="14346" max="14346" width="14.5" style="16" customWidth="1"/>
    <col min="14347" max="14347" width="10.125" style="16" customWidth="1"/>
    <col min="14348" max="14348" width="9.875" style="16" customWidth="1"/>
    <col min="14349" max="14349" width="10.75" style="16" customWidth="1"/>
    <col min="14350" max="14350" width="9.875" style="16" customWidth="1"/>
    <col min="14351" max="14355" width="9" style="16" hidden="1" customWidth="1"/>
    <col min="14356" max="14356" width="10.875" style="16" customWidth="1"/>
    <col min="14357" max="14357" width="13.125" style="16" customWidth="1"/>
    <col min="14358" max="14358" width="12" style="16" customWidth="1"/>
    <col min="14359" max="14359" width="14.625" style="16" customWidth="1"/>
    <col min="14360" max="14360" width="8.375" style="16" customWidth="1"/>
    <col min="14361" max="14361" width="8.625" style="16" customWidth="1"/>
    <col min="14362" max="14362" width="8.875" style="16" customWidth="1"/>
    <col min="14363" max="14368" width="8" style="16" customWidth="1"/>
    <col min="14369" max="14369" width="9" style="16"/>
    <col min="14370" max="14370" width="22.375" style="16" customWidth="1"/>
    <col min="14371" max="14592" width="9" style="16"/>
    <col min="14593" max="14593" width="5.875" style="16" customWidth="1"/>
    <col min="14594" max="14594" width="10.5" style="16" customWidth="1"/>
    <col min="14595" max="14595" width="13.625" style="16" customWidth="1"/>
    <col min="14596" max="14597" width="12.375" style="16" customWidth="1"/>
    <col min="14598" max="14598" width="9.875" style="16" customWidth="1"/>
    <col min="14599" max="14599" width="12.375" style="16" customWidth="1"/>
    <col min="14600" max="14600" width="9.875" style="16" customWidth="1"/>
    <col min="14601" max="14601" width="12.25" style="16" customWidth="1"/>
    <col min="14602" max="14602" width="14.5" style="16" customWidth="1"/>
    <col min="14603" max="14603" width="10.125" style="16" customWidth="1"/>
    <col min="14604" max="14604" width="9.875" style="16" customWidth="1"/>
    <col min="14605" max="14605" width="10.75" style="16" customWidth="1"/>
    <col min="14606" max="14606" width="9.875" style="16" customWidth="1"/>
    <col min="14607" max="14611" width="9" style="16" hidden="1" customWidth="1"/>
    <col min="14612" max="14612" width="10.875" style="16" customWidth="1"/>
    <col min="14613" max="14613" width="13.125" style="16" customWidth="1"/>
    <col min="14614" max="14614" width="12" style="16" customWidth="1"/>
    <col min="14615" max="14615" width="14.625" style="16" customWidth="1"/>
    <col min="14616" max="14616" width="8.375" style="16" customWidth="1"/>
    <col min="14617" max="14617" width="8.625" style="16" customWidth="1"/>
    <col min="14618" max="14618" width="8.875" style="16" customWidth="1"/>
    <col min="14619" max="14624" width="8" style="16" customWidth="1"/>
    <col min="14625" max="14625" width="9" style="16"/>
    <col min="14626" max="14626" width="22.375" style="16" customWidth="1"/>
    <col min="14627" max="14848" width="9" style="16"/>
    <col min="14849" max="14849" width="5.875" style="16" customWidth="1"/>
    <col min="14850" max="14850" width="10.5" style="16" customWidth="1"/>
    <col min="14851" max="14851" width="13.625" style="16" customWidth="1"/>
    <col min="14852" max="14853" width="12.375" style="16" customWidth="1"/>
    <col min="14854" max="14854" width="9.875" style="16" customWidth="1"/>
    <col min="14855" max="14855" width="12.375" style="16" customWidth="1"/>
    <col min="14856" max="14856" width="9.875" style="16" customWidth="1"/>
    <col min="14857" max="14857" width="12.25" style="16" customWidth="1"/>
    <col min="14858" max="14858" width="14.5" style="16" customWidth="1"/>
    <col min="14859" max="14859" width="10.125" style="16" customWidth="1"/>
    <col min="14860" max="14860" width="9.875" style="16" customWidth="1"/>
    <col min="14861" max="14861" width="10.75" style="16" customWidth="1"/>
    <col min="14862" max="14862" width="9.875" style="16" customWidth="1"/>
    <col min="14863" max="14867" width="9" style="16" hidden="1" customWidth="1"/>
    <col min="14868" max="14868" width="10.875" style="16" customWidth="1"/>
    <col min="14869" max="14869" width="13.125" style="16" customWidth="1"/>
    <col min="14870" max="14870" width="12" style="16" customWidth="1"/>
    <col min="14871" max="14871" width="14.625" style="16" customWidth="1"/>
    <col min="14872" max="14872" width="8.375" style="16" customWidth="1"/>
    <col min="14873" max="14873" width="8.625" style="16" customWidth="1"/>
    <col min="14874" max="14874" width="8.875" style="16" customWidth="1"/>
    <col min="14875" max="14880" width="8" style="16" customWidth="1"/>
    <col min="14881" max="14881" width="9" style="16"/>
    <col min="14882" max="14882" width="22.375" style="16" customWidth="1"/>
    <col min="14883" max="15104" width="9" style="16"/>
    <col min="15105" max="15105" width="5.875" style="16" customWidth="1"/>
    <col min="15106" max="15106" width="10.5" style="16" customWidth="1"/>
    <col min="15107" max="15107" width="13.625" style="16" customWidth="1"/>
    <col min="15108" max="15109" width="12.375" style="16" customWidth="1"/>
    <col min="15110" max="15110" width="9.875" style="16" customWidth="1"/>
    <col min="15111" max="15111" width="12.375" style="16" customWidth="1"/>
    <col min="15112" max="15112" width="9.875" style="16" customWidth="1"/>
    <col min="15113" max="15113" width="12.25" style="16" customWidth="1"/>
    <col min="15114" max="15114" width="14.5" style="16" customWidth="1"/>
    <col min="15115" max="15115" width="10.125" style="16" customWidth="1"/>
    <col min="15116" max="15116" width="9.875" style="16" customWidth="1"/>
    <col min="15117" max="15117" width="10.75" style="16" customWidth="1"/>
    <col min="15118" max="15118" width="9.875" style="16" customWidth="1"/>
    <col min="15119" max="15123" width="9" style="16" hidden="1" customWidth="1"/>
    <col min="15124" max="15124" width="10.875" style="16" customWidth="1"/>
    <col min="15125" max="15125" width="13.125" style="16" customWidth="1"/>
    <col min="15126" max="15126" width="12" style="16" customWidth="1"/>
    <col min="15127" max="15127" width="14.625" style="16" customWidth="1"/>
    <col min="15128" max="15128" width="8.375" style="16" customWidth="1"/>
    <col min="15129" max="15129" width="8.625" style="16" customWidth="1"/>
    <col min="15130" max="15130" width="8.875" style="16" customWidth="1"/>
    <col min="15131" max="15136" width="8" style="16" customWidth="1"/>
    <col min="15137" max="15137" width="9" style="16"/>
    <col min="15138" max="15138" width="22.375" style="16" customWidth="1"/>
    <col min="15139" max="15360" width="9" style="16"/>
    <col min="15361" max="15361" width="5.875" style="16" customWidth="1"/>
    <col min="15362" max="15362" width="10.5" style="16" customWidth="1"/>
    <col min="15363" max="15363" width="13.625" style="16" customWidth="1"/>
    <col min="15364" max="15365" width="12.375" style="16" customWidth="1"/>
    <col min="15366" max="15366" width="9.875" style="16" customWidth="1"/>
    <col min="15367" max="15367" width="12.375" style="16" customWidth="1"/>
    <col min="15368" max="15368" width="9.875" style="16" customWidth="1"/>
    <col min="15369" max="15369" width="12.25" style="16" customWidth="1"/>
    <col min="15370" max="15370" width="14.5" style="16" customWidth="1"/>
    <col min="15371" max="15371" width="10.125" style="16" customWidth="1"/>
    <col min="15372" max="15372" width="9.875" style="16" customWidth="1"/>
    <col min="15373" max="15373" width="10.75" style="16" customWidth="1"/>
    <col min="15374" max="15374" width="9.875" style="16" customWidth="1"/>
    <col min="15375" max="15379" width="9" style="16" hidden="1" customWidth="1"/>
    <col min="15380" max="15380" width="10.875" style="16" customWidth="1"/>
    <col min="15381" max="15381" width="13.125" style="16" customWidth="1"/>
    <col min="15382" max="15382" width="12" style="16" customWidth="1"/>
    <col min="15383" max="15383" width="14.625" style="16" customWidth="1"/>
    <col min="15384" max="15384" width="8.375" style="16" customWidth="1"/>
    <col min="15385" max="15385" width="8.625" style="16" customWidth="1"/>
    <col min="15386" max="15386" width="8.875" style="16" customWidth="1"/>
    <col min="15387" max="15392" width="8" style="16" customWidth="1"/>
    <col min="15393" max="15393" width="9" style="16"/>
    <col min="15394" max="15394" width="22.375" style="16" customWidth="1"/>
    <col min="15395" max="15616" width="9" style="16"/>
    <col min="15617" max="15617" width="5.875" style="16" customWidth="1"/>
    <col min="15618" max="15618" width="10.5" style="16" customWidth="1"/>
    <col min="15619" max="15619" width="13.625" style="16" customWidth="1"/>
    <col min="15620" max="15621" width="12.375" style="16" customWidth="1"/>
    <col min="15622" max="15622" width="9.875" style="16" customWidth="1"/>
    <col min="15623" max="15623" width="12.375" style="16" customWidth="1"/>
    <col min="15624" max="15624" width="9.875" style="16" customWidth="1"/>
    <col min="15625" max="15625" width="12.25" style="16" customWidth="1"/>
    <col min="15626" max="15626" width="14.5" style="16" customWidth="1"/>
    <col min="15627" max="15627" width="10.125" style="16" customWidth="1"/>
    <col min="15628" max="15628" width="9.875" style="16" customWidth="1"/>
    <col min="15629" max="15629" width="10.75" style="16" customWidth="1"/>
    <col min="15630" max="15630" width="9.875" style="16" customWidth="1"/>
    <col min="15631" max="15635" width="9" style="16" hidden="1" customWidth="1"/>
    <col min="15636" max="15636" width="10.875" style="16" customWidth="1"/>
    <col min="15637" max="15637" width="13.125" style="16" customWidth="1"/>
    <col min="15638" max="15638" width="12" style="16" customWidth="1"/>
    <col min="15639" max="15639" width="14.625" style="16" customWidth="1"/>
    <col min="15640" max="15640" width="8.375" style="16" customWidth="1"/>
    <col min="15641" max="15641" width="8.625" style="16" customWidth="1"/>
    <col min="15642" max="15642" width="8.875" style="16" customWidth="1"/>
    <col min="15643" max="15648" width="8" style="16" customWidth="1"/>
    <col min="15649" max="15649" width="9" style="16"/>
    <col min="15650" max="15650" width="22.375" style="16" customWidth="1"/>
    <col min="15651" max="15872" width="9" style="16"/>
    <col min="15873" max="15873" width="5.875" style="16" customWidth="1"/>
    <col min="15874" max="15874" width="10.5" style="16" customWidth="1"/>
    <col min="15875" max="15875" width="13.625" style="16" customWidth="1"/>
    <col min="15876" max="15877" width="12.375" style="16" customWidth="1"/>
    <col min="15878" max="15878" width="9.875" style="16" customWidth="1"/>
    <col min="15879" max="15879" width="12.375" style="16" customWidth="1"/>
    <col min="15880" max="15880" width="9.875" style="16" customWidth="1"/>
    <col min="15881" max="15881" width="12.25" style="16" customWidth="1"/>
    <col min="15882" max="15882" width="14.5" style="16" customWidth="1"/>
    <col min="15883" max="15883" width="10.125" style="16" customWidth="1"/>
    <col min="15884" max="15884" width="9.875" style="16" customWidth="1"/>
    <col min="15885" max="15885" width="10.75" style="16" customWidth="1"/>
    <col min="15886" max="15886" width="9.875" style="16" customWidth="1"/>
    <col min="15887" max="15891" width="9" style="16" hidden="1" customWidth="1"/>
    <col min="15892" max="15892" width="10.875" style="16" customWidth="1"/>
    <col min="15893" max="15893" width="13.125" style="16" customWidth="1"/>
    <col min="15894" max="15894" width="12" style="16" customWidth="1"/>
    <col min="15895" max="15895" width="14.625" style="16" customWidth="1"/>
    <col min="15896" max="15896" width="8.375" style="16" customWidth="1"/>
    <col min="15897" max="15897" width="8.625" style="16" customWidth="1"/>
    <col min="15898" max="15898" width="8.875" style="16" customWidth="1"/>
    <col min="15899" max="15904" width="8" style="16" customWidth="1"/>
    <col min="15905" max="15905" width="9" style="16"/>
    <col min="15906" max="15906" width="22.375" style="16" customWidth="1"/>
    <col min="15907" max="16128" width="9" style="16"/>
    <col min="16129" max="16129" width="5.875" style="16" customWidth="1"/>
    <col min="16130" max="16130" width="10.5" style="16" customWidth="1"/>
    <col min="16131" max="16131" width="13.625" style="16" customWidth="1"/>
    <col min="16132" max="16133" width="12.375" style="16" customWidth="1"/>
    <col min="16134" max="16134" width="9.875" style="16" customWidth="1"/>
    <col min="16135" max="16135" width="12.375" style="16" customWidth="1"/>
    <col min="16136" max="16136" width="9.875" style="16" customWidth="1"/>
    <col min="16137" max="16137" width="12.25" style="16" customWidth="1"/>
    <col min="16138" max="16138" width="14.5" style="16" customWidth="1"/>
    <col min="16139" max="16139" width="10.125" style="16" customWidth="1"/>
    <col min="16140" max="16140" width="9.875" style="16" customWidth="1"/>
    <col min="16141" max="16141" width="10.75" style="16" customWidth="1"/>
    <col min="16142" max="16142" width="9.875" style="16" customWidth="1"/>
    <col min="16143" max="16147" width="9" style="16" hidden="1" customWidth="1"/>
    <col min="16148" max="16148" width="10.875" style="16" customWidth="1"/>
    <col min="16149" max="16149" width="13.125" style="16" customWidth="1"/>
    <col min="16150" max="16150" width="12" style="16" customWidth="1"/>
    <col min="16151" max="16151" width="14.625" style="16" customWidth="1"/>
    <col min="16152" max="16152" width="8.375" style="16" customWidth="1"/>
    <col min="16153" max="16153" width="8.625" style="16" customWidth="1"/>
    <col min="16154" max="16154" width="8.875" style="16" customWidth="1"/>
    <col min="16155" max="16160" width="8" style="16" customWidth="1"/>
    <col min="16161" max="16161" width="9" style="16"/>
    <col min="16162" max="16162" width="22.375" style="16" customWidth="1"/>
    <col min="16163" max="16384" width="9" style="16"/>
  </cols>
  <sheetData>
    <row r="1" ht="20.25" spans="2:26">
      <c r="B1" s="20" t="s">
        <v>1029</v>
      </c>
      <c r="C1" s="20"/>
      <c r="D1" s="20"/>
      <c r="E1" s="20"/>
      <c r="F1" s="20"/>
      <c r="G1" s="20"/>
      <c r="H1" s="20"/>
      <c r="I1" s="20"/>
      <c r="J1" s="20"/>
      <c r="K1" s="20"/>
      <c r="L1" s="20"/>
      <c r="M1" s="20"/>
      <c r="N1" s="20"/>
      <c r="O1" s="20"/>
      <c r="P1" s="20"/>
      <c r="Q1" s="20"/>
      <c r="R1" s="20"/>
      <c r="S1" s="20"/>
      <c r="T1" s="20"/>
      <c r="U1" s="20"/>
      <c r="V1" s="20"/>
      <c r="W1" s="20"/>
      <c r="X1" s="20"/>
      <c r="Y1" s="20"/>
      <c r="Z1" s="20"/>
    </row>
    <row r="2" spans="2:2">
      <c r="B2" s="21" t="s">
        <v>1030</v>
      </c>
    </row>
    <row r="3" ht="20.25" customHeight="1" spans="1:26">
      <c r="A3" s="22" t="s">
        <v>1031</v>
      </c>
      <c r="B3" s="22" t="s">
        <v>1032</v>
      </c>
      <c r="C3" s="23" t="s">
        <v>1033</v>
      </c>
      <c r="D3" s="24" t="s">
        <v>1034</v>
      </c>
      <c r="E3" s="24"/>
      <c r="F3" s="24"/>
      <c r="G3" s="24"/>
      <c r="H3" s="24"/>
      <c r="I3" s="36" t="s">
        <v>1035</v>
      </c>
      <c r="J3" s="36"/>
      <c r="K3" s="36"/>
      <c r="L3" s="36"/>
      <c r="M3" s="36"/>
      <c r="N3" s="36"/>
      <c r="O3" s="37" t="s">
        <v>1036</v>
      </c>
      <c r="P3" s="37"/>
      <c r="Q3" s="37"/>
      <c r="R3" s="37"/>
      <c r="S3" s="37"/>
      <c r="T3" s="41" t="s">
        <v>1037</v>
      </c>
      <c r="U3" s="41"/>
      <c r="V3" s="41"/>
      <c r="W3" s="41"/>
      <c r="X3" s="41"/>
      <c r="Y3" s="41"/>
      <c r="Z3" s="41"/>
    </row>
    <row r="4" ht="48.75" customHeight="1" spans="1:32">
      <c r="A4" s="22"/>
      <c r="B4" s="22"/>
      <c r="C4" s="23"/>
      <c r="D4" s="25" t="s">
        <v>1038</v>
      </c>
      <c r="E4" s="25" t="s">
        <v>1039</v>
      </c>
      <c r="F4" s="25" t="s">
        <v>1040</v>
      </c>
      <c r="G4" s="24" t="s">
        <v>1041</v>
      </c>
      <c r="H4" s="24" t="s">
        <v>1042</v>
      </c>
      <c r="I4" s="38" t="s">
        <v>1038</v>
      </c>
      <c r="J4" s="38" t="s">
        <v>1039</v>
      </c>
      <c r="K4" s="25" t="s">
        <v>1043</v>
      </c>
      <c r="L4" s="25" t="s">
        <v>1040</v>
      </c>
      <c r="M4" s="36" t="s">
        <v>1041</v>
      </c>
      <c r="N4" s="36" t="s">
        <v>1042</v>
      </c>
      <c r="O4" s="38" t="s">
        <v>1038</v>
      </c>
      <c r="P4" s="38" t="s">
        <v>1039</v>
      </c>
      <c r="Q4" s="38" t="s">
        <v>1040</v>
      </c>
      <c r="R4" s="36" t="s">
        <v>1041</v>
      </c>
      <c r="S4" s="36" t="s">
        <v>1042</v>
      </c>
      <c r="T4" s="42" t="s">
        <v>1044</v>
      </c>
      <c r="U4" s="43" t="s">
        <v>1045</v>
      </c>
      <c r="V4" s="42" t="s">
        <v>1046</v>
      </c>
      <c r="W4" s="41" t="s">
        <v>1047</v>
      </c>
      <c r="X4" s="25" t="s">
        <v>1048</v>
      </c>
      <c r="Y4" s="25" t="s">
        <v>1049</v>
      </c>
      <c r="Z4" s="41" t="s">
        <v>1050</v>
      </c>
      <c r="AA4" s="49" t="s">
        <v>1051</v>
      </c>
      <c r="AB4" s="50"/>
      <c r="AC4" s="50"/>
      <c r="AD4" s="50" t="s">
        <v>1052</v>
      </c>
      <c r="AE4" s="50"/>
      <c r="AF4" s="50"/>
    </row>
    <row r="5" s="14" customFormat="1" ht="15" customHeight="1" spans="2:34">
      <c r="B5" s="26" t="s">
        <v>859</v>
      </c>
      <c r="C5" s="27">
        <f>C6+C7+C8+C9+C10+C11+C12+C13+C14+C15+C16+C17+C18++C19+C20+C21</f>
        <v>14017228.8479</v>
      </c>
      <c r="D5" s="27">
        <f>D6+D7+D8+D9+D10+D11+D12+D13+D14+D15+D16+D17+D18++D19+D20+D21</f>
        <v>4962619.1049</v>
      </c>
      <c r="E5" s="27">
        <f>E6+E7+E8+E9+E10+E11+E12+E13+E14+E15+E16+E17+E18++E19+E20+E21</f>
        <v>4513635.8116</v>
      </c>
      <c r="F5" s="27">
        <f>F6+F7+F8+F9+F10+F11+F12+F13+F14+F15+F16+F17+F18++F19+F20+F21</f>
        <v>0</v>
      </c>
      <c r="G5" s="28">
        <f>G6+G7+G8+G9+G10+G11+G12+G13+G14+G15+G16+G17+G18++G19+G20+G21</f>
        <v>260221111.94018</v>
      </c>
      <c r="H5" s="29">
        <f>E5/C5*100</f>
        <v>32.2006286733074</v>
      </c>
      <c r="I5" s="27">
        <f>449.33*10000</f>
        <v>4493300</v>
      </c>
      <c r="J5" s="29">
        <f>C5*N5/100</f>
        <v>4236006.55783538</v>
      </c>
      <c r="K5" s="29"/>
      <c r="L5" s="29"/>
      <c r="M5" s="28">
        <v>265000000</v>
      </c>
      <c r="N5" s="29">
        <v>30.22</v>
      </c>
      <c r="O5" s="27">
        <v>4500000</v>
      </c>
      <c r="P5" s="27">
        <f>C5*S5/100</f>
        <v>4345340.942849</v>
      </c>
      <c r="Q5" s="27">
        <f>Q6+Q7+Q8+Q9+Q10+Q11+Q12+Q13+Q14+Q15+Q16+Q17+Q18++Q19+Q20+Q21</f>
        <v>0</v>
      </c>
      <c r="R5" s="28">
        <v>290000000</v>
      </c>
      <c r="S5" s="27">
        <v>31</v>
      </c>
      <c r="T5" s="44">
        <f>T6+T7+T8+T9+T10+T11+T12+T13+T14+T15+T16+T17+T18++T19+T20+T21</f>
        <v>109334.38501362</v>
      </c>
      <c r="U5" s="28">
        <f>U6+U7+U8+U9+U10+U11+U12+U13+U14+U15+U16+U17+U18++U19+U20+U21</f>
        <v>25000000</v>
      </c>
      <c r="V5" s="44">
        <f>V6+V7+V8+V9+V10+V11+V12+V13+V14+V15+V16+V17+V18++V19+V20+V21</f>
        <v>4345340.942849</v>
      </c>
      <c r="W5" s="28">
        <f>W6+W7+W8+W9+W10+W11+W12+W13+W14+W15+W16+W17+W18++W19+W20+W21</f>
        <v>290000000</v>
      </c>
      <c r="X5" s="28"/>
      <c r="Y5" s="28"/>
      <c r="Z5" s="27">
        <f>S5</f>
        <v>31</v>
      </c>
      <c r="AA5" s="14">
        <f>I5/D5</f>
        <v>0.905429150418455</v>
      </c>
      <c r="AB5" s="14">
        <f>J5/E5</f>
        <v>0.938490993657239</v>
      </c>
      <c r="AC5" s="14">
        <f>M5/G5</f>
        <v>1.01836472077223</v>
      </c>
      <c r="AD5" s="14">
        <f>O5/I5</f>
        <v>1.00149110898449</v>
      </c>
      <c r="AE5" s="14">
        <f>P5/J5</f>
        <v>1.02581072137657</v>
      </c>
      <c r="AF5" s="14">
        <f>R5/M5</f>
        <v>1.09433962264151</v>
      </c>
      <c r="AH5" s="51"/>
    </row>
    <row r="6" s="15" customFormat="1" ht="15" customHeight="1" spans="1:26">
      <c r="A6" s="30" t="str">
        <f>[3]分县土地面积统计表!A9</f>
        <v>一</v>
      </c>
      <c r="B6" s="31" t="s">
        <v>371</v>
      </c>
      <c r="C6" s="32">
        <f>[3]分县土地面积统计表!C9</f>
        <v>1143048.7975</v>
      </c>
      <c r="D6" s="32">
        <f>[3]分县土地面积统计表!D9</f>
        <v>189026.2039</v>
      </c>
      <c r="E6" s="32">
        <f>[3]分县土地面积统计表!E9+[3]分县土地面积统计表!J9</f>
        <v>162588.8557</v>
      </c>
      <c r="F6" s="32"/>
      <c r="G6" s="33">
        <f>[3]分县蓄积统计表!G10</f>
        <v>6234512.817592</v>
      </c>
      <c r="H6" s="34">
        <f>E6/C6*100</f>
        <v>14.2241395166684</v>
      </c>
      <c r="I6" s="34">
        <f>D6*$AA$5</f>
        <v>171149.835204003</v>
      </c>
      <c r="J6" s="34">
        <f>E6*$AB$5</f>
        <v>152588.176743486</v>
      </c>
      <c r="K6" s="34"/>
      <c r="L6" s="34"/>
      <c r="M6" s="39">
        <f>G6*$AC$5</f>
        <v>6349007.90463795</v>
      </c>
      <c r="N6" s="34">
        <f>J6/C6*100</f>
        <v>13.3492268289173</v>
      </c>
      <c r="O6" s="40">
        <f>I6*$AD$5</f>
        <v>171405.038260969</v>
      </c>
      <c r="P6" s="40">
        <f>J6*$AE$5</f>
        <v>156526.587658772</v>
      </c>
      <c r="Q6" s="45"/>
      <c r="R6" s="46">
        <f>M6*$AF$5</f>
        <v>6947970.91450946</v>
      </c>
      <c r="S6" s="40">
        <f>P6/C6*100</f>
        <v>13.6937800031911</v>
      </c>
      <c r="T6" s="47">
        <f>P6-J6</f>
        <v>3938.4109152852</v>
      </c>
      <c r="U6" s="48">
        <f>R6-M6</f>
        <v>598963.009871504</v>
      </c>
      <c r="V6" s="47">
        <f>P6</f>
        <v>156526.587658772</v>
      </c>
      <c r="W6" s="48">
        <f>R6</f>
        <v>6947970.91450946</v>
      </c>
      <c r="X6" s="48"/>
      <c r="Y6" s="48"/>
      <c r="Z6" s="32">
        <f>S6</f>
        <v>13.6937800031911</v>
      </c>
    </row>
    <row r="7" ht="15" customHeight="1" spans="1:26">
      <c r="A7" s="35" t="str">
        <f>[3]分县土地面积统计表!A19</f>
        <v>二</v>
      </c>
      <c r="B7" s="31" t="s">
        <v>237</v>
      </c>
      <c r="C7" s="32">
        <f>[3]分县土地面积统计表!C19</f>
        <v>274145.256</v>
      </c>
      <c r="D7" s="32">
        <f>[3]分县土地面积统计表!D19</f>
        <v>43996.4659</v>
      </c>
      <c r="E7" s="32">
        <f>[3]分县土地面积统计表!E19+[3]分县土地面积统计表!J19</f>
        <v>36261.7934</v>
      </c>
      <c r="F7" s="32"/>
      <c r="G7" s="33">
        <f>[3]分县蓄积统计表!G20</f>
        <v>1829050.47158</v>
      </c>
      <c r="H7" s="34">
        <f t="shared" ref="H7:H14" si="0">E7/C7*100</f>
        <v>13.2272190039283</v>
      </c>
      <c r="I7" s="34">
        <f t="shared" ref="I7:I14" si="1">D7*$AA$5</f>
        <v>39835.6827412515</v>
      </c>
      <c r="J7" s="34">
        <f t="shared" ref="J7:J14" si="2">E7*$AB$5</f>
        <v>34031.3665197595</v>
      </c>
      <c r="K7" s="34"/>
      <c r="L7" s="34"/>
      <c r="M7" s="39">
        <f t="shared" ref="M7:M14" si="3">G7*$AC$5</f>
        <v>1862640.47276888</v>
      </c>
      <c r="N7" s="34">
        <f t="shared" ref="N7:N14" si="4">J7/C7*100</f>
        <v>12.4136259063186</v>
      </c>
      <c r="O7" s="40">
        <f t="shared" ref="O7:O14" si="5">I7*$AD$5</f>
        <v>39895.0820856902</v>
      </c>
      <c r="P7" s="40">
        <f t="shared" ref="P7:P14" si="6">J7*$AE$5</f>
        <v>34909.740639065</v>
      </c>
      <c r="Q7" s="45"/>
      <c r="R7" s="46">
        <f t="shared" ref="R7:R14" si="7">M7*$AF$5</f>
        <v>2038361.2720867</v>
      </c>
      <c r="S7" s="40">
        <f t="shared" ref="S7:S14" si="8">P7/C7*100</f>
        <v>12.7340305458596</v>
      </c>
      <c r="T7" s="47">
        <f t="shared" ref="T7:T14" si="9">P7-J7</f>
        <v>878.374119305503</v>
      </c>
      <c r="U7" s="48">
        <f t="shared" ref="U7:U14" si="10">R7-M7</f>
        <v>175720.799317819</v>
      </c>
      <c r="V7" s="47">
        <f t="shared" ref="V7:V14" si="11">P7</f>
        <v>34909.740639065</v>
      </c>
      <c r="W7" s="48">
        <f t="shared" ref="W7:W14" si="12">R7</f>
        <v>2038361.2720867</v>
      </c>
      <c r="X7" s="48"/>
      <c r="Y7" s="48"/>
      <c r="Z7" s="32">
        <f t="shared" ref="Z7:Z14" si="13">S7</f>
        <v>12.7340305458596</v>
      </c>
    </row>
    <row r="8" ht="15" customHeight="1" spans="1:26">
      <c r="A8" s="35" t="str">
        <f>[3]分县土地面积统计表!A24</f>
        <v>三</v>
      </c>
      <c r="B8" s="31" t="s">
        <v>388</v>
      </c>
      <c r="C8" s="32">
        <f>[3]分县土地面积统计表!C24</f>
        <v>852265.750100001</v>
      </c>
      <c r="D8" s="32">
        <f>[3]分县土地面积统计表!D24</f>
        <v>140664.0413</v>
      </c>
      <c r="E8" s="32">
        <f>[3]分县土地面积统计表!E24+[3]分县土地面积统计表!J24</f>
        <v>125326.4293</v>
      </c>
      <c r="F8" s="32"/>
      <c r="G8" s="33">
        <f>[3]分县蓄积统计表!G25</f>
        <v>7591793.70963699</v>
      </c>
      <c r="H8" s="34">
        <f t="shared" si="0"/>
        <v>14.7050880884624</v>
      </c>
      <c r="I8" s="34">
        <f t="shared" si="1"/>
        <v>127361.323408685</v>
      </c>
      <c r="J8" s="34">
        <f t="shared" si="2"/>
        <v>117617.725165271</v>
      </c>
      <c r="K8" s="34"/>
      <c r="L8" s="34"/>
      <c r="M8" s="39">
        <f t="shared" si="3"/>
        <v>7731214.88127483</v>
      </c>
      <c r="N8" s="34">
        <f t="shared" si="4"/>
        <v>13.8005927319583</v>
      </c>
      <c r="O8" s="40">
        <f t="shared" si="5"/>
        <v>127551.233022296</v>
      </c>
      <c r="P8" s="40">
        <f t="shared" si="6"/>
        <v>120653.523498458</v>
      </c>
      <c r="Q8" s="45"/>
      <c r="R8" s="46">
        <f t="shared" si="7"/>
        <v>8460574.77573472</v>
      </c>
      <c r="S8" s="40">
        <f t="shared" si="8"/>
        <v>14.1567959857944</v>
      </c>
      <c r="T8" s="47">
        <f t="shared" si="9"/>
        <v>3035.79833318699</v>
      </c>
      <c r="U8" s="48">
        <f t="shared" si="10"/>
        <v>729359.894459889</v>
      </c>
      <c r="V8" s="47">
        <f t="shared" si="11"/>
        <v>120653.523498458</v>
      </c>
      <c r="W8" s="48">
        <f t="shared" si="12"/>
        <v>8460574.77573472</v>
      </c>
      <c r="X8" s="48"/>
      <c r="Y8" s="48"/>
      <c r="Z8" s="32">
        <f t="shared" si="13"/>
        <v>14.1567959857944</v>
      </c>
    </row>
    <row r="9" ht="15" customHeight="1" spans="1:26">
      <c r="A9" s="35" t="str">
        <f>[3]分县土地面积统计表!A29</f>
        <v>四</v>
      </c>
      <c r="B9" s="31" t="s">
        <v>238</v>
      </c>
      <c r="C9" s="32">
        <f>[3]分县土地面积统计表!C29</f>
        <v>993940.1351</v>
      </c>
      <c r="D9" s="32">
        <f>[3]分县土地面积统计表!D29</f>
        <v>224248.7103</v>
      </c>
      <c r="E9" s="32">
        <f>[3]分县土地面积统计表!E29+[3]分县土地面积统计表!J29</f>
        <v>185644.8485</v>
      </c>
      <c r="F9" s="32"/>
      <c r="G9" s="33">
        <f>[3]分县蓄积统计表!G30</f>
        <v>10568144.614411</v>
      </c>
      <c r="H9" s="34">
        <f t="shared" si="0"/>
        <v>18.6776690007917</v>
      </c>
      <c r="I9" s="34">
        <f t="shared" si="1"/>
        <v>203041.319249363</v>
      </c>
      <c r="J9" s="34">
        <f t="shared" si="2"/>
        <v>174226.018336113</v>
      </c>
      <c r="K9" s="34"/>
      <c r="L9" s="34"/>
      <c r="M9" s="39">
        <f t="shared" si="3"/>
        <v>10762225.6393352</v>
      </c>
      <c r="N9" s="34">
        <f t="shared" si="4"/>
        <v>17.528824139754</v>
      </c>
      <c r="O9" s="40">
        <f t="shared" si="5"/>
        <v>203344.075984718</v>
      </c>
      <c r="P9" s="40">
        <f t="shared" si="6"/>
        <v>178722.917551935</v>
      </c>
      <c r="Q9" s="45"/>
      <c r="R9" s="46">
        <f t="shared" si="7"/>
        <v>11777529.9449328</v>
      </c>
      <c r="S9" s="40">
        <f t="shared" si="8"/>
        <v>17.9812557356841</v>
      </c>
      <c r="T9" s="47">
        <f t="shared" si="9"/>
        <v>4496.89921582286</v>
      </c>
      <c r="U9" s="48">
        <f t="shared" si="10"/>
        <v>1015304.30559766</v>
      </c>
      <c r="V9" s="47">
        <f t="shared" si="11"/>
        <v>178722.917551935</v>
      </c>
      <c r="W9" s="48">
        <f t="shared" si="12"/>
        <v>11777529.9449328</v>
      </c>
      <c r="X9" s="48"/>
      <c r="Y9" s="48"/>
      <c r="Z9" s="32">
        <f t="shared" si="13"/>
        <v>17.9812557356841</v>
      </c>
    </row>
    <row r="10" ht="15" customHeight="1" spans="1:26">
      <c r="A10" s="35" t="str">
        <f>[3]分县土地面积统计表!A35</f>
        <v>五</v>
      </c>
      <c r="B10" s="31" t="s">
        <v>239</v>
      </c>
      <c r="C10" s="32">
        <f>[3]分县土地面积统计表!C35</f>
        <v>595101.5963</v>
      </c>
      <c r="D10" s="32">
        <f>[3]分县土地面积统计表!D35</f>
        <v>75395.7043</v>
      </c>
      <c r="E10" s="32">
        <f>[3]分县土地面积统计表!E35+[3]分县土地面积统计表!J35</f>
        <v>63156.0567</v>
      </c>
      <c r="F10" s="32"/>
      <c r="G10" s="33">
        <f>[3]分县蓄积统计表!G36</f>
        <v>3264957.90394</v>
      </c>
      <c r="H10" s="34">
        <f t="shared" si="0"/>
        <v>10.6126511998402</v>
      </c>
      <c r="I10" s="34">
        <f t="shared" si="1"/>
        <v>68265.4684895501</v>
      </c>
      <c r="J10" s="34">
        <f t="shared" si="2"/>
        <v>59271.3904078559</v>
      </c>
      <c r="K10" s="34"/>
      <c r="L10" s="34"/>
      <c r="M10" s="39">
        <f t="shared" si="3"/>
        <v>3324917.94417894</v>
      </c>
      <c r="N10" s="34">
        <f t="shared" si="4"/>
        <v>9.9598775698757</v>
      </c>
      <c r="O10" s="40">
        <f t="shared" si="5"/>
        <v>68367.2597429451</v>
      </c>
      <c r="P10" s="40">
        <f t="shared" si="6"/>
        <v>60801.2277512751</v>
      </c>
      <c r="Q10" s="45"/>
      <c r="R10" s="46">
        <f t="shared" si="7"/>
        <v>3638589.44834676</v>
      </c>
      <c r="S10" s="40">
        <f t="shared" si="8"/>
        <v>10.2169491947765</v>
      </c>
      <c r="T10" s="47">
        <f t="shared" si="9"/>
        <v>1529.83734341917</v>
      </c>
      <c r="U10" s="48">
        <f t="shared" si="10"/>
        <v>313671.504167824</v>
      </c>
      <c r="V10" s="47">
        <f t="shared" si="11"/>
        <v>60801.2277512751</v>
      </c>
      <c r="W10" s="48">
        <f t="shared" si="12"/>
        <v>3638589.44834676</v>
      </c>
      <c r="X10" s="48"/>
      <c r="Y10" s="48"/>
      <c r="Z10" s="32">
        <f t="shared" si="13"/>
        <v>10.2169491947765</v>
      </c>
    </row>
    <row r="11" ht="15" customHeight="1" spans="1:26">
      <c r="A11" s="35" t="str">
        <f>[3]分县土地面积统计表!A43</f>
        <v>六</v>
      </c>
      <c r="B11" s="31" t="s">
        <v>617</v>
      </c>
      <c r="C11" s="32">
        <f>[3]分县土地面积统计表!C43</f>
        <v>1012217.9553</v>
      </c>
      <c r="D11" s="32">
        <f>[3]分县土地面积统计表!D43</f>
        <v>192798.0096</v>
      </c>
      <c r="E11" s="32">
        <f>[3]分县土地面积统计表!E43+[3]分县土地面积统计表!J43</f>
        <v>169947.9122</v>
      </c>
      <c r="F11" s="32"/>
      <c r="G11" s="33">
        <f>[3]分县蓄积统计表!G44</f>
        <v>9767851.13575501</v>
      </c>
      <c r="H11" s="34">
        <f t="shared" si="0"/>
        <v>16.789655954051</v>
      </c>
      <c r="I11" s="34">
        <f t="shared" si="1"/>
        <v>174564.938034497</v>
      </c>
      <c r="J11" s="34">
        <f t="shared" si="2"/>
        <v>159494.584990551</v>
      </c>
      <c r="K11" s="34"/>
      <c r="L11" s="34"/>
      <c r="M11" s="39">
        <f t="shared" si="3"/>
        <v>9947234.99440784</v>
      </c>
      <c r="N11" s="34">
        <f t="shared" si="4"/>
        <v>15.7569408994805</v>
      </c>
      <c r="O11" s="40">
        <f t="shared" si="5"/>
        <v>174825.233381977</v>
      </c>
      <c r="P11" s="40">
        <f t="shared" si="6"/>
        <v>163611.255284814</v>
      </c>
      <c r="Q11" s="45"/>
      <c r="R11" s="46">
        <f t="shared" si="7"/>
        <v>10885653.3901067</v>
      </c>
      <c r="S11" s="40">
        <f t="shared" si="8"/>
        <v>16.1636389107841</v>
      </c>
      <c r="T11" s="47">
        <f t="shared" si="9"/>
        <v>4116.67029426305</v>
      </c>
      <c r="U11" s="48">
        <f t="shared" si="10"/>
        <v>938418.395698853</v>
      </c>
      <c r="V11" s="47">
        <f t="shared" si="11"/>
        <v>163611.255284814</v>
      </c>
      <c r="W11" s="48">
        <f t="shared" si="12"/>
        <v>10885653.3901067</v>
      </c>
      <c r="X11" s="48"/>
      <c r="Y11" s="48"/>
      <c r="Z11" s="32">
        <f t="shared" si="13"/>
        <v>16.1636389107841</v>
      </c>
    </row>
    <row r="12" ht="15" customHeight="1" spans="1:26">
      <c r="A12" s="35" t="str">
        <f>[3]分县土地面积统计表!A52</f>
        <v>七</v>
      </c>
      <c r="B12" s="31" t="s">
        <v>240</v>
      </c>
      <c r="C12" s="32">
        <f>[3]分县土地面积统计表!C52</f>
        <v>553116.6375</v>
      </c>
      <c r="D12" s="32">
        <f>[3]分县土地面积统计表!D52</f>
        <v>53773.8197</v>
      </c>
      <c r="E12" s="32">
        <f>[3]分县土地面积统计表!E52+[3]分县土地面积统计表!J52</f>
        <v>48954.307</v>
      </c>
      <c r="F12" s="32"/>
      <c r="G12" s="33">
        <f>[3]分县蓄积统计表!G53</f>
        <v>2482937.855882</v>
      </c>
      <c r="H12" s="34">
        <f t="shared" si="0"/>
        <v>8.85062999031556</v>
      </c>
      <c r="I12" s="34">
        <f t="shared" si="1"/>
        <v>48688.3838857262</v>
      </c>
      <c r="J12" s="34">
        <f t="shared" si="2"/>
        <v>45943.1762202315</v>
      </c>
      <c r="K12" s="34"/>
      <c r="L12" s="34"/>
      <c r="M12" s="39">
        <f t="shared" si="3"/>
        <v>2528536.31630007</v>
      </c>
      <c r="N12" s="34">
        <f t="shared" si="4"/>
        <v>8.30623653410381</v>
      </c>
      <c r="O12" s="40">
        <f t="shared" si="5"/>
        <v>48760.9835723784</v>
      </c>
      <c r="P12" s="40">
        <f t="shared" si="6"/>
        <v>47129.0027408066</v>
      </c>
      <c r="Q12" s="45"/>
      <c r="R12" s="46">
        <f t="shared" si="7"/>
        <v>2767077.47821517</v>
      </c>
      <c r="S12" s="40">
        <f t="shared" si="8"/>
        <v>8.52062649097346</v>
      </c>
      <c r="T12" s="47">
        <f t="shared" si="9"/>
        <v>1185.82652057513</v>
      </c>
      <c r="U12" s="48">
        <f t="shared" si="10"/>
        <v>238541.161915101</v>
      </c>
      <c r="V12" s="47">
        <f t="shared" si="11"/>
        <v>47129.0027408066</v>
      </c>
      <c r="W12" s="48">
        <f t="shared" si="12"/>
        <v>2767077.47821517</v>
      </c>
      <c r="X12" s="48"/>
      <c r="Y12" s="48"/>
      <c r="Z12" s="32">
        <f t="shared" si="13"/>
        <v>8.52062649097346</v>
      </c>
    </row>
    <row r="13" ht="15" customHeight="1" spans="1:26">
      <c r="A13" s="35" t="str">
        <f>[3]分县土地面积统计表!A61</f>
        <v>八</v>
      </c>
      <c r="B13" s="31" t="s">
        <v>241</v>
      </c>
      <c r="C13" s="32">
        <f>[3]分县土地面积统计表!C61</f>
        <v>1352026.4952</v>
      </c>
      <c r="D13" s="32">
        <f>[3]分县土地面积统计表!D61</f>
        <v>268650.8007</v>
      </c>
      <c r="E13" s="32">
        <f>[3]分县土地面积统计表!E61+[3]分县土地面积统计表!J61</f>
        <v>212623.9664</v>
      </c>
      <c r="F13" s="32"/>
      <c r="G13" s="33">
        <f>[3]分县蓄积统计表!G62</f>
        <v>10331323.668771</v>
      </c>
      <c r="H13" s="34">
        <f t="shared" si="0"/>
        <v>15.7263165444511</v>
      </c>
      <c r="I13" s="34">
        <f t="shared" si="1"/>
        <v>243244.266237039</v>
      </c>
      <c r="J13" s="34">
        <f t="shared" si="2"/>
        <v>199545.677502079</v>
      </c>
      <c r="K13" s="34"/>
      <c r="L13" s="34"/>
      <c r="M13" s="39">
        <f t="shared" si="3"/>
        <v>10521055.5431555</v>
      </c>
      <c r="N13" s="34">
        <f t="shared" si="4"/>
        <v>14.7590064403702</v>
      </c>
      <c r="O13" s="40">
        <f t="shared" si="5"/>
        <v>243606.96994785</v>
      </c>
      <c r="P13" s="40">
        <f t="shared" si="6"/>
        <v>204696.095385985</v>
      </c>
      <c r="Q13" s="45"/>
      <c r="R13" s="46">
        <f t="shared" si="7"/>
        <v>11513607.9528871</v>
      </c>
      <c r="S13" s="40">
        <f t="shared" si="8"/>
        <v>15.1399470433976</v>
      </c>
      <c r="T13" s="47">
        <f t="shared" si="9"/>
        <v>5150.41788390541</v>
      </c>
      <c r="U13" s="48">
        <f t="shared" si="10"/>
        <v>992552.409731649</v>
      </c>
      <c r="V13" s="47">
        <f t="shared" si="11"/>
        <v>204696.095385985</v>
      </c>
      <c r="W13" s="48">
        <f t="shared" si="12"/>
        <v>11513607.9528871</v>
      </c>
      <c r="X13" s="48"/>
      <c r="Y13" s="48"/>
      <c r="Z13" s="32">
        <f t="shared" si="13"/>
        <v>15.1399470433976</v>
      </c>
    </row>
    <row r="14" ht="15" customHeight="1" spans="1:26">
      <c r="A14" s="35" t="str">
        <f>[3]分县土地面积统计表!A70</f>
        <v>九</v>
      </c>
      <c r="B14" s="31" t="s">
        <v>242</v>
      </c>
      <c r="C14" s="32">
        <f>[3]分县土地面积统计表!C70</f>
        <v>1545370.5369</v>
      </c>
      <c r="D14" s="32">
        <f>[3]分县土地面积统计表!D70</f>
        <v>710757.6553</v>
      </c>
      <c r="E14" s="32">
        <f>[3]分县土地面积统计表!E70+[3]分县土地面积统计表!J70</f>
        <v>677314.8778</v>
      </c>
      <c r="F14" s="32"/>
      <c r="G14" s="33">
        <f>[3]分县蓄积统计表!G71</f>
        <v>39419514.094108</v>
      </c>
      <c r="H14" s="34">
        <f t="shared" si="0"/>
        <v>43.8286392568793</v>
      </c>
      <c r="I14" s="34">
        <f t="shared" si="1"/>
        <v>643540.699991692</v>
      </c>
      <c r="J14" s="34">
        <f t="shared" si="2"/>
        <v>635653.912685353</v>
      </c>
      <c r="K14" s="34"/>
      <c r="L14" s="34"/>
      <c r="M14" s="39">
        <f t="shared" si="3"/>
        <v>40143442.4634232</v>
      </c>
      <c r="N14" s="34">
        <f t="shared" si="4"/>
        <v>41.1327832068333</v>
      </c>
      <c r="O14" s="40">
        <f t="shared" si="5"/>
        <v>644500.289311333</v>
      </c>
      <c r="P14" s="40">
        <f t="shared" si="6"/>
        <v>652060.598717603</v>
      </c>
      <c r="Q14" s="45"/>
      <c r="R14" s="46">
        <f t="shared" si="7"/>
        <v>43930559.6769537</v>
      </c>
      <c r="S14" s="40">
        <f t="shared" si="8"/>
        <v>42.1944500136278</v>
      </c>
      <c r="T14" s="47">
        <f t="shared" si="9"/>
        <v>16406.6860322492</v>
      </c>
      <c r="U14" s="48">
        <f t="shared" si="10"/>
        <v>3787117.21353049</v>
      </c>
      <c r="V14" s="47">
        <f t="shared" si="11"/>
        <v>652060.598717603</v>
      </c>
      <c r="W14" s="48">
        <f t="shared" si="12"/>
        <v>43930559.6769537</v>
      </c>
      <c r="X14" s="48"/>
      <c r="Y14" s="48"/>
      <c r="Z14" s="32">
        <f t="shared" si="13"/>
        <v>42.1944500136278</v>
      </c>
    </row>
    <row r="15" ht="15" customHeight="1" spans="1:26">
      <c r="A15" s="35" t="str">
        <f>[3]分县土地面积统计表!A78</f>
        <v>十</v>
      </c>
      <c r="B15" s="31" t="s">
        <v>243</v>
      </c>
      <c r="C15" s="32">
        <f>[3]分县土地面积统计表!C78</f>
        <v>406699.7635</v>
      </c>
      <c r="D15" s="32">
        <f>[3]分县土地面积统计表!D78</f>
        <v>78873.7087</v>
      </c>
      <c r="E15" s="32">
        <f>[3]分县土地面积统计表!E78+[3]分县土地面积统计表!J78</f>
        <v>66606.7242</v>
      </c>
      <c r="F15" s="32"/>
      <c r="G15" s="33">
        <f>[3]分县蓄积统计表!G79</f>
        <v>2269978.212285</v>
      </c>
      <c r="H15" s="34">
        <f t="shared" ref="H15:H21" si="14">E15/C15*100</f>
        <v>16.3773697891516</v>
      </c>
      <c r="I15" s="34">
        <f t="shared" ref="I15:I21" si="15">D15*$AA$5</f>
        <v>71414.5550585937</v>
      </c>
      <c r="J15" s="34">
        <f t="shared" ref="J15:J21" si="16">E15*$AB$5</f>
        <v>62509.8107787117</v>
      </c>
      <c r="K15" s="34"/>
      <c r="L15" s="34"/>
      <c r="M15" s="39">
        <f t="shared" ref="M15:M21" si="17">G15*$AC$5</f>
        <v>2311665.72831265</v>
      </c>
      <c r="N15" s="34">
        <f t="shared" ref="N15:N21" si="18">J15/C15*100</f>
        <v>15.3700140469129</v>
      </c>
      <c r="O15" s="40">
        <f t="shared" ref="O15:O21" si="19">I15*$AD$5</f>
        <v>71521.0419432648</v>
      </c>
      <c r="P15" s="40">
        <f t="shared" ref="P15:P21" si="20">J15*$AE$5</f>
        <v>64123.2340880232</v>
      </c>
      <c r="Q15" s="45"/>
      <c r="R15" s="46">
        <f t="shared" ref="R15:R21" si="21">M15*$AF$5</f>
        <v>2529747.40079498</v>
      </c>
      <c r="S15" s="40">
        <f t="shared" ref="S15:S21" si="22">P15/C15*100</f>
        <v>15.7667251970318</v>
      </c>
      <c r="T15" s="47">
        <f t="shared" ref="T15:T21" si="23">P15-J15</f>
        <v>1613.42330931155</v>
      </c>
      <c r="U15" s="48">
        <f t="shared" ref="U15:U21" si="24">R15-M15</f>
        <v>218081.672482326</v>
      </c>
      <c r="V15" s="47">
        <f t="shared" ref="V15:V21" si="25">P15</f>
        <v>64123.2340880232</v>
      </c>
      <c r="W15" s="48">
        <f t="shared" ref="W15:W21" si="26">R15</f>
        <v>2529747.40079498</v>
      </c>
      <c r="X15" s="48"/>
      <c r="Y15" s="48"/>
      <c r="Z15" s="32">
        <f t="shared" ref="Z15:Z21" si="27">S15</f>
        <v>15.7667251970318</v>
      </c>
    </row>
    <row r="16" ht="15" customHeight="1" spans="1:26">
      <c r="A16" s="35" t="str">
        <f>[3]分县土地面积统计表!A85</f>
        <v>十一</v>
      </c>
      <c r="B16" s="31" t="s">
        <v>244</v>
      </c>
      <c r="C16" s="32">
        <f>[3]分县土地面积统计表!C85</f>
        <v>600841.1488</v>
      </c>
      <c r="D16" s="32">
        <f>[3]分县土地面积统计表!D85</f>
        <v>134457.4175</v>
      </c>
      <c r="E16" s="32">
        <f>[3]分县土地面积统计表!E85+[3]分县土地面积统计表!J85</f>
        <v>113394.7155</v>
      </c>
      <c r="F16" s="32"/>
      <c r="G16" s="33">
        <f>[3]分县蓄积统计表!G86</f>
        <v>4239444.99855</v>
      </c>
      <c r="H16" s="34">
        <f t="shared" si="14"/>
        <v>18.8726613891995</v>
      </c>
      <c r="I16" s="34">
        <f t="shared" si="15"/>
        <v>121741.665294485</v>
      </c>
      <c r="J16" s="34">
        <f t="shared" si="16"/>
        <v>106419.919225075</v>
      </c>
      <c r="K16" s="34"/>
      <c r="L16" s="34"/>
      <c r="M16" s="39">
        <f t="shared" si="17"/>
        <v>4317301.22217759</v>
      </c>
      <c r="N16" s="34">
        <f t="shared" si="18"/>
        <v>17.7118227401064</v>
      </c>
      <c r="O16" s="40">
        <f t="shared" si="19"/>
        <v>121923.195385392</v>
      </c>
      <c r="P16" s="40">
        <f t="shared" si="20"/>
        <v>109166.694109111</v>
      </c>
      <c r="Q16" s="45"/>
      <c r="R16" s="46">
        <f t="shared" si="21"/>
        <v>4724593.79030755</v>
      </c>
      <c r="S16" s="40">
        <f t="shared" si="22"/>
        <v>18.1689776619225</v>
      </c>
      <c r="T16" s="47">
        <f t="shared" si="23"/>
        <v>2746.77488403568</v>
      </c>
      <c r="U16" s="48">
        <f t="shared" si="24"/>
        <v>407292.568129961</v>
      </c>
      <c r="V16" s="47">
        <f t="shared" si="25"/>
        <v>109166.694109111</v>
      </c>
      <c r="W16" s="48">
        <f t="shared" si="26"/>
        <v>4724593.79030755</v>
      </c>
      <c r="X16" s="48"/>
      <c r="Y16" s="48"/>
      <c r="Z16" s="32">
        <f t="shared" si="27"/>
        <v>18.1689776619225</v>
      </c>
    </row>
    <row r="17" ht="15" customHeight="1" spans="1:26">
      <c r="A17" s="35" t="str">
        <f>[3]分县土地面积统计表!A94</f>
        <v>十二</v>
      </c>
      <c r="B17" s="31" t="s">
        <v>247</v>
      </c>
      <c r="C17" s="32">
        <f>[3]分县土地面积统计表!C94</f>
        <v>1232249.8787</v>
      </c>
      <c r="D17" s="32">
        <f>[3]分县土地面积统计表!D94</f>
        <v>793758.789</v>
      </c>
      <c r="E17" s="32">
        <f>[3]分县土地面积统计表!E94+[3]分县土地面积统计表!J94</f>
        <v>741871.0525</v>
      </c>
      <c r="F17" s="32"/>
      <c r="G17" s="33">
        <f>[3]分县蓄积统计表!G95</f>
        <v>32383846.915992</v>
      </c>
      <c r="H17" s="34">
        <f t="shared" si="14"/>
        <v>60.2045952954493</v>
      </c>
      <c r="I17" s="34">
        <f t="shared" si="15"/>
        <v>718692.345961452</v>
      </c>
      <c r="J17" s="34">
        <f t="shared" si="16"/>
        <v>696239.301226267</v>
      </c>
      <c r="K17" s="34"/>
      <c r="L17" s="34"/>
      <c r="M17" s="39">
        <f t="shared" si="17"/>
        <v>32978567.2221348</v>
      </c>
      <c r="N17" s="34">
        <f t="shared" si="18"/>
        <v>56.5014704615582</v>
      </c>
      <c r="O17" s="40">
        <f t="shared" si="19"/>
        <v>719763.994575598</v>
      </c>
      <c r="P17" s="40">
        <f t="shared" si="20"/>
        <v>714209.739841637</v>
      </c>
      <c r="Q17" s="45"/>
      <c r="R17" s="46">
        <f t="shared" si="21"/>
        <v>36089752.8091286</v>
      </c>
      <c r="S17" s="40">
        <f t="shared" si="22"/>
        <v>57.959814173008</v>
      </c>
      <c r="T17" s="47">
        <f t="shared" si="23"/>
        <v>17970.4386153702</v>
      </c>
      <c r="U17" s="48">
        <f t="shared" si="24"/>
        <v>3111185.58699384</v>
      </c>
      <c r="V17" s="47">
        <f t="shared" si="25"/>
        <v>714209.739841637</v>
      </c>
      <c r="W17" s="48">
        <f t="shared" si="26"/>
        <v>36089752.8091286</v>
      </c>
      <c r="X17" s="48"/>
      <c r="Y17" s="48"/>
      <c r="Z17" s="32">
        <f t="shared" si="27"/>
        <v>57.959814173008</v>
      </c>
    </row>
    <row r="18" ht="15" customHeight="1" spans="1:26">
      <c r="A18" s="35" t="str">
        <f>[3]分县土地面积统计表!A102</f>
        <v>十三</v>
      </c>
      <c r="B18" s="31" t="s">
        <v>246</v>
      </c>
      <c r="C18" s="32">
        <f>[3]分县土地面积统计表!C102</f>
        <v>299068.8265</v>
      </c>
      <c r="D18" s="32">
        <f>[3]分县土地面积统计表!D102</f>
        <v>85733.0126999999</v>
      </c>
      <c r="E18" s="32">
        <f>[3]分县土地面积统计表!E102+[3]分县土地面积统计表!J102</f>
        <v>74570.8356999999</v>
      </c>
      <c r="F18" s="32"/>
      <c r="G18" s="33">
        <f>[3]分县蓄积统计表!G103</f>
        <v>3863393.300546</v>
      </c>
      <c r="H18" s="34">
        <f t="shared" si="14"/>
        <v>24.9343392197381</v>
      </c>
      <c r="I18" s="34">
        <f t="shared" si="15"/>
        <v>77625.1688517755</v>
      </c>
      <c r="J18" s="34">
        <f t="shared" si="16"/>
        <v>69984.0576939436</v>
      </c>
      <c r="K18" s="34"/>
      <c r="L18" s="34"/>
      <c r="M18" s="39">
        <f t="shared" si="17"/>
        <v>3934343.43974382</v>
      </c>
      <c r="N18" s="34">
        <f t="shared" si="18"/>
        <v>23.4006527905186</v>
      </c>
      <c r="O18" s="40">
        <f t="shared" si="19"/>
        <v>77740.9164384728</v>
      </c>
      <c r="P18" s="40">
        <f t="shared" si="20"/>
        <v>71790.3967078839</v>
      </c>
      <c r="Q18" s="45"/>
      <c r="R18" s="46">
        <f t="shared" si="21"/>
        <v>4305507.91519135</v>
      </c>
      <c r="S18" s="40">
        <f t="shared" si="22"/>
        <v>24.0046405197246</v>
      </c>
      <c r="T18" s="47">
        <f t="shared" si="23"/>
        <v>1806.33901394029</v>
      </c>
      <c r="U18" s="48">
        <f t="shared" si="24"/>
        <v>371164.47544753</v>
      </c>
      <c r="V18" s="47">
        <f t="shared" si="25"/>
        <v>71790.3967078839</v>
      </c>
      <c r="W18" s="48">
        <f t="shared" si="26"/>
        <v>4305507.91519135</v>
      </c>
      <c r="X18" s="48"/>
      <c r="Y18" s="48"/>
      <c r="Z18" s="32">
        <f t="shared" si="27"/>
        <v>24.0046405197246</v>
      </c>
    </row>
    <row r="19" ht="15" customHeight="1" spans="1:26">
      <c r="A19" s="35" t="str">
        <f>[3]分县土地面积统计表!A107</f>
        <v>十四</v>
      </c>
      <c r="B19" s="31" t="s">
        <v>248</v>
      </c>
      <c r="C19" s="32">
        <f>[3]分县土地面积统计表!C107</f>
        <v>836450.3979</v>
      </c>
      <c r="D19" s="32">
        <f>[3]分县土地面积统计表!D107</f>
        <v>556335.0532</v>
      </c>
      <c r="E19" s="32">
        <f>[3]分县土地面积统计表!E107+[3]分县土地面积统计表!J107</f>
        <v>501466.222</v>
      </c>
      <c r="F19" s="32"/>
      <c r="G19" s="33">
        <f>[3]分县蓄积统计表!G108</f>
        <v>31138424.460389</v>
      </c>
      <c r="H19" s="34">
        <f t="shared" si="14"/>
        <v>59.9516986612698</v>
      </c>
      <c r="I19" s="34">
        <f t="shared" si="15"/>
        <v>503721.974566882</v>
      </c>
      <c r="J19" s="34">
        <f t="shared" si="16"/>
        <v>470621.532970322</v>
      </c>
      <c r="K19" s="34"/>
      <c r="L19" s="34"/>
      <c r="M19" s="39">
        <f t="shared" si="17"/>
        <v>31710272.9308911</v>
      </c>
      <c r="N19" s="34">
        <f t="shared" si="18"/>
        <v>56.2641292480544</v>
      </c>
      <c r="O19" s="40">
        <f t="shared" si="19"/>
        <v>504473.078928843</v>
      </c>
      <c r="P19" s="40">
        <f t="shared" si="20"/>
        <v>482768.614231634</v>
      </c>
      <c r="Q19" s="45"/>
      <c r="R19" s="46">
        <f t="shared" si="21"/>
        <v>34701808.1130507</v>
      </c>
      <c r="S19" s="40">
        <f t="shared" si="22"/>
        <v>57.7163470115714</v>
      </c>
      <c r="T19" s="47">
        <f t="shared" si="23"/>
        <v>12147.081261312</v>
      </c>
      <c r="U19" s="48">
        <f t="shared" si="24"/>
        <v>2991535.18215954</v>
      </c>
      <c r="V19" s="47">
        <f t="shared" si="25"/>
        <v>482768.614231634</v>
      </c>
      <c r="W19" s="48">
        <f t="shared" si="26"/>
        <v>34701808.1130507</v>
      </c>
      <c r="X19" s="48"/>
      <c r="Y19" s="48"/>
      <c r="Z19" s="32">
        <f t="shared" si="27"/>
        <v>57.7163470115714</v>
      </c>
    </row>
    <row r="20" ht="15" customHeight="1" spans="1:26">
      <c r="A20" s="35" t="str">
        <f>[3]分县土地面积统计表!A113</f>
        <v>十五</v>
      </c>
      <c r="B20" s="31" t="s">
        <v>245</v>
      </c>
      <c r="C20" s="32">
        <f>[3]分县土地面积统计表!C113</f>
        <v>1352558.9239</v>
      </c>
      <c r="D20" s="32">
        <f>[3]分县土地面积统计表!D113</f>
        <v>584846.6113</v>
      </c>
      <c r="E20" s="32">
        <f>[3]分县土地面积统计表!E113+[3]分县土地面积统计表!J113</f>
        <v>533024.0148</v>
      </c>
      <c r="F20" s="32"/>
      <c r="G20" s="33">
        <f>[3]分县蓄积统计表!G114</f>
        <v>33350817.773938</v>
      </c>
      <c r="H20" s="34">
        <f t="shared" si="14"/>
        <v>39.4085614594199</v>
      </c>
      <c r="I20" s="34">
        <f t="shared" si="15"/>
        <v>529537.170394471</v>
      </c>
      <c r="J20" s="34">
        <f t="shared" si="16"/>
        <v>500238.237292823</v>
      </c>
      <c r="K20" s="34"/>
      <c r="L20" s="34"/>
      <c r="M20" s="39">
        <f t="shared" si="17"/>
        <v>33963296.2298818</v>
      </c>
      <c r="N20" s="34">
        <f t="shared" si="18"/>
        <v>36.9845800026534</v>
      </c>
      <c r="O20" s="40">
        <f t="shared" si="19"/>
        <v>530326.768026867</v>
      </c>
      <c r="P20" s="40">
        <f t="shared" si="20"/>
        <v>513149.747057495</v>
      </c>
      <c r="Q20" s="45"/>
      <c r="R20" s="46">
        <f t="shared" si="21"/>
        <v>37167380.7798707</v>
      </c>
      <c r="S20" s="40">
        <f t="shared" si="22"/>
        <v>37.9391786923314</v>
      </c>
      <c r="T20" s="47">
        <f t="shared" si="23"/>
        <v>12911.5097646724</v>
      </c>
      <c r="U20" s="48">
        <f t="shared" si="24"/>
        <v>3204084.54998885</v>
      </c>
      <c r="V20" s="47">
        <f t="shared" si="25"/>
        <v>513149.747057495</v>
      </c>
      <c r="W20" s="48">
        <f t="shared" si="26"/>
        <v>37167380.7798707</v>
      </c>
      <c r="X20" s="48"/>
      <c r="Y20" s="48"/>
      <c r="Z20" s="32">
        <f t="shared" si="27"/>
        <v>37.9391786923314</v>
      </c>
    </row>
    <row r="21" ht="15" customHeight="1" spans="1:26">
      <c r="A21" s="35" t="str">
        <f>[3]分县土地面积统计表!A124</f>
        <v>十六</v>
      </c>
      <c r="B21" s="31" t="s">
        <v>249</v>
      </c>
      <c r="C21" s="32">
        <f>[3]分县土地面积统计表!C124</f>
        <v>968126.7487</v>
      </c>
      <c r="D21" s="32">
        <f>[3]分县土地面积统计表!D124</f>
        <v>829303.1015</v>
      </c>
      <c r="E21" s="32">
        <f>[3]分县土地面积统计表!E124+[3]分县土地面积统计表!J124</f>
        <v>800883.1999</v>
      </c>
      <c r="F21" s="32"/>
      <c r="G21" s="33">
        <f>[3]分县蓄积统计表!G125</f>
        <v>61485120.006804</v>
      </c>
      <c r="H21" s="34">
        <f t="shared" si="14"/>
        <v>82.7250358463316</v>
      </c>
      <c r="I21" s="34">
        <f t="shared" si="15"/>
        <v>750875.202630535</v>
      </c>
      <c r="J21" s="34">
        <f t="shared" si="16"/>
        <v>751621.67007754</v>
      </c>
      <c r="K21" s="34"/>
      <c r="L21" s="34"/>
      <c r="M21" s="39">
        <f t="shared" si="17"/>
        <v>62614277.0673759</v>
      </c>
      <c r="N21" s="34">
        <f t="shared" si="18"/>
        <v>77.6367010917545</v>
      </c>
      <c r="O21" s="40">
        <f t="shared" si="19"/>
        <v>751994.839391406</v>
      </c>
      <c r="P21" s="40">
        <f t="shared" si="20"/>
        <v>771021.567584505</v>
      </c>
      <c r="Q21" s="45"/>
      <c r="R21" s="46">
        <f t="shared" si="21"/>
        <v>68521284.337883</v>
      </c>
      <c r="S21" s="40">
        <f t="shared" si="22"/>
        <v>79.6405603522299</v>
      </c>
      <c r="T21" s="47">
        <f t="shared" si="23"/>
        <v>19399.8975069649</v>
      </c>
      <c r="U21" s="48">
        <f t="shared" si="24"/>
        <v>5907007.27050716</v>
      </c>
      <c r="V21" s="47">
        <f t="shared" si="25"/>
        <v>771021.567584505</v>
      </c>
      <c r="W21" s="48">
        <f t="shared" si="26"/>
        <v>68521284.337883</v>
      </c>
      <c r="X21" s="48"/>
      <c r="Y21" s="48"/>
      <c r="Z21" s="32">
        <f t="shared" si="27"/>
        <v>79.6405603522299</v>
      </c>
    </row>
  </sheetData>
  <mergeCells count="10">
    <mergeCell ref="B1:Z1"/>
    <mergeCell ref="D3:H3"/>
    <mergeCell ref="I3:N3"/>
    <mergeCell ref="O3:S3"/>
    <mergeCell ref="T3:Z3"/>
    <mergeCell ref="AA4:AC4"/>
    <mergeCell ref="AD4:AF4"/>
    <mergeCell ref="A3:A4"/>
    <mergeCell ref="B3:B4"/>
    <mergeCell ref="C3:C4"/>
  </mergeCells>
  <pageMargins left="0.7" right="0.7" top="0.75" bottom="0.75" header="0.3" footer="0.3"/>
  <pageSetup paperSize="9"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54"/>
  <sheetViews>
    <sheetView showZeros="0" workbookViewId="0">
      <selection activeCell="I4" sqref="I4"/>
    </sheetView>
  </sheetViews>
  <sheetFormatPr defaultColWidth="9" defaultRowHeight="13.5"/>
  <cols>
    <col min="1" max="1" width="22.875" style="1" customWidth="1"/>
    <col min="2" max="3" width="9" style="1"/>
    <col min="4" max="4" width="13.5" style="1" customWidth="1"/>
    <col min="5" max="7" width="9" style="1"/>
    <col min="8" max="8" width="11.5" style="2"/>
    <col min="9" max="9" width="12.625" style="3"/>
    <col min="10" max="16381" width="9" style="1"/>
    <col min="16382" max="16382" width="9" style="4"/>
    <col min="16384" max="16384" width="9" style="4"/>
  </cols>
  <sheetData>
    <row r="1" ht="37" customHeight="1" spans="1:7">
      <c r="A1" s="5" t="s">
        <v>1053</v>
      </c>
      <c r="B1" s="6"/>
      <c r="C1" s="6"/>
      <c r="D1" s="6"/>
      <c r="E1" s="6"/>
      <c r="F1" s="6"/>
      <c r="G1" s="6"/>
    </row>
    <row r="2" s="1" customFormat="1" spans="1:9">
      <c r="A2" s="7" t="s">
        <v>110</v>
      </c>
      <c r="B2" s="7" t="s">
        <v>111</v>
      </c>
      <c r="C2" s="7" t="s">
        <v>95</v>
      </c>
      <c r="D2" s="7" t="s">
        <v>1054</v>
      </c>
      <c r="E2" s="7" t="s">
        <v>1055</v>
      </c>
      <c r="F2" s="7" t="s">
        <v>1056</v>
      </c>
      <c r="G2" s="7" t="s">
        <v>1057</v>
      </c>
      <c r="H2" s="2"/>
      <c r="I2" s="3"/>
    </row>
    <row r="3" s="1" customFormat="1" spans="1:9">
      <c r="A3" s="7" t="s">
        <v>88</v>
      </c>
      <c r="B3" s="7"/>
      <c r="C3" s="7"/>
      <c r="D3" s="7"/>
      <c r="E3" s="7">
        <f>E4+E44</f>
        <v>8938.3</v>
      </c>
      <c r="F3" s="7"/>
      <c r="G3" s="7"/>
      <c r="H3" s="2"/>
      <c r="I3" s="3"/>
    </row>
    <row r="4" s="1" customFormat="1" spans="1:9">
      <c r="A4" s="7" t="s">
        <v>1058</v>
      </c>
      <c r="B4" s="7" t="s">
        <v>357</v>
      </c>
      <c r="C4" s="7"/>
      <c r="D4" s="7"/>
      <c r="E4" s="7">
        <f>E5+E10+E13+E16+E22+E25+E30+E35+E40</f>
        <v>8528.3</v>
      </c>
      <c r="F4" s="7"/>
      <c r="G4" s="7"/>
      <c r="H4" s="2"/>
      <c r="I4" s="3"/>
    </row>
    <row r="5" s="1" customFormat="1" ht="25.5" spans="1:9">
      <c r="A5" s="7" t="s">
        <v>1059</v>
      </c>
      <c r="B5" s="7"/>
      <c r="C5" s="7"/>
      <c r="D5" s="7"/>
      <c r="E5" s="8">
        <f>SUM(E6:E9)</f>
        <v>744</v>
      </c>
      <c r="F5" s="7"/>
      <c r="G5" s="7"/>
      <c r="H5" s="2"/>
      <c r="I5" s="3"/>
    </row>
    <row r="6" s="1" customFormat="1" spans="1:9">
      <c r="A6" s="9" t="s">
        <v>120</v>
      </c>
      <c r="B6" s="8" t="s">
        <v>121</v>
      </c>
      <c r="C6" s="8">
        <v>2</v>
      </c>
      <c r="D6" s="8">
        <v>35</v>
      </c>
      <c r="E6" s="8">
        <f>C6*D6</f>
        <v>70</v>
      </c>
      <c r="F6" s="10">
        <v>1</v>
      </c>
      <c r="G6" s="10">
        <v>1</v>
      </c>
      <c r="H6" s="2"/>
      <c r="I6" s="3"/>
    </row>
    <row r="7" s="1" customFormat="1" spans="1:9">
      <c r="A7" s="9" t="s">
        <v>125</v>
      </c>
      <c r="B7" s="8" t="s">
        <v>126</v>
      </c>
      <c r="C7" s="8">
        <v>4</v>
      </c>
      <c r="D7" s="8">
        <v>100</v>
      </c>
      <c r="E7" s="8">
        <f>C7*D7</f>
        <v>400</v>
      </c>
      <c r="F7" s="10">
        <v>2</v>
      </c>
      <c r="G7" s="10">
        <v>2</v>
      </c>
      <c r="H7" s="2"/>
      <c r="I7" s="3"/>
    </row>
    <row r="8" s="1" customFormat="1" spans="1:9">
      <c r="A8" s="9" t="s">
        <v>129</v>
      </c>
      <c r="B8" s="8" t="s">
        <v>130</v>
      </c>
      <c r="C8" s="8">
        <v>4</v>
      </c>
      <c r="D8" s="8">
        <v>10</v>
      </c>
      <c r="E8" s="8">
        <f>C8*D8</f>
        <v>40</v>
      </c>
      <c r="F8" s="10">
        <v>2</v>
      </c>
      <c r="G8" s="10">
        <v>2</v>
      </c>
      <c r="H8" s="2"/>
      <c r="I8" s="3"/>
    </row>
    <row r="9" s="1" customFormat="1" spans="1:9">
      <c r="A9" s="9" t="s">
        <v>132</v>
      </c>
      <c r="B9" s="8" t="s">
        <v>133</v>
      </c>
      <c r="C9" s="8">
        <v>78</v>
      </c>
      <c r="D9" s="8">
        <v>3</v>
      </c>
      <c r="E9" s="8">
        <f>C9*D9</f>
        <v>234</v>
      </c>
      <c r="F9" s="10">
        <v>78</v>
      </c>
      <c r="G9" s="10"/>
      <c r="H9" s="2"/>
      <c r="I9" s="3"/>
    </row>
    <row r="10" s="1" customFormat="1" ht="25.5" spans="1:9">
      <c r="A10" s="7" t="s">
        <v>1060</v>
      </c>
      <c r="B10" s="8"/>
      <c r="C10" s="8"/>
      <c r="D10" s="8"/>
      <c r="E10" s="8">
        <f>SUM(E11:E12)</f>
        <v>80</v>
      </c>
      <c r="F10" s="10"/>
      <c r="G10" s="10"/>
      <c r="H10" s="2"/>
      <c r="I10" s="3"/>
    </row>
    <row r="11" s="1" customFormat="1" ht="22.5" spans="1:9">
      <c r="A11" s="9" t="s">
        <v>136</v>
      </c>
      <c r="B11" s="8" t="s">
        <v>126</v>
      </c>
      <c r="C11" s="8">
        <v>1</v>
      </c>
      <c r="D11" s="8">
        <v>60</v>
      </c>
      <c r="E11" s="8">
        <f t="shared" ref="E10:E42" si="0">C11*D11</f>
        <v>60</v>
      </c>
      <c r="F11" s="10">
        <v>1</v>
      </c>
      <c r="G11" s="10"/>
      <c r="H11" s="2"/>
      <c r="I11" s="3"/>
    </row>
    <row r="12" s="1" customFormat="1" spans="1:9">
      <c r="A12" s="9" t="s">
        <v>138</v>
      </c>
      <c r="B12" s="8" t="s">
        <v>139</v>
      </c>
      <c r="C12" s="8">
        <v>1</v>
      </c>
      <c r="D12" s="8">
        <v>20</v>
      </c>
      <c r="E12" s="8">
        <f t="shared" si="0"/>
        <v>20</v>
      </c>
      <c r="F12" s="10">
        <v>1</v>
      </c>
      <c r="G12" s="10"/>
      <c r="H12" s="2"/>
      <c r="I12" s="3"/>
    </row>
    <row r="13" s="1" customFormat="1" ht="25.5" spans="1:9">
      <c r="A13" s="7" t="s">
        <v>1061</v>
      </c>
      <c r="B13" s="8"/>
      <c r="C13" s="8"/>
      <c r="D13" s="8"/>
      <c r="E13" s="8">
        <f>SUM(E14:E15)</f>
        <v>100</v>
      </c>
      <c r="F13" s="10"/>
      <c r="G13" s="10"/>
      <c r="H13" s="2"/>
      <c r="I13" s="3"/>
    </row>
    <row r="14" s="1" customFormat="1" spans="1:9">
      <c r="A14" s="9" t="s">
        <v>142</v>
      </c>
      <c r="B14" s="8" t="s">
        <v>143</v>
      </c>
      <c r="C14" s="8">
        <v>80</v>
      </c>
      <c r="D14" s="8">
        <v>1</v>
      </c>
      <c r="E14" s="8">
        <f t="shared" si="0"/>
        <v>80</v>
      </c>
      <c r="F14" s="10">
        <v>1</v>
      </c>
      <c r="G14" s="10"/>
      <c r="H14" s="2"/>
      <c r="I14" s="3"/>
    </row>
    <row r="15" s="1" customFormat="1" spans="1:9">
      <c r="A15" s="9" t="s">
        <v>145</v>
      </c>
      <c r="B15" s="8" t="s">
        <v>130</v>
      </c>
      <c r="C15" s="8">
        <v>1</v>
      </c>
      <c r="D15" s="8">
        <v>20</v>
      </c>
      <c r="E15" s="8">
        <f t="shared" si="0"/>
        <v>20</v>
      </c>
      <c r="F15" s="10">
        <v>1</v>
      </c>
      <c r="G15" s="10"/>
      <c r="H15" s="2"/>
      <c r="I15" s="3"/>
    </row>
    <row r="16" s="1" customFormat="1" ht="25.5" spans="1:9">
      <c r="A16" s="7" t="s">
        <v>1062</v>
      </c>
      <c r="B16" s="8"/>
      <c r="C16" s="8"/>
      <c r="D16" s="8"/>
      <c r="E16" s="8">
        <f>SUM(E17:E21)</f>
        <v>157.6</v>
      </c>
      <c r="F16" s="10"/>
      <c r="G16" s="10"/>
      <c r="H16" s="2"/>
      <c r="I16" s="3"/>
    </row>
    <row r="17" s="1" customFormat="1" ht="22.5" spans="1:9">
      <c r="A17" s="9" t="s">
        <v>148</v>
      </c>
      <c r="B17" s="8" t="s">
        <v>149</v>
      </c>
      <c r="C17" s="8">
        <v>880</v>
      </c>
      <c r="D17" s="8">
        <v>0.02</v>
      </c>
      <c r="E17" s="8">
        <f t="shared" si="0"/>
        <v>17.6</v>
      </c>
      <c r="F17" s="8">
        <v>440</v>
      </c>
      <c r="G17" s="10">
        <v>440</v>
      </c>
      <c r="H17" s="2"/>
      <c r="I17" s="3"/>
    </row>
    <row r="18" s="1" customFormat="1" spans="1:9">
      <c r="A18" s="9" t="s">
        <v>151</v>
      </c>
      <c r="B18" s="8" t="s">
        <v>139</v>
      </c>
      <c r="C18" s="8">
        <v>4</v>
      </c>
      <c r="D18" s="8">
        <v>10</v>
      </c>
      <c r="E18" s="8">
        <f t="shared" si="0"/>
        <v>40</v>
      </c>
      <c r="F18" s="10">
        <v>4</v>
      </c>
      <c r="G18" s="10"/>
      <c r="H18" s="2"/>
      <c r="I18" s="3"/>
    </row>
    <row r="19" s="1" customFormat="1" spans="1:9">
      <c r="A19" s="9" t="s">
        <v>153</v>
      </c>
      <c r="B19" s="8" t="s">
        <v>139</v>
      </c>
      <c r="C19" s="8">
        <v>4</v>
      </c>
      <c r="D19" s="8">
        <v>10</v>
      </c>
      <c r="E19" s="8">
        <f t="shared" si="0"/>
        <v>40</v>
      </c>
      <c r="F19" s="8"/>
      <c r="G19" s="10">
        <v>4</v>
      </c>
      <c r="H19" s="2"/>
      <c r="I19" s="3"/>
    </row>
    <row r="20" s="1" customFormat="1" spans="1:9">
      <c r="A20" s="9" t="s">
        <v>154</v>
      </c>
      <c r="B20" s="8"/>
      <c r="C20" s="8">
        <v>4</v>
      </c>
      <c r="D20" s="8">
        <v>5</v>
      </c>
      <c r="E20" s="8">
        <f t="shared" si="0"/>
        <v>20</v>
      </c>
      <c r="F20" s="8">
        <v>4</v>
      </c>
      <c r="G20" s="10"/>
      <c r="H20" s="2"/>
      <c r="I20" s="3"/>
    </row>
    <row r="21" s="1" customFormat="1" spans="1:9">
      <c r="A21" s="8" t="s">
        <v>156</v>
      </c>
      <c r="B21" s="8" t="s">
        <v>121</v>
      </c>
      <c r="C21" s="8">
        <v>5</v>
      </c>
      <c r="D21" s="8">
        <v>8</v>
      </c>
      <c r="E21" s="8">
        <f t="shared" si="0"/>
        <v>40</v>
      </c>
      <c r="F21" s="8">
        <v>4</v>
      </c>
      <c r="G21" s="10">
        <v>1</v>
      </c>
      <c r="H21" s="2"/>
      <c r="I21" s="3"/>
    </row>
    <row r="22" s="1" customFormat="1" ht="25.5" spans="1:9">
      <c r="A22" s="7" t="s">
        <v>1063</v>
      </c>
      <c r="B22" s="8"/>
      <c r="C22" s="8"/>
      <c r="D22" s="8"/>
      <c r="E22" s="8">
        <f>SUM(E23:E24)</f>
        <v>95</v>
      </c>
      <c r="F22" s="10"/>
      <c r="G22" s="10"/>
      <c r="H22" s="2"/>
      <c r="I22" s="3"/>
    </row>
    <row r="23" s="1" customFormat="1" spans="1:9">
      <c r="A23" s="9" t="s">
        <v>160</v>
      </c>
      <c r="B23" s="8"/>
      <c r="C23" s="8"/>
      <c r="D23" s="8"/>
      <c r="E23" s="8">
        <f t="shared" si="0"/>
        <v>0</v>
      </c>
      <c r="F23" s="10"/>
      <c r="G23" s="10"/>
      <c r="H23" s="2"/>
      <c r="I23" s="3"/>
    </row>
    <row r="24" s="1" customFormat="1" spans="1:9">
      <c r="A24" s="9" t="s">
        <v>161</v>
      </c>
      <c r="B24" s="8" t="s">
        <v>1064</v>
      </c>
      <c r="C24" s="8">
        <v>19</v>
      </c>
      <c r="D24" s="8">
        <v>5</v>
      </c>
      <c r="E24" s="8">
        <f t="shared" si="0"/>
        <v>95</v>
      </c>
      <c r="F24" s="10">
        <v>19</v>
      </c>
      <c r="G24" s="10"/>
      <c r="H24" s="2"/>
      <c r="I24" s="3"/>
    </row>
    <row r="25" s="1" customFormat="1" ht="25.5" spans="1:9">
      <c r="A25" s="7" t="s">
        <v>1065</v>
      </c>
      <c r="B25" s="8"/>
      <c r="C25" s="8"/>
      <c r="D25" s="8"/>
      <c r="E25" s="8">
        <f>SUM(E26:E29)</f>
        <v>32.5</v>
      </c>
      <c r="F25" s="10"/>
      <c r="G25" s="10"/>
      <c r="H25" s="2"/>
      <c r="I25" s="3"/>
    </row>
    <row r="26" s="1" customFormat="1" spans="1:9">
      <c r="A26" s="9" t="s">
        <v>164</v>
      </c>
      <c r="B26" s="8" t="s">
        <v>165</v>
      </c>
      <c r="C26" s="8">
        <v>400</v>
      </c>
      <c r="D26" s="8">
        <v>0.03</v>
      </c>
      <c r="E26" s="8">
        <f t="shared" si="0"/>
        <v>12</v>
      </c>
      <c r="F26" s="10">
        <v>400</v>
      </c>
      <c r="G26" s="10"/>
      <c r="H26" s="2"/>
      <c r="I26" s="3"/>
    </row>
    <row r="27" s="1" customFormat="1" spans="1:9">
      <c r="A27" s="9" t="s">
        <v>169</v>
      </c>
      <c r="B27" s="8" t="s">
        <v>165</v>
      </c>
      <c r="C27" s="8">
        <v>1</v>
      </c>
      <c r="D27" s="8">
        <v>5</v>
      </c>
      <c r="E27" s="8">
        <f t="shared" si="0"/>
        <v>5</v>
      </c>
      <c r="F27" s="10">
        <v>1</v>
      </c>
      <c r="G27" s="10"/>
      <c r="H27" s="2"/>
      <c r="I27" s="3"/>
    </row>
    <row r="28" s="1" customFormat="1" spans="1:9">
      <c r="A28" s="9" t="s">
        <v>171</v>
      </c>
      <c r="B28" s="8" t="s">
        <v>126</v>
      </c>
      <c r="C28" s="8">
        <v>1</v>
      </c>
      <c r="D28" s="8">
        <v>8</v>
      </c>
      <c r="E28" s="8">
        <f t="shared" si="0"/>
        <v>8</v>
      </c>
      <c r="F28" s="10">
        <v>1</v>
      </c>
      <c r="G28" s="10"/>
      <c r="H28" s="2"/>
      <c r="I28" s="3"/>
    </row>
    <row r="29" s="1" customFormat="1" spans="1:9">
      <c r="A29" s="9" t="s">
        <v>172</v>
      </c>
      <c r="B29" s="8" t="s">
        <v>165</v>
      </c>
      <c r="C29" s="8">
        <v>5</v>
      </c>
      <c r="D29" s="8">
        <v>1.5</v>
      </c>
      <c r="E29" s="8">
        <f t="shared" si="0"/>
        <v>7.5</v>
      </c>
      <c r="F29" s="10"/>
      <c r="G29" s="10">
        <v>5</v>
      </c>
      <c r="H29" s="2"/>
      <c r="I29" s="3"/>
    </row>
    <row r="30" s="1" customFormat="1" ht="22.5" customHeight="1" spans="1:9">
      <c r="A30" s="7" t="s">
        <v>1066</v>
      </c>
      <c r="B30" s="8"/>
      <c r="C30" s="8"/>
      <c r="D30" s="8"/>
      <c r="E30" s="8">
        <f>SUM(E31:E34)</f>
        <v>7207</v>
      </c>
      <c r="F30" s="10"/>
      <c r="G30" s="10"/>
      <c r="H30" s="2"/>
      <c r="I30" s="3"/>
    </row>
    <row r="31" s="1" customFormat="1" spans="1:9">
      <c r="A31" s="9" t="s">
        <v>175</v>
      </c>
      <c r="B31" s="8" t="s">
        <v>176</v>
      </c>
      <c r="C31" s="8">
        <v>105.1</v>
      </c>
      <c r="D31" s="8">
        <v>4.5</v>
      </c>
      <c r="E31" s="8">
        <f t="shared" si="0"/>
        <v>472.95</v>
      </c>
      <c r="F31" s="10">
        <v>50.49</v>
      </c>
      <c r="G31" s="10">
        <v>54.61</v>
      </c>
      <c r="H31" s="2"/>
      <c r="I31" s="3"/>
    </row>
    <row r="32" s="1" customFormat="1" spans="1:9">
      <c r="A32" s="9" t="s">
        <v>179</v>
      </c>
      <c r="B32" s="8" t="s">
        <v>176</v>
      </c>
      <c r="C32" s="8">
        <v>66.1</v>
      </c>
      <c r="D32" s="8">
        <v>4.5</v>
      </c>
      <c r="E32" s="8">
        <f t="shared" si="0"/>
        <v>297.45</v>
      </c>
      <c r="F32" s="10">
        <v>27.91</v>
      </c>
      <c r="G32" s="10">
        <v>38.19</v>
      </c>
      <c r="H32" s="2"/>
      <c r="I32" s="3"/>
    </row>
    <row r="33" s="1" customFormat="1" spans="1:9">
      <c r="A33" s="9" t="s">
        <v>182</v>
      </c>
      <c r="B33" s="8" t="s">
        <v>176</v>
      </c>
      <c r="C33" s="8">
        <v>138.2</v>
      </c>
      <c r="D33" s="8">
        <v>8</v>
      </c>
      <c r="E33" s="8">
        <f t="shared" si="0"/>
        <v>1105.6</v>
      </c>
      <c r="F33" s="10">
        <v>74.6</v>
      </c>
      <c r="G33" s="10">
        <v>63.6</v>
      </c>
      <c r="H33" s="2"/>
      <c r="I33" s="3"/>
    </row>
    <row r="34" s="1" customFormat="1" spans="1:9">
      <c r="A34" s="9" t="s">
        <v>186</v>
      </c>
      <c r="B34" s="8" t="s">
        <v>176</v>
      </c>
      <c r="C34" s="8">
        <v>177.7</v>
      </c>
      <c r="D34" s="8">
        <v>30</v>
      </c>
      <c r="E34" s="8">
        <f t="shared" si="0"/>
        <v>5331</v>
      </c>
      <c r="F34" s="10">
        <v>80.8</v>
      </c>
      <c r="G34" s="10">
        <v>96.9</v>
      </c>
      <c r="H34" s="2"/>
      <c r="I34" s="3"/>
    </row>
    <row r="35" s="1" customFormat="1" ht="25.5" spans="1:9">
      <c r="A35" s="11" t="s">
        <v>1067</v>
      </c>
      <c r="B35" s="12"/>
      <c r="C35" s="8"/>
      <c r="D35" s="8"/>
      <c r="E35" s="8">
        <f>SUM(E36:E39)</f>
        <v>34.6</v>
      </c>
      <c r="F35" s="10"/>
      <c r="G35" s="10"/>
      <c r="H35" s="2"/>
      <c r="I35" s="3"/>
    </row>
    <row r="36" s="1" customFormat="1" spans="1:9">
      <c r="A36" s="9" t="s">
        <v>1068</v>
      </c>
      <c r="B36" s="8" t="s">
        <v>133</v>
      </c>
      <c r="C36" s="8">
        <v>4</v>
      </c>
      <c r="D36" s="8">
        <v>1</v>
      </c>
      <c r="E36" s="8">
        <f t="shared" si="0"/>
        <v>4</v>
      </c>
      <c r="F36" s="10">
        <v>2</v>
      </c>
      <c r="G36" s="10">
        <v>2</v>
      </c>
      <c r="H36" s="2"/>
      <c r="I36" s="3"/>
    </row>
    <row r="37" s="1" customFormat="1" spans="1:9">
      <c r="A37" s="9" t="s">
        <v>1069</v>
      </c>
      <c r="B37" s="8" t="s">
        <v>194</v>
      </c>
      <c r="C37" s="8">
        <v>4</v>
      </c>
      <c r="D37" s="8">
        <v>3</v>
      </c>
      <c r="E37" s="8">
        <f t="shared" si="0"/>
        <v>12</v>
      </c>
      <c r="F37" s="10">
        <v>2</v>
      </c>
      <c r="G37" s="10">
        <v>2</v>
      </c>
      <c r="H37" s="2"/>
      <c r="I37" s="3"/>
    </row>
    <row r="38" s="1" customFormat="1" spans="1:9">
      <c r="A38" s="9" t="s">
        <v>1070</v>
      </c>
      <c r="B38" s="8" t="s">
        <v>121</v>
      </c>
      <c r="C38" s="8">
        <v>1</v>
      </c>
      <c r="D38" s="8">
        <v>15</v>
      </c>
      <c r="E38" s="8">
        <f t="shared" si="0"/>
        <v>15</v>
      </c>
      <c r="F38" s="10">
        <v>1</v>
      </c>
      <c r="G38" s="10"/>
      <c r="H38" s="2"/>
      <c r="I38" s="3"/>
    </row>
    <row r="39" s="1" customFormat="1" spans="1:9">
      <c r="A39" s="9" t="s">
        <v>1071</v>
      </c>
      <c r="B39" s="8" t="s">
        <v>126</v>
      </c>
      <c r="C39" s="8">
        <v>36</v>
      </c>
      <c r="D39" s="8">
        <v>0.1</v>
      </c>
      <c r="E39" s="8">
        <f t="shared" si="0"/>
        <v>3.6</v>
      </c>
      <c r="F39" s="10">
        <v>20</v>
      </c>
      <c r="G39" s="10">
        <v>16</v>
      </c>
      <c r="H39" s="2"/>
      <c r="I39" s="3"/>
    </row>
    <row r="40" s="1" customFormat="1" ht="25.5" spans="1:9">
      <c r="A40" s="7" t="s">
        <v>1072</v>
      </c>
      <c r="B40" s="8"/>
      <c r="C40" s="8"/>
      <c r="D40" s="8"/>
      <c r="E40" s="8">
        <f>SUM(E41:E43)</f>
        <v>77.6</v>
      </c>
      <c r="F40" s="10"/>
      <c r="G40" s="10"/>
      <c r="H40" s="2"/>
      <c r="I40" s="3"/>
    </row>
    <row r="41" s="1" customFormat="1" spans="1:9">
      <c r="A41" s="9" t="s">
        <v>1073</v>
      </c>
      <c r="B41" s="8" t="s">
        <v>133</v>
      </c>
      <c r="C41" s="8">
        <v>140</v>
      </c>
      <c r="D41" s="8">
        <v>0.08</v>
      </c>
      <c r="E41" s="8">
        <f>C41*D41</f>
        <v>11.2</v>
      </c>
      <c r="F41" s="10">
        <v>80</v>
      </c>
      <c r="G41" s="10">
        <v>60</v>
      </c>
      <c r="H41" s="2"/>
      <c r="I41" s="3"/>
    </row>
    <row r="42" s="1" customFormat="1" spans="1:9">
      <c r="A42" s="9" t="s">
        <v>1074</v>
      </c>
      <c r="B42" s="8" t="s">
        <v>121</v>
      </c>
      <c r="C42" s="8">
        <v>20</v>
      </c>
      <c r="D42" s="8">
        <v>2</v>
      </c>
      <c r="E42" s="8">
        <f>C42*D42</f>
        <v>40</v>
      </c>
      <c r="F42" s="10">
        <v>14</v>
      </c>
      <c r="G42" s="10">
        <v>6</v>
      </c>
      <c r="H42" s="2"/>
      <c r="I42" s="3"/>
    </row>
    <row r="43" s="1" customFormat="1" spans="1:9">
      <c r="A43" s="9" t="s">
        <v>1075</v>
      </c>
      <c r="B43" s="8" t="s">
        <v>133</v>
      </c>
      <c r="C43" s="8">
        <v>33</v>
      </c>
      <c r="D43" s="8">
        <v>0.8</v>
      </c>
      <c r="E43" s="8">
        <f>C43*D43</f>
        <v>26.4</v>
      </c>
      <c r="F43" s="10">
        <v>20</v>
      </c>
      <c r="G43" s="10">
        <v>13</v>
      </c>
      <c r="H43" s="2"/>
      <c r="I43" s="3"/>
    </row>
    <row r="44" s="1" customFormat="1" spans="1:9">
      <c r="A44" s="7" t="s">
        <v>1076</v>
      </c>
      <c r="B44" s="8"/>
      <c r="C44" s="8"/>
      <c r="D44" s="8"/>
      <c r="E44" s="8">
        <f>SUM(E45:E46)</f>
        <v>410</v>
      </c>
      <c r="F44" s="13"/>
      <c r="G44" s="13"/>
      <c r="H44" s="2"/>
      <c r="I44" s="3"/>
    </row>
    <row r="45" s="1" customFormat="1" spans="1:9">
      <c r="A45" s="7" t="s">
        <v>1077</v>
      </c>
      <c r="B45" s="8"/>
      <c r="C45" s="8"/>
      <c r="D45" s="8">
        <v>400</v>
      </c>
      <c r="E45" s="8">
        <v>400</v>
      </c>
      <c r="F45" s="13"/>
      <c r="G45" s="13"/>
      <c r="H45" s="2"/>
      <c r="I45" s="3"/>
    </row>
    <row r="46" s="1" customFormat="1" spans="1:9">
      <c r="A46" s="7" t="s">
        <v>1078</v>
      </c>
      <c r="B46" s="8" t="s">
        <v>133</v>
      </c>
      <c r="C46" s="8">
        <v>1</v>
      </c>
      <c r="D46" s="8">
        <v>10</v>
      </c>
      <c r="E46" s="8">
        <f>C46*D46</f>
        <v>10</v>
      </c>
      <c r="F46" s="13"/>
      <c r="G46" s="13"/>
      <c r="H46" s="2"/>
      <c r="I46" s="3"/>
    </row>
    <row r="47" s="1" customFormat="1" spans="8:9">
      <c r="H47" s="2"/>
      <c r="I47" s="3"/>
    </row>
    <row r="48" s="1" customFormat="1" spans="8:9">
      <c r="H48" s="2"/>
      <c r="I48" s="3"/>
    </row>
    <row r="49" s="1" customFormat="1" spans="8:9">
      <c r="H49" s="2"/>
      <c r="I49" s="3"/>
    </row>
    <row r="50" s="1" customFormat="1" spans="8:9">
      <c r="H50" s="2"/>
      <c r="I50" s="3"/>
    </row>
    <row r="51" s="1" customFormat="1" spans="8:9">
      <c r="H51" s="2"/>
      <c r="I51" s="3"/>
    </row>
    <row r="52" s="1" customFormat="1" spans="8:9">
      <c r="H52" s="2"/>
      <c r="I52" s="3"/>
    </row>
    <row r="53" s="1" customFormat="1" spans="8:9">
      <c r="H53" s="2"/>
      <c r="I53" s="3"/>
    </row>
    <row r="54" s="1" customFormat="1" spans="8:9">
      <c r="H54" s="2"/>
      <c r="I54" s="3"/>
    </row>
  </sheetData>
  <mergeCells count="2">
    <mergeCell ref="A1:G1"/>
    <mergeCell ref="A3:D3"/>
  </mergeCells>
  <pageMargins left="0.7" right="0.7" top="0.75" bottom="0.75"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35</vt:i4>
      </vt:variant>
    </vt:vector>
  </HeadingPairs>
  <TitlesOfParts>
    <vt:vector size="35" baseType="lpstr">
      <vt:lpstr>表1林地面积</vt:lpstr>
      <vt:lpstr>表2分区布局</vt:lpstr>
      <vt:lpstr>表3火灾统计</vt:lpstr>
      <vt:lpstr>表4火源点统计</vt:lpstr>
      <vt:lpstr>表5林火阻隔系统</vt:lpstr>
      <vt:lpstr>表6队伍设施</vt:lpstr>
      <vt:lpstr>表7规划建设内容</vt:lpstr>
      <vt:lpstr>附表2</vt:lpstr>
      <vt:lpstr>附表3</vt:lpstr>
      <vt:lpstr>附表4</vt:lpstr>
      <vt:lpstr>附表5</vt:lpstr>
      <vt:lpstr>附表6</vt:lpstr>
      <vt:lpstr>附表7</vt:lpstr>
      <vt:lpstr>十三五完成和十四五规划情况</vt:lpstr>
      <vt:lpstr>Sheet3</vt:lpstr>
      <vt:lpstr>附表8-1</vt:lpstr>
      <vt:lpstr>附表8-2</vt:lpstr>
      <vt:lpstr>附表9.</vt:lpstr>
      <vt:lpstr>附表10.</vt:lpstr>
      <vt:lpstr>附表11.</vt:lpstr>
      <vt:lpstr>十四五建设任务</vt:lpstr>
      <vt:lpstr>Sheet1</vt:lpstr>
      <vt:lpstr>规划任务过渡表</vt:lpstr>
      <vt:lpstr>附表9备份</vt:lpstr>
      <vt:lpstr>Sheet2</vt:lpstr>
      <vt:lpstr>Sheet4</vt:lpstr>
      <vt:lpstr>Sheet5</vt:lpstr>
      <vt:lpstr>Sheet9</vt:lpstr>
      <vt:lpstr>Sheet8</vt:lpstr>
      <vt:lpstr>Sheet10</vt:lpstr>
      <vt:lpstr>Sheet11</vt:lpstr>
      <vt:lpstr>Sheet12</vt:lpstr>
      <vt:lpstr>Sheet13</vt:lpstr>
      <vt:lpstr>Sheet14</vt:lpstr>
      <vt:lpstr>表8投资概算表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zouquancheng</dc:creator>
  <cp:lastModifiedBy>Administrator</cp:lastModifiedBy>
  <dcterms:created xsi:type="dcterms:W3CDTF">2020-04-01T01:29:00Z</dcterms:created>
  <cp:lastPrinted>2021-03-19T01:38:00Z</cp:lastPrinted>
  <dcterms:modified xsi:type="dcterms:W3CDTF">2022-07-01T02:39:24Z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2052-11.1.0.8976</vt:lpwstr>
  </property>
  <property fmtid="{D5CDD505-2E9C-101B-9397-08002B2CF9AE}" pid="3" name="ICV">
    <vt:lpwstr>5D35016CFA144BF3AE6CD6DB25A98786</vt:lpwstr>
  </property>
</Properties>
</file>